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91264F5-02DF-4A83-AFDF-2516054BEF34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17" i="431"/>
  <c r="G17" i="431"/>
  <c r="J13" i="431"/>
  <c r="M9" i="431"/>
  <c r="N13" i="431"/>
  <c r="O17" i="431"/>
  <c r="Q17" i="431"/>
  <c r="D14" i="431"/>
  <c r="I10" i="431"/>
  <c r="K10" i="431"/>
  <c r="L14" i="431"/>
  <c r="M18" i="431"/>
  <c r="O10" i="431"/>
  <c r="P14" i="431"/>
  <c r="E19" i="431"/>
  <c r="I19" i="431"/>
  <c r="K19" i="431"/>
  <c r="N15" i="431"/>
  <c r="O19" i="431"/>
  <c r="Q19" i="431"/>
  <c r="Q10" i="431"/>
  <c r="L15" i="431"/>
  <c r="C11" i="431"/>
  <c r="C19" i="431"/>
  <c r="D15" i="431"/>
  <c r="F15" i="431"/>
  <c r="G11" i="431"/>
  <c r="G19" i="431"/>
  <c r="H15" i="431"/>
  <c r="J15" i="431"/>
  <c r="M19" i="431"/>
  <c r="Q11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17" i="431"/>
  <c r="E13" i="431"/>
  <c r="F9" i="431"/>
  <c r="F17" i="431"/>
  <c r="G13" i="431"/>
  <c r="H17" i="431"/>
  <c r="I13" i="431"/>
  <c r="J9" i="431"/>
  <c r="K13" i="431"/>
  <c r="L9" i="431"/>
  <c r="M13" i="431"/>
  <c r="N17" i="431"/>
  <c r="O13" i="431"/>
  <c r="P17" i="431"/>
  <c r="C14" i="431"/>
  <c r="D10" i="431"/>
  <c r="E14" i="431"/>
  <c r="F10" i="431"/>
  <c r="F18" i="431"/>
  <c r="G14" i="431"/>
  <c r="H10" i="431"/>
  <c r="H18" i="431"/>
  <c r="J10" i="431"/>
  <c r="J18" i="431"/>
  <c r="L10" i="431"/>
  <c r="M14" i="431"/>
  <c r="N18" i="431"/>
  <c r="P10" i="431"/>
  <c r="E15" i="431"/>
  <c r="I15" i="431"/>
  <c r="K15" i="431"/>
  <c r="M15" i="431"/>
  <c r="O15" i="431"/>
  <c r="P19" i="431"/>
  <c r="D9" i="431"/>
  <c r="H9" i="431"/>
  <c r="J17" i="431"/>
  <c r="L17" i="431"/>
  <c r="N9" i="431"/>
  <c r="P9" i="431"/>
  <c r="Q13" i="431"/>
  <c r="D18" i="431"/>
  <c r="I14" i="431"/>
  <c r="K14" i="431"/>
  <c r="L18" i="431"/>
  <c r="N10" i="431"/>
  <c r="O14" i="431"/>
  <c r="P18" i="431"/>
  <c r="F11" i="431"/>
  <c r="J11" i="431"/>
  <c r="L11" i="431"/>
  <c r="N19" i="431"/>
  <c r="P11" i="431"/>
  <c r="Q14" i="431"/>
  <c r="L19" i="431"/>
  <c r="C15" i="431"/>
  <c r="D11" i="431"/>
  <c r="D19" i="431"/>
  <c r="F19" i="431"/>
  <c r="G15" i="431"/>
  <c r="H11" i="431"/>
  <c r="H19" i="431"/>
  <c r="J19" i="431"/>
  <c r="N11" i="431"/>
  <c r="Q15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C9" i="431"/>
  <c r="D13" i="431"/>
  <c r="E9" i="431"/>
  <c r="E17" i="431"/>
  <c r="F13" i="431"/>
  <c r="G9" i="431"/>
  <c r="H13" i="431"/>
  <c r="I9" i="431"/>
  <c r="I17" i="431"/>
  <c r="K9" i="431"/>
  <c r="K17" i="431"/>
  <c r="L13" i="431"/>
  <c r="M17" i="431"/>
  <c r="O9" i="431"/>
  <c r="P13" i="431"/>
  <c r="Q9" i="431"/>
  <c r="C10" i="431"/>
  <c r="C18" i="431"/>
  <c r="E10" i="431"/>
  <c r="E18" i="431"/>
  <c r="F14" i="431"/>
  <c r="G10" i="431"/>
  <c r="G18" i="431"/>
  <c r="H14" i="431"/>
  <c r="I18" i="431"/>
  <c r="J14" i="431"/>
  <c r="K18" i="431"/>
  <c r="M10" i="431"/>
  <c r="N14" i="431"/>
  <c r="O18" i="431"/>
  <c r="Q18" i="431"/>
  <c r="E11" i="431"/>
  <c r="I11" i="431"/>
  <c r="K11" i="431"/>
  <c r="M11" i="431"/>
  <c r="O11" i="431"/>
  <c r="P15" i="431"/>
  <c r="S18" i="431" l="1"/>
  <c r="R18" i="431"/>
  <c r="S9" i="431"/>
  <c r="R9" i="431"/>
  <c r="R16" i="431"/>
  <c r="S16" i="431"/>
  <c r="S15" i="431"/>
  <c r="R15" i="431"/>
  <c r="R14" i="431"/>
  <c r="S14" i="431"/>
  <c r="S13" i="431"/>
  <c r="R13" i="431"/>
  <c r="S20" i="431"/>
  <c r="R20" i="431"/>
  <c r="S12" i="431"/>
  <c r="R12" i="431"/>
  <c r="S11" i="431"/>
  <c r="R11" i="431"/>
  <c r="R10" i="431"/>
  <c r="S10" i="431"/>
  <c r="R19" i="431"/>
  <c r="S19" i="431"/>
  <c r="R17" i="431"/>
  <c r="S17" i="431"/>
  <c r="M8" i="431"/>
  <c r="C8" i="431"/>
  <c r="N8" i="431"/>
  <c r="P8" i="431"/>
  <c r="H8" i="431"/>
  <c r="F8" i="431"/>
  <c r="J8" i="431"/>
  <c r="L8" i="431"/>
  <c r="O8" i="431"/>
  <c r="G8" i="431"/>
  <c r="I8" i="431"/>
  <c r="K8" i="431"/>
  <c r="E8" i="431"/>
  <c r="D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C13" i="414"/>
  <c r="D16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H15" i="339"/>
  <c r="G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<sst xmlns="http://schemas.openxmlformats.org/spreadsheetml/2006/main" count="11217" uniqueCount="2054">
  <si>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</si>
  <si>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</si>
  <si>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</si>
  <si>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</si>
  <si>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</si>
  <si>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</si>
  <si>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</si>
  <si>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</si>
  <si>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</si>
  <si>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</si>
  <si>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</si>
  <si>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</si>
  <si>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</si>
  <si>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</si>
  <si>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</si>
  <si>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</si>
  <si>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</si>
  <si>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</si>
  <si>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</si>
  <si>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</si>
  <si>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</si>
  <si>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</si>
  <si>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</si>
  <si>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</si>
  <si>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</si>
  <si>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</si>
  <si>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</si>
  <si>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</si>
  <si>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</si>
  <si>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</si>
  <si>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</si>
  <si>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</si>
  <si>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</si>
  <si>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</si>
  <si>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</si>
  <si>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</si>
  <si>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</si>
  <si>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</si>
  <si>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</si>
  <si>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</si>
  <si>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</si>
  <si>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</si>
  <si>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</si>
  <si>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</si>
  <si>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</si>
  <si>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</si>
  <si>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</si>
  <si>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</si>
  <si>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</si>
  <si>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</si>
  <si>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</si>
  <si>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</si>
  <si>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</si>
  <si>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</si>
  <si>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</si>
  <si>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</si>
  <si>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</si>
  <si>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</si>
  <si>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</si>
  <si>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</si>
  <si>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</si>
  <si>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</si>
  <si>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</si>
  <si>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</si>
  <si>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</si>
  <si>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</si>
  <si>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</si>
  <si>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</si>
  <si>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</si>
  <si>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</si>
  <si>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</si>
  <si>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</si>
  <si>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</si>
  <si>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</si>
  <si>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</si>
  <si>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</si>
  <si>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</si>
  <si>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</si>
  <si>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</si>
  <si>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</si>
  <si>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</si>
  <si>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</si>
  <si>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</si>
  <si>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</si>
  <si>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</si>
  <si>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</si>
  <si>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</si>
  <si>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</si>
  <si>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</si>
  <si>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</si>
  <si>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</si>
  <si>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</si>
  <si>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</si>
  <si>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</si>
  <si>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</si>
  <si>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</si>
  <si>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</si>
  <si>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</si>
  <si>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</si>
  <si>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</si>
  <si>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</si>
  <si>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</si>
  <si>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</si>
  <si>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</si>
  <si>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</si>
  <si>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</si>
  <si>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</si>
  <si>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</si>
  <si>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</si>
  <si>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</si>
  <si>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</si>
  <si>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</si>
  <si>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</si>
  <si>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</si>
  <si>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</si>
  <si>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</si>
  <si>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</si>
  <si>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</si>
  <si>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</si>
  <si>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</si>
  <si>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</si>
  <si>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</si>
  <si>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</si>
  <si>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</si>
  <si>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</si>
  <si>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</si>
  <si>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</si>
  <si>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</si>
  <si>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</si>
  <si>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</si>
  <si>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</si>
  <si>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</si>
  <si>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</si>
  <si>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</si>
  <si>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</si>
  <si>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</si>
  <si>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</si>
  <si>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</si>
  <si>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</si>
  <si>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</si>
  <si>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</si>
  <si>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</si>
  <si>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</si>
  <si>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</si>
  <si>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</si>
  <si>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</si>
  <si>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</si>
  <si>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</si>
  <si>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</si>
  <si>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</si>
  <si>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</si>
  <si>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</si>
  <si>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</si>
  <si>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</si>
  <si>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</si>
  <si>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</si>
  <si>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</si>
  <si>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</si>
  <si>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</si>
  <si>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</si>
  <si>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</si>
  <si>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</si>
  <si>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</si>
  <si>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</si>
  <si>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</si>
  <si>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</si>
  <si>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</si>
  <si>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</si>
  <si>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</si>
  <si>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</si>
  <si>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</si>
  <si>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</si>
  <si>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</si>
  <si>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</si>
  <si>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</si>
  <si>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</si>
  <si>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</si>
  <si>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</si>
  <si>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</si>
  <si>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</si>
  <si>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</si>
  <si>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</si>
  <si>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</si>
  <si>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</si>
  <si>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</si>
  <si>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</si>
  <si>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</si>
  <si>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</si>
  <si>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</si>
  <si>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</si>
  <si>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</si>
  <si>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</si>
  <si>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</si>
  <si>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</si>
  <si>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</si>
  <si>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</si>
  <si>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</si>
  <si>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</si>
  <si>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</si>
  <si>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</si>
  <si>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</si>
  <si>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</si>
  <si>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</si>
  <si>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</si>
  <si>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</si>
  <si>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</si>
  <si>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</si>
  <si>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</si>
  <si>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</si>
  <si>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</si>
  <si>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</si>
  <si>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</si>
  <si>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</si>
  <si>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</si>
  <si>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</si>
  <si>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</si>
  <si>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</si>
  <si>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</si>
  <si>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</si>
  <si>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</si>
  <si>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</si>
  <si>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</si>
  <si>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</si>
  <si>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</si>
  <si>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</si>
  <si>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</si>
  <si>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</si>
  <si>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</si>
  <si>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</si>
  <si>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</si>
  <si>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</si>
  <si>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</si>
  <si>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</si>
  <si>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</si>
  <si>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</si>
  <si>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imunologie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</si>
  <si>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</si>
  <si>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</si>
  <si>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</si>
  <si>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</si>
  <si>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</si>
  <si>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</si>
  <si>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</si>
  <si>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</si>
  <si>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</si>
  <si>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</si>
  <si>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</si>
  <si>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</si>
  <si>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</si>
  <si>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</si>
  <si>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</si>
  <si>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</si>
  <si>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</si>
  <si>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</si>
  <si>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</si>
  <si>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</si>
  <si>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</si>
  <si>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</si>
  <si>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</si>
  <si>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</si>
  <si>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</si>
  <si>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</si>
  <si>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</si>
  <si>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</si>
  <si>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</si>
  <si>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</si>
  <si>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</si>
  <si>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</si>
  <si>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</si>
  <si>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</si>
  <si>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</si>
  <si>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</si>
  <si>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</si>
  <si>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</si>
  <si>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</si>
  <si>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</si>
  <si>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</si>
  <si>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</si>
  <si>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</si>
  <si>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</si>
  <si>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</si>
  <si>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</si>
  <si>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</si>
  <si>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</si>
  <si>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</si>
  <si>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</si>
  <si>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</si>
  <si>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</si>
  <si>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</si>
  <si>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</si>
  <si>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</si>
  <si>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</si>
  <si>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</si>
  <si>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</si>
  <si>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</si>
  <si>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</si>
  <si>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</si>
  <si>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</si>
  <si>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</si>
  <si>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</si>
  <si>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</si>
  <si>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</si>
  <si>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</si>
  <si>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</si>
  <si>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</si>
  <si>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</si>
  <si>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</si>
  <si>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</si>
  <si>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</si>
  <si>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</si>
  <si>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</si>
  <si>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</si>
  <si>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</si>
  <si>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</si>
  <si>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</si>
  <si>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</si>
  <si>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</si>
  <si>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</si>
  <si>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</si>
  <si>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</si>
  <si>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</si>
  <si>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</si>
  <si>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</si>
  <si>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</si>
  <si>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</si>
  <si>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</si>
  <si>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</si>
  <si>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</si>
  <si>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</si>
  <si>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</si>
  <si>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</si>
  <si>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</si>
  <si>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</si>
  <si>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</si>
  <si>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</si>
  <si>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</si>
  <si>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</si>
  <si>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</si>
  <si>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</si>
  <si>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</si>
  <si>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</si>
  <si>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</si>
  <si>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</si>
  <si>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</si>
  <si>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</si>
  <si>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</si>
  <si>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</si>
  <si>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542     Jiné pokuty a penále</t>
  </si>
  <si>
    <t xml:space="preserve">               54201     Jiné pokuty a penále(dle dokladů)</t>
  </si>
  <si>
    <t xml:space="preserve">                    54201012     Pok.za poruš.léčebných předpisů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</si>
  <si>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</si>
  <si>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</si>
  <si>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</si>
  <si>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</si>
  <si>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54921     Odměny dárcům</t>
  </si>
  <si>
    <t xml:space="preserve">                    54921000     Odměny dárcům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</si>
  <si>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</si>
  <si>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</si>
  <si>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</si>
  <si>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</si>
  <si>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</si>
  <si>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</si>
  <si>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</si>
  <si>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</si>
  <si>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</si>
  <si>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</si>
  <si>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</si>
  <si>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</si>
  <si>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</si>
  <si>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</si>
  <si>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</si>
  <si>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</si>
  <si>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</si>
  <si>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</si>
  <si>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</si>
  <si>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</si>
  <si>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</si>
  <si>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</si>
  <si>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</si>
  <si>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</si>
  <si>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</si>
  <si>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</si>
  <si>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</si>
  <si>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</si>
  <si>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</si>
  <si>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</si>
  <si>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</si>
  <si>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</si>
  <si>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</si>
  <si>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</si>
  <si>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</si>
  <si>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</si>
  <si>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</si>
  <si>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</si>
  <si>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</si>
  <si>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</si>
  <si>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</si>
  <si>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</si>
  <si>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</si>
  <si>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</si>
  <si>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</si>
  <si>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</si>
  <si>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</si>
  <si>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</si>
  <si>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</si>
  <si>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</si>
  <si>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</si>
  <si>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</si>
  <si>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</si>
  <si>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</si>
  <si>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</si>
  <si>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</si>
  <si>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</si>
  <si>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</si>
  <si>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</si>
  <si>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</si>
  <si>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</si>
  <si>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</si>
  <si>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</si>
  <si>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</si>
  <si>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</si>
  <si>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</si>
  <si>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</si>
  <si>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</si>
  <si>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</si>
  <si>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</si>
  <si>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</si>
  <si>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</si>
  <si>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</si>
  <si>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</si>
  <si>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</si>
  <si>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</si>
  <si>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</si>
  <si>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</si>
  <si>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</si>
  <si>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</si>
  <si>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41</t>
  </si>
  <si>
    <t>IMUNO: Ústav imunologie</t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</si>
  <si>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</si>
  <si>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</si>
  <si>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</si>
  <si>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</si>
  <si>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</si>
  <si>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</si>
  <si>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</si>
  <si>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</si>
  <si>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</si>
  <si>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</si>
  <si>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</si>
  <si>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CARBOSORB</t>
  </si>
  <si>
    <t>PLV 1X25GM</t>
  </si>
  <si>
    <t>IR  0.9%SOD.CHLOR.FOR IRR. 6X1000 ML</t>
  </si>
  <si>
    <t>Fres. Versylene</t>
  </si>
  <si>
    <t>IR  AQUA STERILE OPLACH.1x1000 ml ECOTAINER</t>
  </si>
  <si>
    <t>IR OPLACH</t>
  </si>
  <si>
    <t>IR AC.BORICI AQ.OPHTAL.50 ML</t>
  </si>
  <si>
    <t>IR OČNI VODA 50 ml</t>
  </si>
  <si>
    <t>KL ETHANOLUM BENZ.DENAT. 4 kg</t>
  </si>
  <si>
    <t>UN 1170</t>
  </si>
  <si>
    <t>KL ETHER LÉKOPISNÝ 1000 ml Fagron, Kulich</t>
  </si>
  <si>
    <t>UN 1155</t>
  </si>
  <si>
    <t>KL PRIPRAVEK</t>
  </si>
  <si>
    <t>PARALEN 500 TBL 12</t>
  </si>
  <si>
    <t>500MG TBL NOB 12</t>
  </si>
  <si>
    <t>léky - RTG diagnostika ZUL (LEK)</t>
  </si>
  <si>
    <t>TELEBRIX GASTRO</t>
  </si>
  <si>
    <t>300MG/ML POR/RCT SOL 100ML</t>
  </si>
  <si>
    <t>41 - IMUNO: Ústav imunologie</t>
  </si>
  <si>
    <t>4141 - IMUNO: imunologie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</si>
  <si>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</si>
  <si>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</si>
  <si>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</si>
  <si>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</si>
  <si>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</si>
  <si>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</si>
  <si>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</si>
  <si>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</si>
  <si>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DI290</t>
  </si>
  <si>
    <t>48.48 Access Array Loading Reagent Kit with Control Line Fluid10 IFCs</t>
  </si>
  <si>
    <t>DH328</t>
  </si>
  <si>
    <t>96 MaxiSorp nunc-immuno plate</t>
  </si>
  <si>
    <t>DH539</t>
  </si>
  <si>
    <t>Adsorb out, 50 µl - 25 tests</t>
  </si>
  <si>
    <t>DC965</t>
  </si>
  <si>
    <t>AGAROSE SERVA FOR DNA ELECTROPHORESIS</t>
  </si>
  <si>
    <t>DA944</t>
  </si>
  <si>
    <t>Agencourt AMPure XP 5 ml kit</t>
  </si>
  <si>
    <t>DI509</t>
  </si>
  <si>
    <t>Alex kit</t>
  </si>
  <si>
    <t>DI626</t>
  </si>
  <si>
    <t>Alexa FluorÂ® 700 anti-human CD11b Antibody</t>
  </si>
  <si>
    <t>DI594</t>
  </si>
  <si>
    <t>AlignCheck Particles, SONY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</si>
  <si>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</si>
  <si>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</si>
  <si>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</si>
  <si>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</si>
  <si>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</si>
  <si>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</si>
  <si>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</si>
  <si>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</si>
  <si>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</si>
  <si>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</si>
  <si>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</si>
  <si>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</si>
  <si>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</si>
  <si>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</si>
  <si>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</si>
  <si>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</si>
  <si>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</si>
  <si>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</si>
  <si>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</si>
  <si>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</si>
  <si>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</si>
  <si>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DA882</t>
  </si>
  <si>
    <t>Anti AB Neutralising Reagent</t>
  </si>
  <si>
    <t>DD752</t>
  </si>
  <si>
    <t>Anti CD42d (anti V)</t>
  </si>
  <si>
    <t>DA635</t>
  </si>
  <si>
    <t>ANTI-dsDNA IgG</t>
  </si>
  <si>
    <t>DB997</t>
  </si>
  <si>
    <t>ANTI-EINZELSTRANG DNA</t>
  </si>
  <si>
    <t>DF247</t>
  </si>
  <si>
    <t>Anti-Hu CD38 Pacific Orange™</t>
  </si>
  <si>
    <t>DF370</t>
  </si>
  <si>
    <t>Anti-human (kappa chain specific),F(abÂ´)2 fragment-biotin antibody</t>
  </si>
  <si>
    <t>DF324</t>
  </si>
  <si>
    <t>Anti-human (lambda chain specific)F(abÂ´)2 fragment-peroxidase antibody</t>
  </si>
  <si>
    <t>DI621</t>
  </si>
  <si>
    <t>Anti-human CD3 FITC/(CD16+CD56) PE Cocktail</t>
  </si>
  <si>
    <t>DC554</t>
  </si>
  <si>
    <t>Anti-IgE ImmunoCAPĹ› f. UNICAP</t>
  </si>
  <si>
    <t>Anti-IgE ImmunoCAPś f. UNICAP</t>
  </si>
  <si>
    <t>DD731</t>
  </si>
  <si>
    <t>Anti-Lymphocyte IgG1 ml</t>
  </si>
  <si>
    <t>DD732</t>
  </si>
  <si>
    <t>Anti-Lymphocyte IgM 1 ml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</si>
  <si>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</si>
  <si>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</si>
  <si>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</si>
  <si>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</si>
  <si>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</si>
  <si>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</si>
  <si>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</si>
  <si>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</si>
  <si>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</si>
  <si>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</si>
  <si>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DI625</t>
  </si>
  <si>
    <t>APC anti-human HLA-DR</t>
  </si>
  <si>
    <t>DI627</t>
  </si>
  <si>
    <t>APC/Cy7 anti-human CD64 Antibody</t>
  </si>
  <si>
    <t>DF772</t>
  </si>
  <si>
    <t>Arrow DNA Blood kit 500, 96preps</t>
  </si>
  <si>
    <t>DD402</t>
  </si>
  <si>
    <t>ASCA - A</t>
  </si>
  <si>
    <t>DF961</t>
  </si>
  <si>
    <t>AZD1480 5 mg</t>
  </si>
  <si>
    <t>DE834</t>
  </si>
  <si>
    <t>BAGene HPA-Type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</si>
  <si>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</si>
  <si>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</si>
  <si>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</si>
  <si>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</si>
  <si>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</si>
  <si>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</si>
  <si>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</si>
  <si>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</si>
  <si>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DI620</t>
  </si>
  <si>
    <t>Brilliant Stain Buffer 100Tst</t>
  </si>
  <si>
    <t>DI628</t>
  </si>
  <si>
    <t>Brilliant Violet 421â„˘ anti-human CD25 Antibody</t>
  </si>
  <si>
    <t>DI629</t>
  </si>
  <si>
    <t>Brilliant Violet 421â„˘ anti-human CD45 Antibody</t>
  </si>
  <si>
    <t>DI635</t>
  </si>
  <si>
    <t>Brilliant Violet 421â„˘ anti-human CD64</t>
  </si>
  <si>
    <t>DF164</t>
  </si>
  <si>
    <t>Brilliant Violet 421™ anti-human CD199 (CCR9) Antibody</t>
  </si>
  <si>
    <t>DF165</t>
  </si>
  <si>
    <t>Brilliant Violet 510™ anti-human IgD Antibody</t>
  </si>
  <si>
    <t>DI630</t>
  </si>
  <si>
    <t>Brilliant Violet 605â„˘ anti-human CD15 (SSEA-1) Antibody</t>
  </si>
  <si>
    <t>DF246</t>
  </si>
  <si>
    <t>Brilliant Violet 605™ anti-human IgM Antibody</t>
  </si>
  <si>
    <t>DI636</t>
  </si>
  <si>
    <t>Brilliant Violet 650â„˘ anti-human CD16</t>
  </si>
  <si>
    <t>DI815</t>
  </si>
  <si>
    <t>Brilliant Violet 650â„˘ anti-human CD38 Antibody</t>
  </si>
  <si>
    <t>DI631</t>
  </si>
  <si>
    <t>Brilliant Violet 650â„˘ anti-human CD4</t>
  </si>
  <si>
    <t>DI632</t>
  </si>
  <si>
    <t>Brilliant Violet 711â„˘ anti-human CD14</t>
  </si>
  <si>
    <t>DF245</t>
  </si>
  <si>
    <t>Brilliant Violet 711™ anti-human CD138 (Syndecan-1) Antibody</t>
  </si>
  <si>
    <t>DI637</t>
  </si>
  <si>
    <t>Brilliant Violet 785 anti-human CD3</t>
  </si>
  <si>
    <t>DI633</t>
  </si>
  <si>
    <t>Brilliant Violet 785â„˘ anti-human CD8 Antibody</t>
  </si>
  <si>
    <t>DC417</t>
  </si>
  <si>
    <t>BSA 22%</t>
  </si>
  <si>
    <t>DI515</t>
  </si>
  <si>
    <t>BV650 Mouse Anti-Human IgG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</si>
  <si>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</si>
  <si>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</si>
  <si>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</si>
  <si>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</si>
  <si>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</si>
  <si>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</si>
  <si>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</si>
  <si>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</si>
  <si>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</si>
  <si>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</si>
  <si>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DI722</t>
  </si>
  <si>
    <t>CD183 (CXCR3) PeRCP-Cy5.5</t>
  </si>
  <si>
    <t>DB613</t>
  </si>
  <si>
    <t>CD19 APC</t>
  </si>
  <si>
    <t>DB441</t>
  </si>
  <si>
    <t>CD19 Monoclonal Antibody (HIB19), eFluor 506</t>
  </si>
  <si>
    <t>DB963</t>
  </si>
  <si>
    <t>CD19 Monoclonal Antibody (SJ25-C1), PE-Alexa Fluor 610</t>
  </si>
  <si>
    <t>DC228</t>
  </si>
  <si>
    <t>CD197 (CCR7) Monoclonal Antibody (3D12), Super Bright 780, eBioscience</t>
  </si>
  <si>
    <t>DB723</t>
  </si>
  <si>
    <t>CD2 APC</t>
  </si>
  <si>
    <t>DC363</t>
  </si>
  <si>
    <t>CD25 APC</t>
  </si>
  <si>
    <t>DI813</t>
  </si>
  <si>
    <t>CD27 Monoclonal Antibody (O323), PE-Cyanine7, eBioscienceâ„˘</t>
  </si>
  <si>
    <t>DB448</t>
  </si>
  <si>
    <t>CD29 (Integrin beta 1) Monoclonal Antibody (TS2/16), PE-eFluor 610, eBioscience™</t>
  </si>
  <si>
    <t>DB215</t>
  </si>
  <si>
    <t>CD3/CD16+CD56</t>
  </si>
  <si>
    <t>DI325</t>
  </si>
  <si>
    <t>CD3-APC</t>
  </si>
  <si>
    <t>DF098</t>
  </si>
  <si>
    <t>CD3-FITC/CD16+56-PE/CD45-PerCP/CD19-APC Reagent (1mLĂ—1)</t>
  </si>
  <si>
    <t>DI324</t>
  </si>
  <si>
    <t>CD3-FITC/CD19-PE</t>
  </si>
  <si>
    <t>DF097</t>
  </si>
  <si>
    <t>CD3-FITC/CD8-PE/CD45-PerCP/ CD4-APC Reagent (1mLĂ—1)</t>
  </si>
  <si>
    <t>DI320</t>
  </si>
  <si>
    <t>CD3FITC/HLA-DR PE, 50 testů, CE-IVD</t>
  </si>
  <si>
    <t>DC101</t>
  </si>
  <si>
    <t>CD4/CD8</t>
  </si>
  <si>
    <t>DI794</t>
  </si>
  <si>
    <t>CD42d Antibody (G-11)</t>
  </si>
  <si>
    <t>DI717</t>
  </si>
  <si>
    <t>CD45 PECy7</t>
  </si>
  <si>
    <t>DC913</t>
  </si>
  <si>
    <t>CD49B VLA2 PURIF.</t>
  </si>
  <si>
    <t>DI718</t>
  </si>
  <si>
    <t>CD49d APC</t>
  </si>
  <si>
    <t>DI323</t>
  </si>
  <si>
    <t>CD4-FITC/CD8-PE</t>
  </si>
  <si>
    <t>DI719</t>
  </si>
  <si>
    <t>CD56 PerCP-Cy5.5</t>
  </si>
  <si>
    <t>DI720</t>
  </si>
  <si>
    <t>CD62L APC</t>
  </si>
  <si>
    <t>DG813</t>
  </si>
  <si>
    <t>Cleaner SCS</t>
  </si>
  <si>
    <t>DE682</t>
  </si>
  <si>
    <t>Conditioning Reagent, 3500 Series</t>
  </si>
  <si>
    <t>DI716</t>
  </si>
  <si>
    <t>COUNTBRIGHT ABSOLUTE COUNTING, 5 ml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</si>
  <si>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</si>
  <si>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</si>
  <si>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</si>
  <si>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</si>
  <si>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</si>
  <si>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</si>
  <si>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</si>
  <si>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</si>
  <si>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</si>
  <si>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Sol. (6x100 Det.)</t>
  </si>
  <si>
    <t>Development Soln. (6x100 Det.)</t>
  </si>
  <si>
    <t>804536</t>
  </si>
  <si>
    <t xml:space="preserve">-Diagnostikum připr. </t>
  </si>
  <si>
    <t>DB971</t>
  </si>
  <si>
    <t>DILUENS 5000 ML</t>
  </si>
  <si>
    <t>DI669</t>
  </si>
  <si>
    <t>DILUENS 5000 ML (IMU)</t>
  </si>
  <si>
    <t>DH123</t>
  </si>
  <si>
    <t>Direct-zolâ„˘ RNA MiniPrep (200 Preps)</t>
  </si>
  <si>
    <t>DF535</t>
  </si>
  <si>
    <t>DMSO 50 ml</t>
  </si>
  <si>
    <t>DA770</t>
  </si>
  <si>
    <t>DNase I roztok (1 mg / ml)</t>
  </si>
  <si>
    <t>DG381</t>
  </si>
  <si>
    <t>Doprava 0%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</si>
  <si>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</si>
  <si>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</si>
  <si>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</si>
  <si>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</si>
  <si>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</si>
  <si>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</si>
  <si>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</si>
  <si>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</si>
  <si>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</si>
  <si>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</si>
  <si>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</si>
  <si>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</si>
  <si>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</si>
  <si>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</si>
  <si>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</si>
  <si>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</si>
  <si>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</si>
  <si>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</si>
  <si>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</si>
  <si>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</si>
  <si>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</si>
  <si>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</si>
  <si>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</si>
  <si>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</si>
  <si>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</si>
  <si>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</si>
  <si>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</si>
  <si>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</si>
  <si>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</si>
  <si>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</si>
  <si>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DD044</t>
  </si>
  <si>
    <t>EasySep Negative Human T Cell, Kit</t>
  </si>
  <si>
    <t>DC457</t>
  </si>
  <si>
    <t>EDTA MOLECULAR BIOLOGY REAG2NA</t>
  </si>
  <si>
    <t>DG097</t>
  </si>
  <si>
    <t>EDTA, 100g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</si>
  <si>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</si>
  <si>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</si>
  <si>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</si>
  <si>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</si>
  <si>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</si>
  <si>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</si>
  <si>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</si>
  <si>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</si>
  <si>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</si>
  <si>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</si>
  <si>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</si>
  <si>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</si>
  <si>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DI378</t>
  </si>
  <si>
    <t>Ethanol eurodenatured â‰Ą96%, TechnoSolv (1:1:1), 5L</t>
  </si>
  <si>
    <t>DB310</t>
  </si>
  <si>
    <t>Ethanolum benzino den. 4kg</t>
  </si>
  <si>
    <t>DC678</t>
  </si>
  <si>
    <t>ETHIDIUM BROMID, 5x1 ml</t>
  </si>
  <si>
    <t>DI663</t>
  </si>
  <si>
    <t>Evans Blue 10 g</t>
  </si>
  <si>
    <t>DH126</t>
  </si>
  <si>
    <t>EXOSAP-IT for PCR Product Cleanup 100r</t>
  </si>
  <si>
    <t>DB895</t>
  </si>
  <si>
    <t>F1 EGG WHITE</t>
  </si>
  <si>
    <t>DE177</t>
  </si>
  <si>
    <t>F10 SESAME SEED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</si>
  <si>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</si>
  <si>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</si>
  <si>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</si>
  <si>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</si>
  <si>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</si>
  <si>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</si>
  <si>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</si>
  <si>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</si>
  <si>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</si>
  <si>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</si>
  <si>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</si>
  <si>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</si>
  <si>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</si>
  <si>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</si>
  <si>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</si>
  <si>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</si>
  <si>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</si>
  <si>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</si>
  <si>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</si>
  <si>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</si>
  <si>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</si>
  <si>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</si>
  <si>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</si>
  <si>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</si>
  <si>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</si>
  <si>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</si>
  <si>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</si>
  <si>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</si>
  <si>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</si>
  <si>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</si>
  <si>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</si>
  <si>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</si>
  <si>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</si>
  <si>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</si>
  <si>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</si>
  <si>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</si>
  <si>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</si>
  <si>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</si>
  <si>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</si>
  <si>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</si>
  <si>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</si>
  <si>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</si>
  <si>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</si>
  <si>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</si>
  <si>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</si>
  <si>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</si>
  <si>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</si>
  <si>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</si>
  <si>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</si>
  <si>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</si>
  <si>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</si>
  <si>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</si>
  <si>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</si>
  <si>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</si>
  <si>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</si>
  <si>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</si>
  <si>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</si>
  <si>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</si>
  <si>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</si>
  <si>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</si>
  <si>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</si>
  <si>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</si>
  <si>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</si>
  <si>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</si>
  <si>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</si>
  <si>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</si>
  <si>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</si>
  <si>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</si>
  <si>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</si>
  <si>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</si>
  <si>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</si>
  <si>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</si>
  <si>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</si>
  <si>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</si>
  <si>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</si>
  <si>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</si>
  <si>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</si>
  <si>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</si>
  <si>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</si>
  <si>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</si>
  <si>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</si>
  <si>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</si>
  <si>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</si>
  <si>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</si>
  <si>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</si>
  <si>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</si>
  <si>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</si>
  <si>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</si>
  <si>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DB901</t>
  </si>
  <si>
    <t>F9 RICE</t>
  </si>
  <si>
    <t>DD935</t>
  </si>
  <si>
    <t>F92* BANANA</t>
  </si>
  <si>
    <t>DB911</t>
  </si>
  <si>
    <t>F93 COCOA</t>
  </si>
  <si>
    <t>DD440</t>
  </si>
  <si>
    <t>F95*PEACH</t>
  </si>
  <si>
    <t>DE510</t>
  </si>
  <si>
    <t>FACS clean solution</t>
  </si>
  <si>
    <t>DC085</t>
  </si>
  <si>
    <t>FACS Flow sheath fluid</t>
  </si>
  <si>
    <t>DI690</t>
  </si>
  <si>
    <t>FACSDiva CST IVD BD 150 tests</t>
  </si>
  <si>
    <t>DF145</t>
  </si>
  <si>
    <t>FBS 500 ml</t>
  </si>
  <si>
    <t>DH332</t>
  </si>
  <si>
    <t>Fetal Bovine Serum, qualified, EU approved</t>
  </si>
  <si>
    <t>DE573</t>
  </si>
  <si>
    <t>Fetal Cell Count Kit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</si>
  <si>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</si>
  <si>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</si>
  <si>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</si>
  <si>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</si>
  <si>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</si>
  <si>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</si>
  <si>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DB954</t>
  </si>
  <si>
    <t>FITC-labelled anti-human IgG 6 ml</t>
  </si>
  <si>
    <t>DH537</t>
  </si>
  <si>
    <t>FLEXMAP 3D Calibration Kit - 5 Doses</t>
  </si>
  <si>
    <t>DH538</t>
  </si>
  <si>
    <t>FLEXMAP 3D Verification Kit - 5 Doses</t>
  </si>
  <si>
    <t>DH577</t>
  </si>
  <si>
    <t>Formaldehyd 36-38% p.a., 1 L</t>
  </si>
  <si>
    <t>DA805</t>
  </si>
  <si>
    <t>Formamide 100ml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</si>
  <si>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</si>
  <si>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</si>
  <si>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</si>
  <si>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</si>
  <si>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</si>
  <si>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</si>
  <si>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</si>
  <si>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</si>
  <si>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</si>
  <si>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</si>
  <si>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</si>
  <si>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</si>
  <si>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</si>
  <si>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</si>
  <si>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DB292</t>
  </si>
  <si>
    <t>GENOVISION A*02</t>
  </si>
  <si>
    <t>DD884</t>
  </si>
  <si>
    <t>GENOVISION A*23</t>
  </si>
  <si>
    <t>DD885</t>
  </si>
  <si>
    <t>GENOVISION A*24</t>
  </si>
  <si>
    <t>DD487</t>
  </si>
  <si>
    <t>GENOVISION A*25</t>
  </si>
  <si>
    <t>DD488</t>
  </si>
  <si>
    <t>GENOVISION A*26</t>
  </si>
  <si>
    <t>DC728</t>
  </si>
  <si>
    <t>GENOVISION A*30</t>
  </si>
  <si>
    <t>DB790</t>
  </si>
  <si>
    <t>GENOVISION A*32</t>
  </si>
  <si>
    <t>DC550</t>
  </si>
  <si>
    <t>GENOVISION B*08</t>
  </si>
  <si>
    <t>DE884</t>
  </si>
  <si>
    <t>GENOVISION B*37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</si>
  <si>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</si>
  <si>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</si>
  <si>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</si>
  <si>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</si>
  <si>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</si>
  <si>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</si>
  <si>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</si>
  <si>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</si>
  <si>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</si>
  <si>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</si>
  <si>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DC239</t>
  </si>
  <si>
    <t>GENOVISION DQB1*05</t>
  </si>
  <si>
    <t>DF122</t>
  </si>
  <si>
    <t>GENOVISION DRB1*01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</si>
  <si>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</si>
  <si>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</si>
  <si>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</si>
  <si>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</si>
  <si>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</si>
  <si>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</si>
  <si>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</si>
  <si>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</si>
  <si>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</si>
  <si>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</si>
  <si>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</si>
  <si>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</si>
  <si>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</si>
  <si>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</si>
  <si>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</si>
  <si>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</si>
  <si>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DD201</t>
  </si>
  <si>
    <t>GENOVISION HLA DR*16</t>
  </si>
  <si>
    <t>DB777</t>
  </si>
  <si>
    <t>GENOVISION HLA DRB1*11</t>
  </si>
  <si>
    <t>DC276</t>
  </si>
  <si>
    <t>GENOVISION HLA-A LOW</t>
  </si>
  <si>
    <t>DB795</t>
  </si>
  <si>
    <t>GENOVISION HLA-A11</t>
  </si>
  <si>
    <t>DF120</t>
  </si>
  <si>
    <t>GENOVISION HLA-A2</t>
  </si>
  <si>
    <t>DB792</t>
  </si>
  <si>
    <t>GENOVISION HLA-A3</t>
  </si>
  <si>
    <t>DB797</t>
  </si>
  <si>
    <t>GENOVISION HLA-A68</t>
  </si>
  <si>
    <t>DC277</t>
  </si>
  <si>
    <t>GENOVISION HLA-B LOW</t>
  </si>
  <si>
    <t>DB819</t>
  </si>
  <si>
    <t>GENOVISION HLA-b*39</t>
  </si>
  <si>
    <t>DB801</t>
  </si>
  <si>
    <t>GENOVISION HLA-B13</t>
  </si>
  <si>
    <t>DB802</t>
  </si>
  <si>
    <t>GENOVISION HLA-B14</t>
  </si>
  <si>
    <t>DB806</t>
  </si>
  <si>
    <t>GENOVISION HLA-B18</t>
  </si>
  <si>
    <t>DE581</t>
  </si>
  <si>
    <t>GENOVISION HLA-B27</t>
  </si>
  <si>
    <t>DB793</t>
  </si>
  <si>
    <t>GENOVISION HLA-B38</t>
  </si>
  <si>
    <t>DB798</t>
  </si>
  <si>
    <t>GENOVISION HLA-B51</t>
  </si>
  <si>
    <t>DB807</t>
  </si>
  <si>
    <t>GENOVISION HLA-B55</t>
  </si>
  <si>
    <t>DB774</t>
  </si>
  <si>
    <t>GENOVISION HLA-Cw LOW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</si>
  <si>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</si>
  <si>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</si>
  <si>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</si>
  <si>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</si>
  <si>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</si>
  <si>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</si>
  <si>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</si>
  <si>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</si>
  <si>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</si>
  <si>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</si>
  <si>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</si>
  <si>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</si>
  <si>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</si>
  <si>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</si>
  <si>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</si>
  <si>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</si>
  <si>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</si>
  <si>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</si>
  <si>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</si>
  <si>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</si>
  <si>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</si>
  <si>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</si>
  <si>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</si>
  <si>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</si>
  <si>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DE486</t>
  </si>
  <si>
    <t>GOAT ANTI HUMAN  IgG 1,0 ml</t>
  </si>
  <si>
    <t>DD522</t>
  </si>
  <si>
    <t>GOAT ANTI MOUSE IgG</t>
  </si>
  <si>
    <t>DE532</t>
  </si>
  <si>
    <t>Goodpasture (GBM), 24t</t>
  </si>
  <si>
    <t>GTX Blood 500 Extraction Kit, 96 extrakcĂ­ DNA</t>
  </si>
  <si>
    <t>GTX Blood 500 Extraction Kit, 96 extrakcí DNA</t>
  </si>
  <si>
    <t>DB869</t>
  </si>
  <si>
    <t>GX1 /G3,4,5,6,8/</t>
  </si>
  <si>
    <t>DB875</t>
  </si>
  <si>
    <t>H1 GREER LABS.INC.</t>
  </si>
  <si>
    <t>DB459</t>
  </si>
  <si>
    <t>HEMASOL</t>
  </si>
  <si>
    <t>DA233</t>
  </si>
  <si>
    <t>HighFidelity PCR system</t>
  </si>
  <si>
    <t>DG870</t>
  </si>
  <si>
    <t>HISTOPAQUE-1077 HYBRI-MAX, 6x100 ml</t>
  </si>
  <si>
    <t>DF592</t>
  </si>
  <si>
    <t>HLA C*14</t>
  </si>
  <si>
    <t>DA557</t>
  </si>
  <si>
    <t>HLA Wipe test</t>
  </si>
  <si>
    <t>DB357</t>
  </si>
  <si>
    <t>HLA-A*01 excl. Taq (24)</t>
  </si>
  <si>
    <t>DB675</t>
  </si>
  <si>
    <t>HLA-A*24 excl. Taq (24)</t>
  </si>
  <si>
    <t>DB779</t>
  </si>
  <si>
    <t>HLA-B*07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</si>
  <si>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</si>
  <si>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</si>
  <si>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</si>
  <si>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</si>
  <si>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</si>
  <si>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</si>
  <si>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</si>
  <si>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testĹŻ)</t>
  </si>
  <si>
    <t>HLA-DPB1 AlleleSEQR PCR/SEQUENCING KIT CE (25 testů)</t>
  </si>
  <si>
    <t>DA742</t>
  </si>
  <si>
    <t>HLA-DPB1 excl. Taq</t>
  </si>
  <si>
    <t>DB808</t>
  </si>
  <si>
    <t>HLA-DRB1*04 excl. Taq (24)</t>
  </si>
  <si>
    <t>DH654</t>
  </si>
  <si>
    <t>HLA-Ready Gene DQ Low</t>
  </si>
  <si>
    <t>DH653</t>
  </si>
  <si>
    <t>HLA-Ready Gene DR Low</t>
  </si>
  <si>
    <t>DF763</t>
  </si>
  <si>
    <t>Holotype HLA 24/7 - Configuration A1 v2</t>
  </si>
  <si>
    <t>DC114</t>
  </si>
  <si>
    <t>HUMAN C1 INACTIVATOR-NL-RID</t>
  </si>
  <si>
    <t>DH828</t>
  </si>
  <si>
    <t>Chip cleaning kit-RA for MultiNA</t>
  </si>
  <si>
    <t>DG167</t>
  </si>
  <si>
    <t>CHLORID SODNY P.A.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</si>
  <si>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</si>
  <si>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</si>
  <si>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</si>
  <si>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</si>
  <si>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</si>
  <si>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</si>
  <si>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</si>
  <si>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</si>
  <si>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</si>
  <si>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</si>
  <si>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</si>
  <si>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</si>
  <si>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</si>
  <si>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</si>
  <si>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DF150</t>
  </si>
  <si>
    <t>IgA/IgG Calibrator ImmunoCAP´s</t>
  </si>
  <si>
    <t>IgA/IgG Calibrator ImmunoCAPÂ´s</t>
  </si>
  <si>
    <t>DI723</t>
  </si>
  <si>
    <t>IgG1 AF700</t>
  </si>
  <si>
    <t>DE952</t>
  </si>
  <si>
    <t>IgG1 APC</t>
  </si>
  <si>
    <t>DE455</t>
  </si>
  <si>
    <t>IgG1 FITC/IgG1 PE Isotypic control</t>
  </si>
  <si>
    <t>DI724</t>
  </si>
  <si>
    <t>IgG2a BV711</t>
  </si>
  <si>
    <t>DI469</t>
  </si>
  <si>
    <t>ImmuGlo anti GBM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</si>
  <si>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</si>
  <si>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</si>
  <si>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</si>
  <si>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</si>
  <si>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</si>
  <si>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</si>
  <si>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</si>
  <si>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</si>
  <si>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</si>
  <si>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</si>
  <si>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DH118</t>
  </si>
  <si>
    <t>ImmunoCap Allergen f419</t>
  </si>
  <si>
    <t>DH119</t>
  </si>
  <si>
    <t>ImmunoCap Allergen f420</t>
  </si>
  <si>
    <t>DH120</t>
  </si>
  <si>
    <t>ImmunoCap Allergen f421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</si>
  <si>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</si>
  <si>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</si>
  <si>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</si>
  <si>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</si>
  <si>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</si>
  <si>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</si>
  <si>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</si>
  <si>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</si>
  <si>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</si>
  <si>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</si>
  <si>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</si>
  <si>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</si>
  <si>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</si>
  <si>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</si>
  <si>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</si>
  <si>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</si>
  <si>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</si>
  <si>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</si>
  <si>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DH104</t>
  </si>
  <si>
    <t>ImmunoCap Allergen f434</t>
  </si>
  <si>
    <t>DH105</t>
  </si>
  <si>
    <t>ImmunoCap Allergen f435</t>
  </si>
  <si>
    <t>DH109</t>
  </si>
  <si>
    <t>ImmunoCap Allergen f439</t>
  </si>
  <si>
    <t>DH108</t>
  </si>
  <si>
    <t>ImmunoCap Allergen f440</t>
  </si>
  <si>
    <t>DH116</t>
  </si>
  <si>
    <t>ImmunoCap Allergen f441</t>
  </si>
  <si>
    <t>DH117</t>
  </si>
  <si>
    <t>ImmunoCap Allergen f442</t>
  </si>
  <si>
    <t>DE852</t>
  </si>
  <si>
    <t>ImmunoCAP Allergen i217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</si>
  <si>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</si>
  <si>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</si>
  <si>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</si>
  <si>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</si>
  <si>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</si>
  <si>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</si>
  <si>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</si>
  <si>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</si>
  <si>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</si>
  <si>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</si>
  <si>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</si>
  <si>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</si>
  <si>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</si>
  <si>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</si>
  <si>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</si>
  <si>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</si>
  <si>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</si>
  <si>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</si>
  <si>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</si>
  <si>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</si>
  <si>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</si>
  <si>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</si>
  <si>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DG670</t>
  </si>
  <si>
    <t>Immunocap Specific IgA/IgG SD</t>
  </si>
  <si>
    <t>DI214</t>
  </si>
  <si>
    <t>ImmunoCAP Specific IgE Calibrators (UniCAP100)</t>
  </si>
  <si>
    <t>DI213</t>
  </si>
  <si>
    <t>ImmunoCAP Specific IgE Control H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</si>
  <si>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</si>
  <si>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</si>
  <si>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</si>
  <si>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</si>
  <si>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</si>
  <si>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</si>
  <si>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</si>
  <si>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</si>
  <si>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</si>
  <si>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</si>
  <si>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DB676</t>
  </si>
  <si>
    <t>Integrin beta 7 Monoclonal Antibody (FIB504), FITC, eBioscience</t>
  </si>
  <si>
    <t>DI135</t>
  </si>
  <si>
    <t>Isopropyl alcohol â‰Ą99.7%, FCC, FG 1kg</t>
  </si>
  <si>
    <t>DG230</t>
  </si>
  <si>
    <t>ISOPROPYLALKOHOL P.A.</t>
  </si>
  <si>
    <t>DI564</t>
  </si>
  <si>
    <t>k75 Isocyanate TDI</t>
  </si>
  <si>
    <t>DI563</t>
  </si>
  <si>
    <t>k76 Isocyanate MDI</t>
  </si>
  <si>
    <t>DI562</t>
  </si>
  <si>
    <t>k77 Isocyanate HDI</t>
  </si>
  <si>
    <t>DC573</t>
  </si>
  <si>
    <t>K80 FORMALDEHYDE/FORMALIN</t>
  </si>
  <si>
    <t>DD026</t>
  </si>
  <si>
    <t>K82*LATEX,HEVEA BRAZILIENSIS</t>
  </si>
  <si>
    <t>DE178</t>
  </si>
  <si>
    <t>K84 SUNFLOWER SEED</t>
  </si>
  <si>
    <t>DI798</t>
  </si>
  <si>
    <t>Kappa Light Chain Antibody(MEM-09)</t>
  </si>
  <si>
    <t>DI754</t>
  </si>
  <si>
    <t>krĂˇliÄŤĂ­ komplement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</si>
  <si>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</si>
  <si>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</si>
  <si>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</si>
  <si>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</si>
  <si>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</si>
  <si>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</si>
  <si>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</si>
  <si>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</si>
  <si>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DH560</t>
  </si>
  <si>
    <t>LABType SSO Class I A Locus Typing Test</t>
  </si>
  <si>
    <t>DH561</t>
  </si>
  <si>
    <t>LABType SSO Class I B Locus Typing Test</t>
  </si>
  <si>
    <t>DH562</t>
  </si>
  <si>
    <t>LABType SSO DRB1 Typing Test</t>
  </si>
  <si>
    <t>DI797</t>
  </si>
  <si>
    <t>Lambda Light Chain Antibody [TRITC]</t>
  </si>
  <si>
    <t>DI688</t>
  </si>
  <si>
    <t>Library Quantification Kit (for RocheÂ® LightCycler 480), Kit Code: KK4854, 500 x 20 ÂµL</t>
  </si>
  <si>
    <t>DI801</t>
  </si>
  <si>
    <t>LinkSeq HLA-ABCDRDQB1 384 kit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</si>
  <si>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</si>
  <si>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</si>
  <si>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</si>
  <si>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</si>
  <si>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</si>
  <si>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</si>
  <si>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</si>
  <si>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</si>
  <si>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</si>
  <si>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</si>
  <si>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</si>
  <si>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</si>
  <si>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</si>
  <si>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</si>
  <si>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</si>
  <si>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</si>
  <si>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</si>
  <si>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</si>
  <si>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</si>
  <si>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</si>
  <si>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</si>
  <si>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</si>
  <si>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</si>
  <si>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</si>
  <si>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</si>
  <si>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</si>
  <si>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</si>
  <si>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</si>
  <si>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</si>
  <si>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</si>
  <si>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DA943</t>
  </si>
  <si>
    <t>MiSeq Reag. cartr. Nano Kit v2, 300 cycl Illumina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</si>
  <si>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</si>
  <si>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</si>
  <si>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</si>
  <si>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</si>
  <si>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</si>
  <si>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</si>
  <si>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</si>
  <si>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</si>
  <si>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</si>
  <si>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</si>
  <si>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</si>
  <si>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</si>
  <si>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</si>
  <si>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</si>
  <si>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</si>
  <si>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</si>
  <si>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DF339</t>
  </si>
  <si>
    <t>N Latex RF Kit 4x75</t>
  </si>
  <si>
    <t>DH023</t>
  </si>
  <si>
    <t>N Latex SAA</t>
  </si>
  <si>
    <t>DB970</t>
  </si>
  <si>
    <t>N REAKTION BUFFER 5000 ML</t>
  </si>
  <si>
    <t>DI670</t>
  </si>
  <si>
    <t>N REAKTION BUFFER 5000 ML (IMU)</t>
  </si>
  <si>
    <t>DB563</t>
  </si>
  <si>
    <t>N RHEUMA STANDARD SL</t>
  </si>
  <si>
    <t>DI671</t>
  </si>
  <si>
    <t>N RHEUMA STANDARD SL (IMU)</t>
  </si>
  <si>
    <t>DB565</t>
  </si>
  <si>
    <t>N SUPPLEMENTARY REAGENT</t>
  </si>
  <si>
    <t>DB562</t>
  </si>
  <si>
    <t>N Supplementary Reagent / Precipitation 5ML</t>
  </si>
  <si>
    <t>DI672</t>
  </si>
  <si>
    <t>N Supplementary Reagent / Precipitation 5ML (IMU)</t>
  </si>
  <si>
    <t>DG003</t>
  </si>
  <si>
    <t>N/T Rheumatology Control SL/1</t>
  </si>
  <si>
    <t>DI673</t>
  </si>
  <si>
    <t>N/T Rheumatology Control SL/1 (IMU)</t>
  </si>
  <si>
    <t>DC192</t>
  </si>
  <si>
    <t>N/T RHEUMATOLOGY CONTROL. SL/2 3X1 ML</t>
  </si>
  <si>
    <t>DB158</t>
  </si>
  <si>
    <t>N/T-PROT.KTR.SL/H</t>
  </si>
  <si>
    <t>DB972</t>
  </si>
  <si>
    <t>N/T-PROT.KTR.SL/M</t>
  </si>
  <si>
    <t>DC405</t>
  </si>
  <si>
    <t>N-ALPHA1-ANTITRYPS</t>
  </si>
  <si>
    <t>DG942</t>
  </si>
  <si>
    <t>N-C3c 1x5 ml</t>
  </si>
  <si>
    <t>N-C3c 1x5 ml (IMU)</t>
  </si>
  <si>
    <t>DG943</t>
  </si>
  <si>
    <t>N-C4 1x5 ml</t>
  </si>
  <si>
    <t>N-C4 1x5 ml (IMU)</t>
  </si>
  <si>
    <t>DC971</t>
  </si>
  <si>
    <t>NegativnĂ­ kontr.pol., AB serum 10 ml</t>
  </si>
  <si>
    <t>DC761</t>
  </si>
  <si>
    <t>NEODISHER GK</t>
  </si>
  <si>
    <t>DE862</t>
  </si>
  <si>
    <t>Newborn calf serum 100 ml</t>
  </si>
  <si>
    <t>DI616</t>
  </si>
  <si>
    <t>NextSeq 500/550 Mid Output Kit v2.5 (300 Cycles)</t>
  </si>
  <si>
    <t>DB561</t>
  </si>
  <si>
    <t>N-HIGH SENSITIVITY-CRP</t>
  </si>
  <si>
    <t>DD057</t>
  </si>
  <si>
    <t>N-IGA 5 ML</t>
  </si>
  <si>
    <t>DD310</t>
  </si>
  <si>
    <t>N-IgG 5 ML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</si>
  <si>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</si>
  <si>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</si>
  <si>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</si>
  <si>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</si>
  <si>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</si>
  <si>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</si>
  <si>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</si>
  <si>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</si>
  <si>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</si>
  <si>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</si>
  <si>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</si>
  <si>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</si>
  <si>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</si>
  <si>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</si>
  <si>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</si>
  <si>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</si>
  <si>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</si>
  <si>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</si>
  <si>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</si>
  <si>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DG807</t>
  </si>
  <si>
    <t>Olerup SSP DQB1*06</t>
  </si>
  <si>
    <t>DH216</t>
  </si>
  <si>
    <t>Olerup SSP HLA-A*66</t>
  </si>
  <si>
    <t>DC870</t>
  </si>
  <si>
    <t>O-PHENYLENEDIAMINE FREE BASE 50 TBL</t>
  </si>
  <si>
    <t>DI814</t>
  </si>
  <si>
    <t>Pacific Blue anti-human Ig light chain lambda antibody, Biolegend</t>
  </si>
  <si>
    <t>DI595</t>
  </si>
  <si>
    <t>PE anti-human/mouse integrin Ăź7, 100testu, SONY</t>
  </si>
  <si>
    <t>DI624</t>
  </si>
  <si>
    <t>PE/Cy7 anti-human CD279 (PD-1) Antibody</t>
  </si>
  <si>
    <t>DF241</t>
  </si>
  <si>
    <t>PE-Conj Goat anti Human, 1ml</t>
  </si>
  <si>
    <t>DI514</t>
  </si>
  <si>
    <t>PE-Cy™5 Mouse Anti-Human CD49d a4 integrin</t>
  </si>
  <si>
    <t>DI622</t>
  </si>
  <si>
    <t>PE-Dazzle 594 anti-human CD45RO Antibody</t>
  </si>
  <si>
    <t>DD748</t>
  </si>
  <si>
    <t>PENICILLIN-STREPTOMYCIN SOL. 100 ML</t>
  </si>
  <si>
    <t>DI623</t>
  </si>
  <si>
    <t>PerCP/Cy5.5 anti-human CD127 (IL-7RÎ±) Antibody</t>
  </si>
  <si>
    <t>DI634</t>
  </si>
  <si>
    <t>PerCP/Cy5.5 anti-human CD303 (BDCA-2) Antibody</t>
  </si>
  <si>
    <t>DI516</t>
  </si>
  <si>
    <t>PerCP-Cy™5.5 Mouse Anti-Human CCR10</t>
  </si>
  <si>
    <t>DG338</t>
  </si>
  <si>
    <t>Phix control kit v3</t>
  </si>
  <si>
    <t>DH934</t>
  </si>
  <si>
    <t>POP-6â„˘ Polymer for 3500/3500xL Genetic Analyzers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</si>
  <si>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</si>
  <si>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</si>
  <si>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</si>
  <si>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</si>
  <si>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</si>
  <si>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DI725</t>
  </si>
  <si>
    <t>Propidium Iodine Solution</t>
  </si>
  <si>
    <t>DA510</t>
  </si>
  <si>
    <t>Proteinase K - 100 mg (Macherey-Nagel)</t>
  </si>
  <si>
    <t>DA213</t>
  </si>
  <si>
    <t>Pufr DURACAL pH 4,01/7,00/10,01 3 x 500 ml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</si>
  <si>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</si>
  <si>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</si>
  <si>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</si>
  <si>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</si>
  <si>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</si>
  <si>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</si>
  <si>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</si>
  <si>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</si>
  <si>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DE907</t>
  </si>
  <si>
    <t>QuantiFluor dsDNA System 1 ml -30Â°C aĹľ +10Â°C (AC)</t>
  </si>
  <si>
    <t>DG588</t>
  </si>
  <si>
    <t>Qubit dsDNA BR Assay kit 500r</t>
  </si>
  <si>
    <t>DH146</t>
  </si>
  <si>
    <t>Qubit dsDNA HS Assay Kit 500r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</si>
  <si>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</si>
  <si>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</si>
  <si>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</si>
  <si>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</si>
  <si>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</si>
  <si>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</si>
  <si>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</si>
  <si>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</si>
  <si>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</si>
  <si>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</si>
  <si>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</si>
  <si>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</si>
  <si>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</si>
  <si>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</si>
  <si>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</si>
  <si>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</si>
  <si>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DA030</t>
  </si>
  <si>
    <t>Skin (Pemphigus) Positive control</t>
  </si>
  <si>
    <t>DB955</t>
  </si>
  <si>
    <t>sklĂ­ÄŤka Anti-Phospholipase A2 receptor</t>
  </si>
  <si>
    <t>sklíčka Anti-Phospholipase A2 receptor</t>
  </si>
  <si>
    <t>DI683</t>
  </si>
  <si>
    <t>Sodium hydroxide solution Volumetric, 1.0 M NaOH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</si>
  <si>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</si>
  <si>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</si>
  <si>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</si>
  <si>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</si>
  <si>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</si>
  <si>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</si>
  <si>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</si>
  <si>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</si>
  <si>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DB800</t>
  </si>
  <si>
    <t>SSP kit B*52</t>
  </si>
  <si>
    <t>DF962</t>
  </si>
  <si>
    <t>Stattic 25 mg</t>
  </si>
  <si>
    <t>DH288</t>
  </si>
  <si>
    <t>Sterile water 1000 ml PP</t>
  </si>
  <si>
    <t>DE426</t>
  </si>
  <si>
    <t>Stop Soln. (6x100 Det.)</t>
  </si>
  <si>
    <t>Stop Solution (6x100 Det.)</t>
  </si>
  <si>
    <t>DC112</t>
  </si>
  <si>
    <t>Streptavidin, Alexa Fluor™ 532 conjugate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</si>
  <si>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</si>
  <si>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</si>
  <si>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</si>
  <si>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</si>
  <si>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</si>
  <si>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</si>
  <si>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DE327</t>
  </si>
  <si>
    <t>T15 FRAXINUS AMERICANA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</si>
  <si>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</si>
  <si>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</si>
  <si>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</si>
  <si>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</si>
  <si>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</si>
  <si>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</si>
  <si>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</si>
  <si>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</si>
  <si>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</si>
  <si>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</si>
  <si>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</si>
  <si>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</si>
  <si>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</si>
  <si>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</si>
  <si>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</si>
  <si>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</si>
  <si>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DE809</t>
  </si>
  <si>
    <t>Transcriptor First Strand cDNA Synthesis Kit</t>
  </si>
  <si>
    <t>DI721</t>
  </si>
  <si>
    <t>TRC Îł/Î´ PE-Cy7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</si>
  <si>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</si>
  <si>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</si>
  <si>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</si>
  <si>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</si>
  <si>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</si>
  <si>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</si>
  <si>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</si>
  <si>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</si>
  <si>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</si>
  <si>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</si>
  <si>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</si>
  <si>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</si>
  <si>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</si>
  <si>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</si>
  <si>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DA658</t>
  </si>
  <si>
    <t>Tween 20, 25ml</t>
  </si>
  <si>
    <t>DG808</t>
  </si>
  <si>
    <t>Tween 20, 500ml</t>
  </si>
  <si>
    <t>DC253</t>
  </si>
  <si>
    <t>UltraComp eBeads™ Compensation  Beads</t>
  </si>
  <si>
    <t>DD700</t>
  </si>
  <si>
    <t>UniCAP ECP Calibrators</t>
  </si>
  <si>
    <t>DE179</t>
  </si>
  <si>
    <t>W1 AMBROSIA ELATIOR</t>
  </si>
  <si>
    <t>DH898</t>
  </si>
  <si>
    <t>w19 Parietaria officinalis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</si>
  <si>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</si>
  <si>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</si>
  <si>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</si>
  <si>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</si>
  <si>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</si>
  <si>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</si>
  <si>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</si>
  <si>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</si>
  <si>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</si>
  <si>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</si>
  <si>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</si>
  <si>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7,00Â±0,01/25Â°C 500 ml</t>
  </si>
  <si>
    <t>DH213</t>
  </si>
  <si>
    <t>XS Instruments Green Line pufr pH 4,00Â±0,01/25Â°C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</si>
  <si>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</si>
  <si>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</si>
  <si>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</si>
  <si>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</si>
  <si>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</si>
  <si>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</si>
  <si>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</si>
  <si>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</si>
  <si>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ZO380</t>
  </si>
  <si>
    <t>AnalyzĂˇtor genetickĂ˝ ABI3500-8-Capillary Array 50cm bal. Ăˇ 1 ks 4404685</t>
  </si>
  <si>
    <t>ZC036</t>
  </si>
  <si>
    <t>BaĹka erlenmeyera ĹˇirokohrdlĂˇ 250 ml VTRB632417106250</t>
  </si>
  <si>
    <t>ZF243</t>
  </si>
  <si>
    <t>DestiÄŤka ABgene 96-wel PCR plate non skirted AB-0600</t>
  </si>
  <si>
    <t>ZR866</t>
  </si>
  <si>
    <t>DestiÄŤka PCR  Aluminium BioPointe 384-well  plate sealing foil, 125,4 x 82,5 mm, bal. Ăˇ 100 ks SPOSFCR-LAL</t>
  </si>
  <si>
    <t>ZR840</t>
  </si>
  <si>
    <t>DestiÄŤka PCR  THERMO-FAST, k NGS, 96 jamek ÄŤirĂˇ s ÄŤernĂ˝mi popisy bal. Ăˇ 25 ks AB1400L</t>
  </si>
  <si>
    <t>ZR864</t>
  </si>
  <si>
    <t>DestiÄŤka PCR BioPointe 96 well plates, full-skirt, low-profile, natural, bal. Ăˇ 10 ks SPCP096-FS-LP</t>
  </si>
  <si>
    <t>ZR863</t>
  </si>
  <si>
    <t>DestiÄŤka PCR BioPointe, PCR 96s well plates, no-skirt, natural, bal. Ăˇ 10 ks SPCP096-NS-SP</t>
  </si>
  <si>
    <t>ZR839</t>
  </si>
  <si>
    <t>DestiÄŤka PCR FrameStar  F-0951 pro LC 480, 96 jamek, ÄŤĂˇsteÄŤnĂ˝ lem, bĂ­lĂ© jamky, nĂ­zkĂ˝ profil 0,1 ml + adhezivnĂ­ qPCR folie F-0560, bal. Ăˇ 50 ks destiÄŤek +50 ks foliĂ­ F-0952</t>
  </si>
  <si>
    <t>ZO337</t>
  </si>
  <si>
    <t>DestiÄŤka pro PCR vÄŤetnÄ› krycĂ­ folie k analyzĂˇtoru LUMINEX  OneLabda PCR tray/seal bundle bal. Ăˇ 25 ks OL-PCRTRAC</t>
  </si>
  <si>
    <t>ZO336</t>
  </si>
  <si>
    <t>Destička 96 jamek k analyzátoru ABI3500 MicroAmp Optical 96 well Reaction Plate bal. á 20 ks 4306737</t>
  </si>
  <si>
    <t>Destička ABgene 96-wel PCR plate non skirted AB-0600</t>
  </si>
  <si>
    <t>ZC066</t>
  </si>
  <si>
    <t>KĂˇdinka nĂ­zkĂˇ s vĂ˝levkou sklo 100 ml (213-1045) VTRB632417010100</t>
  </si>
  <si>
    <t>ZD003</t>
  </si>
  <si>
    <t>KĂˇdinka nĂ­zkĂˇ sklo 5000 ml (213-1054) VTRB632411010956</t>
  </si>
  <si>
    <t>ZF220</t>
  </si>
  <si>
    <t>Ĺ piÄŤka 50-1000ul FLME28053</t>
  </si>
  <si>
    <t>ZI770</t>
  </si>
  <si>
    <t>Ĺ piÄŤka Capp ExpellPlus 10ul FT bal. 10 x 96 ks 5030030</t>
  </si>
  <si>
    <t>ZI457</t>
  </si>
  <si>
    <t>Ĺ piÄŤka Capp Expellplus 1200ul s filtrem bal. Ăˇ 768 ks 5130150(5130123)</t>
  </si>
  <si>
    <t>ZH571</t>
  </si>
  <si>
    <t>Ĺ piÄŤka DF1000ST 100-1000ul bal. 10 x 96 ks F171703</t>
  </si>
  <si>
    <t>ZE179</t>
  </si>
  <si>
    <t>Ĺ piÄŤka eppendorf 50-1250 ul bal. Ăˇ 1000 ks 0030000935</t>
  </si>
  <si>
    <t>ZE821</t>
  </si>
  <si>
    <t>Ĺ piÄŤka eppendorf Tips 50-1000 ul Ăˇ 2 x 500 ks 0030000919</t>
  </si>
  <si>
    <t>ZE262</t>
  </si>
  <si>
    <t>Ĺ piÄŤka ĹľlutĂˇ 1-200ul bal. Ăˇ 1000 ks FLME28052</t>
  </si>
  <si>
    <t>ZB605</t>
  </si>
  <si>
    <t>Ĺ piÄŤka modrĂˇ krĂˇtkĂˇ manĹľeta 1108</t>
  </si>
  <si>
    <t>ZH305</t>
  </si>
  <si>
    <t>Ĺ piÄŤka pipetovacĂ­ 1000-10000ul Ăˇ 200 ks 36001</t>
  </si>
  <si>
    <t>ZR732</t>
  </si>
  <si>
    <t>Ĺ piÄŤka pipetovacĂ­ BioPointe 1000Âµl  filtrovanĂˇ, nĂ­zko retenÄŤnĂ­, pĹ™edsterilizovanĂˇ, bal. Ăˇ 960 ks 361-4150</t>
  </si>
  <si>
    <t>ZR729</t>
  </si>
  <si>
    <t>Ĺ piÄŤka pipetovacĂ­ BioPointe 10Âµl  filtrovanĂˇ, nĂ­zko retenÄŤnĂ­, pĹ™edsterilizovanĂˇ, bal. Ăˇ 960 ks 311-4150</t>
  </si>
  <si>
    <t>ZR728</t>
  </si>
  <si>
    <t>Ĺ piÄŤka pipetovacĂ­ BioPointe 10Âµl rozĹˇĂ­Ĺ™enĂˇ, bulk, bal. Ăˇ 1 000 ks 320-2000</t>
  </si>
  <si>
    <t>ZR731</t>
  </si>
  <si>
    <t>Ĺ piÄŤka pipetovacĂ­ BioPointe 200Âµl  filtrovanĂˇ, nĂ­zko retenÄŤnĂ­, pĹ™edsterilizovanĂˇ, bal. Ăˇ 960 ks 348-4150</t>
  </si>
  <si>
    <t>Ĺ piÄŤka pipetovacĂ­ Capp ExpellPlus 10ul FT bal. 10 x 96 ks 5030030</t>
  </si>
  <si>
    <t>ZI392</t>
  </si>
  <si>
    <t>Ĺ piÄŤka pipetovacĂ­ Capp ExpellPlus 10ul FT long, bal. 10 x 96 ks 5030060</t>
  </si>
  <si>
    <t>Ĺ piÄŤka pipetovacĂ­ Capp Expellplus 1200ul s filtrem bal. Ăˇ 768 ks 5130150(5130123)</t>
  </si>
  <si>
    <t>ZI772</t>
  </si>
  <si>
    <t>Ĺ piÄŤka pipetovacĂ­ Capp ExpellPlus 200ul FT bal. 10 x 96 ks 5030090</t>
  </si>
  <si>
    <t>ZB261</t>
  </si>
  <si>
    <t>Ĺ piÄŤka pipetovacĂ­ epDualfilter Tips 50-1000 ul bal. Ăˇ 960 ks 0030077571</t>
  </si>
  <si>
    <t>ZE198</t>
  </si>
  <si>
    <t>Ĺ piÄŤka pipetovacĂ­ eppendorf Tips 100-5000 ul bal. Ăˇ 500 ks 0030000978</t>
  </si>
  <si>
    <t>Ĺ piÄŤka pipetovacĂ­ ĹľlutĂˇ 1-200ul bal. Ăˇ 1000 ks FLME28052</t>
  </si>
  <si>
    <t>Ĺ piÄŤka pipetovacĂ­ modrĂˇ krĂˇtkĂˇ manĹľeta 1108</t>
  </si>
  <si>
    <t>ZI127</t>
  </si>
  <si>
    <t>Ĺ piÄŤka pipetovacĂ­ s filtrem 05-10 ul 12 krabiÄŤek Ăˇ 1152 ks ZP1015S</t>
  </si>
  <si>
    <t>ZB290</t>
  </si>
  <si>
    <t>Ĺ piÄŤka pipetovacĂ­ SARSTEDT 200 Âµl bezbarvĂˇ typ A bal. Ăˇ 500 ks 70.760.002</t>
  </si>
  <si>
    <t>ZO908</t>
  </si>
  <si>
    <t>Ĺ piÄŤka pipetovacĂ­ Sartorius Biohit 50-1200ul 10 x 96 ks nesterilnĂ­ single tray PP 4059.9017</t>
  </si>
  <si>
    <t>ZB861</t>
  </si>
  <si>
    <t>Ĺ piÄŤka pipetovacĂ­ standard Tips 0,1-10 ul bal. Ăˇ 1000 ks 0030000811</t>
  </si>
  <si>
    <t>ZR726</t>
  </si>
  <si>
    <t>Ĺ piÄŤka pipetovacĂ­ univerzĂˇlnĂ­ NEST 200 Âµl , ĹľlutĂˇ, v sĂˇÄŤku, nesterilnĂ­, bal. Ăˇ 1 000 ks 302106</t>
  </si>
  <si>
    <t>ZH993</t>
  </si>
  <si>
    <t>Mikrozkumavka centrifugaÄŤnĂ­ EPPENDORF DNA LoBind, objem 1,5 ml, s pĹ™ipojenĂ˝m rovnĂ˝m vĂ­ÄŤkem, kĂłnickĂ© dno, ÄŤirĂˇ, PCR clean, bal. Ăˇ 250 ks</t>
  </si>
  <si>
    <t>ZC852</t>
  </si>
  <si>
    <t>Mikrozkumavka eppendorf 1,5 ml bal. á 1000 ks 72.690.001</t>
  </si>
  <si>
    <t>Mikrozkumavka eppendorf 1,5 ml bal. Ăˇ 1000 ks 72.690.001</t>
  </si>
  <si>
    <t>ZD868</t>
  </si>
  <si>
    <t>Mikrozkumavka eppendorf 1,5 ml FLME23053</t>
  </si>
  <si>
    <t>ZG223</t>
  </si>
  <si>
    <t>Mikrozkumavka ĹˇroubovacĂ­ 1,5 ml bal. Ăˇ 500 ks U221000</t>
  </si>
  <si>
    <t>ZR725</t>
  </si>
  <si>
    <t>Mikrozkumavka NEST 2 ml , ÄŤirĂˇ, kulatĂ© dno, Lock cap, bal. Ăˇ 500 ks 620011</t>
  </si>
  <si>
    <t>ZR865</t>
  </si>
  <si>
    <t>Mikrozkumavka PCR 8-tube strip 0,2ml w/individually attached flat optically clear RT caps, bal. Ăˇ 120 ks PCTS02-IAFOC-08</t>
  </si>
  <si>
    <t>ZE423</t>
  </si>
  <si>
    <t>Mikrozkumavka v prouĹľku po 8 s pĹ™ipevnÄ›nĂ˝mi jednotlivĂ˝mi plochĂ˝mi vĂ­ÄŤky bal. Ăˇ 125 prouĹľkĹŻ tj. 1000 ks P003202</t>
  </si>
  <si>
    <t>ZC046</t>
  </si>
  <si>
    <t>Miska petri sklo 100 mm (391-2730) VTRB632492003100</t>
  </si>
  <si>
    <t>ZI130</t>
  </si>
  <si>
    <t>NĂˇlevka s krĂˇtkĂ˝m stonkem pr. 55 mm (221-1723) VTRB632413001055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</si>
  <si>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</si>
  <si>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</si>
  <si>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</si>
  <si>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</si>
  <si>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ZC080</t>
  </si>
  <si>
    <t>Sklo krycĂ­ 24 x 24 mm, Ăˇ 1000 ks BD2424</t>
  </si>
  <si>
    <t>ZA455</t>
  </si>
  <si>
    <t>Sklo krycĂ­ 24 x 60 mm, Ăˇ 1000 ks 2576</t>
  </si>
  <si>
    <t>Sklo krycí 24 x 24 mm, á 1000 ks BD2424</t>
  </si>
  <si>
    <t>ZP928</t>
  </si>
  <si>
    <t>Sklo podloĹľnĂ­ Ĺ™ezanĂ© mytĂ© Hanson 76 x 26 mm bal. Ăˇ 50 ks. (CN2602057427) 631-1550</t>
  </si>
  <si>
    <t>Sklo podloĹľnĂ­ Ĺ™ezanĂ© mytĂ© Hanson 76 x 26 mm bal. Ăˇ 50 ks. 631-1550</t>
  </si>
  <si>
    <t>Špička eppendorf 50-1250 ul bal. á 1000 ks 0030000935</t>
  </si>
  <si>
    <t>ZP122</t>
  </si>
  <si>
    <t>Špička Eppendorf Tips Standard objem 0,1 - 20 ul bal. á 1000 ks 613-3501</t>
  </si>
  <si>
    <t>Špička modrá krátká manžeta 1108</t>
  </si>
  <si>
    <t>ZP443</t>
  </si>
  <si>
    <t>Špička pipetovací SARSTEDT 10 µl bezbarvá typ E bal. á 1000 ks 70.1130</t>
  </si>
  <si>
    <t>ZH749</t>
  </si>
  <si>
    <t>Špička pipetovací SARSTEDT 1000 µl; modrá typ B bal. á 250 ks 70.762.010</t>
  </si>
  <si>
    <t>Špička pipetovací SARSTEDT 200 µl bezbarvá typ A bal. á 500 ks 70.760.002</t>
  </si>
  <si>
    <t>Špička pipetovací standard Tips 0,1-10 ul 0030000811</t>
  </si>
  <si>
    <t>Špička žlutá 1-200ul bal. á 1000 ks FLME28052</t>
  </si>
  <si>
    <t>ZC054</t>
  </si>
  <si>
    <t>VĂˇlec odmÄ›rnĂ˝ vysokĂ˝ sklo 100 ml d713880</t>
  </si>
  <si>
    <t>ZF195</t>
  </si>
  <si>
    <t>VĂˇlec odmÄ›rnĂ˝ vysokĂ˝ sklo 250 ml VTRB632432111238</t>
  </si>
  <si>
    <t>ZC078</t>
  </si>
  <si>
    <t>VĂˇlec odmÄ›rnĂ˝ vysokĂ˝ sklo 50 ml 710920</t>
  </si>
  <si>
    <t>ZN844</t>
  </si>
  <si>
    <t>VĂ­ÄŤko ÄŤirĂ© na ĹˇroubovacĂ­ eppendorfky bal. 500 ks U201100.N</t>
  </si>
  <si>
    <t>ZM940</t>
  </si>
  <si>
    <t>VĂ­ÄŤko bĂ­lĂ© na ĹˇroubovacĂ­ eppendorfky bal. 500 ks U201100.B</t>
  </si>
  <si>
    <t>ZJ071</t>
  </si>
  <si>
    <t>Vialka 10 ml SNAPCAP 50 x 22 mm bal. á 200 ks (548-0621) VWRI548-0621</t>
  </si>
  <si>
    <t>Vialka 10 ml SNAPCAP 50 x 22 mm bal. Ăˇ 200 ks (548-0621) VWRI548-0621</t>
  </si>
  <si>
    <t>ZJ070</t>
  </si>
  <si>
    <t>Vialka s krimplovacĂ­m vĂ­ÄŤkem 5 ml 40 x 20 mm bal. Ăˇ 200 ks (548-0555) VWRI548-0555</t>
  </si>
  <si>
    <t>Vialka s krimplovacím víčkem 5 ml 40 x 20 mm bal. á 200 ks (548-0555) VWRI548-0555</t>
  </si>
  <si>
    <t>ZG971</t>
  </si>
  <si>
    <t>Zkumavka 0,2 ml PCR 12 x 8 stripĹŻ bal. Ăˇ 960 ks AB-1112</t>
  </si>
  <si>
    <t>Zkumavka 0,2 ml PCR 12 x 8 stripů bal. á 960 ks AB-1112</t>
  </si>
  <si>
    <t>ZF178</t>
  </si>
  <si>
    <t>Zkumavka 2 ml bal.á 500 ks U346500.N</t>
  </si>
  <si>
    <t>Zkumavka 2 ml bal.Ăˇ 500 ks U346500.N</t>
  </si>
  <si>
    <t>ZC590</t>
  </si>
  <si>
    <t>Zkumavka centrifugaÄŤnĂ­ 50 ml Ăˇ 360 ks 91050</t>
  </si>
  <si>
    <t>ZR723</t>
  </si>
  <si>
    <t>Zkumavka centrifugaÄŤnĂ­ NEST 50 ml  sterilnĂ­, premium, v sĂˇÄŤku, bal. Ăˇ 500 ks 602002</t>
  </si>
  <si>
    <t>ZD093</t>
  </si>
  <si>
    <t>Zkumavka falcon 5 ml nesterilnĂ­ 12 x 75 mm bal. Ăˇ 1000 ks 352008</t>
  </si>
  <si>
    <t>Zkumavka falcon 5 ml nesterilní 12 x 75 mm bal. á 1000 ks 352008</t>
  </si>
  <si>
    <t>ZN439</t>
  </si>
  <si>
    <t>Zkumavka mikrocentrifugaÄŤnĂ­ 1,7 ml bez vĂ­ÄŤka superClear biol-proof bal. Ăˇ 500 ks 211-0032</t>
  </si>
  <si>
    <t>ZI675</t>
  </si>
  <si>
    <t>Zkumavka odběrová se šroubovacím víčkem 12 ml sterilní á 500 ks K005601</t>
  </si>
  <si>
    <t>ZB366</t>
  </si>
  <si>
    <t>Zkumavka PS 10 ml nesterilnĂ­ Ăˇ 2000 ks 400912</t>
  </si>
  <si>
    <t>Zkumavka PS 10 ml nesterilní á 2000 ks 400912</t>
  </si>
  <si>
    <t>ZA815</t>
  </si>
  <si>
    <t>Zkumavka PS 15 ml nesterilnĂ­ bal. Ăˇ 1200 ks 400913</t>
  </si>
  <si>
    <t>Zkumavka PS 15 ml nesterilní bal. á 1200 ks 400913</t>
  </si>
  <si>
    <t>ZI765</t>
  </si>
  <si>
    <t>Zkumavka PS 15 ml sterilnĂ­ se zĂˇtkou s kulatĂ˝m dnem bal. Ăˇ 20 ks Z1331000020115</t>
  </si>
  <si>
    <t>Zkumavka PS 15 ml sterilní se zátkou s kulatým dnem bal. á 20 ks Z1331000020115</t>
  </si>
  <si>
    <t>ZC796</t>
  </si>
  <si>
    <t>Zkumavka zamraĹľovacĂ­ 2 ml stoj. vnÄ›jĹˇĂ­ Ăˇ 100 ks R529231</t>
  </si>
  <si>
    <t>Zkumavka zamražovací 2 ml stoj. vnější á 100 ks R529231</t>
  </si>
  <si>
    <t>50115050</t>
  </si>
  <si>
    <t>obvazový materiál (Z502)</t>
  </si>
  <si>
    <t>ZR227</t>
  </si>
  <si>
    <t>Kompresa gĂˇza 10 x 10 cm/100 ks nesterilnĂ­ 13494</t>
  </si>
  <si>
    <t>Kompresa gĂˇza 10 x 10 cm/100 ks nesterilnĂ­ 13494 - bez nĂˇhradnĂ­ho plnÄ›nĂ­</t>
  </si>
  <si>
    <t>ZA413</t>
  </si>
  <si>
    <t>Kompresa gáza 10 x 10 cm/100 ks nesterilní 06003</t>
  </si>
  <si>
    <t>ZA443</t>
  </si>
  <si>
    <t>Ĺ Ăˇtek trojcĂ­pĂ˝ NT 136 x 96 x 96 cm 20002</t>
  </si>
  <si>
    <t>ZA562</t>
  </si>
  <si>
    <t>NĂˇplast cosmopor i. v. 6 x 8 cm bal. Ăˇ 50 ks 9008054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</si>
  <si>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</si>
  <si>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</si>
  <si>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</si>
  <si>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</si>
  <si>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</si>
  <si>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</si>
  <si>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</si>
  <si>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</si>
  <si>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</si>
  <si>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</si>
  <si>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ZN475</t>
  </si>
  <si>
    <t>Obinadlo elastickĂ© universal   8 cm x 5 m 1323100312</t>
  </si>
  <si>
    <t>ZA338</t>
  </si>
  <si>
    <t>Obinadlo hydrofilnĂ­   6 cm x   5 m 13005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</si>
  <si>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</si>
  <si>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</si>
  <si>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</si>
  <si>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</si>
  <si>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</si>
  <si>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</si>
  <si>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ZA314</t>
  </si>
  <si>
    <t>Obinadlo idealast-haft 8 cm x   4 m 9311113</t>
  </si>
  <si>
    <t>ZL789</t>
  </si>
  <si>
    <t>Obvaz sterilnĂ­ hotovĂ˝ ÄŤ. 2 A4091360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</si>
  <si>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</si>
  <si>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</si>
  <si>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</si>
  <si>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</si>
  <si>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</si>
  <si>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</si>
  <si>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</si>
  <si>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</si>
  <si>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</si>
  <si>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ZF965</t>
  </si>
  <si>
    <t>Box ĂşloĹľnĂ˝ odklĂˇpÄ›cĂ­ vĂ­ko 10 x 10 PP ĹľlutĂ˝ 93.877.410</t>
  </si>
  <si>
    <t>ZF959</t>
  </si>
  <si>
    <t>Box ĂşloĹľnĂ˝ odklĂˇpÄ›cĂ­ vĂ­ko 10 x 10 PP prĹŻhlednĂ˝ 93.877</t>
  </si>
  <si>
    <t>ZF975</t>
  </si>
  <si>
    <t>Box ĂşloĹľnĂ˝ odklĂˇpÄ›cĂ­ vĂ­ko 10 x 10 PP zelenĂ˝ 93.877.510</t>
  </si>
  <si>
    <t>ZH997</t>
  </si>
  <si>
    <t>DestiÄŤka PCR-TWIN. tec. PCR Plate 96 skirted bezbarvĂ© Ăˇ 25 ks 0030128648</t>
  </si>
  <si>
    <t>ZB455</t>
  </si>
  <si>
    <t>DestiÄŤka terasakiho  bal. Ăˇ 200 ks 400919</t>
  </si>
  <si>
    <t>Destička PCR-TWIN. tec. PCR Plate 96 skirted bezbarvé á 25 ks 0030128648</t>
  </si>
  <si>
    <t>Destička terasakiho  bal. á 200 ks 400919</t>
  </si>
  <si>
    <t>ZB771</t>
  </si>
  <si>
    <t>DrĹľĂˇk jehly zĂˇkladnĂ­ 450201</t>
  </si>
  <si>
    <t>ZD001</t>
  </si>
  <si>
    <t>Kyveta Ĺ™edĂ­cĂ­ OVIC11</t>
  </si>
  <si>
    <t>ZB844</t>
  </si>
  <si>
    <t>Ĺ krtidlo Esmarch - pryĹľovĂ© obinadlo 60 x 1250 KVS 06125</t>
  </si>
  <si>
    <t>ZE951</t>
  </si>
  <si>
    <t>Ĺ tĂ­tky CRYO 32 x 13 mm R267271</t>
  </si>
  <si>
    <t>ZB118</t>
  </si>
  <si>
    <t>Microwell plates NUN 269620</t>
  </si>
  <si>
    <t>ZC604</t>
  </si>
  <si>
    <t>Mikroampule 0,2 ml reaction tubes, 8 x 125 ks N8010580</t>
  </si>
  <si>
    <t>ZE836</t>
  </si>
  <si>
    <t>Miska petri plast bal. Ăˇ 960 ks GAMA400927</t>
  </si>
  <si>
    <t>ZB351</t>
  </si>
  <si>
    <t>Miska petri UH pr. 60 mm á 20 ks 400927</t>
  </si>
  <si>
    <t>ZF159</t>
  </si>
  <si>
    <t>NĂˇdoba na kontaminovanĂ˝ odpad 1 l 15-0002</t>
  </si>
  <si>
    <t>ZF192</t>
  </si>
  <si>
    <t>NĂˇdoba na kontaminovanĂ˝ odpad 4 l 15-0004</t>
  </si>
  <si>
    <t>ZK726</t>
  </si>
  <si>
    <t>NĂˇdoba na kontaminovanĂ˝ odpad PBS 12 l 2041300431302 (I003501400)</t>
  </si>
  <si>
    <t>Nádoba na kontaminovaný odpad 4 l 15-0004</t>
  </si>
  <si>
    <t>Nádoba na kontaminovaný odpad PBS 12 l 2041300431302 (I003501400)</t>
  </si>
  <si>
    <t>ZA751</t>
  </si>
  <si>
    <t>PapĂ­r filtraÄŤnĂ­ archy 50 x 50 cm bal. 12,5 kg PPER2R/80G/50X50</t>
  </si>
  <si>
    <t>ZQ143</t>
  </si>
  <si>
    <t>Pinzeta anatomickĂˇ rovnĂˇ ĂşzkĂˇ 145 mm TK-BA 100-14</t>
  </si>
  <si>
    <t>ZE837</t>
  </si>
  <si>
    <t>Pipeta pasteurova 3 ml nesterilnĂ­ bal. Ăˇ 500 ks 331690270550</t>
  </si>
  <si>
    <t>Pipeta pasteurova 3 ml nesterilní bal. á 500 ks 331690270550</t>
  </si>
  <si>
    <t>ZB862</t>
  </si>
  <si>
    <t>Pipeta serologickĂˇ 10 ml Ăˇ 200 ks 94010</t>
  </si>
  <si>
    <t>ZD285</t>
  </si>
  <si>
    <t>PlatĂ­ÄŤko Elisa 96 jamek Ăˇ 40 ks microlon plochĂ© dno 655061</t>
  </si>
  <si>
    <t>ZA749</t>
  </si>
  <si>
    <t>StĹ™Ă­kaÄŤka injekÄŤnĂ­ 3-dĂ­lnĂˇ 50 ml LL Omnifix Solo 4617509F</t>
  </si>
  <si>
    <t>ZG222</t>
  </si>
  <si>
    <t>Stojan na mikrozkumavky blokové R377522</t>
  </si>
  <si>
    <t>ZC002</t>
  </si>
  <si>
    <t>Stojan na zkumavky PP o prĹŻmÄ›ru 13 - 16 mm, pro 40 ks zkumavek ELISA metoda (212-8332) NALG5930-0016</t>
  </si>
  <si>
    <t>ZN092</t>
  </si>
  <si>
    <t>Stojan na zkumavky stupĹovitĂ˝ prĹŻmÄ›r 17 mm 60 otvorĹŻ IBSA331039239000</t>
  </si>
  <si>
    <t>ZG234</t>
  </si>
  <si>
    <t>Stojan na zkumavky typ Z zelený B3 184084</t>
  </si>
  <si>
    <t>ZB789</t>
  </si>
  <si>
    <t>VĂ­ÄŤko k mikrotitr.destiÄŤce 400921</t>
  </si>
  <si>
    <t>VĂ­ÄŤko k mikrotitr.destiÄŤce bal. Ăˇ 100 ks 400921</t>
  </si>
  <si>
    <t>Víčko k mikrotitr.destičce 400921</t>
  </si>
  <si>
    <t>ZF091</t>
  </si>
  <si>
    <t>ZĂˇtka k plastovĂ˝m zkumavkĂˇm FLME21301</t>
  </si>
  <si>
    <t>ZE091</t>
  </si>
  <si>
    <t>ZĂˇtka k plastovĂ˝m zkumavkĂˇm FLME21341</t>
  </si>
  <si>
    <t>ZH774</t>
  </si>
  <si>
    <t>ZĂˇtka PE s lamelou pr. 11/12 mm BSA062</t>
  </si>
  <si>
    <t>Zátka k plastovým zkumavkám FLME21301</t>
  </si>
  <si>
    <t>Zátka k plastovým zkumavkám FLME21341</t>
  </si>
  <si>
    <t>ZP077</t>
  </si>
  <si>
    <t>Zkumavka 15 ml PP 101/16,5 mm bĂ­lĂ˝ ĹˇroubovĂ˝ uzĂˇvÄ›r sterilnĂ­ jednotlivÄ› balenĂˇ, tekutĂ˝ materiĂˇl na bakteriolog. vyĹˇetĹ™enĂ­ 10362/MO/SG/CS</t>
  </si>
  <si>
    <t>ZB368</t>
  </si>
  <si>
    <t>Zkumavka 50 ml PP 114 x 28 mm 62.548.004</t>
  </si>
  <si>
    <t>ZB758</t>
  </si>
  <si>
    <t>Zkumavka 9 ml K3 edta NR 455036</t>
  </si>
  <si>
    <t>ZC915</t>
  </si>
  <si>
    <t>Zkumavka 9 ml LI-H 02.1065</t>
  </si>
  <si>
    <t>ZB759</t>
  </si>
  <si>
    <t>Zkumavka ÄŤervenĂˇ 8 ml gel 455071</t>
  </si>
  <si>
    <t>ZB763</t>
  </si>
  <si>
    <t>Zkumavka ÄŤervenĂˇ 9 ml 455092</t>
  </si>
  <si>
    <t>Zkumavka červená 8 ml gel 455071</t>
  </si>
  <si>
    <t>Zkumavka červená 9 ml 455092</t>
  </si>
  <si>
    <t>ZK695</t>
  </si>
  <si>
    <t>Zkumavka jednorĂˇzovĂˇ PP 5 ml bal. Ăˇ 250 ks bez uzĂˇvÄ›ru FLME21010</t>
  </si>
  <si>
    <t>ZK696</t>
  </si>
  <si>
    <t>Zkumavka jednorĂˇzovĂˇ PS 5 ml 13 x 75 mm nesterilnĂ­ bal. Ăˇ 500 ks bez uzĂˇvÄ›ru FLME21057</t>
  </si>
  <si>
    <t>Zkumavka jednorázová PP 5 ml bal. á 250 ks bez uzávěru FLME21010</t>
  </si>
  <si>
    <t>Zkumavka jednorázová PS 5 ml 13 x 75 mm nesterilní bal. á 500 ks bez uzávěru FLME21057</t>
  </si>
  <si>
    <t>ZO939</t>
  </si>
  <si>
    <t>Zkumavka liquor PP 10 ml 15,3 x 92 ml šroubovací víčko sterilní s popisem bal.á 100 ks 62.610.018</t>
  </si>
  <si>
    <t>ZI720</t>
  </si>
  <si>
    <t>Zkumavka PS 15 ml sterilní á 1200 ks 400915 S</t>
  </si>
  <si>
    <t>ZK560</t>
  </si>
  <si>
    <t>Zkumavka sekundĂˇrnĂ­ 13 x 75 mm PS bal. Ăˇ 2000 ks 55.475</t>
  </si>
  <si>
    <t>ZB764</t>
  </si>
  <si>
    <t>Zkumavka zelená 4 ml 454051</t>
  </si>
  <si>
    <t>ZB766</t>
  </si>
  <si>
    <t>Zkumavka zelená 9 ml Lith.-hepar. 455084</t>
  </si>
  <si>
    <t>Zkumavka zelenĂˇ 4 ml 454051</t>
  </si>
  <si>
    <t>Zkumavka zelenĂˇ 9 ml Lith.-hepar. 455084</t>
  </si>
  <si>
    <t>50115065</t>
  </si>
  <si>
    <t>ZPr - vpichovací materiál (Z530)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</si>
  <si>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</si>
  <si>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</si>
  <si>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</si>
  <si>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</si>
  <si>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</si>
  <si>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</si>
  <si>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</si>
  <si>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</si>
  <si>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</si>
  <si>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</si>
  <si>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ZP950</t>
  </si>
  <si>
    <t>Rukavice vyĹˇetĹ™ovacĂ­ nitril basic bez pudru modrĂ© XS bal. Ăˇ 200 ks 44749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</si>
  <si>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</si>
  <si>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</si>
  <si>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</si>
  <si>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</si>
  <si>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</si>
  <si>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</si>
  <si>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</si>
  <si>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</si>
  <si>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</si>
  <si>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</si>
  <si>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</si>
  <si>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</si>
  <si>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</si>
  <si>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</si>
  <si>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</si>
  <si>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</si>
  <si>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</si>
  <si>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</si>
  <si>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</si>
  <si>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</si>
  <si>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</si>
  <si>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</si>
  <si>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</si>
  <si>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</si>
  <si>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</si>
  <si>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</si>
  <si>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</si>
  <si>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</si>
  <si>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</si>
  <si>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</si>
  <si>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</si>
  <si>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</si>
  <si>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</si>
  <si>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Petřek Martin</t>
  </si>
  <si>
    <t>Zdravotní výkony vykázané na pracovišti v rámci ambulantní péče dle lékařů *</t>
  </si>
  <si>
    <t>09</t>
  </si>
  <si>
    <t>813</t>
  </si>
  <si>
    <t>V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</si>
  <si>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</si>
  <si>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</si>
  <si>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</si>
  <si>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</si>
  <si>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</si>
  <si>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</si>
  <si>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</si>
  <si>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</si>
  <si>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</si>
  <si>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</si>
  <si>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</si>
  <si>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</si>
  <si>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</si>
  <si>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</si>
  <si>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</si>
  <si>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</si>
  <si>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</si>
  <si>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</si>
  <si>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</si>
  <si>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</si>
  <si>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</si>
  <si>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</si>
  <si>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</si>
  <si>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</si>
  <si>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</si>
  <si>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</si>
  <si>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</si>
  <si>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</si>
  <si>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</si>
  <si>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</si>
  <si>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</si>
  <si>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</si>
  <si>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</si>
  <si>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</si>
  <si>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</si>
  <si>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</si>
  <si>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</si>
  <si>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</si>
  <si>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</si>
  <si>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</si>
  <si>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</si>
  <si>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</si>
  <si>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</si>
  <si>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</si>
  <si>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</si>
  <si>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</si>
  <si>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</si>
  <si>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</si>
  <si>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</si>
  <si>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</si>
  <si>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</si>
  <si>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</si>
  <si>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</si>
  <si>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</si>
  <si>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</si>
  <si>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</si>
  <si>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</si>
  <si>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</si>
  <si>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</si>
  <si>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</si>
  <si>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</si>
  <si>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</si>
  <si>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</si>
  <si>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</si>
  <si>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</si>
  <si>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</si>
  <si>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</si>
  <si>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</si>
  <si>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</si>
  <si>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</si>
  <si>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</si>
  <si>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</si>
  <si>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</si>
  <si>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</si>
  <si>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</si>
  <si>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</si>
  <si>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</si>
  <si>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</si>
  <si>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</si>
  <si>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</si>
  <si>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</si>
  <si>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</si>
  <si>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</si>
  <si>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</si>
  <si>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</si>
  <si>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</si>
  <si>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</si>
  <si>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</si>
  <si>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</si>
  <si>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</si>
  <si>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</si>
  <si>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</si>
  <si>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</si>
  <si>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</si>
  <si>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</si>
  <si>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</si>
  <si>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</si>
  <si>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</si>
  <si>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</si>
  <si>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</si>
  <si>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</si>
  <si>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</si>
  <si>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</si>
  <si>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</si>
  <si>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</si>
  <si>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</si>
  <si>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</si>
  <si>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</si>
  <si>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</si>
  <si>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</si>
  <si>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91199</t>
  </si>
  <si>
    <t>STANOVENÍ IGA PROTI GLIADINU/DEAMIDOVANÝM GLIADINO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</si>
  <si>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</si>
  <si>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</si>
  <si>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</si>
  <si>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</si>
  <si>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</si>
  <si>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</si>
  <si>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</si>
  <si>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</si>
  <si>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</si>
  <si>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</si>
  <si>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</si>
  <si>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</si>
  <si>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</si>
  <si>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</si>
  <si>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</si>
  <si>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</si>
  <si>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</si>
  <si>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</si>
  <si>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</si>
  <si>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</si>
  <si>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</si>
  <si>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</si>
  <si>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</si>
  <si>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</si>
  <si>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</si>
  <si>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</si>
  <si>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</si>
  <si>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</si>
  <si>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</si>
  <si>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</si>
  <si>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91575</t>
  </si>
  <si>
    <t>STANOVENÍ TRYPTÁZY METODOU ENZYMOVÉ ANALÝZY EIA</t>
  </si>
  <si>
    <t>91157</t>
  </si>
  <si>
    <t>STANOVENÍ C2 SLOŽKY KOMPLEMENTU</t>
  </si>
  <si>
    <t>91197</t>
  </si>
  <si>
    <t>STANOVENÍ CYTOKINU ELISA</t>
  </si>
  <si>
    <t>816</t>
  </si>
  <si>
    <t>94235</t>
  </si>
  <si>
    <t>IZOLACE NUKLEOVÝCH KYSELIN (DNA, RNA) Z MALÉHO MNO</t>
  </si>
  <si>
    <t>94223</t>
  </si>
  <si>
    <t>PŘÍMÁ SEKVENACE DNA LIDSKÉHO SOMATICKÉHO GENOMU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</si>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</sst>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54" fillId="0" borderId="0" xfId="1" applyFont="1"/>
    <xf numFmtId="0" fontId="60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1.9482889916129964</c:v>
                </c:pt>
                <c:pt idx="1">
                  <c:v>1.6395139696203558</c:v>
                </c:pt>
                <c:pt idx="2">
                  <c:v>1.4911212612705429</c:v>
                </c:pt>
                <c:pt idx="3">
                  <c:v>1.3165999773961237</c:v>
                </c:pt>
                <c:pt idx="4">
                  <c:v>1.1892529937667407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77" tableBorderDxfId="76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3" totalsRowShown="0">
  <autoFilter ref="C3:S7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97" t="s">
        <v>93</v>
      </c>
      <c r="B1" s="297"/>
    </row>
    <row r="2" spans="1:3" ht="14.45" customHeight="1" thickBot="1" x14ac:dyDescent="0.25">
      <c r="A2" s="402" t="s">
        <v>235</v>
      </c>
      <c r="B2" s="41"/>
    </row>
    <row r="3" spans="1:3" ht="14.45" customHeight="1" thickBot="1" x14ac:dyDescent="0.25">
      <c r="A3" s="293" t="s">
        <v>116</v>
      </c>
      <c r="B3" s="294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5" customHeight="1" x14ac:dyDescent="0.2">
      <c r="A5" s="118" t="str">
        <f t="shared" si="0"/>
        <v>HI</v>
      </c>
      <c r="B5" s="65" t="s">
        <v>113</v>
      </c>
      <c r="C5" s="42" t="s">
        <v>96</v>
      </c>
    </row>
    <row r="6" spans="1:3" ht="14.45" customHeight="1" x14ac:dyDescent="0.2">
      <c r="A6" s="119" t="str">
        <f t="shared" si="0"/>
        <v>HI Graf</v>
      </c>
      <c r="B6" s="66" t="s">
        <v>89</v>
      </c>
      <c r="C6" s="42" t="s">
        <v>97</v>
      </c>
    </row>
    <row r="7" spans="1:3" ht="14.45" customHeight="1" x14ac:dyDescent="0.2">
      <c r="A7" s="119" t="str">
        <f t="shared" si="0"/>
        <v>Man Tab</v>
      </c>
      <c r="B7" s="66" t="s">
        <v>237</v>
      </c>
      <c r="C7" s="42" t="s">
        <v>98</v>
      </c>
    </row>
    <row r="8" spans="1:3" ht="14.45" customHeight="1" thickBot="1" x14ac:dyDescent="0.25">
      <c r="A8" s="120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5" t="s">
        <v>94</v>
      </c>
      <c r="B10" s="294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5" customHeight="1" x14ac:dyDescent="0.2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5" customHeight="1" x14ac:dyDescent="0.2">
      <c r="A13" s="119" t="str">
        <f t="shared" si="2"/>
        <v>LŽ Statim</v>
      </c>
      <c r="B13" s="222" t="s">
        <v>161</v>
      </c>
      <c r="C13" s="42" t="s">
        <v>171</v>
      </c>
    </row>
    <row r="14" spans="1:3" ht="14.45" customHeight="1" x14ac:dyDescent="0.2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5" customHeight="1" x14ac:dyDescent="0.2">
      <c r="A15" s="119" t="str">
        <f t="shared" si="2"/>
        <v>MŽ Detail</v>
      </c>
      <c r="B15" s="66" t="s">
        <v>1814</v>
      </c>
      <c r="C15" s="42" t="s">
        <v>102</v>
      </c>
    </row>
    <row r="16" spans="1:3" ht="14.45" customHeight="1" thickBot="1" x14ac:dyDescent="0.2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6" t="s">
        <v>95</v>
      </c>
      <c r="B18" s="294"/>
    </row>
    <row r="19" spans="1:3" ht="14.45" customHeight="1" x14ac:dyDescent="0.2">
      <c r="A19" s="122" t="str">
        <f t="shared" ref="A19:A24" si="4">HYPERLINK("#'"&amp;C19&amp;"'!A1",C19)</f>
        <v>ZV Vykáz.-A</v>
      </c>
      <c r="B19" s="65" t="s">
        <v>1837</v>
      </c>
      <c r="C19" s="42" t="s">
        <v>106</v>
      </c>
    </row>
    <row r="20" spans="1:3" ht="14.45" customHeight="1" x14ac:dyDescent="0.2">
      <c r="A20" s="119" t="str">
        <f t="shared" ref="A20" si="5">HYPERLINK("#'"&amp;C20&amp;"'!A1",C20)</f>
        <v>ZV Vykáz.-A Lékaři</v>
      </c>
      <c r="B20" s="66" t="s">
        <v>1845</v>
      </c>
      <c r="C20" s="42" t="s">
        <v>174</v>
      </c>
    </row>
    <row r="21" spans="1:3" ht="14.45" customHeight="1" x14ac:dyDescent="0.2">
      <c r="A21" s="119" t="str">
        <f t="shared" si="4"/>
        <v>ZV Vykáz.-A Detail</v>
      </c>
      <c r="B21" s="66" t="s">
        <v>2002</v>
      </c>
      <c r="C21" s="42" t="s">
        <v>107</v>
      </c>
    </row>
    <row r="22" spans="1:3" ht="14.45" customHeight="1" x14ac:dyDescent="0.25">
      <c r="A22" s="235" t="str">
        <f>HYPERLINK("#'"&amp;C22&amp;"'!A1",C22)</f>
        <v>ZV Vykáz.-A Det.Lék.</v>
      </c>
      <c r="B22" s="66" t="s">
        <v>2003</v>
      </c>
      <c r="C22" s="42" t="s">
        <v>177</v>
      </c>
    </row>
    <row r="23" spans="1:3" ht="14.45" customHeight="1" x14ac:dyDescent="0.2">
      <c r="A23" s="119" t="str">
        <f t="shared" si="4"/>
        <v>ZV Vykáz.-H</v>
      </c>
      <c r="B23" s="66" t="s">
        <v>110</v>
      </c>
      <c r="C23" s="42" t="s">
        <v>108</v>
      </c>
    </row>
    <row r="24" spans="1:3" ht="14.45" customHeight="1" x14ac:dyDescent="0.2">
      <c r="A24" s="119" t="str">
        <f t="shared" si="4"/>
        <v>ZV Vykáz.-H Detail</v>
      </c>
      <c r="B24" s="66" t="s">
        <v>2053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3DB2D04B-177F-4792-82CF-49995C001D3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402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06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9" t="s">
        <v>436</v>
      </c>
      <c r="B5" s="410" t="s">
        <v>437</v>
      </c>
      <c r="C5" s="411" t="s">
        <v>236</v>
      </c>
      <c r="D5" s="411" t="s">
        <v>236</v>
      </c>
      <c r="E5" s="411"/>
      <c r="F5" s="411" t="s">
        <v>236</v>
      </c>
      <c r="G5" s="411" t="s">
        <v>236</v>
      </c>
      <c r="H5" s="411" t="s">
        <v>236</v>
      </c>
      <c r="I5" s="412" t="s">
        <v>236</v>
      </c>
      <c r="J5" s="413" t="s">
        <v>54</v>
      </c>
    </row>
    <row r="6" spans="1:10" ht="14.45" customHeight="1" x14ac:dyDescent="0.2">
      <c r="A6" s="409" t="s">
        <v>436</v>
      </c>
      <c r="B6" s="410" t="s">
        <v>469</v>
      </c>
      <c r="C6" s="411">
        <v>11362.819790000001</v>
      </c>
      <c r="D6" s="411">
        <v>11778.102489999997</v>
      </c>
      <c r="E6" s="411"/>
      <c r="F6" s="411">
        <v>9927.4627499999988</v>
      </c>
      <c r="G6" s="411">
        <v>0</v>
      </c>
      <c r="H6" s="411">
        <v>9927.4627499999988</v>
      </c>
      <c r="I6" s="412" t="s">
        <v>236</v>
      </c>
      <c r="J6" s="413" t="s">
        <v>1</v>
      </c>
    </row>
    <row r="7" spans="1:10" ht="14.45" customHeight="1" x14ac:dyDescent="0.2">
      <c r="A7" s="409" t="s">
        <v>436</v>
      </c>
      <c r="B7" s="410" t="s">
        <v>470</v>
      </c>
      <c r="C7" s="411">
        <v>118.09873999999999</v>
      </c>
      <c r="D7" s="411">
        <v>114.68500999999998</v>
      </c>
      <c r="E7" s="411"/>
      <c r="F7" s="411">
        <v>112.89096000000001</v>
      </c>
      <c r="G7" s="411">
        <v>0</v>
      </c>
      <c r="H7" s="411">
        <v>112.89096000000001</v>
      </c>
      <c r="I7" s="412" t="s">
        <v>236</v>
      </c>
      <c r="J7" s="413" t="s">
        <v>1</v>
      </c>
    </row>
    <row r="8" spans="1:10" ht="14.45" customHeight="1" x14ac:dyDescent="0.2">
      <c r="A8" s="409" t="s">
        <v>436</v>
      </c>
      <c r="B8" s="410" t="s">
        <v>471</v>
      </c>
      <c r="C8" s="411">
        <v>7.7593899999999998</v>
      </c>
      <c r="D8" s="411">
        <v>4.2642899999999999</v>
      </c>
      <c r="E8" s="411"/>
      <c r="F8" s="411">
        <v>4.9652000000000012</v>
      </c>
      <c r="G8" s="411">
        <v>0</v>
      </c>
      <c r="H8" s="411">
        <v>4.9652000000000012</v>
      </c>
      <c r="I8" s="412" t="s">
        <v>236</v>
      </c>
      <c r="J8" s="413" t="s">
        <v>1</v>
      </c>
    </row>
    <row r="9" spans="1:10" ht="14.45" customHeight="1" x14ac:dyDescent="0.2">
      <c r="A9" s="409" t="s">
        <v>436</v>
      </c>
      <c r="B9" s="410" t="s">
        <v>472</v>
      </c>
      <c r="C9" s="411">
        <v>114.15297000000002</v>
      </c>
      <c r="D9" s="411">
        <v>80.033299999999997</v>
      </c>
      <c r="E9" s="411"/>
      <c r="F9" s="411">
        <v>63.685319999999997</v>
      </c>
      <c r="G9" s="411">
        <v>0</v>
      </c>
      <c r="H9" s="411">
        <v>63.685319999999997</v>
      </c>
      <c r="I9" s="412" t="s">
        <v>236</v>
      </c>
      <c r="J9" s="413" t="s">
        <v>1</v>
      </c>
    </row>
    <row r="10" spans="1:10" ht="14.45" customHeight="1" x14ac:dyDescent="0.2">
      <c r="A10" s="409" t="s">
        <v>436</v>
      </c>
      <c r="B10" s="410" t="s">
        <v>473</v>
      </c>
      <c r="C10" s="411">
        <v>2.0062000000000002</v>
      </c>
      <c r="D10" s="411">
        <v>0</v>
      </c>
      <c r="E10" s="411"/>
      <c r="F10" s="411">
        <v>0.18</v>
      </c>
      <c r="G10" s="411">
        <v>0</v>
      </c>
      <c r="H10" s="411">
        <v>0.18</v>
      </c>
      <c r="I10" s="412" t="s">
        <v>236</v>
      </c>
      <c r="J10" s="413" t="s">
        <v>1</v>
      </c>
    </row>
    <row r="11" spans="1:10" ht="14.45" customHeight="1" x14ac:dyDescent="0.2">
      <c r="A11" s="409" t="s">
        <v>436</v>
      </c>
      <c r="B11" s="410" t="s">
        <v>474</v>
      </c>
      <c r="C11" s="411">
        <v>10.587999999999999</v>
      </c>
      <c r="D11" s="411">
        <v>11.204000000000001</v>
      </c>
      <c r="E11" s="411"/>
      <c r="F11" s="411">
        <v>10.333459999999999</v>
      </c>
      <c r="G11" s="411">
        <v>0</v>
      </c>
      <c r="H11" s="411">
        <v>10.333459999999999</v>
      </c>
      <c r="I11" s="412" t="s">
        <v>236</v>
      </c>
      <c r="J11" s="413" t="s">
        <v>1</v>
      </c>
    </row>
    <row r="12" spans="1:10" ht="14.45" customHeight="1" x14ac:dyDescent="0.2">
      <c r="A12" s="409" t="s">
        <v>436</v>
      </c>
      <c r="B12" s="410" t="s">
        <v>440</v>
      </c>
      <c r="C12" s="411">
        <v>11615.425089999999</v>
      </c>
      <c r="D12" s="411">
        <v>11988.289089999995</v>
      </c>
      <c r="E12" s="411"/>
      <c r="F12" s="411">
        <v>10119.517690000001</v>
      </c>
      <c r="G12" s="411">
        <v>0</v>
      </c>
      <c r="H12" s="411">
        <v>10119.517690000001</v>
      </c>
      <c r="I12" s="412" t="s">
        <v>236</v>
      </c>
      <c r="J12" s="413" t="s">
        <v>441</v>
      </c>
    </row>
    <row r="14" spans="1:10" ht="14.45" customHeight="1" x14ac:dyDescent="0.2">
      <c r="A14" s="409" t="s">
        <v>436</v>
      </c>
      <c r="B14" s="410" t="s">
        <v>437</v>
      </c>
      <c r="C14" s="411" t="s">
        <v>236</v>
      </c>
      <c r="D14" s="411" t="s">
        <v>236</v>
      </c>
      <c r="E14" s="411"/>
      <c r="F14" s="411" t="s">
        <v>236</v>
      </c>
      <c r="G14" s="411" t="s">
        <v>236</v>
      </c>
      <c r="H14" s="411" t="s">
        <v>236</v>
      </c>
      <c r="I14" s="412" t="s">
        <v>236</v>
      </c>
      <c r="J14" s="413" t="s">
        <v>54</v>
      </c>
    </row>
    <row r="15" spans="1:10" ht="14.45" customHeight="1" x14ac:dyDescent="0.2">
      <c r="A15" s="409" t="s">
        <v>442</v>
      </c>
      <c r="B15" s="410" t="s">
        <v>443</v>
      </c>
      <c r="C15" s="411" t="s">
        <v>236</v>
      </c>
      <c r="D15" s="411" t="s">
        <v>236</v>
      </c>
      <c r="E15" s="411"/>
      <c r="F15" s="411" t="s">
        <v>236</v>
      </c>
      <c r="G15" s="411" t="s">
        <v>236</v>
      </c>
      <c r="H15" s="411" t="s">
        <v>236</v>
      </c>
      <c r="I15" s="412" t="s">
        <v>236</v>
      </c>
      <c r="J15" s="413" t="s">
        <v>0</v>
      </c>
    </row>
    <row r="16" spans="1:10" ht="14.45" customHeight="1" x14ac:dyDescent="0.2">
      <c r="A16" s="409" t="s">
        <v>442</v>
      </c>
      <c r="B16" s="410" t="s">
        <v>469</v>
      </c>
      <c r="C16" s="411">
        <v>11362.819790000001</v>
      </c>
      <c r="D16" s="411">
        <v>11778.102489999997</v>
      </c>
      <c r="E16" s="411"/>
      <c r="F16" s="411">
        <v>9927.4627499999988</v>
      </c>
      <c r="G16" s="411">
        <v>0</v>
      </c>
      <c r="H16" s="411">
        <v>9927.4627499999988</v>
      </c>
      <c r="I16" s="412" t="s">
        <v>236</v>
      </c>
      <c r="J16" s="413" t="s">
        <v>1</v>
      </c>
    </row>
    <row r="17" spans="1:10" ht="14.45" customHeight="1" x14ac:dyDescent="0.2">
      <c r="A17" s="409" t="s">
        <v>442</v>
      </c>
      <c r="B17" s="410" t="s">
        <v>470</v>
      </c>
      <c r="C17" s="411">
        <v>118.09873999999999</v>
      </c>
      <c r="D17" s="411">
        <v>114.68500999999998</v>
      </c>
      <c r="E17" s="411"/>
      <c r="F17" s="411">
        <v>112.89096000000001</v>
      </c>
      <c r="G17" s="411">
        <v>0</v>
      </c>
      <c r="H17" s="411">
        <v>112.89096000000001</v>
      </c>
      <c r="I17" s="412" t="s">
        <v>236</v>
      </c>
      <c r="J17" s="413" t="s">
        <v>1</v>
      </c>
    </row>
    <row r="18" spans="1:10" ht="14.45" customHeight="1" x14ac:dyDescent="0.2">
      <c r="A18" s="409" t="s">
        <v>442</v>
      </c>
      <c r="B18" s="410" t="s">
        <v>471</v>
      </c>
      <c r="C18" s="411">
        <v>7.7593899999999998</v>
      </c>
      <c r="D18" s="411">
        <v>4.2642899999999999</v>
      </c>
      <c r="E18" s="411"/>
      <c r="F18" s="411">
        <v>4.9652000000000012</v>
      </c>
      <c r="G18" s="411">
        <v>0</v>
      </c>
      <c r="H18" s="411">
        <v>4.9652000000000012</v>
      </c>
      <c r="I18" s="412" t="s">
        <v>236</v>
      </c>
      <c r="J18" s="413" t="s">
        <v>1</v>
      </c>
    </row>
    <row r="19" spans="1:10" ht="14.45" customHeight="1" x14ac:dyDescent="0.2">
      <c r="A19" s="409" t="s">
        <v>442</v>
      </c>
      <c r="B19" s="410" t="s">
        <v>472</v>
      </c>
      <c r="C19" s="411">
        <v>114.15297000000002</v>
      </c>
      <c r="D19" s="411">
        <v>80.033299999999997</v>
      </c>
      <c r="E19" s="411"/>
      <c r="F19" s="411">
        <v>63.685319999999997</v>
      </c>
      <c r="G19" s="411">
        <v>0</v>
      </c>
      <c r="H19" s="411">
        <v>63.685319999999997</v>
      </c>
      <c r="I19" s="412" t="s">
        <v>236</v>
      </c>
      <c r="J19" s="413" t="s">
        <v>1</v>
      </c>
    </row>
    <row r="20" spans="1:10" ht="14.45" customHeight="1" x14ac:dyDescent="0.2">
      <c r="A20" s="409" t="s">
        <v>442</v>
      </c>
      <c r="B20" s="410" t="s">
        <v>473</v>
      </c>
      <c r="C20" s="411">
        <v>2.0062000000000002</v>
      </c>
      <c r="D20" s="411">
        <v>0</v>
      </c>
      <c r="E20" s="411"/>
      <c r="F20" s="411">
        <v>0.18</v>
      </c>
      <c r="G20" s="411">
        <v>0</v>
      </c>
      <c r="H20" s="411">
        <v>0.18</v>
      </c>
      <c r="I20" s="412" t="s">
        <v>236</v>
      </c>
      <c r="J20" s="413" t="s">
        <v>1</v>
      </c>
    </row>
    <row r="21" spans="1:10" ht="14.45" customHeight="1" x14ac:dyDescent="0.2">
      <c r="A21" s="409" t="s">
        <v>442</v>
      </c>
      <c r="B21" s="410" t="s">
        <v>474</v>
      </c>
      <c r="C21" s="411">
        <v>10.587999999999999</v>
      </c>
      <c r="D21" s="411">
        <v>11.204000000000001</v>
      </c>
      <c r="E21" s="411"/>
      <c r="F21" s="411">
        <v>10.333459999999999</v>
      </c>
      <c r="G21" s="411">
        <v>0</v>
      </c>
      <c r="H21" s="411">
        <v>10.333459999999999</v>
      </c>
      <c r="I21" s="412" t="s">
        <v>236</v>
      </c>
      <c r="J21" s="413" t="s">
        <v>1</v>
      </c>
    </row>
    <row r="22" spans="1:10" ht="14.45" customHeight="1" x14ac:dyDescent="0.2">
      <c r="A22" s="409" t="s">
        <v>442</v>
      </c>
      <c r="B22" s="410" t="s">
        <v>444</v>
      </c>
      <c r="C22" s="411">
        <v>11615.425089999999</v>
      </c>
      <c r="D22" s="411">
        <v>11988.289089999995</v>
      </c>
      <c r="E22" s="411"/>
      <c r="F22" s="411">
        <v>10119.517690000001</v>
      </c>
      <c r="G22" s="411">
        <v>0</v>
      </c>
      <c r="H22" s="411">
        <v>10119.517690000001</v>
      </c>
      <c r="I22" s="412" t="s">
        <v>236</v>
      </c>
      <c r="J22" s="413" t="s">
        <v>445</v>
      </c>
    </row>
    <row r="23" spans="1:10" ht="14.45" customHeight="1" x14ac:dyDescent="0.2">
      <c r="A23" s="409" t="s">
        <v>236</v>
      </c>
      <c r="B23" s="410" t="s">
        <v>236</v>
      </c>
      <c r="C23" s="411" t="s">
        <v>236</v>
      </c>
      <c r="D23" s="411" t="s">
        <v>236</v>
      </c>
      <c r="E23" s="411"/>
      <c r="F23" s="411" t="s">
        <v>236</v>
      </c>
      <c r="G23" s="411" t="s">
        <v>236</v>
      </c>
      <c r="H23" s="411" t="s">
        <v>236</v>
      </c>
      <c r="I23" s="412" t="s">
        <v>236</v>
      </c>
      <c r="J23" s="413" t="s">
        <v>446</v>
      </c>
    </row>
    <row r="24" spans="1:10" ht="14.45" customHeight="1" x14ac:dyDescent="0.2">
      <c r="A24" s="409" t="s">
        <v>436</v>
      </c>
      <c r="B24" s="410" t="s">
        <v>440</v>
      </c>
      <c r="C24" s="411">
        <v>11615.425089999999</v>
      </c>
      <c r="D24" s="411">
        <v>11988.289089999995</v>
      </c>
      <c r="E24" s="411"/>
      <c r="F24" s="411">
        <v>10119.517690000001</v>
      </c>
      <c r="G24" s="411">
        <v>0</v>
      </c>
      <c r="H24" s="411">
        <v>10119.517690000001</v>
      </c>
      <c r="I24" s="412" t="s">
        <v>236</v>
      </c>
      <c r="J24" s="413" t="s">
        <v>441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606DD708-FCAA-4AA7-A341-C05B7E92A35E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34" t="s">
        <v>1814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5" customHeight="1" thickBot="1" x14ac:dyDescent="0.25">
      <c r="A2" s="402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52.842298313548781</v>
      </c>
      <c r="J3" s="74">
        <f>SUBTOTAL(9,J5:J1048576)</f>
        <v>724954</v>
      </c>
      <c r="K3" s="75">
        <f>SUBTOTAL(9,K5:K1048576)</f>
        <v>38308235.531600446</v>
      </c>
    </row>
    <row r="4" spans="1:11" s="181" customFormat="1" ht="14.45" customHeight="1" thickBot="1" x14ac:dyDescent="0.25">
      <c r="A4" s="414" t="s">
        <v>4</v>
      </c>
      <c r="B4" s="415" t="s">
        <v>5</v>
      </c>
      <c r="C4" s="415" t="s">
        <v>0</v>
      </c>
      <c r="D4" s="415" t="s">
        <v>6</v>
      </c>
      <c r="E4" s="415" t="s">
        <v>7</v>
      </c>
      <c r="F4" s="415" t="s">
        <v>1</v>
      </c>
      <c r="G4" s="415" t="s">
        <v>56</v>
      </c>
      <c r="H4" s="417" t="s">
        <v>11</v>
      </c>
      <c r="I4" s="418" t="s">
        <v>118</v>
      </c>
      <c r="J4" s="418" t="s">
        <v>13</v>
      </c>
      <c r="K4" s="419" t="s">
        <v>126</v>
      </c>
    </row>
    <row r="5" spans="1:11" ht="14.45" customHeight="1" x14ac:dyDescent="0.2">
      <c r="A5" s="420" t="s">
        <v>436</v>
      </c>
      <c r="B5" s="421" t="s">
        <v>437</v>
      </c>
      <c r="C5" s="422" t="s">
        <v>442</v>
      </c>
      <c r="D5" s="423" t="s">
        <v>443</v>
      </c>
      <c r="E5" s="422" t="s">
        <v>475</v>
      </c>
      <c r="F5" s="423" t="s">
        <v>476</v>
      </c>
      <c r="G5" s="422" t="s">
        <v>477</v>
      </c>
      <c r="H5" s="422" t="s">
        <v>478</v>
      </c>
      <c r="I5" s="425">
        <v>12729.2099609375</v>
      </c>
      <c r="J5" s="425">
        <v>1</v>
      </c>
      <c r="K5" s="426">
        <v>12729.2099609375</v>
      </c>
    </row>
    <row r="6" spans="1:11" ht="14.45" customHeight="1" x14ac:dyDescent="0.2">
      <c r="A6" s="427" t="s">
        <v>436</v>
      </c>
      <c r="B6" s="428" t="s">
        <v>437</v>
      </c>
      <c r="C6" s="429" t="s">
        <v>442</v>
      </c>
      <c r="D6" s="430" t="s">
        <v>443</v>
      </c>
      <c r="E6" s="429" t="s">
        <v>475</v>
      </c>
      <c r="F6" s="430" t="s">
        <v>476</v>
      </c>
      <c r="G6" s="429" t="s">
        <v>479</v>
      </c>
      <c r="H6" s="429" t="s">
        <v>480</v>
      </c>
      <c r="I6" s="432">
        <v>3908.300048828125</v>
      </c>
      <c r="J6" s="432">
        <v>4</v>
      </c>
      <c r="K6" s="433">
        <v>15633.2001953125</v>
      </c>
    </row>
    <row r="7" spans="1:11" ht="14.45" customHeight="1" x14ac:dyDescent="0.2">
      <c r="A7" s="427" t="s">
        <v>436</v>
      </c>
      <c r="B7" s="428" t="s">
        <v>437</v>
      </c>
      <c r="C7" s="429" t="s">
        <v>442</v>
      </c>
      <c r="D7" s="430" t="s">
        <v>443</v>
      </c>
      <c r="E7" s="429" t="s">
        <v>475</v>
      </c>
      <c r="F7" s="430" t="s">
        <v>476</v>
      </c>
      <c r="G7" s="429" t="s">
        <v>481</v>
      </c>
      <c r="H7" s="429" t="s">
        <v>482</v>
      </c>
      <c r="I7" s="432">
        <v>6800</v>
      </c>
      <c r="J7" s="432">
        <v>1</v>
      </c>
      <c r="K7" s="433">
        <v>6800</v>
      </c>
    </row>
    <row r="8" spans="1:11" ht="14.45" customHeight="1" x14ac:dyDescent="0.2">
      <c r="A8" s="427" t="s">
        <v>436</v>
      </c>
      <c r="B8" s="428" t="s">
        <v>437</v>
      </c>
      <c r="C8" s="429" t="s">
        <v>442</v>
      </c>
      <c r="D8" s="430" t="s">
        <v>443</v>
      </c>
      <c r="E8" s="429" t="s">
        <v>475</v>
      </c>
      <c r="F8" s="430" t="s">
        <v>476</v>
      </c>
      <c r="G8" s="429" t="s">
        <v>483</v>
      </c>
      <c r="H8" s="429" t="s">
        <v>484</v>
      </c>
      <c r="I8" s="432">
        <v>24079</v>
      </c>
      <c r="J8" s="432">
        <v>6</v>
      </c>
      <c r="K8" s="433">
        <v>144474</v>
      </c>
    </row>
    <row r="9" spans="1:11" ht="14.45" customHeight="1" x14ac:dyDescent="0.2">
      <c r="A9" s="427" t="s">
        <v>436</v>
      </c>
      <c r="B9" s="428" t="s">
        <v>437</v>
      </c>
      <c r="C9" s="429" t="s">
        <v>442</v>
      </c>
      <c r="D9" s="430" t="s">
        <v>443</v>
      </c>
      <c r="E9" s="429" t="s">
        <v>475</v>
      </c>
      <c r="F9" s="430" t="s">
        <v>476</v>
      </c>
      <c r="G9" s="429" t="s">
        <v>485</v>
      </c>
      <c r="H9" s="429" t="s">
        <v>486</v>
      </c>
      <c r="I9" s="432">
        <v>6267.8</v>
      </c>
      <c r="J9" s="432">
        <v>5</v>
      </c>
      <c r="K9" s="433">
        <v>31339</v>
      </c>
    </row>
    <row r="10" spans="1:11" ht="14.45" customHeight="1" x14ac:dyDescent="0.2">
      <c r="A10" s="427" t="s">
        <v>436</v>
      </c>
      <c r="B10" s="428" t="s">
        <v>437</v>
      </c>
      <c r="C10" s="429" t="s">
        <v>442</v>
      </c>
      <c r="D10" s="430" t="s">
        <v>443</v>
      </c>
      <c r="E10" s="429" t="s">
        <v>475</v>
      </c>
      <c r="F10" s="430" t="s">
        <v>476</v>
      </c>
      <c r="G10" s="429" t="s">
        <v>487</v>
      </c>
      <c r="H10" s="429" t="s">
        <v>488</v>
      </c>
      <c r="I10" s="432">
        <v>59532</v>
      </c>
      <c r="J10" s="432">
        <v>7</v>
      </c>
      <c r="K10" s="433">
        <v>416724</v>
      </c>
    </row>
    <row r="11" spans="1:11" ht="14.45" customHeight="1" x14ac:dyDescent="0.2">
      <c r="A11" s="427" t="s">
        <v>436</v>
      </c>
      <c r="B11" s="428" t="s">
        <v>437</v>
      </c>
      <c r="C11" s="429" t="s">
        <v>442</v>
      </c>
      <c r="D11" s="430" t="s">
        <v>443</v>
      </c>
      <c r="E11" s="429" t="s">
        <v>475</v>
      </c>
      <c r="F11" s="430" t="s">
        <v>476</v>
      </c>
      <c r="G11" s="429" t="s">
        <v>489</v>
      </c>
      <c r="H11" s="429" t="s">
        <v>490</v>
      </c>
      <c r="I11" s="432">
        <v>8054.97021484375</v>
      </c>
      <c r="J11" s="432">
        <v>1</v>
      </c>
      <c r="K11" s="433">
        <v>8054.97021484375</v>
      </c>
    </row>
    <row r="12" spans="1:11" ht="14.45" customHeight="1" x14ac:dyDescent="0.2">
      <c r="A12" s="427" t="s">
        <v>436</v>
      </c>
      <c r="B12" s="428" t="s">
        <v>437</v>
      </c>
      <c r="C12" s="429" t="s">
        <v>442</v>
      </c>
      <c r="D12" s="430" t="s">
        <v>443</v>
      </c>
      <c r="E12" s="429" t="s">
        <v>475</v>
      </c>
      <c r="F12" s="430" t="s">
        <v>476</v>
      </c>
      <c r="G12" s="429" t="s">
        <v>491</v>
      </c>
      <c r="H12" s="429" t="s">
        <v>492</v>
      </c>
      <c r="I12" s="432">
        <v>6229.080078125</v>
      </c>
      <c r="J12" s="432">
        <v>1</v>
      </c>
      <c r="K12" s="433">
        <v>6229.080078125</v>
      </c>
    </row>
    <row r="13" spans="1:11" ht="14.45" customHeight="1" x14ac:dyDescent="0.2">
      <c r="A13" s="427" t="s">
        <v>436</v>
      </c>
      <c r="B13" s="428" t="s">
        <v>437</v>
      </c>
      <c r="C13" s="429" t="s">
        <v>442</v>
      </c>
      <c r="D13" s="430" t="s">
        <v>443</v>
      </c>
      <c r="E13" s="429" t="s">
        <v>475</v>
      </c>
      <c r="F13" s="430" t="s">
        <v>476</v>
      </c>
      <c r="G13" s="429" t="s">
        <v>493</v>
      </c>
      <c r="H13" s="429" t="s">
        <v>494</v>
      </c>
      <c r="I13" s="432">
        <v>44932.53551136364</v>
      </c>
      <c r="J13" s="432">
        <v>11</v>
      </c>
      <c r="K13" s="433">
        <v>494257.890625</v>
      </c>
    </row>
    <row r="14" spans="1:11" ht="14.45" customHeight="1" x14ac:dyDescent="0.2">
      <c r="A14" s="427" t="s">
        <v>436</v>
      </c>
      <c r="B14" s="428" t="s">
        <v>437</v>
      </c>
      <c r="C14" s="429" t="s">
        <v>442</v>
      </c>
      <c r="D14" s="430" t="s">
        <v>443</v>
      </c>
      <c r="E14" s="429" t="s">
        <v>475</v>
      </c>
      <c r="F14" s="430" t="s">
        <v>476</v>
      </c>
      <c r="G14" s="429" t="s">
        <v>495</v>
      </c>
      <c r="H14" s="429" t="s">
        <v>496</v>
      </c>
      <c r="I14" s="432">
        <v>44932.40625</v>
      </c>
      <c r="J14" s="432">
        <v>10</v>
      </c>
      <c r="K14" s="433">
        <v>449324.0625</v>
      </c>
    </row>
    <row r="15" spans="1:11" ht="14.45" customHeight="1" x14ac:dyDescent="0.2">
      <c r="A15" s="427" t="s">
        <v>436</v>
      </c>
      <c r="B15" s="428" t="s">
        <v>437</v>
      </c>
      <c r="C15" s="429" t="s">
        <v>442</v>
      </c>
      <c r="D15" s="430" t="s">
        <v>443</v>
      </c>
      <c r="E15" s="429" t="s">
        <v>475</v>
      </c>
      <c r="F15" s="430" t="s">
        <v>476</v>
      </c>
      <c r="G15" s="429" t="s">
        <v>497</v>
      </c>
      <c r="H15" s="429" t="s">
        <v>498</v>
      </c>
      <c r="I15" s="432">
        <v>44932.5</v>
      </c>
      <c r="J15" s="432">
        <v>5</v>
      </c>
      <c r="K15" s="433">
        <v>224662.5</v>
      </c>
    </row>
    <row r="16" spans="1:11" ht="14.45" customHeight="1" x14ac:dyDescent="0.2">
      <c r="A16" s="427" t="s">
        <v>436</v>
      </c>
      <c r="B16" s="428" t="s">
        <v>437</v>
      </c>
      <c r="C16" s="429" t="s">
        <v>442</v>
      </c>
      <c r="D16" s="430" t="s">
        <v>443</v>
      </c>
      <c r="E16" s="429" t="s">
        <v>475</v>
      </c>
      <c r="F16" s="430" t="s">
        <v>476</v>
      </c>
      <c r="G16" s="429" t="s">
        <v>497</v>
      </c>
      <c r="H16" s="429" t="s">
        <v>499</v>
      </c>
      <c r="I16" s="432">
        <v>44932.6171875</v>
      </c>
      <c r="J16" s="432">
        <v>3</v>
      </c>
      <c r="K16" s="433">
        <v>134797.8515625</v>
      </c>
    </row>
    <row r="17" spans="1:11" ht="14.45" customHeight="1" x14ac:dyDescent="0.2">
      <c r="A17" s="427" t="s">
        <v>436</v>
      </c>
      <c r="B17" s="428" t="s">
        <v>437</v>
      </c>
      <c r="C17" s="429" t="s">
        <v>442</v>
      </c>
      <c r="D17" s="430" t="s">
        <v>443</v>
      </c>
      <c r="E17" s="429" t="s">
        <v>475</v>
      </c>
      <c r="F17" s="430" t="s">
        <v>476</v>
      </c>
      <c r="G17" s="429" t="s">
        <v>500</v>
      </c>
      <c r="H17" s="429" t="s">
        <v>501</v>
      </c>
      <c r="I17" s="432">
        <v>44932.36181640625</v>
      </c>
      <c r="J17" s="432">
        <v>8</v>
      </c>
      <c r="K17" s="433">
        <v>359458.89453125</v>
      </c>
    </row>
    <row r="18" spans="1:11" ht="14.45" customHeight="1" x14ac:dyDescent="0.2">
      <c r="A18" s="427" t="s">
        <v>436</v>
      </c>
      <c r="B18" s="428" t="s">
        <v>437</v>
      </c>
      <c r="C18" s="429" t="s">
        <v>442</v>
      </c>
      <c r="D18" s="430" t="s">
        <v>443</v>
      </c>
      <c r="E18" s="429" t="s">
        <v>475</v>
      </c>
      <c r="F18" s="430" t="s">
        <v>476</v>
      </c>
      <c r="G18" s="429" t="s">
        <v>502</v>
      </c>
      <c r="H18" s="429" t="s">
        <v>503</v>
      </c>
      <c r="I18" s="432">
        <v>44932.493861607145</v>
      </c>
      <c r="J18" s="432">
        <v>7</v>
      </c>
      <c r="K18" s="433">
        <v>314527.45703125</v>
      </c>
    </row>
    <row r="19" spans="1:11" ht="14.45" customHeight="1" x14ac:dyDescent="0.2">
      <c r="A19" s="427" t="s">
        <v>436</v>
      </c>
      <c r="B19" s="428" t="s">
        <v>437</v>
      </c>
      <c r="C19" s="429" t="s">
        <v>442</v>
      </c>
      <c r="D19" s="430" t="s">
        <v>443</v>
      </c>
      <c r="E19" s="429" t="s">
        <v>475</v>
      </c>
      <c r="F19" s="430" t="s">
        <v>476</v>
      </c>
      <c r="G19" s="429" t="s">
        <v>504</v>
      </c>
      <c r="H19" s="429" t="s">
        <v>505</v>
      </c>
      <c r="I19" s="432">
        <v>3303.056640625</v>
      </c>
      <c r="J19" s="432">
        <v>3</v>
      </c>
      <c r="K19" s="433">
        <v>9909.169921875</v>
      </c>
    </row>
    <row r="20" spans="1:11" ht="14.45" customHeight="1" x14ac:dyDescent="0.2">
      <c r="A20" s="427" t="s">
        <v>436</v>
      </c>
      <c r="B20" s="428" t="s">
        <v>437</v>
      </c>
      <c r="C20" s="429" t="s">
        <v>442</v>
      </c>
      <c r="D20" s="430" t="s">
        <v>443</v>
      </c>
      <c r="E20" s="429" t="s">
        <v>475</v>
      </c>
      <c r="F20" s="430" t="s">
        <v>476</v>
      </c>
      <c r="G20" s="429" t="s">
        <v>506</v>
      </c>
      <c r="H20" s="429" t="s">
        <v>507</v>
      </c>
      <c r="I20" s="432">
        <v>3203.594970703125</v>
      </c>
      <c r="J20" s="432">
        <v>4</v>
      </c>
      <c r="K20" s="433">
        <v>12814.3798828125</v>
      </c>
    </row>
    <row r="21" spans="1:11" ht="14.45" customHeight="1" x14ac:dyDescent="0.2">
      <c r="A21" s="427" t="s">
        <v>436</v>
      </c>
      <c r="B21" s="428" t="s">
        <v>437</v>
      </c>
      <c r="C21" s="429" t="s">
        <v>442</v>
      </c>
      <c r="D21" s="430" t="s">
        <v>443</v>
      </c>
      <c r="E21" s="429" t="s">
        <v>475</v>
      </c>
      <c r="F21" s="430" t="s">
        <v>476</v>
      </c>
      <c r="G21" s="429" t="s">
        <v>508</v>
      </c>
      <c r="H21" s="429" t="s">
        <v>509</v>
      </c>
      <c r="I21" s="432">
        <v>3303.056640625</v>
      </c>
      <c r="J21" s="432">
        <v>3</v>
      </c>
      <c r="K21" s="433">
        <v>9909.169921875</v>
      </c>
    </row>
    <row r="22" spans="1:11" ht="14.45" customHeight="1" x14ac:dyDescent="0.2">
      <c r="A22" s="427" t="s">
        <v>436</v>
      </c>
      <c r="B22" s="428" t="s">
        <v>437</v>
      </c>
      <c r="C22" s="429" t="s">
        <v>442</v>
      </c>
      <c r="D22" s="430" t="s">
        <v>443</v>
      </c>
      <c r="E22" s="429" t="s">
        <v>475</v>
      </c>
      <c r="F22" s="430" t="s">
        <v>476</v>
      </c>
      <c r="G22" s="429" t="s">
        <v>510</v>
      </c>
      <c r="H22" s="429" t="s">
        <v>511</v>
      </c>
      <c r="I22" s="432">
        <v>7229.9931640625</v>
      </c>
      <c r="J22" s="432">
        <v>3</v>
      </c>
      <c r="K22" s="433">
        <v>21689.9794921875</v>
      </c>
    </row>
    <row r="23" spans="1:11" ht="14.45" customHeight="1" x14ac:dyDescent="0.2">
      <c r="A23" s="427" t="s">
        <v>436</v>
      </c>
      <c r="B23" s="428" t="s">
        <v>437</v>
      </c>
      <c r="C23" s="429" t="s">
        <v>442</v>
      </c>
      <c r="D23" s="430" t="s">
        <v>443</v>
      </c>
      <c r="E23" s="429" t="s">
        <v>475</v>
      </c>
      <c r="F23" s="430" t="s">
        <v>476</v>
      </c>
      <c r="G23" s="429" t="s">
        <v>512</v>
      </c>
      <c r="H23" s="429" t="s">
        <v>513</v>
      </c>
      <c r="I23" s="432">
        <v>3210.37255859375</v>
      </c>
      <c r="J23" s="432">
        <v>5</v>
      </c>
      <c r="K23" s="433">
        <v>16088.340087890625</v>
      </c>
    </row>
    <row r="24" spans="1:11" ht="14.45" customHeight="1" x14ac:dyDescent="0.2">
      <c r="A24" s="427" t="s">
        <v>436</v>
      </c>
      <c r="B24" s="428" t="s">
        <v>437</v>
      </c>
      <c r="C24" s="429" t="s">
        <v>442</v>
      </c>
      <c r="D24" s="430" t="s">
        <v>443</v>
      </c>
      <c r="E24" s="429" t="s">
        <v>475</v>
      </c>
      <c r="F24" s="430" t="s">
        <v>476</v>
      </c>
      <c r="G24" s="429" t="s">
        <v>514</v>
      </c>
      <c r="H24" s="429" t="s">
        <v>515</v>
      </c>
      <c r="I24" s="432">
        <v>3146</v>
      </c>
      <c r="J24" s="432">
        <v>1</v>
      </c>
      <c r="K24" s="433">
        <v>3146</v>
      </c>
    </row>
    <row r="25" spans="1:11" ht="14.45" customHeight="1" x14ac:dyDescent="0.2">
      <c r="A25" s="427" t="s">
        <v>436</v>
      </c>
      <c r="B25" s="428" t="s">
        <v>437</v>
      </c>
      <c r="C25" s="429" t="s">
        <v>442</v>
      </c>
      <c r="D25" s="430" t="s">
        <v>443</v>
      </c>
      <c r="E25" s="429" t="s">
        <v>475</v>
      </c>
      <c r="F25" s="430" t="s">
        <v>476</v>
      </c>
      <c r="G25" s="429" t="s">
        <v>516</v>
      </c>
      <c r="H25" s="429" t="s">
        <v>517</v>
      </c>
      <c r="I25" s="432">
        <v>7462</v>
      </c>
      <c r="J25" s="432">
        <v>2</v>
      </c>
      <c r="K25" s="433">
        <v>14924</v>
      </c>
    </row>
    <row r="26" spans="1:11" ht="14.45" customHeight="1" x14ac:dyDescent="0.2">
      <c r="A26" s="427" t="s">
        <v>436</v>
      </c>
      <c r="B26" s="428" t="s">
        <v>437</v>
      </c>
      <c r="C26" s="429" t="s">
        <v>442</v>
      </c>
      <c r="D26" s="430" t="s">
        <v>443</v>
      </c>
      <c r="E26" s="429" t="s">
        <v>475</v>
      </c>
      <c r="F26" s="430" t="s">
        <v>476</v>
      </c>
      <c r="G26" s="429" t="s">
        <v>518</v>
      </c>
      <c r="H26" s="429" t="s">
        <v>519</v>
      </c>
      <c r="I26" s="432">
        <v>7502</v>
      </c>
      <c r="J26" s="432">
        <v>68</v>
      </c>
      <c r="K26" s="433">
        <v>510136</v>
      </c>
    </row>
    <row r="27" spans="1:11" ht="14.45" customHeight="1" x14ac:dyDescent="0.2">
      <c r="A27" s="427" t="s">
        <v>436</v>
      </c>
      <c r="B27" s="428" t="s">
        <v>437</v>
      </c>
      <c r="C27" s="429" t="s">
        <v>442</v>
      </c>
      <c r="D27" s="430" t="s">
        <v>443</v>
      </c>
      <c r="E27" s="429" t="s">
        <v>475</v>
      </c>
      <c r="F27" s="430" t="s">
        <v>476</v>
      </c>
      <c r="G27" s="429" t="s">
        <v>520</v>
      </c>
      <c r="H27" s="429" t="s">
        <v>521</v>
      </c>
      <c r="I27" s="432">
        <v>7502</v>
      </c>
      <c r="J27" s="432">
        <v>17</v>
      </c>
      <c r="K27" s="433">
        <v>127534</v>
      </c>
    </row>
    <row r="28" spans="1:11" ht="14.45" customHeight="1" x14ac:dyDescent="0.2">
      <c r="A28" s="427" t="s">
        <v>436</v>
      </c>
      <c r="B28" s="428" t="s">
        <v>437</v>
      </c>
      <c r="C28" s="429" t="s">
        <v>442</v>
      </c>
      <c r="D28" s="430" t="s">
        <v>443</v>
      </c>
      <c r="E28" s="429" t="s">
        <v>475</v>
      </c>
      <c r="F28" s="430" t="s">
        <v>476</v>
      </c>
      <c r="G28" s="429" t="s">
        <v>522</v>
      </c>
      <c r="H28" s="429" t="s">
        <v>523</v>
      </c>
      <c r="I28" s="432">
        <v>8518.400390625</v>
      </c>
      <c r="J28" s="432">
        <v>1</v>
      </c>
      <c r="K28" s="433">
        <v>8518.400390625</v>
      </c>
    </row>
    <row r="29" spans="1:11" ht="14.45" customHeight="1" x14ac:dyDescent="0.2">
      <c r="A29" s="427" t="s">
        <v>436</v>
      </c>
      <c r="B29" s="428" t="s">
        <v>437</v>
      </c>
      <c r="C29" s="429" t="s">
        <v>442</v>
      </c>
      <c r="D29" s="430" t="s">
        <v>443</v>
      </c>
      <c r="E29" s="429" t="s">
        <v>475</v>
      </c>
      <c r="F29" s="430" t="s">
        <v>476</v>
      </c>
      <c r="G29" s="429" t="s">
        <v>524</v>
      </c>
      <c r="H29" s="429" t="s">
        <v>525</v>
      </c>
      <c r="I29" s="432">
        <v>8186.89990234375</v>
      </c>
      <c r="J29" s="432">
        <v>1</v>
      </c>
      <c r="K29" s="433">
        <v>8186.89990234375</v>
      </c>
    </row>
    <row r="30" spans="1:11" ht="14.45" customHeight="1" x14ac:dyDescent="0.2">
      <c r="A30" s="427" t="s">
        <v>436</v>
      </c>
      <c r="B30" s="428" t="s">
        <v>437</v>
      </c>
      <c r="C30" s="429" t="s">
        <v>442</v>
      </c>
      <c r="D30" s="430" t="s">
        <v>443</v>
      </c>
      <c r="E30" s="429" t="s">
        <v>475</v>
      </c>
      <c r="F30" s="430" t="s">
        <v>476</v>
      </c>
      <c r="G30" s="429" t="s">
        <v>526</v>
      </c>
      <c r="H30" s="429" t="s">
        <v>527</v>
      </c>
      <c r="I30" s="432">
        <v>8186.89990234375</v>
      </c>
      <c r="J30" s="432">
        <v>1</v>
      </c>
      <c r="K30" s="433">
        <v>8186.89990234375</v>
      </c>
    </row>
    <row r="31" spans="1:11" ht="14.45" customHeight="1" x14ac:dyDescent="0.2">
      <c r="A31" s="427" t="s">
        <v>436</v>
      </c>
      <c r="B31" s="428" t="s">
        <v>437</v>
      </c>
      <c r="C31" s="429" t="s">
        <v>442</v>
      </c>
      <c r="D31" s="430" t="s">
        <v>443</v>
      </c>
      <c r="E31" s="429" t="s">
        <v>475</v>
      </c>
      <c r="F31" s="430" t="s">
        <v>476</v>
      </c>
      <c r="G31" s="429" t="s">
        <v>528</v>
      </c>
      <c r="H31" s="429" t="s">
        <v>529</v>
      </c>
      <c r="I31" s="432">
        <v>5324.06005859375</v>
      </c>
      <c r="J31" s="432">
        <v>4</v>
      </c>
      <c r="K31" s="433">
        <v>21296.1201171875</v>
      </c>
    </row>
    <row r="32" spans="1:11" ht="14.45" customHeight="1" x14ac:dyDescent="0.2">
      <c r="A32" s="427" t="s">
        <v>436</v>
      </c>
      <c r="B32" s="428" t="s">
        <v>437</v>
      </c>
      <c r="C32" s="429" t="s">
        <v>442</v>
      </c>
      <c r="D32" s="430" t="s">
        <v>443</v>
      </c>
      <c r="E32" s="429" t="s">
        <v>475</v>
      </c>
      <c r="F32" s="430" t="s">
        <v>476</v>
      </c>
      <c r="G32" s="429" t="s">
        <v>530</v>
      </c>
      <c r="H32" s="429" t="s">
        <v>531</v>
      </c>
      <c r="I32" s="432">
        <v>1166.0256870814733</v>
      </c>
      <c r="J32" s="432">
        <v>32</v>
      </c>
      <c r="K32" s="433">
        <v>37313.859619140625</v>
      </c>
    </row>
    <row r="33" spans="1:11" ht="14.45" customHeight="1" x14ac:dyDescent="0.2">
      <c r="A33" s="427" t="s">
        <v>436</v>
      </c>
      <c r="B33" s="428" t="s">
        <v>437</v>
      </c>
      <c r="C33" s="429" t="s">
        <v>442</v>
      </c>
      <c r="D33" s="430" t="s">
        <v>443</v>
      </c>
      <c r="E33" s="429" t="s">
        <v>475</v>
      </c>
      <c r="F33" s="430" t="s">
        <v>476</v>
      </c>
      <c r="G33" s="429" t="s">
        <v>530</v>
      </c>
      <c r="H33" s="429" t="s">
        <v>532</v>
      </c>
      <c r="I33" s="432">
        <v>1166.3199462890625</v>
      </c>
      <c r="J33" s="432">
        <v>23</v>
      </c>
      <c r="K33" s="433">
        <v>26825.34033203125</v>
      </c>
    </row>
    <row r="34" spans="1:11" ht="14.45" customHeight="1" x14ac:dyDescent="0.2">
      <c r="A34" s="427" t="s">
        <v>436</v>
      </c>
      <c r="B34" s="428" t="s">
        <v>437</v>
      </c>
      <c r="C34" s="429" t="s">
        <v>442</v>
      </c>
      <c r="D34" s="430" t="s">
        <v>443</v>
      </c>
      <c r="E34" s="429" t="s">
        <v>475</v>
      </c>
      <c r="F34" s="430" t="s">
        <v>476</v>
      </c>
      <c r="G34" s="429" t="s">
        <v>533</v>
      </c>
      <c r="H34" s="429" t="s">
        <v>534</v>
      </c>
      <c r="I34" s="432">
        <v>1293.489990234375</v>
      </c>
      <c r="J34" s="432">
        <v>1</v>
      </c>
      <c r="K34" s="433">
        <v>1293.489990234375</v>
      </c>
    </row>
    <row r="35" spans="1:11" ht="14.45" customHeight="1" x14ac:dyDescent="0.2">
      <c r="A35" s="427" t="s">
        <v>436</v>
      </c>
      <c r="B35" s="428" t="s">
        <v>437</v>
      </c>
      <c r="C35" s="429" t="s">
        <v>442</v>
      </c>
      <c r="D35" s="430" t="s">
        <v>443</v>
      </c>
      <c r="E35" s="429" t="s">
        <v>475</v>
      </c>
      <c r="F35" s="430" t="s">
        <v>476</v>
      </c>
      <c r="G35" s="429" t="s">
        <v>535</v>
      </c>
      <c r="H35" s="429" t="s">
        <v>536</v>
      </c>
      <c r="I35" s="432">
        <v>1293.489990234375</v>
      </c>
      <c r="J35" s="432">
        <v>1</v>
      </c>
      <c r="K35" s="433">
        <v>1293.489990234375</v>
      </c>
    </row>
    <row r="36" spans="1:11" ht="14.45" customHeight="1" x14ac:dyDescent="0.2">
      <c r="A36" s="427" t="s">
        <v>436</v>
      </c>
      <c r="B36" s="428" t="s">
        <v>437</v>
      </c>
      <c r="C36" s="429" t="s">
        <v>442</v>
      </c>
      <c r="D36" s="430" t="s">
        <v>443</v>
      </c>
      <c r="E36" s="429" t="s">
        <v>475</v>
      </c>
      <c r="F36" s="430" t="s">
        <v>476</v>
      </c>
      <c r="G36" s="429" t="s">
        <v>537</v>
      </c>
      <c r="H36" s="429" t="s">
        <v>538</v>
      </c>
      <c r="I36" s="432">
        <v>6970.3563232421875</v>
      </c>
      <c r="J36" s="432">
        <v>26</v>
      </c>
      <c r="K36" s="433">
        <v>181199.921875</v>
      </c>
    </row>
    <row r="37" spans="1:11" ht="14.45" customHeight="1" x14ac:dyDescent="0.2">
      <c r="A37" s="427" t="s">
        <v>436</v>
      </c>
      <c r="B37" s="428" t="s">
        <v>437</v>
      </c>
      <c r="C37" s="429" t="s">
        <v>442</v>
      </c>
      <c r="D37" s="430" t="s">
        <v>443</v>
      </c>
      <c r="E37" s="429" t="s">
        <v>475</v>
      </c>
      <c r="F37" s="430" t="s">
        <v>476</v>
      </c>
      <c r="G37" s="429" t="s">
        <v>539</v>
      </c>
      <c r="H37" s="429" t="s">
        <v>540</v>
      </c>
      <c r="I37" s="432">
        <v>8690.8248901367188</v>
      </c>
      <c r="J37" s="432">
        <v>35</v>
      </c>
      <c r="K37" s="433">
        <v>303988.298828125</v>
      </c>
    </row>
    <row r="38" spans="1:11" ht="14.45" customHeight="1" x14ac:dyDescent="0.2">
      <c r="A38" s="427" t="s">
        <v>436</v>
      </c>
      <c r="B38" s="428" t="s">
        <v>437</v>
      </c>
      <c r="C38" s="429" t="s">
        <v>442</v>
      </c>
      <c r="D38" s="430" t="s">
        <v>443</v>
      </c>
      <c r="E38" s="429" t="s">
        <v>475</v>
      </c>
      <c r="F38" s="430" t="s">
        <v>476</v>
      </c>
      <c r="G38" s="429" t="s">
        <v>541</v>
      </c>
      <c r="H38" s="429" t="s">
        <v>542</v>
      </c>
      <c r="I38" s="432">
        <v>6970.3563232421875</v>
      </c>
      <c r="J38" s="432">
        <v>26</v>
      </c>
      <c r="K38" s="433">
        <v>181199.921875</v>
      </c>
    </row>
    <row r="39" spans="1:11" ht="14.45" customHeight="1" x14ac:dyDescent="0.2">
      <c r="A39" s="427" t="s">
        <v>436</v>
      </c>
      <c r="B39" s="428" t="s">
        <v>437</v>
      </c>
      <c r="C39" s="429" t="s">
        <v>442</v>
      </c>
      <c r="D39" s="430" t="s">
        <v>443</v>
      </c>
      <c r="E39" s="429" t="s">
        <v>475</v>
      </c>
      <c r="F39" s="430" t="s">
        <v>476</v>
      </c>
      <c r="G39" s="429" t="s">
        <v>543</v>
      </c>
      <c r="H39" s="429" t="s">
        <v>544</v>
      </c>
      <c r="I39" s="432">
        <v>7986</v>
      </c>
      <c r="J39" s="432">
        <v>57</v>
      </c>
      <c r="K39" s="433">
        <v>455202</v>
      </c>
    </row>
    <row r="40" spans="1:11" ht="14.45" customHeight="1" x14ac:dyDescent="0.2">
      <c r="A40" s="427" t="s">
        <v>436</v>
      </c>
      <c r="B40" s="428" t="s">
        <v>437</v>
      </c>
      <c r="C40" s="429" t="s">
        <v>442</v>
      </c>
      <c r="D40" s="430" t="s">
        <v>443</v>
      </c>
      <c r="E40" s="429" t="s">
        <v>475</v>
      </c>
      <c r="F40" s="430" t="s">
        <v>476</v>
      </c>
      <c r="G40" s="429" t="s">
        <v>545</v>
      </c>
      <c r="H40" s="429" t="s">
        <v>546</v>
      </c>
      <c r="I40" s="432">
        <v>7986</v>
      </c>
      <c r="J40" s="432">
        <v>57</v>
      </c>
      <c r="K40" s="433">
        <v>455202</v>
      </c>
    </row>
    <row r="41" spans="1:11" ht="14.45" customHeight="1" x14ac:dyDescent="0.2">
      <c r="A41" s="427" t="s">
        <v>436</v>
      </c>
      <c r="B41" s="428" t="s">
        <v>437</v>
      </c>
      <c r="C41" s="429" t="s">
        <v>442</v>
      </c>
      <c r="D41" s="430" t="s">
        <v>443</v>
      </c>
      <c r="E41" s="429" t="s">
        <v>475</v>
      </c>
      <c r="F41" s="430" t="s">
        <v>476</v>
      </c>
      <c r="G41" s="429" t="s">
        <v>547</v>
      </c>
      <c r="H41" s="429" t="s">
        <v>548</v>
      </c>
      <c r="I41" s="432">
        <v>4778.2900390625</v>
      </c>
      <c r="J41" s="432">
        <v>1</v>
      </c>
      <c r="K41" s="433">
        <v>4778.2900390625</v>
      </c>
    </row>
    <row r="42" spans="1:11" ht="14.45" customHeight="1" x14ac:dyDescent="0.2">
      <c r="A42" s="427" t="s">
        <v>436</v>
      </c>
      <c r="B42" s="428" t="s">
        <v>437</v>
      </c>
      <c r="C42" s="429" t="s">
        <v>442</v>
      </c>
      <c r="D42" s="430" t="s">
        <v>443</v>
      </c>
      <c r="E42" s="429" t="s">
        <v>475</v>
      </c>
      <c r="F42" s="430" t="s">
        <v>476</v>
      </c>
      <c r="G42" s="429" t="s">
        <v>549</v>
      </c>
      <c r="H42" s="429" t="s">
        <v>550</v>
      </c>
      <c r="I42" s="432">
        <v>8327.2197265625</v>
      </c>
      <c r="J42" s="432">
        <v>1</v>
      </c>
      <c r="K42" s="433">
        <v>8327.2197265625</v>
      </c>
    </row>
    <row r="43" spans="1:11" ht="14.45" customHeight="1" x14ac:dyDescent="0.2">
      <c r="A43" s="427" t="s">
        <v>436</v>
      </c>
      <c r="B43" s="428" t="s">
        <v>437</v>
      </c>
      <c r="C43" s="429" t="s">
        <v>442</v>
      </c>
      <c r="D43" s="430" t="s">
        <v>443</v>
      </c>
      <c r="E43" s="429" t="s">
        <v>475</v>
      </c>
      <c r="F43" s="430" t="s">
        <v>476</v>
      </c>
      <c r="G43" s="429" t="s">
        <v>551</v>
      </c>
      <c r="H43" s="429" t="s">
        <v>552</v>
      </c>
      <c r="I43" s="432">
        <v>20267.5</v>
      </c>
      <c r="J43" s="432">
        <v>2</v>
      </c>
      <c r="K43" s="433">
        <v>40535</v>
      </c>
    </row>
    <row r="44" spans="1:11" ht="14.45" customHeight="1" x14ac:dyDescent="0.2">
      <c r="A44" s="427" t="s">
        <v>436</v>
      </c>
      <c r="B44" s="428" t="s">
        <v>437</v>
      </c>
      <c r="C44" s="429" t="s">
        <v>442</v>
      </c>
      <c r="D44" s="430" t="s">
        <v>443</v>
      </c>
      <c r="E44" s="429" t="s">
        <v>475</v>
      </c>
      <c r="F44" s="430" t="s">
        <v>476</v>
      </c>
      <c r="G44" s="429" t="s">
        <v>553</v>
      </c>
      <c r="H44" s="429" t="s">
        <v>554</v>
      </c>
      <c r="I44" s="432">
        <v>5203</v>
      </c>
      <c r="J44" s="432">
        <v>15</v>
      </c>
      <c r="K44" s="433">
        <v>78045</v>
      </c>
    </row>
    <row r="45" spans="1:11" ht="14.45" customHeight="1" x14ac:dyDescent="0.2">
      <c r="A45" s="427" t="s">
        <v>436</v>
      </c>
      <c r="B45" s="428" t="s">
        <v>437</v>
      </c>
      <c r="C45" s="429" t="s">
        <v>442</v>
      </c>
      <c r="D45" s="430" t="s">
        <v>443</v>
      </c>
      <c r="E45" s="429" t="s">
        <v>475</v>
      </c>
      <c r="F45" s="430" t="s">
        <v>476</v>
      </c>
      <c r="G45" s="429" t="s">
        <v>555</v>
      </c>
      <c r="H45" s="429" t="s">
        <v>556</v>
      </c>
      <c r="I45" s="432">
        <v>3784.89990234375</v>
      </c>
      <c r="J45" s="432">
        <v>1</v>
      </c>
      <c r="K45" s="433">
        <v>3784.89990234375</v>
      </c>
    </row>
    <row r="46" spans="1:11" ht="14.45" customHeight="1" x14ac:dyDescent="0.2">
      <c r="A46" s="427" t="s">
        <v>436</v>
      </c>
      <c r="B46" s="428" t="s">
        <v>437</v>
      </c>
      <c r="C46" s="429" t="s">
        <v>442</v>
      </c>
      <c r="D46" s="430" t="s">
        <v>443</v>
      </c>
      <c r="E46" s="429" t="s">
        <v>475</v>
      </c>
      <c r="F46" s="430" t="s">
        <v>476</v>
      </c>
      <c r="G46" s="429" t="s">
        <v>557</v>
      </c>
      <c r="H46" s="429" t="s">
        <v>558</v>
      </c>
      <c r="I46" s="432">
        <v>14430.4599609375</v>
      </c>
      <c r="J46" s="432">
        <v>1</v>
      </c>
      <c r="K46" s="433">
        <v>14430.4599609375</v>
      </c>
    </row>
    <row r="47" spans="1:11" ht="14.45" customHeight="1" x14ac:dyDescent="0.2">
      <c r="A47" s="427" t="s">
        <v>436</v>
      </c>
      <c r="B47" s="428" t="s">
        <v>437</v>
      </c>
      <c r="C47" s="429" t="s">
        <v>442</v>
      </c>
      <c r="D47" s="430" t="s">
        <v>443</v>
      </c>
      <c r="E47" s="429" t="s">
        <v>475</v>
      </c>
      <c r="F47" s="430" t="s">
        <v>476</v>
      </c>
      <c r="G47" s="429" t="s">
        <v>559</v>
      </c>
      <c r="H47" s="429" t="s">
        <v>560</v>
      </c>
      <c r="I47" s="432">
        <v>10157.94970703125</v>
      </c>
      <c r="J47" s="432">
        <v>10</v>
      </c>
      <c r="K47" s="433">
        <v>101480.27734375</v>
      </c>
    </row>
    <row r="48" spans="1:11" ht="14.45" customHeight="1" x14ac:dyDescent="0.2">
      <c r="A48" s="427" t="s">
        <v>436</v>
      </c>
      <c r="B48" s="428" t="s">
        <v>437</v>
      </c>
      <c r="C48" s="429" t="s">
        <v>442</v>
      </c>
      <c r="D48" s="430" t="s">
        <v>443</v>
      </c>
      <c r="E48" s="429" t="s">
        <v>475</v>
      </c>
      <c r="F48" s="430" t="s">
        <v>476</v>
      </c>
      <c r="G48" s="429" t="s">
        <v>561</v>
      </c>
      <c r="H48" s="429" t="s">
        <v>562</v>
      </c>
      <c r="I48" s="432">
        <v>17109.400390625</v>
      </c>
      <c r="J48" s="432">
        <v>5</v>
      </c>
      <c r="K48" s="433">
        <v>85547.001953125</v>
      </c>
    </row>
    <row r="49" spans="1:11" ht="14.45" customHeight="1" x14ac:dyDescent="0.2">
      <c r="A49" s="427" t="s">
        <v>436</v>
      </c>
      <c r="B49" s="428" t="s">
        <v>437</v>
      </c>
      <c r="C49" s="429" t="s">
        <v>442</v>
      </c>
      <c r="D49" s="430" t="s">
        <v>443</v>
      </c>
      <c r="E49" s="429" t="s">
        <v>475</v>
      </c>
      <c r="F49" s="430" t="s">
        <v>476</v>
      </c>
      <c r="G49" s="429" t="s">
        <v>563</v>
      </c>
      <c r="H49" s="429" t="s">
        <v>564</v>
      </c>
      <c r="I49" s="432">
        <v>667.91998291015625</v>
      </c>
      <c r="J49" s="432">
        <v>13</v>
      </c>
      <c r="K49" s="433">
        <v>8699.8997802734375</v>
      </c>
    </row>
    <row r="50" spans="1:11" ht="14.45" customHeight="1" x14ac:dyDescent="0.2">
      <c r="A50" s="427" t="s">
        <v>436</v>
      </c>
      <c r="B50" s="428" t="s">
        <v>437</v>
      </c>
      <c r="C50" s="429" t="s">
        <v>442</v>
      </c>
      <c r="D50" s="430" t="s">
        <v>443</v>
      </c>
      <c r="E50" s="429" t="s">
        <v>475</v>
      </c>
      <c r="F50" s="430" t="s">
        <v>476</v>
      </c>
      <c r="G50" s="429" t="s">
        <v>565</v>
      </c>
      <c r="H50" s="429" t="s">
        <v>566</v>
      </c>
      <c r="I50" s="432">
        <v>1006.7224731445313</v>
      </c>
      <c r="J50" s="432">
        <v>3</v>
      </c>
      <c r="K50" s="433">
        <v>3000.8099365234375</v>
      </c>
    </row>
    <row r="51" spans="1:11" ht="14.45" customHeight="1" x14ac:dyDescent="0.2">
      <c r="A51" s="427" t="s">
        <v>436</v>
      </c>
      <c r="B51" s="428" t="s">
        <v>437</v>
      </c>
      <c r="C51" s="429" t="s">
        <v>442</v>
      </c>
      <c r="D51" s="430" t="s">
        <v>443</v>
      </c>
      <c r="E51" s="429" t="s">
        <v>475</v>
      </c>
      <c r="F51" s="430" t="s">
        <v>476</v>
      </c>
      <c r="G51" s="429" t="s">
        <v>567</v>
      </c>
      <c r="H51" s="429" t="s">
        <v>568</v>
      </c>
      <c r="I51" s="432">
        <v>5082</v>
      </c>
      <c r="J51" s="432">
        <v>2</v>
      </c>
      <c r="K51" s="433">
        <v>10164</v>
      </c>
    </row>
    <row r="52" spans="1:11" ht="14.45" customHeight="1" x14ac:dyDescent="0.2">
      <c r="A52" s="427" t="s">
        <v>436</v>
      </c>
      <c r="B52" s="428" t="s">
        <v>437</v>
      </c>
      <c r="C52" s="429" t="s">
        <v>442</v>
      </c>
      <c r="D52" s="430" t="s">
        <v>443</v>
      </c>
      <c r="E52" s="429" t="s">
        <v>475</v>
      </c>
      <c r="F52" s="430" t="s">
        <v>476</v>
      </c>
      <c r="G52" s="429" t="s">
        <v>569</v>
      </c>
      <c r="H52" s="429" t="s">
        <v>570</v>
      </c>
      <c r="I52" s="432">
        <v>9965.5595703125</v>
      </c>
      <c r="J52" s="432">
        <v>1</v>
      </c>
      <c r="K52" s="433">
        <v>9965.5595703125</v>
      </c>
    </row>
    <row r="53" spans="1:11" ht="14.45" customHeight="1" x14ac:dyDescent="0.2">
      <c r="A53" s="427" t="s">
        <v>436</v>
      </c>
      <c r="B53" s="428" t="s">
        <v>437</v>
      </c>
      <c r="C53" s="429" t="s">
        <v>442</v>
      </c>
      <c r="D53" s="430" t="s">
        <v>443</v>
      </c>
      <c r="E53" s="429" t="s">
        <v>475</v>
      </c>
      <c r="F53" s="430" t="s">
        <v>476</v>
      </c>
      <c r="G53" s="429" t="s">
        <v>571</v>
      </c>
      <c r="H53" s="429" t="s">
        <v>572</v>
      </c>
      <c r="I53" s="432">
        <v>9965.78466796875</v>
      </c>
      <c r="J53" s="432">
        <v>3</v>
      </c>
      <c r="K53" s="433">
        <v>29897.12890625</v>
      </c>
    </row>
    <row r="54" spans="1:11" ht="14.45" customHeight="1" x14ac:dyDescent="0.2">
      <c r="A54" s="427" t="s">
        <v>436</v>
      </c>
      <c r="B54" s="428" t="s">
        <v>437</v>
      </c>
      <c r="C54" s="429" t="s">
        <v>442</v>
      </c>
      <c r="D54" s="430" t="s">
        <v>443</v>
      </c>
      <c r="E54" s="429" t="s">
        <v>475</v>
      </c>
      <c r="F54" s="430" t="s">
        <v>476</v>
      </c>
      <c r="G54" s="429" t="s">
        <v>573</v>
      </c>
      <c r="H54" s="429" t="s">
        <v>574</v>
      </c>
      <c r="I54" s="432">
        <v>10239.1298828125</v>
      </c>
      <c r="J54" s="432">
        <v>2</v>
      </c>
      <c r="K54" s="433">
        <v>20478.259765625</v>
      </c>
    </row>
    <row r="55" spans="1:11" ht="14.45" customHeight="1" x14ac:dyDescent="0.2">
      <c r="A55" s="427" t="s">
        <v>436</v>
      </c>
      <c r="B55" s="428" t="s">
        <v>437</v>
      </c>
      <c r="C55" s="429" t="s">
        <v>442</v>
      </c>
      <c r="D55" s="430" t="s">
        <v>443</v>
      </c>
      <c r="E55" s="429" t="s">
        <v>475</v>
      </c>
      <c r="F55" s="430" t="s">
        <v>476</v>
      </c>
      <c r="G55" s="429" t="s">
        <v>575</v>
      </c>
      <c r="H55" s="429" t="s">
        <v>576</v>
      </c>
      <c r="I55" s="432">
        <v>13213.2001953125</v>
      </c>
      <c r="J55" s="432">
        <v>1</v>
      </c>
      <c r="K55" s="433">
        <v>13213.2001953125</v>
      </c>
    </row>
    <row r="56" spans="1:11" ht="14.45" customHeight="1" x14ac:dyDescent="0.2">
      <c r="A56" s="427" t="s">
        <v>436</v>
      </c>
      <c r="B56" s="428" t="s">
        <v>437</v>
      </c>
      <c r="C56" s="429" t="s">
        <v>442</v>
      </c>
      <c r="D56" s="430" t="s">
        <v>443</v>
      </c>
      <c r="E56" s="429" t="s">
        <v>475</v>
      </c>
      <c r="F56" s="430" t="s">
        <v>476</v>
      </c>
      <c r="G56" s="429" t="s">
        <v>577</v>
      </c>
      <c r="H56" s="429" t="s">
        <v>578</v>
      </c>
      <c r="I56" s="432">
        <v>13213.2001953125</v>
      </c>
      <c r="J56" s="432">
        <v>1</v>
      </c>
      <c r="K56" s="433">
        <v>13213.2001953125</v>
      </c>
    </row>
    <row r="57" spans="1:11" ht="14.45" customHeight="1" x14ac:dyDescent="0.2">
      <c r="A57" s="427" t="s">
        <v>436</v>
      </c>
      <c r="B57" s="428" t="s">
        <v>437</v>
      </c>
      <c r="C57" s="429" t="s">
        <v>442</v>
      </c>
      <c r="D57" s="430" t="s">
        <v>443</v>
      </c>
      <c r="E57" s="429" t="s">
        <v>475</v>
      </c>
      <c r="F57" s="430" t="s">
        <v>476</v>
      </c>
      <c r="G57" s="429" t="s">
        <v>579</v>
      </c>
      <c r="H57" s="429" t="s">
        <v>580</v>
      </c>
      <c r="I57" s="432">
        <v>10512.28515625</v>
      </c>
      <c r="J57" s="432">
        <v>2</v>
      </c>
      <c r="K57" s="433">
        <v>21024.5703125</v>
      </c>
    </row>
    <row r="58" spans="1:11" ht="14.45" customHeight="1" x14ac:dyDescent="0.2">
      <c r="A58" s="427" t="s">
        <v>436</v>
      </c>
      <c r="B58" s="428" t="s">
        <v>437</v>
      </c>
      <c r="C58" s="429" t="s">
        <v>442</v>
      </c>
      <c r="D58" s="430" t="s">
        <v>443</v>
      </c>
      <c r="E58" s="429" t="s">
        <v>475</v>
      </c>
      <c r="F58" s="430" t="s">
        <v>476</v>
      </c>
      <c r="G58" s="429" t="s">
        <v>581</v>
      </c>
      <c r="H58" s="429" t="s">
        <v>582</v>
      </c>
      <c r="I58" s="432">
        <v>14568.400390625</v>
      </c>
      <c r="J58" s="432">
        <v>1</v>
      </c>
      <c r="K58" s="433">
        <v>14568.400390625</v>
      </c>
    </row>
    <row r="59" spans="1:11" ht="14.45" customHeight="1" x14ac:dyDescent="0.2">
      <c r="A59" s="427" t="s">
        <v>436</v>
      </c>
      <c r="B59" s="428" t="s">
        <v>437</v>
      </c>
      <c r="C59" s="429" t="s">
        <v>442</v>
      </c>
      <c r="D59" s="430" t="s">
        <v>443</v>
      </c>
      <c r="E59" s="429" t="s">
        <v>475</v>
      </c>
      <c r="F59" s="430" t="s">
        <v>476</v>
      </c>
      <c r="G59" s="429" t="s">
        <v>583</v>
      </c>
      <c r="H59" s="429" t="s">
        <v>584</v>
      </c>
      <c r="I59" s="432">
        <v>10512.28515625</v>
      </c>
      <c r="J59" s="432">
        <v>2</v>
      </c>
      <c r="K59" s="433">
        <v>21024.5703125</v>
      </c>
    </row>
    <row r="60" spans="1:11" ht="14.45" customHeight="1" x14ac:dyDescent="0.2">
      <c r="A60" s="427" t="s">
        <v>436</v>
      </c>
      <c r="B60" s="428" t="s">
        <v>437</v>
      </c>
      <c r="C60" s="429" t="s">
        <v>442</v>
      </c>
      <c r="D60" s="430" t="s">
        <v>443</v>
      </c>
      <c r="E60" s="429" t="s">
        <v>475</v>
      </c>
      <c r="F60" s="430" t="s">
        <v>476</v>
      </c>
      <c r="G60" s="429" t="s">
        <v>585</v>
      </c>
      <c r="H60" s="429" t="s">
        <v>586</v>
      </c>
      <c r="I60" s="432">
        <v>14060.2001953125</v>
      </c>
      <c r="J60" s="432">
        <v>1</v>
      </c>
      <c r="K60" s="433">
        <v>14060.2001953125</v>
      </c>
    </row>
    <row r="61" spans="1:11" ht="14.45" customHeight="1" x14ac:dyDescent="0.2">
      <c r="A61" s="427" t="s">
        <v>436</v>
      </c>
      <c r="B61" s="428" t="s">
        <v>437</v>
      </c>
      <c r="C61" s="429" t="s">
        <v>442</v>
      </c>
      <c r="D61" s="430" t="s">
        <v>443</v>
      </c>
      <c r="E61" s="429" t="s">
        <v>475</v>
      </c>
      <c r="F61" s="430" t="s">
        <v>476</v>
      </c>
      <c r="G61" s="429" t="s">
        <v>587</v>
      </c>
      <c r="H61" s="429" t="s">
        <v>588</v>
      </c>
      <c r="I61" s="432">
        <v>10784.93017578125</v>
      </c>
      <c r="J61" s="432">
        <v>2</v>
      </c>
      <c r="K61" s="433">
        <v>21569.8603515625</v>
      </c>
    </row>
    <row r="62" spans="1:11" ht="14.45" customHeight="1" x14ac:dyDescent="0.2">
      <c r="A62" s="427" t="s">
        <v>436</v>
      </c>
      <c r="B62" s="428" t="s">
        <v>437</v>
      </c>
      <c r="C62" s="429" t="s">
        <v>442</v>
      </c>
      <c r="D62" s="430" t="s">
        <v>443</v>
      </c>
      <c r="E62" s="429" t="s">
        <v>475</v>
      </c>
      <c r="F62" s="430" t="s">
        <v>476</v>
      </c>
      <c r="G62" s="429" t="s">
        <v>589</v>
      </c>
      <c r="H62" s="429" t="s">
        <v>590</v>
      </c>
      <c r="I62" s="432">
        <v>10648.9150390625</v>
      </c>
      <c r="J62" s="432">
        <v>3</v>
      </c>
      <c r="K62" s="433">
        <v>31947.0400390625</v>
      </c>
    </row>
    <row r="63" spans="1:11" ht="14.45" customHeight="1" x14ac:dyDescent="0.2">
      <c r="A63" s="427" t="s">
        <v>436</v>
      </c>
      <c r="B63" s="428" t="s">
        <v>437</v>
      </c>
      <c r="C63" s="429" t="s">
        <v>442</v>
      </c>
      <c r="D63" s="430" t="s">
        <v>443</v>
      </c>
      <c r="E63" s="429" t="s">
        <v>475</v>
      </c>
      <c r="F63" s="430" t="s">
        <v>476</v>
      </c>
      <c r="G63" s="429" t="s">
        <v>591</v>
      </c>
      <c r="H63" s="429" t="s">
        <v>592</v>
      </c>
      <c r="I63" s="432">
        <v>14229.599609375</v>
      </c>
      <c r="J63" s="432">
        <v>1</v>
      </c>
      <c r="K63" s="433">
        <v>14229.599609375</v>
      </c>
    </row>
    <row r="64" spans="1:11" ht="14.45" customHeight="1" x14ac:dyDescent="0.2">
      <c r="A64" s="427" t="s">
        <v>436</v>
      </c>
      <c r="B64" s="428" t="s">
        <v>437</v>
      </c>
      <c r="C64" s="429" t="s">
        <v>442</v>
      </c>
      <c r="D64" s="430" t="s">
        <v>443</v>
      </c>
      <c r="E64" s="429" t="s">
        <v>475</v>
      </c>
      <c r="F64" s="430" t="s">
        <v>476</v>
      </c>
      <c r="G64" s="429" t="s">
        <v>593</v>
      </c>
      <c r="H64" s="429" t="s">
        <v>594</v>
      </c>
      <c r="I64" s="432">
        <v>10375.75</v>
      </c>
      <c r="J64" s="432">
        <v>1</v>
      </c>
      <c r="K64" s="433">
        <v>10375.75</v>
      </c>
    </row>
    <row r="65" spans="1:11" ht="14.45" customHeight="1" x14ac:dyDescent="0.2">
      <c r="A65" s="427" t="s">
        <v>436</v>
      </c>
      <c r="B65" s="428" t="s">
        <v>437</v>
      </c>
      <c r="C65" s="429" t="s">
        <v>442</v>
      </c>
      <c r="D65" s="430" t="s">
        <v>443</v>
      </c>
      <c r="E65" s="429" t="s">
        <v>475</v>
      </c>
      <c r="F65" s="430" t="s">
        <v>476</v>
      </c>
      <c r="G65" s="429" t="s">
        <v>595</v>
      </c>
      <c r="H65" s="429" t="s">
        <v>596</v>
      </c>
      <c r="I65" s="432">
        <v>10375.66015625</v>
      </c>
      <c r="J65" s="432">
        <v>2</v>
      </c>
      <c r="K65" s="433">
        <v>20751.3203125</v>
      </c>
    </row>
    <row r="66" spans="1:11" ht="14.45" customHeight="1" x14ac:dyDescent="0.2">
      <c r="A66" s="427" t="s">
        <v>436</v>
      </c>
      <c r="B66" s="428" t="s">
        <v>437</v>
      </c>
      <c r="C66" s="429" t="s">
        <v>442</v>
      </c>
      <c r="D66" s="430" t="s">
        <v>443</v>
      </c>
      <c r="E66" s="429" t="s">
        <v>475</v>
      </c>
      <c r="F66" s="430" t="s">
        <v>476</v>
      </c>
      <c r="G66" s="429" t="s">
        <v>597</v>
      </c>
      <c r="H66" s="429" t="s">
        <v>598</v>
      </c>
      <c r="I66" s="432">
        <v>360.58799438476564</v>
      </c>
      <c r="J66" s="432">
        <v>40</v>
      </c>
      <c r="K66" s="433">
        <v>14423.599914550781</v>
      </c>
    </row>
    <row r="67" spans="1:11" ht="14.45" customHeight="1" x14ac:dyDescent="0.2">
      <c r="A67" s="427" t="s">
        <v>436</v>
      </c>
      <c r="B67" s="428" t="s">
        <v>437</v>
      </c>
      <c r="C67" s="429" t="s">
        <v>442</v>
      </c>
      <c r="D67" s="430" t="s">
        <v>443</v>
      </c>
      <c r="E67" s="429" t="s">
        <v>475</v>
      </c>
      <c r="F67" s="430" t="s">
        <v>476</v>
      </c>
      <c r="G67" s="429" t="s">
        <v>599</v>
      </c>
      <c r="H67" s="429" t="s">
        <v>600</v>
      </c>
      <c r="I67" s="432">
        <v>16584.259765625</v>
      </c>
      <c r="J67" s="432">
        <v>1</v>
      </c>
      <c r="K67" s="433">
        <v>16584.259765625</v>
      </c>
    </row>
    <row r="68" spans="1:11" ht="14.45" customHeight="1" x14ac:dyDescent="0.2">
      <c r="A68" s="427" t="s">
        <v>436</v>
      </c>
      <c r="B68" s="428" t="s">
        <v>437</v>
      </c>
      <c r="C68" s="429" t="s">
        <v>442</v>
      </c>
      <c r="D68" s="430" t="s">
        <v>443</v>
      </c>
      <c r="E68" s="429" t="s">
        <v>475</v>
      </c>
      <c r="F68" s="430" t="s">
        <v>476</v>
      </c>
      <c r="G68" s="429" t="s">
        <v>601</v>
      </c>
      <c r="H68" s="429" t="s">
        <v>602</v>
      </c>
      <c r="I68" s="432">
        <v>2435.913330078125</v>
      </c>
      <c r="J68" s="432">
        <v>6</v>
      </c>
      <c r="K68" s="433">
        <v>14615.47998046875</v>
      </c>
    </row>
    <row r="69" spans="1:11" ht="14.45" customHeight="1" x14ac:dyDescent="0.2">
      <c r="A69" s="427" t="s">
        <v>436</v>
      </c>
      <c r="B69" s="428" t="s">
        <v>437</v>
      </c>
      <c r="C69" s="429" t="s">
        <v>442</v>
      </c>
      <c r="D69" s="430" t="s">
        <v>443</v>
      </c>
      <c r="E69" s="429" t="s">
        <v>475</v>
      </c>
      <c r="F69" s="430" t="s">
        <v>476</v>
      </c>
      <c r="G69" s="429" t="s">
        <v>603</v>
      </c>
      <c r="H69" s="429" t="s">
        <v>604</v>
      </c>
      <c r="I69" s="432">
        <v>2435.913330078125</v>
      </c>
      <c r="J69" s="432">
        <v>6</v>
      </c>
      <c r="K69" s="433">
        <v>14615.47998046875</v>
      </c>
    </row>
    <row r="70" spans="1:11" ht="14.45" customHeight="1" x14ac:dyDescent="0.2">
      <c r="A70" s="427" t="s">
        <v>436</v>
      </c>
      <c r="B70" s="428" t="s">
        <v>437</v>
      </c>
      <c r="C70" s="429" t="s">
        <v>442</v>
      </c>
      <c r="D70" s="430" t="s">
        <v>443</v>
      </c>
      <c r="E70" s="429" t="s">
        <v>475</v>
      </c>
      <c r="F70" s="430" t="s">
        <v>476</v>
      </c>
      <c r="G70" s="429" t="s">
        <v>605</v>
      </c>
      <c r="H70" s="429" t="s">
        <v>606</v>
      </c>
      <c r="I70" s="432">
        <v>2817.22998046875</v>
      </c>
      <c r="J70" s="432">
        <v>8</v>
      </c>
      <c r="K70" s="433">
        <v>22537.83984375</v>
      </c>
    </row>
    <row r="71" spans="1:11" ht="14.45" customHeight="1" x14ac:dyDescent="0.2">
      <c r="A71" s="427" t="s">
        <v>436</v>
      </c>
      <c r="B71" s="428" t="s">
        <v>437</v>
      </c>
      <c r="C71" s="429" t="s">
        <v>442</v>
      </c>
      <c r="D71" s="430" t="s">
        <v>443</v>
      </c>
      <c r="E71" s="429" t="s">
        <v>475</v>
      </c>
      <c r="F71" s="430" t="s">
        <v>476</v>
      </c>
      <c r="G71" s="429" t="s">
        <v>607</v>
      </c>
      <c r="H71" s="429" t="s">
        <v>608</v>
      </c>
      <c r="I71" s="432">
        <v>2817.0986938476563</v>
      </c>
      <c r="J71" s="432">
        <v>8</v>
      </c>
      <c r="K71" s="433">
        <v>22536.78955078125</v>
      </c>
    </row>
    <row r="72" spans="1:11" ht="14.45" customHeight="1" x14ac:dyDescent="0.2">
      <c r="A72" s="427" t="s">
        <v>436</v>
      </c>
      <c r="B72" s="428" t="s">
        <v>437</v>
      </c>
      <c r="C72" s="429" t="s">
        <v>442</v>
      </c>
      <c r="D72" s="430" t="s">
        <v>443</v>
      </c>
      <c r="E72" s="429" t="s">
        <v>475</v>
      </c>
      <c r="F72" s="430" t="s">
        <v>476</v>
      </c>
      <c r="G72" s="429" t="s">
        <v>609</v>
      </c>
      <c r="H72" s="429" t="s">
        <v>610</v>
      </c>
      <c r="I72" s="432">
        <v>4533.7774658203125</v>
      </c>
      <c r="J72" s="432">
        <v>4</v>
      </c>
      <c r="K72" s="433">
        <v>18135.10986328125</v>
      </c>
    </row>
    <row r="73" spans="1:11" ht="14.45" customHeight="1" x14ac:dyDescent="0.2">
      <c r="A73" s="427" t="s">
        <v>436</v>
      </c>
      <c r="B73" s="428" t="s">
        <v>437</v>
      </c>
      <c r="C73" s="429" t="s">
        <v>442</v>
      </c>
      <c r="D73" s="430" t="s">
        <v>443</v>
      </c>
      <c r="E73" s="429" t="s">
        <v>475</v>
      </c>
      <c r="F73" s="430" t="s">
        <v>476</v>
      </c>
      <c r="G73" s="429" t="s">
        <v>611</v>
      </c>
      <c r="H73" s="429" t="s">
        <v>612</v>
      </c>
      <c r="I73" s="432">
        <v>9556.580078125</v>
      </c>
      <c r="J73" s="432">
        <v>1</v>
      </c>
      <c r="K73" s="433">
        <v>9556.580078125</v>
      </c>
    </row>
    <row r="74" spans="1:11" ht="14.45" customHeight="1" x14ac:dyDescent="0.2">
      <c r="A74" s="427" t="s">
        <v>436</v>
      </c>
      <c r="B74" s="428" t="s">
        <v>437</v>
      </c>
      <c r="C74" s="429" t="s">
        <v>442</v>
      </c>
      <c r="D74" s="430" t="s">
        <v>443</v>
      </c>
      <c r="E74" s="429" t="s">
        <v>475</v>
      </c>
      <c r="F74" s="430" t="s">
        <v>476</v>
      </c>
      <c r="G74" s="429" t="s">
        <v>613</v>
      </c>
      <c r="H74" s="429" t="s">
        <v>614</v>
      </c>
      <c r="I74" s="432">
        <v>14670.0400390625</v>
      </c>
      <c r="J74" s="432">
        <v>4</v>
      </c>
      <c r="K74" s="433">
        <v>58680.16015625</v>
      </c>
    </row>
    <row r="75" spans="1:11" ht="14.45" customHeight="1" x14ac:dyDescent="0.2">
      <c r="A75" s="427" t="s">
        <v>436</v>
      </c>
      <c r="B75" s="428" t="s">
        <v>437</v>
      </c>
      <c r="C75" s="429" t="s">
        <v>442</v>
      </c>
      <c r="D75" s="430" t="s">
        <v>443</v>
      </c>
      <c r="E75" s="429" t="s">
        <v>475</v>
      </c>
      <c r="F75" s="430" t="s">
        <v>476</v>
      </c>
      <c r="G75" s="429" t="s">
        <v>615</v>
      </c>
      <c r="H75" s="429" t="s">
        <v>616</v>
      </c>
      <c r="I75" s="432">
        <v>7143.75</v>
      </c>
      <c r="J75" s="432">
        <v>1</v>
      </c>
      <c r="K75" s="433">
        <v>7143.75</v>
      </c>
    </row>
    <row r="76" spans="1:11" ht="14.45" customHeight="1" x14ac:dyDescent="0.2">
      <c r="A76" s="427" t="s">
        <v>436</v>
      </c>
      <c r="B76" s="428" t="s">
        <v>437</v>
      </c>
      <c r="C76" s="429" t="s">
        <v>442</v>
      </c>
      <c r="D76" s="430" t="s">
        <v>443</v>
      </c>
      <c r="E76" s="429" t="s">
        <v>475</v>
      </c>
      <c r="F76" s="430" t="s">
        <v>476</v>
      </c>
      <c r="G76" s="429" t="s">
        <v>617</v>
      </c>
      <c r="H76" s="429" t="s">
        <v>618</v>
      </c>
      <c r="I76" s="432">
        <v>6196</v>
      </c>
      <c r="J76" s="432">
        <v>1</v>
      </c>
      <c r="K76" s="433">
        <v>6196</v>
      </c>
    </row>
    <row r="77" spans="1:11" ht="14.45" customHeight="1" x14ac:dyDescent="0.2">
      <c r="A77" s="427" t="s">
        <v>436</v>
      </c>
      <c r="B77" s="428" t="s">
        <v>437</v>
      </c>
      <c r="C77" s="429" t="s">
        <v>442</v>
      </c>
      <c r="D77" s="430" t="s">
        <v>443</v>
      </c>
      <c r="E77" s="429" t="s">
        <v>475</v>
      </c>
      <c r="F77" s="430" t="s">
        <v>476</v>
      </c>
      <c r="G77" s="429" t="s">
        <v>619</v>
      </c>
      <c r="H77" s="429" t="s">
        <v>620</v>
      </c>
      <c r="I77" s="432">
        <v>8646.5595703125</v>
      </c>
      <c r="J77" s="432">
        <v>1</v>
      </c>
      <c r="K77" s="433">
        <v>8646.5595703125</v>
      </c>
    </row>
    <row r="78" spans="1:11" ht="14.45" customHeight="1" x14ac:dyDescent="0.2">
      <c r="A78" s="427" t="s">
        <v>436</v>
      </c>
      <c r="B78" s="428" t="s">
        <v>437</v>
      </c>
      <c r="C78" s="429" t="s">
        <v>442</v>
      </c>
      <c r="D78" s="430" t="s">
        <v>443</v>
      </c>
      <c r="E78" s="429" t="s">
        <v>475</v>
      </c>
      <c r="F78" s="430" t="s">
        <v>476</v>
      </c>
      <c r="G78" s="429" t="s">
        <v>621</v>
      </c>
      <c r="H78" s="429" t="s">
        <v>622</v>
      </c>
      <c r="I78" s="432">
        <v>14670.0400390625</v>
      </c>
      <c r="J78" s="432">
        <v>2</v>
      </c>
      <c r="K78" s="433">
        <v>29340.080078125</v>
      </c>
    </row>
    <row r="79" spans="1:11" ht="14.45" customHeight="1" x14ac:dyDescent="0.2">
      <c r="A79" s="427" t="s">
        <v>436</v>
      </c>
      <c r="B79" s="428" t="s">
        <v>437</v>
      </c>
      <c r="C79" s="429" t="s">
        <v>442</v>
      </c>
      <c r="D79" s="430" t="s">
        <v>443</v>
      </c>
      <c r="E79" s="429" t="s">
        <v>475</v>
      </c>
      <c r="F79" s="430" t="s">
        <v>476</v>
      </c>
      <c r="G79" s="429" t="s">
        <v>623</v>
      </c>
      <c r="H79" s="429" t="s">
        <v>624</v>
      </c>
      <c r="I79" s="432">
        <v>16736.720703125</v>
      </c>
      <c r="J79" s="432">
        <v>1</v>
      </c>
      <c r="K79" s="433">
        <v>16736.720703125</v>
      </c>
    </row>
    <row r="80" spans="1:11" ht="14.45" customHeight="1" x14ac:dyDescent="0.2">
      <c r="A80" s="427" t="s">
        <v>436</v>
      </c>
      <c r="B80" s="428" t="s">
        <v>437</v>
      </c>
      <c r="C80" s="429" t="s">
        <v>442</v>
      </c>
      <c r="D80" s="430" t="s">
        <v>443</v>
      </c>
      <c r="E80" s="429" t="s">
        <v>475</v>
      </c>
      <c r="F80" s="430" t="s">
        <v>476</v>
      </c>
      <c r="G80" s="429" t="s">
        <v>625</v>
      </c>
      <c r="H80" s="429" t="s">
        <v>626</v>
      </c>
      <c r="I80" s="432">
        <v>9038.7001953125</v>
      </c>
      <c r="J80" s="432">
        <v>1</v>
      </c>
      <c r="K80" s="433">
        <v>9038.7001953125</v>
      </c>
    </row>
    <row r="81" spans="1:11" ht="14.45" customHeight="1" x14ac:dyDescent="0.2">
      <c r="A81" s="427" t="s">
        <v>436</v>
      </c>
      <c r="B81" s="428" t="s">
        <v>437</v>
      </c>
      <c r="C81" s="429" t="s">
        <v>442</v>
      </c>
      <c r="D81" s="430" t="s">
        <v>443</v>
      </c>
      <c r="E81" s="429" t="s">
        <v>475</v>
      </c>
      <c r="F81" s="430" t="s">
        <v>476</v>
      </c>
      <c r="G81" s="429" t="s">
        <v>627</v>
      </c>
      <c r="H81" s="429" t="s">
        <v>628</v>
      </c>
      <c r="I81" s="432">
        <v>10001.25</v>
      </c>
      <c r="J81" s="432">
        <v>1</v>
      </c>
      <c r="K81" s="433">
        <v>10001.25</v>
      </c>
    </row>
    <row r="82" spans="1:11" ht="14.45" customHeight="1" x14ac:dyDescent="0.2">
      <c r="A82" s="427" t="s">
        <v>436</v>
      </c>
      <c r="B82" s="428" t="s">
        <v>437</v>
      </c>
      <c r="C82" s="429" t="s">
        <v>442</v>
      </c>
      <c r="D82" s="430" t="s">
        <v>443</v>
      </c>
      <c r="E82" s="429" t="s">
        <v>475</v>
      </c>
      <c r="F82" s="430" t="s">
        <v>476</v>
      </c>
      <c r="G82" s="429" t="s">
        <v>629</v>
      </c>
      <c r="H82" s="429" t="s">
        <v>630</v>
      </c>
      <c r="I82" s="432">
        <v>12569.48046875</v>
      </c>
      <c r="J82" s="432">
        <v>5</v>
      </c>
      <c r="K82" s="433">
        <v>62847.40234375</v>
      </c>
    </row>
    <row r="83" spans="1:11" ht="14.45" customHeight="1" x14ac:dyDescent="0.2">
      <c r="A83" s="427" t="s">
        <v>436</v>
      </c>
      <c r="B83" s="428" t="s">
        <v>437</v>
      </c>
      <c r="C83" s="429" t="s">
        <v>442</v>
      </c>
      <c r="D83" s="430" t="s">
        <v>443</v>
      </c>
      <c r="E83" s="429" t="s">
        <v>475</v>
      </c>
      <c r="F83" s="430" t="s">
        <v>476</v>
      </c>
      <c r="G83" s="429" t="s">
        <v>631</v>
      </c>
      <c r="H83" s="429" t="s">
        <v>632</v>
      </c>
      <c r="I83" s="432">
        <v>23694.220703125</v>
      </c>
      <c r="J83" s="432">
        <v>4</v>
      </c>
      <c r="K83" s="433">
        <v>94776.8828125</v>
      </c>
    </row>
    <row r="84" spans="1:11" ht="14.45" customHeight="1" x14ac:dyDescent="0.2">
      <c r="A84" s="427" t="s">
        <v>436</v>
      </c>
      <c r="B84" s="428" t="s">
        <v>437</v>
      </c>
      <c r="C84" s="429" t="s">
        <v>442</v>
      </c>
      <c r="D84" s="430" t="s">
        <v>443</v>
      </c>
      <c r="E84" s="429" t="s">
        <v>475</v>
      </c>
      <c r="F84" s="430" t="s">
        <v>476</v>
      </c>
      <c r="G84" s="429" t="s">
        <v>633</v>
      </c>
      <c r="H84" s="429" t="s">
        <v>634</v>
      </c>
      <c r="I84" s="432">
        <v>20328</v>
      </c>
      <c r="J84" s="432">
        <v>8</v>
      </c>
      <c r="K84" s="433">
        <v>162624</v>
      </c>
    </row>
    <row r="85" spans="1:11" ht="14.45" customHeight="1" x14ac:dyDescent="0.2">
      <c r="A85" s="427" t="s">
        <v>436</v>
      </c>
      <c r="B85" s="428" t="s">
        <v>437</v>
      </c>
      <c r="C85" s="429" t="s">
        <v>442</v>
      </c>
      <c r="D85" s="430" t="s">
        <v>443</v>
      </c>
      <c r="E85" s="429" t="s">
        <v>475</v>
      </c>
      <c r="F85" s="430" t="s">
        <v>476</v>
      </c>
      <c r="G85" s="429" t="s">
        <v>635</v>
      </c>
      <c r="H85" s="429" t="s">
        <v>636</v>
      </c>
      <c r="I85" s="432">
        <v>24190.723958333332</v>
      </c>
      <c r="J85" s="432">
        <v>6</v>
      </c>
      <c r="K85" s="433">
        <v>145144.34375</v>
      </c>
    </row>
    <row r="86" spans="1:11" ht="14.45" customHeight="1" x14ac:dyDescent="0.2">
      <c r="A86" s="427" t="s">
        <v>436</v>
      </c>
      <c r="B86" s="428" t="s">
        <v>437</v>
      </c>
      <c r="C86" s="429" t="s">
        <v>442</v>
      </c>
      <c r="D86" s="430" t="s">
        <v>443</v>
      </c>
      <c r="E86" s="429" t="s">
        <v>475</v>
      </c>
      <c r="F86" s="430" t="s">
        <v>476</v>
      </c>
      <c r="G86" s="429" t="s">
        <v>637</v>
      </c>
      <c r="H86" s="429" t="s">
        <v>638</v>
      </c>
      <c r="I86" s="432">
        <v>20328</v>
      </c>
      <c r="J86" s="432">
        <v>9</v>
      </c>
      <c r="K86" s="433">
        <v>182952</v>
      </c>
    </row>
    <row r="87" spans="1:11" ht="14.45" customHeight="1" x14ac:dyDescent="0.2">
      <c r="A87" s="427" t="s">
        <v>436</v>
      </c>
      <c r="B87" s="428" t="s">
        <v>437</v>
      </c>
      <c r="C87" s="429" t="s">
        <v>442</v>
      </c>
      <c r="D87" s="430" t="s">
        <v>443</v>
      </c>
      <c r="E87" s="429" t="s">
        <v>475</v>
      </c>
      <c r="F87" s="430" t="s">
        <v>476</v>
      </c>
      <c r="G87" s="429" t="s">
        <v>639</v>
      </c>
      <c r="H87" s="429" t="s">
        <v>640</v>
      </c>
      <c r="I87" s="432">
        <v>9816.6103515625</v>
      </c>
      <c r="J87" s="432">
        <v>1</v>
      </c>
      <c r="K87" s="433">
        <v>9816.6103515625</v>
      </c>
    </row>
    <row r="88" spans="1:11" ht="14.45" customHeight="1" x14ac:dyDescent="0.2">
      <c r="A88" s="427" t="s">
        <v>436</v>
      </c>
      <c r="B88" s="428" t="s">
        <v>437</v>
      </c>
      <c r="C88" s="429" t="s">
        <v>442</v>
      </c>
      <c r="D88" s="430" t="s">
        <v>443</v>
      </c>
      <c r="E88" s="429" t="s">
        <v>475</v>
      </c>
      <c r="F88" s="430" t="s">
        <v>476</v>
      </c>
      <c r="G88" s="429" t="s">
        <v>641</v>
      </c>
      <c r="H88" s="429" t="s">
        <v>642</v>
      </c>
      <c r="I88" s="432">
        <v>12569.48046875</v>
      </c>
      <c r="J88" s="432">
        <v>2</v>
      </c>
      <c r="K88" s="433">
        <v>25138.9609375</v>
      </c>
    </row>
    <row r="89" spans="1:11" ht="14.45" customHeight="1" x14ac:dyDescent="0.2">
      <c r="A89" s="427" t="s">
        <v>436</v>
      </c>
      <c r="B89" s="428" t="s">
        <v>437</v>
      </c>
      <c r="C89" s="429" t="s">
        <v>442</v>
      </c>
      <c r="D89" s="430" t="s">
        <v>443</v>
      </c>
      <c r="E89" s="429" t="s">
        <v>475</v>
      </c>
      <c r="F89" s="430" t="s">
        <v>476</v>
      </c>
      <c r="G89" s="429" t="s">
        <v>643</v>
      </c>
      <c r="H89" s="429" t="s">
        <v>644</v>
      </c>
      <c r="I89" s="432">
        <v>9042.5703125</v>
      </c>
      <c r="J89" s="432">
        <v>1</v>
      </c>
      <c r="K89" s="433">
        <v>9042.5703125</v>
      </c>
    </row>
    <row r="90" spans="1:11" ht="14.45" customHeight="1" x14ac:dyDescent="0.2">
      <c r="A90" s="427" t="s">
        <v>436</v>
      </c>
      <c r="B90" s="428" t="s">
        <v>437</v>
      </c>
      <c r="C90" s="429" t="s">
        <v>442</v>
      </c>
      <c r="D90" s="430" t="s">
        <v>443</v>
      </c>
      <c r="E90" s="429" t="s">
        <v>475</v>
      </c>
      <c r="F90" s="430" t="s">
        <v>476</v>
      </c>
      <c r="G90" s="429" t="s">
        <v>645</v>
      </c>
      <c r="H90" s="429" t="s">
        <v>646</v>
      </c>
      <c r="I90" s="432">
        <v>7235.7998046875</v>
      </c>
      <c r="J90" s="432">
        <v>1</v>
      </c>
      <c r="K90" s="433">
        <v>7235.7998046875</v>
      </c>
    </row>
    <row r="91" spans="1:11" ht="14.45" customHeight="1" x14ac:dyDescent="0.2">
      <c r="A91" s="427" t="s">
        <v>436</v>
      </c>
      <c r="B91" s="428" t="s">
        <v>437</v>
      </c>
      <c r="C91" s="429" t="s">
        <v>442</v>
      </c>
      <c r="D91" s="430" t="s">
        <v>443</v>
      </c>
      <c r="E91" s="429" t="s">
        <v>475</v>
      </c>
      <c r="F91" s="430" t="s">
        <v>476</v>
      </c>
      <c r="G91" s="429" t="s">
        <v>647</v>
      </c>
      <c r="H91" s="429" t="s">
        <v>648</v>
      </c>
      <c r="I91" s="432">
        <v>9438</v>
      </c>
      <c r="J91" s="432">
        <v>2</v>
      </c>
      <c r="K91" s="433">
        <v>18876</v>
      </c>
    </row>
    <row r="92" spans="1:11" ht="14.45" customHeight="1" x14ac:dyDescent="0.2">
      <c r="A92" s="427" t="s">
        <v>436</v>
      </c>
      <c r="B92" s="428" t="s">
        <v>437</v>
      </c>
      <c r="C92" s="429" t="s">
        <v>442</v>
      </c>
      <c r="D92" s="430" t="s">
        <v>443</v>
      </c>
      <c r="E92" s="429" t="s">
        <v>475</v>
      </c>
      <c r="F92" s="430" t="s">
        <v>476</v>
      </c>
      <c r="G92" s="429" t="s">
        <v>649</v>
      </c>
      <c r="H92" s="429" t="s">
        <v>650</v>
      </c>
      <c r="I92" s="432">
        <v>7235.7998046875</v>
      </c>
      <c r="J92" s="432">
        <v>1</v>
      </c>
      <c r="K92" s="433">
        <v>7235.7998046875</v>
      </c>
    </row>
    <row r="93" spans="1:11" ht="14.45" customHeight="1" x14ac:dyDescent="0.2">
      <c r="A93" s="427" t="s">
        <v>436</v>
      </c>
      <c r="B93" s="428" t="s">
        <v>437</v>
      </c>
      <c r="C93" s="429" t="s">
        <v>442</v>
      </c>
      <c r="D93" s="430" t="s">
        <v>443</v>
      </c>
      <c r="E93" s="429" t="s">
        <v>475</v>
      </c>
      <c r="F93" s="430" t="s">
        <v>476</v>
      </c>
      <c r="G93" s="429" t="s">
        <v>651</v>
      </c>
      <c r="H93" s="429" t="s">
        <v>652</v>
      </c>
      <c r="I93" s="432">
        <v>24147.365234375</v>
      </c>
      <c r="J93" s="432">
        <v>9</v>
      </c>
      <c r="K93" s="433">
        <v>218362.6484375</v>
      </c>
    </row>
    <row r="94" spans="1:11" ht="14.45" customHeight="1" x14ac:dyDescent="0.2">
      <c r="A94" s="427" t="s">
        <v>436</v>
      </c>
      <c r="B94" s="428" t="s">
        <v>437</v>
      </c>
      <c r="C94" s="429" t="s">
        <v>442</v>
      </c>
      <c r="D94" s="430" t="s">
        <v>443</v>
      </c>
      <c r="E94" s="429" t="s">
        <v>475</v>
      </c>
      <c r="F94" s="430" t="s">
        <v>476</v>
      </c>
      <c r="G94" s="429" t="s">
        <v>653</v>
      </c>
      <c r="H94" s="429" t="s">
        <v>654</v>
      </c>
      <c r="I94" s="432">
        <v>8874.1396484375</v>
      </c>
      <c r="J94" s="432">
        <v>1</v>
      </c>
      <c r="K94" s="433">
        <v>8874.1396484375</v>
      </c>
    </row>
    <row r="95" spans="1:11" ht="14.45" customHeight="1" x14ac:dyDescent="0.2">
      <c r="A95" s="427" t="s">
        <v>436</v>
      </c>
      <c r="B95" s="428" t="s">
        <v>437</v>
      </c>
      <c r="C95" s="429" t="s">
        <v>442</v>
      </c>
      <c r="D95" s="430" t="s">
        <v>443</v>
      </c>
      <c r="E95" s="429" t="s">
        <v>475</v>
      </c>
      <c r="F95" s="430" t="s">
        <v>476</v>
      </c>
      <c r="G95" s="429" t="s">
        <v>655</v>
      </c>
      <c r="H95" s="429" t="s">
        <v>656</v>
      </c>
      <c r="I95" s="432">
        <v>7235.7998046875</v>
      </c>
      <c r="J95" s="432">
        <v>1</v>
      </c>
      <c r="K95" s="433">
        <v>7235.7998046875</v>
      </c>
    </row>
    <row r="96" spans="1:11" ht="14.45" customHeight="1" x14ac:dyDescent="0.2">
      <c r="A96" s="427" t="s">
        <v>436</v>
      </c>
      <c r="B96" s="428" t="s">
        <v>437</v>
      </c>
      <c r="C96" s="429" t="s">
        <v>442</v>
      </c>
      <c r="D96" s="430" t="s">
        <v>443</v>
      </c>
      <c r="E96" s="429" t="s">
        <v>475</v>
      </c>
      <c r="F96" s="430" t="s">
        <v>476</v>
      </c>
      <c r="G96" s="429" t="s">
        <v>657</v>
      </c>
      <c r="H96" s="429" t="s">
        <v>658</v>
      </c>
      <c r="I96" s="432">
        <v>620.72998046875</v>
      </c>
      <c r="J96" s="432">
        <v>8</v>
      </c>
      <c r="K96" s="433">
        <v>4965.83984375</v>
      </c>
    </row>
    <row r="97" spans="1:11" ht="14.45" customHeight="1" x14ac:dyDescent="0.2">
      <c r="A97" s="427" t="s">
        <v>436</v>
      </c>
      <c r="B97" s="428" t="s">
        <v>437</v>
      </c>
      <c r="C97" s="429" t="s">
        <v>442</v>
      </c>
      <c r="D97" s="430" t="s">
        <v>443</v>
      </c>
      <c r="E97" s="429" t="s">
        <v>475</v>
      </c>
      <c r="F97" s="430" t="s">
        <v>476</v>
      </c>
      <c r="G97" s="429" t="s">
        <v>659</v>
      </c>
      <c r="H97" s="429" t="s">
        <v>660</v>
      </c>
      <c r="I97" s="432">
        <v>816.2750244140625</v>
      </c>
      <c r="J97" s="432">
        <v>2</v>
      </c>
      <c r="K97" s="433">
        <v>1632.550048828125</v>
      </c>
    </row>
    <row r="98" spans="1:11" ht="14.45" customHeight="1" x14ac:dyDescent="0.2">
      <c r="A98" s="427" t="s">
        <v>436</v>
      </c>
      <c r="B98" s="428" t="s">
        <v>437</v>
      </c>
      <c r="C98" s="429" t="s">
        <v>442</v>
      </c>
      <c r="D98" s="430" t="s">
        <v>443</v>
      </c>
      <c r="E98" s="429" t="s">
        <v>475</v>
      </c>
      <c r="F98" s="430" t="s">
        <v>476</v>
      </c>
      <c r="G98" s="429" t="s">
        <v>661</v>
      </c>
      <c r="H98" s="429" t="s">
        <v>662</v>
      </c>
      <c r="I98" s="432">
        <v>10248.7001953125</v>
      </c>
      <c r="J98" s="432">
        <v>2</v>
      </c>
      <c r="K98" s="433">
        <v>20497.400390625</v>
      </c>
    </row>
    <row r="99" spans="1:11" ht="14.45" customHeight="1" x14ac:dyDescent="0.2">
      <c r="A99" s="427" t="s">
        <v>436</v>
      </c>
      <c r="B99" s="428" t="s">
        <v>437</v>
      </c>
      <c r="C99" s="429" t="s">
        <v>442</v>
      </c>
      <c r="D99" s="430" t="s">
        <v>443</v>
      </c>
      <c r="E99" s="429" t="s">
        <v>475</v>
      </c>
      <c r="F99" s="430" t="s">
        <v>476</v>
      </c>
      <c r="G99" s="429" t="s">
        <v>663</v>
      </c>
      <c r="H99" s="429" t="s">
        <v>664</v>
      </c>
      <c r="I99" s="432">
        <v>2417.4452175564238</v>
      </c>
      <c r="J99" s="432">
        <v>128</v>
      </c>
      <c r="K99" s="433">
        <v>310024.21435546875</v>
      </c>
    </row>
    <row r="100" spans="1:11" ht="14.45" customHeight="1" x14ac:dyDescent="0.2">
      <c r="A100" s="427" t="s">
        <v>436</v>
      </c>
      <c r="B100" s="428" t="s">
        <v>437</v>
      </c>
      <c r="C100" s="429" t="s">
        <v>442</v>
      </c>
      <c r="D100" s="430" t="s">
        <v>443</v>
      </c>
      <c r="E100" s="429" t="s">
        <v>475</v>
      </c>
      <c r="F100" s="430" t="s">
        <v>476</v>
      </c>
      <c r="G100" s="429" t="s">
        <v>665</v>
      </c>
      <c r="H100" s="429" t="s">
        <v>666</v>
      </c>
      <c r="I100" s="432">
        <v>2429.3948615579043</v>
      </c>
      <c r="J100" s="432">
        <v>110</v>
      </c>
      <c r="K100" s="433">
        <v>267507.42724609375</v>
      </c>
    </row>
    <row r="101" spans="1:11" ht="14.45" customHeight="1" x14ac:dyDescent="0.2">
      <c r="A101" s="427" t="s">
        <v>436</v>
      </c>
      <c r="B101" s="428" t="s">
        <v>437</v>
      </c>
      <c r="C101" s="429" t="s">
        <v>442</v>
      </c>
      <c r="D101" s="430" t="s">
        <v>443</v>
      </c>
      <c r="E101" s="429" t="s">
        <v>475</v>
      </c>
      <c r="F101" s="430" t="s">
        <v>476</v>
      </c>
      <c r="G101" s="429" t="s">
        <v>667</v>
      </c>
      <c r="H101" s="429" t="s">
        <v>668</v>
      </c>
      <c r="I101" s="432">
        <v>2064.7057407924108</v>
      </c>
      <c r="J101" s="432">
        <v>9</v>
      </c>
      <c r="K101" s="433">
        <v>18583.540283203125</v>
      </c>
    </row>
    <row r="102" spans="1:11" ht="14.45" customHeight="1" x14ac:dyDescent="0.2">
      <c r="A102" s="427" t="s">
        <v>436</v>
      </c>
      <c r="B102" s="428" t="s">
        <v>437</v>
      </c>
      <c r="C102" s="429" t="s">
        <v>442</v>
      </c>
      <c r="D102" s="430" t="s">
        <v>443</v>
      </c>
      <c r="E102" s="429" t="s">
        <v>475</v>
      </c>
      <c r="F102" s="430" t="s">
        <v>476</v>
      </c>
      <c r="G102" s="429" t="s">
        <v>669</v>
      </c>
      <c r="H102" s="429" t="s">
        <v>670</v>
      </c>
      <c r="I102" s="432">
        <v>2064.676025390625</v>
      </c>
      <c r="J102" s="432">
        <v>6</v>
      </c>
      <c r="K102" s="433">
        <v>12388.68017578125</v>
      </c>
    </row>
    <row r="103" spans="1:11" ht="14.45" customHeight="1" x14ac:dyDescent="0.2">
      <c r="A103" s="427" t="s">
        <v>436</v>
      </c>
      <c r="B103" s="428" t="s">
        <v>437</v>
      </c>
      <c r="C103" s="429" t="s">
        <v>442</v>
      </c>
      <c r="D103" s="430" t="s">
        <v>443</v>
      </c>
      <c r="E103" s="429" t="s">
        <v>475</v>
      </c>
      <c r="F103" s="430" t="s">
        <v>476</v>
      </c>
      <c r="G103" s="429" t="s">
        <v>671</v>
      </c>
      <c r="H103" s="429" t="s">
        <v>672</v>
      </c>
      <c r="I103" s="432">
        <v>1202.739990234375</v>
      </c>
      <c r="J103" s="432">
        <v>4</v>
      </c>
      <c r="K103" s="433">
        <v>4810.9599609375</v>
      </c>
    </row>
    <row r="104" spans="1:11" ht="14.45" customHeight="1" x14ac:dyDescent="0.2">
      <c r="A104" s="427" t="s">
        <v>436</v>
      </c>
      <c r="B104" s="428" t="s">
        <v>437</v>
      </c>
      <c r="C104" s="429" t="s">
        <v>442</v>
      </c>
      <c r="D104" s="430" t="s">
        <v>443</v>
      </c>
      <c r="E104" s="429" t="s">
        <v>475</v>
      </c>
      <c r="F104" s="430" t="s">
        <v>476</v>
      </c>
      <c r="G104" s="429" t="s">
        <v>671</v>
      </c>
      <c r="H104" s="429" t="s">
        <v>673</v>
      </c>
      <c r="I104" s="432">
        <v>1203.0899658203125</v>
      </c>
      <c r="J104" s="432">
        <v>2</v>
      </c>
      <c r="K104" s="433">
        <v>2406.179931640625</v>
      </c>
    </row>
    <row r="105" spans="1:11" ht="14.45" customHeight="1" x14ac:dyDescent="0.2">
      <c r="A105" s="427" t="s">
        <v>436</v>
      </c>
      <c r="B105" s="428" t="s">
        <v>437</v>
      </c>
      <c r="C105" s="429" t="s">
        <v>442</v>
      </c>
      <c r="D105" s="430" t="s">
        <v>443</v>
      </c>
      <c r="E105" s="429" t="s">
        <v>475</v>
      </c>
      <c r="F105" s="430" t="s">
        <v>476</v>
      </c>
      <c r="G105" s="429" t="s">
        <v>674</v>
      </c>
      <c r="H105" s="429" t="s">
        <v>675</v>
      </c>
      <c r="I105" s="432">
        <v>148.28942922683743</v>
      </c>
      <c r="J105" s="432">
        <v>82</v>
      </c>
      <c r="K105" s="433">
        <v>8151.3880411617747</v>
      </c>
    </row>
    <row r="106" spans="1:11" ht="14.45" customHeight="1" x14ac:dyDescent="0.2">
      <c r="A106" s="427" t="s">
        <v>436</v>
      </c>
      <c r="B106" s="428" t="s">
        <v>437</v>
      </c>
      <c r="C106" s="429" t="s">
        <v>442</v>
      </c>
      <c r="D106" s="430" t="s">
        <v>443</v>
      </c>
      <c r="E106" s="429" t="s">
        <v>475</v>
      </c>
      <c r="F106" s="430" t="s">
        <v>476</v>
      </c>
      <c r="G106" s="429" t="s">
        <v>676</v>
      </c>
      <c r="H106" s="429" t="s">
        <v>677</v>
      </c>
      <c r="I106" s="432">
        <v>1850.0899658203125</v>
      </c>
      <c r="J106" s="432">
        <v>57</v>
      </c>
      <c r="K106" s="433">
        <v>105455.13134765625</v>
      </c>
    </row>
    <row r="107" spans="1:11" ht="14.45" customHeight="1" x14ac:dyDescent="0.2">
      <c r="A107" s="427" t="s">
        <v>436</v>
      </c>
      <c r="B107" s="428" t="s">
        <v>437</v>
      </c>
      <c r="C107" s="429" t="s">
        <v>442</v>
      </c>
      <c r="D107" s="430" t="s">
        <v>443</v>
      </c>
      <c r="E107" s="429" t="s">
        <v>475</v>
      </c>
      <c r="F107" s="430" t="s">
        <v>476</v>
      </c>
      <c r="G107" s="429" t="s">
        <v>678</v>
      </c>
      <c r="H107" s="429" t="s">
        <v>679</v>
      </c>
      <c r="I107" s="432">
        <v>1850.0899658203125</v>
      </c>
      <c r="J107" s="432">
        <v>15</v>
      </c>
      <c r="K107" s="433">
        <v>27751.349731445313</v>
      </c>
    </row>
    <row r="108" spans="1:11" ht="14.45" customHeight="1" x14ac:dyDescent="0.2">
      <c r="A108" s="427" t="s">
        <v>436</v>
      </c>
      <c r="B108" s="428" t="s">
        <v>437</v>
      </c>
      <c r="C108" s="429" t="s">
        <v>442</v>
      </c>
      <c r="D108" s="430" t="s">
        <v>443</v>
      </c>
      <c r="E108" s="429" t="s">
        <v>475</v>
      </c>
      <c r="F108" s="430" t="s">
        <v>476</v>
      </c>
      <c r="G108" s="429" t="s">
        <v>680</v>
      </c>
      <c r="H108" s="429" t="s">
        <v>681</v>
      </c>
      <c r="I108" s="432">
        <v>18723.5390625</v>
      </c>
      <c r="J108" s="432">
        <v>1</v>
      </c>
      <c r="K108" s="433">
        <v>18723.5390625</v>
      </c>
    </row>
    <row r="109" spans="1:11" ht="14.45" customHeight="1" x14ac:dyDescent="0.2">
      <c r="A109" s="427" t="s">
        <v>436</v>
      </c>
      <c r="B109" s="428" t="s">
        <v>437</v>
      </c>
      <c r="C109" s="429" t="s">
        <v>442</v>
      </c>
      <c r="D109" s="430" t="s">
        <v>443</v>
      </c>
      <c r="E109" s="429" t="s">
        <v>475</v>
      </c>
      <c r="F109" s="430" t="s">
        <v>476</v>
      </c>
      <c r="G109" s="429" t="s">
        <v>682</v>
      </c>
      <c r="H109" s="429" t="s">
        <v>683</v>
      </c>
      <c r="I109" s="432">
        <v>620.73249816894531</v>
      </c>
      <c r="J109" s="432">
        <v>4</v>
      </c>
      <c r="K109" s="433">
        <v>2482.9299926757813</v>
      </c>
    </row>
    <row r="110" spans="1:11" ht="14.45" customHeight="1" x14ac:dyDescent="0.2">
      <c r="A110" s="427" t="s">
        <v>436</v>
      </c>
      <c r="B110" s="428" t="s">
        <v>437</v>
      </c>
      <c r="C110" s="429" t="s">
        <v>442</v>
      </c>
      <c r="D110" s="430" t="s">
        <v>443</v>
      </c>
      <c r="E110" s="429" t="s">
        <v>475</v>
      </c>
      <c r="F110" s="430" t="s">
        <v>476</v>
      </c>
      <c r="G110" s="429" t="s">
        <v>684</v>
      </c>
      <c r="H110" s="429" t="s">
        <v>685</v>
      </c>
      <c r="I110" s="432">
        <v>3312.5</v>
      </c>
      <c r="J110" s="432">
        <v>5</v>
      </c>
      <c r="K110" s="433">
        <v>16698.5</v>
      </c>
    </row>
    <row r="111" spans="1:11" ht="14.45" customHeight="1" x14ac:dyDescent="0.2">
      <c r="A111" s="427" t="s">
        <v>436</v>
      </c>
      <c r="B111" s="428" t="s">
        <v>437</v>
      </c>
      <c r="C111" s="429" t="s">
        <v>442</v>
      </c>
      <c r="D111" s="430" t="s">
        <v>443</v>
      </c>
      <c r="E111" s="429" t="s">
        <v>475</v>
      </c>
      <c r="F111" s="430" t="s">
        <v>476</v>
      </c>
      <c r="G111" s="429" t="s">
        <v>686</v>
      </c>
      <c r="H111" s="429" t="s">
        <v>687</v>
      </c>
      <c r="I111" s="432">
        <v>1290.27001953125</v>
      </c>
      <c r="J111" s="432">
        <v>1</v>
      </c>
      <c r="K111" s="433">
        <v>1290.27001953125</v>
      </c>
    </row>
    <row r="112" spans="1:11" ht="14.45" customHeight="1" x14ac:dyDescent="0.2">
      <c r="A112" s="427" t="s">
        <v>436</v>
      </c>
      <c r="B112" s="428" t="s">
        <v>437</v>
      </c>
      <c r="C112" s="429" t="s">
        <v>442</v>
      </c>
      <c r="D112" s="430" t="s">
        <v>443</v>
      </c>
      <c r="E112" s="429" t="s">
        <v>475</v>
      </c>
      <c r="F112" s="430" t="s">
        <v>476</v>
      </c>
      <c r="G112" s="429" t="s">
        <v>688</v>
      </c>
      <c r="H112" s="429" t="s">
        <v>689</v>
      </c>
      <c r="I112" s="432">
        <v>870.81478915007222</v>
      </c>
      <c r="J112" s="432">
        <v>21.5</v>
      </c>
      <c r="K112" s="433">
        <v>17394.570106506348</v>
      </c>
    </row>
    <row r="113" spans="1:11" ht="14.45" customHeight="1" x14ac:dyDescent="0.2">
      <c r="A113" s="427" t="s">
        <v>436</v>
      </c>
      <c r="B113" s="428" t="s">
        <v>437</v>
      </c>
      <c r="C113" s="429" t="s">
        <v>442</v>
      </c>
      <c r="D113" s="430" t="s">
        <v>443</v>
      </c>
      <c r="E113" s="429" t="s">
        <v>475</v>
      </c>
      <c r="F113" s="430" t="s">
        <v>476</v>
      </c>
      <c r="G113" s="429" t="s">
        <v>690</v>
      </c>
      <c r="H113" s="429" t="s">
        <v>691</v>
      </c>
      <c r="I113" s="432">
        <v>2435.913289388021</v>
      </c>
      <c r="J113" s="432">
        <v>104</v>
      </c>
      <c r="K113" s="433">
        <v>253556.78955078125</v>
      </c>
    </row>
    <row r="114" spans="1:11" ht="14.45" customHeight="1" x14ac:dyDescent="0.2">
      <c r="A114" s="427" t="s">
        <v>436</v>
      </c>
      <c r="B114" s="428" t="s">
        <v>437</v>
      </c>
      <c r="C114" s="429" t="s">
        <v>442</v>
      </c>
      <c r="D114" s="430" t="s">
        <v>443</v>
      </c>
      <c r="E114" s="429" t="s">
        <v>475</v>
      </c>
      <c r="F114" s="430" t="s">
        <v>476</v>
      </c>
      <c r="G114" s="429" t="s">
        <v>692</v>
      </c>
      <c r="H114" s="429" t="s">
        <v>693</v>
      </c>
      <c r="I114" s="432">
        <v>2064.606689453125</v>
      </c>
      <c r="J114" s="432">
        <v>3</v>
      </c>
      <c r="K114" s="433">
        <v>6193.820068359375</v>
      </c>
    </row>
    <row r="115" spans="1:11" ht="14.45" customHeight="1" x14ac:dyDescent="0.2">
      <c r="A115" s="427" t="s">
        <v>436</v>
      </c>
      <c r="B115" s="428" t="s">
        <v>437</v>
      </c>
      <c r="C115" s="429" t="s">
        <v>442</v>
      </c>
      <c r="D115" s="430" t="s">
        <v>443</v>
      </c>
      <c r="E115" s="429" t="s">
        <v>475</v>
      </c>
      <c r="F115" s="430" t="s">
        <v>476</v>
      </c>
      <c r="G115" s="429" t="s">
        <v>694</v>
      </c>
      <c r="H115" s="429" t="s">
        <v>695</v>
      </c>
      <c r="I115" s="432">
        <v>1983.37744140625</v>
      </c>
      <c r="J115" s="432">
        <v>8</v>
      </c>
      <c r="K115" s="433">
        <v>15867.01953125</v>
      </c>
    </row>
    <row r="116" spans="1:11" ht="14.45" customHeight="1" x14ac:dyDescent="0.2">
      <c r="A116" s="427" t="s">
        <v>436</v>
      </c>
      <c r="B116" s="428" t="s">
        <v>437</v>
      </c>
      <c r="C116" s="429" t="s">
        <v>442</v>
      </c>
      <c r="D116" s="430" t="s">
        <v>443</v>
      </c>
      <c r="E116" s="429" t="s">
        <v>475</v>
      </c>
      <c r="F116" s="430" t="s">
        <v>476</v>
      </c>
      <c r="G116" s="429" t="s">
        <v>696</v>
      </c>
      <c r="H116" s="429" t="s">
        <v>697</v>
      </c>
      <c r="I116" s="432">
        <v>2325.106689453125</v>
      </c>
      <c r="J116" s="432">
        <v>4</v>
      </c>
      <c r="K116" s="433">
        <v>9189.6201171875</v>
      </c>
    </row>
    <row r="117" spans="1:11" ht="14.45" customHeight="1" x14ac:dyDescent="0.2">
      <c r="A117" s="427" t="s">
        <v>436</v>
      </c>
      <c r="B117" s="428" t="s">
        <v>437</v>
      </c>
      <c r="C117" s="429" t="s">
        <v>442</v>
      </c>
      <c r="D117" s="430" t="s">
        <v>443</v>
      </c>
      <c r="E117" s="429" t="s">
        <v>475</v>
      </c>
      <c r="F117" s="430" t="s">
        <v>476</v>
      </c>
      <c r="G117" s="429" t="s">
        <v>698</v>
      </c>
      <c r="H117" s="429" t="s">
        <v>699</v>
      </c>
      <c r="I117" s="432">
        <v>2546.719970703125</v>
      </c>
      <c r="J117" s="432">
        <v>1</v>
      </c>
      <c r="K117" s="433">
        <v>2546.719970703125</v>
      </c>
    </row>
    <row r="118" spans="1:11" ht="14.45" customHeight="1" x14ac:dyDescent="0.2">
      <c r="A118" s="427" t="s">
        <v>436</v>
      </c>
      <c r="B118" s="428" t="s">
        <v>437</v>
      </c>
      <c r="C118" s="429" t="s">
        <v>442</v>
      </c>
      <c r="D118" s="430" t="s">
        <v>443</v>
      </c>
      <c r="E118" s="429" t="s">
        <v>475</v>
      </c>
      <c r="F118" s="430" t="s">
        <v>476</v>
      </c>
      <c r="G118" s="429" t="s">
        <v>700</v>
      </c>
      <c r="H118" s="429" t="s">
        <v>701</v>
      </c>
      <c r="I118" s="432">
        <v>2429.395436006434</v>
      </c>
      <c r="J118" s="432">
        <v>100</v>
      </c>
      <c r="K118" s="433">
        <v>243369.88720703125</v>
      </c>
    </row>
    <row r="119" spans="1:11" ht="14.45" customHeight="1" x14ac:dyDescent="0.2">
      <c r="A119" s="427" t="s">
        <v>436</v>
      </c>
      <c r="B119" s="428" t="s">
        <v>437</v>
      </c>
      <c r="C119" s="429" t="s">
        <v>442</v>
      </c>
      <c r="D119" s="430" t="s">
        <v>443</v>
      </c>
      <c r="E119" s="429" t="s">
        <v>475</v>
      </c>
      <c r="F119" s="430" t="s">
        <v>476</v>
      </c>
      <c r="G119" s="429" t="s">
        <v>702</v>
      </c>
      <c r="H119" s="429" t="s">
        <v>703</v>
      </c>
      <c r="I119" s="432">
        <v>2380.510009765625</v>
      </c>
      <c r="J119" s="432">
        <v>5</v>
      </c>
      <c r="K119" s="433">
        <v>11736.340087890625</v>
      </c>
    </row>
    <row r="120" spans="1:11" ht="14.45" customHeight="1" x14ac:dyDescent="0.2">
      <c r="A120" s="427" t="s">
        <v>436</v>
      </c>
      <c r="B120" s="428" t="s">
        <v>437</v>
      </c>
      <c r="C120" s="429" t="s">
        <v>442</v>
      </c>
      <c r="D120" s="430" t="s">
        <v>443</v>
      </c>
      <c r="E120" s="429" t="s">
        <v>475</v>
      </c>
      <c r="F120" s="430" t="s">
        <v>476</v>
      </c>
      <c r="G120" s="429" t="s">
        <v>704</v>
      </c>
      <c r="H120" s="429" t="s">
        <v>705</v>
      </c>
      <c r="I120" s="432">
        <v>2380.510009765625</v>
      </c>
      <c r="J120" s="432">
        <v>2</v>
      </c>
      <c r="K120" s="433">
        <v>4761.02001953125</v>
      </c>
    </row>
    <row r="121" spans="1:11" ht="14.45" customHeight="1" x14ac:dyDescent="0.2">
      <c r="A121" s="427" t="s">
        <v>436</v>
      </c>
      <c r="B121" s="428" t="s">
        <v>437</v>
      </c>
      <c r="C121" s="429" t="s">
        <v>442</v>
      </c>
      <c r="D121" s="430" t="s">
        <v>443</v>
      </c>
      <c r="E121" s="429" t="s">
        <v>475</v>
      </c>
      <c r="F121" s="430" t="s">
        <v>476</v>
      </c>
      <c r="G121" s="429" t="s">
        <v>706</v>
      </c>
      <c r="H121" s="429" t="s">
        <v>707</v>
      </c>
      <c r="I121" s="432">
        <v>2064.780029296875</v>
      </c>
      <c r="J121" s="432">
        <v>4</v>
      </c>
      <c r="K121" s="433">
        <v>8259.1201171875</v>
      </c>
    </row>
    <row r="122" spans="1:11" ht="14.45" customHeight="1" x14ac:dyDescent="0.2">
      <c r="A122" s="427" t="s">
        <v>436</v>
      </c>
      <c r="B122" s="428" t="s">
        <v>437</v>
      </c>
      <c r="C122" s="429" t="s">
        <v>442</v>
      </c>
      <c r="D122" s="430" t="s">
        <v>443</v>
      </c>
      <c r="E122" s="429" t="s">
        <v>475</v>
      </c>
      <c r="F122" s="430" t="s">
        <v>476</v>
      </c>
      <c r="G122" s="429" t="s">
        <v>708</v>
      </c>
      <c r="H122" s="429" t="s">
        <v>709</v>
      </c>
      <c r="I122" s="432">
        <v>2064.6500244140625</v>
      </c>
      <c r="J122" s="432">
        <v>11</v>
      </c>
      <c r="K122" s="433">
        <v>22713.100341796875</v>
      </c>
    </row>
    <row r="123" spans="1:11" ht="14.45" customHeight="1" x14ac:dyDescent="0.2">
      <c r="A123" s="427" t="s">
        <v>436</v>
      </c>
      <c r="B123" s="428" t="s">
        <v>437</v>
      </c>
      <c r="C123" s="429" t="s">
        <v>442</v>
      </c>
      <c r="D123" s="430" t="s">
        <v>443</v>
      </c>
      <c r="E123" s="429" t="s">
        <v>475</v>
      </c>
      <c r="F123" s="430" t="s">
        <v>476</v>
      </c>
      <c r="G123" s="429" t="s">
        <v>710</v>
      </c>
      <c r="H123" s="429" t="s">
        <v>711</v>
      </c>
      <c r="I123" s="432">
        <v>2064.606689453125</v>
      </c>
      <c r="J123" s="432">
        <v>3</v>
      </c>
      <c r="K123" s="433">
        <v>6193.820068359375</v>
      </c>
    </row>
    <row r="124" spans="1:11" ht="14.45" customHeight="1" x14ac:dyDescent="0.2">
      <c r="A124" s="427" t="s">
        <v>436</v>
      </c>
      <c r="B124" s="428" t="s">
        <v>437</v>
      </c>
      <c r="C124" s="429" t="s">
        <v>442</v>
      </c>
      <c r="D124" s="430" t="s">
        <v>443</v>
      </c>
      <c r="E124" s="429" t="s">
        <v>475</v>
      </c>
      <c r="F124" s="430" t="s">
        <v>476</v>
      </c>
      <c r="G124" s="429" t="s">
        <v>712</v>
      </c>
      <c r="H124" s="429" t="s">
        <v>713</v>
      </c>
      <c r="I124" s="432">
        <v>2064.676025390625</v>
      </c>
      <c r="J124" s="432">
        <v>5</v>
      </c>
      <c r="K124" s="433">
        <v>10323.380126953125</v>
      </c>
    </row>
    <row r="125" spans="1:11" ht="14.45" customHeight="1" x14ac:dyDescent="0.2">
      <c r="A125" s="427" t="s">
        <v>436</v>
      </c>
      <c r="B125" s="428" t="s">
        <v>437</v>
      </c>
      <c r="C125" s="429" t="s">
        <v>442</v>
      </c>
      <c r="D125" s="430" t="s">
        <v>443</v>
      </c>
      <c r="E125" s="429" t="s">
        <v>475</v>
      </c>
      <c r="F125" s="430" t="s">
        <v>476</v>
      </c>
      <c r="G125" s="429" t="s">
        <v>714</v>
      </c>
      <c r="H125" s="429" t="s">
        <v>715</v>
      </c>
      <c r="I125" s="432">
        <v>2064.780029296875</v>
      </c>
      <c r="J125" s="432">
        <v>4</v>
      </c>
      <c r="K125" s="433">
        <v>8259.1201171875</v>
      </c>
    </row>
    <row r="126" spans="1:11" ht="14.45" customHeight="1" x14ac:dyDescent="0.2">
      <c r="A126" s="427" t="s">
        <v>436</v>
      </c>
      <c r="B126" s="428" t="s">
        <v>437</v>
      </c>
      <c r="C126" s="429" t="s">
        <v>442</v>
      </c>
      <c r="D126" s="430" t="s">
        <v>443</v>
      </c>
      <c r="E126" s="429" t="s">
        <v>475</v>
      </c>
      <c r="F126" s="430" t="s">
        <v>476</v>
      </c>
      <c r="G126" s="429" t="s">
        <v>716</v>
      </c>
      <c r="H126" s="429" t="s">
        <v>717</v>
      </c>
      <c r="I126" s="432">
        <v>23534.75</v>
      </c>
      <c r="J126" s="432">
        <v>2</v>
      </c>
      <c r="K126" s="433">
        <v>47069.5</v>
      </c>
    </row>
    <row r="127" spans="1:11" ht="14.45" customHeight="1" x14ac:dyDescent="0.2">
      <c r="A127" s="427" t="s">
        <v>436</v>
      </c>
      <c r="B127" s="428" t="s">
        <v>437</v>
      </c>
      <c r="C127" s="429" t="s">
        <v>442</v>
      </c>
      <c r="D127" s="430" t="s">
        <v>443</v>
      </c>
      <c r="E127" s="429" t="s">
        <v>475</v>
      </c>
      <c r="F127" s="430" t="s">
        <v>476</v>
      </c>
      <c r="G127" s="429" t="s">
        <v>718</v>
      </c>
      <c r="H127" s="429" t="s">
        <v>719</v>
      </c>
      <c r="I127" s="432">
        <v>23353</v>
      </c>
      <c r="J127" s="432">
        <v>1</v>
      </c>
      <c r="K127" s="433">
        <v>23353</v>
      </c>
    </row>
    <row r="128" spans="1:11" ht="14.45" customHeight="1" x14ac:dyDescent="0.2">
      <c r="A128" s="427" t="s">
        <v>436</v>
      </c>
      <c r="B128" s="428" t="s">
        <v>437</v>
      </c>
      <c r="C128" s="429" t="s">
        <v>442</v>
      </c>
      <c r="D128" s="430" t="s">
        <v>443</v>
      </c>
      <c r="E128" s="429" t="s">
        <v>475</v>
      </c>
      <c r="F128" s="430" t="s">
        <v>476</v>
      </c>
      <c r="G128" s="429" t="s">
        <v>720</v>
      </c>
      <c r="H128" s="429" t="s">
        <v>721</v>
      </c>
      <c r="I128" s="432">
        <v>3233.169921875</v>
      </c>
      <c r="J128" s="432">
        <v>1</v>
      </c>
      <c r="K128" s="433">
        <v>3233.169921875</v>
      </c>
    </row>
    <row r="129" spans="1:11" ht="14.45" customHeight="1" x14ac:dyDescent="0.2">
      <c r="A129" s="427" t="s">
        <v>436</v>
      </c>
      <c r="B129" s="428" t="s">
        <v>437</v>
      </c>
      <c r="C129" s="429" t="s">
        <v>442</v>
      </c>
      <c r="D129" s="430" t="s">
        <v>443</v>
      </c>
      <c r="E129" s="429" t="s">
        <v>475</v>
      </c>
      <c r="F129" s="430" t="s">
        <v>476</v>
      </c>
      <c r="G129" s="429" t="s">
        <v>722</v>
      </c>
      <c r="H129" s="429" t="s">
        <v>723</v>
      </c>
      <c r="I129" s="432">
        <v>844.40997314453125</v>
      </c>
      <c r="J129" s="432">
        <v>1</v>
      </c>
      <c r="K129" s="433">
        <v>844.40997314453125</v>
      </c>
    </row>
    <row r="130" spans="1:11" ht="14.45" customHeight="1" x14ac:dyDescent="0.2">
      <c r="A130" s="427" t="s">
        <v>436</v>
      </c>
      <c r="B130" s="428" t="s">
        <v>437</v>
      </c>
      <c r="C130" s="429" t="s">
        <v>442</v>
      </c>
      <c r="D130" s="430" t="s">
        <v>443</v>
      </c>
      <c r="E130" s="429" t="s">
        <v>475</v>
      </c>
      <c r="F130" s="430" t="s">
        <v>476</v>
      </c>
      <c r="G130" s="429" t="s">
        <v>724</v>
      </c>
      <c r="H130" s="429" t="s">
        <v>725</v>
      </c>
      <c r="I130" s="432">
        <v>5929</v>
      </c>
      <c r="J130" s="432">
        <v>21</v>
      </c>
      <c r="K130" s="433">
        <v>124509</v>
      </c>
    </row>
    <row r="131" spans="1:11" ht="14.45" customHeight="1" x14ac:dyDescent="0.2">
      <c r="A131" s="427" t="s">
        <v>436</v>
      </c>
      <c r="B131" s="428" t="s">
        <v>437</v>
      </c>
      <c r="C131" s="429" t="s">
        <v>442</v>
      </c>
      <c r="D131" s="430" t="s">
        <v>443</v>
      </c>
      <c r="E131" s="429" t="s">
        <v>475</v>
      </c>
      <c r="F131" s="430" t="s">
        <v>476</v>
      </c>
      <c r="G131" s="429" t="s">
        <v>726</v>
      </c>
      <c r="H131" s="429" t="s">
        <v>727</v>
      </c>
      <c r="I131" s="432">
        <v>5929</v>
      </c>
      <c r="J131" s="432">
        <v>21</v>
      </c>
      <c r="K131" s="433">
        <v>124509</v>
      </c>
    </row>
    <row r="132" spans="1:11" ht="14.45" customHeight="1" x14ac:dyDescent="0.2">
      <c r="A132" s="427" t="s">
        <v>436</v>
      </c>
      <c r="B132" s="428" t="s">
        <v>437</v>
      </c>
      <c r="C132" s="429" t="s">
        <v>442</v>
      </c>
      <c r="D132" s="430" t="s">
        <v>443</v>
      </c>
      <c r="E132" s="429" t="s">
        <v>475</v>
      </c>
      <c r="F132" s="430" t="s">
        <v>476</v>
      </c>
      <c r="G132" s="429" t="s">
        <v>728</v>
      </c>
      <c r="H132" s="429" t="s">
        <v>729</v>
      </c>
      <c r="I132" s="432">
        <v>3993</v>
      </c>
      <c r="J132" s="432">
        <v>3</v>
      </c>
      <c r="K132" s="433">
        <v>11979</v>
      </c>
    </row>
    <row r="133" spans="1:11" ht="14.45" customHeight="1" x14ac:dyDescent="0.2">
      <c r="A133" s="427" t="s">
        <v>436</v>
      </c>
      <c r="B133" s="428" t="s">
        <v>437</v>
      </c>
      <c r="C133" s="429" t="s">
        <v>442</v>
      </c>
      <c r="D133" s="430" t="s">
        <v>443</v>
      </c>
      <c r="E133" s="429" t="s">
        <v>475</v>
      </c>
      <c r="F133" s="430" t="s">
        <v>476</v>
      </c>
      <c r="G133" s="429" t="s">
        <v>730</v>
      </c>
      <c r="H133" s="429" t="s">
        <v>731</v>
      </c>
      <c r="I133" s="432">
        <v>3993</v>
      </c>
      <c r="J133" s="432">
        <v>3</v>
      </c>
      <c r="K133" s="433">
        <v>11979</v>
      </c>
    </row>
    <row r="134" spans="1:11" ht="14.45" customHeight="1" x14ac:dyDescent="0.2">
      <c r="A134" s="427" t="s">
        <v>436</v>
      </c>
      <c r="B134" s="428" t="s">
        <v>437</v>
      </c>
      <c r="C134" s="429" t="s">
        <v>442</v>
      </c>
      <c r="D134" s="430" t="s">
        <v>443</v>
      </c>
      <c r="E134" s="429" t="s">
        <v>475</v>
      </c>
      <c r="F134" s="430" t="s">
        <v>476</v>
      </c>
      <c r="G134" s="429" t="s">
        <v>732</v>
      </c>
      <c r="H134" s="429" t="s">
        <v>733</v>
      </c>
      <c r="I134" s="432">
        <v>478</v>
      </c>
      <c r="J134" s="432">
        <v>12</v>
      </c>
      <c r="K134" s="433">
        <v>5736</v>
      </c>
    </row>
    <row r="135" spans="1:11" ht="14.45" customHeight="1" x14ac:dyDescent="0.2">
      <c r="A135" s="427" t="s">
        <v>436</v>
      </c>
      <c r="B135" s="428" t="s">
        <v>437</v>
      </c>
      <c r="C135" s="429" t="s">
        <v>442</v>
      </c>
      <c r="D135" s="430" t="s">
        <v>443</v>
      </c>
      <c r="E135" s="429" t="s">
        <v>475</v>
      </c>
      <c r="F135" s="430" t="s">
        <v>476</v>
      </c>
      <c r="G135" s="429" t="s">
        <v>734</v>
      </c>
      <c r="H135" s="429" t="s">
        <v>735</v>
      </c>
      <c r="I135" s="432">
        <v>913.34501647949219</v>
      </c>
      <c r="J135" s="432">
        <v>8</v>
      </c>
      <c r="K135" s="433">
        <v>7306.9301147460938</v>
      </c>
    </row>
    <row r="136" spans="1:11" ht="14.45" customHeight="1" x14ac:dyDescent="0.2">
      <c r="A136" s="427" t="s">
        <v>436</v>
      </c>
      <c r="B136" s="428" t="s">
        <v>437</v>
      </c>
      <c r="C136" s="429" t="s">
        <v>442</v>
      </c>
      <c r="D136" s="430" t="s">
        <v>443</v>
      </c>
      <c r="E136" s="429" t="s">
        <v>475</v>
      </c>
      <c r="F136" s="430" t="s">
        <v>476</v>
      </c>
      <c r="G136" s="429" t="s">
        <v>736</v>
      </c>
      <c r="H136" s="429" t="s">
        <v>737</v>
      </c>
      <c r="I136" s="432">
        <v>1519.760009765625</v>
      </c>
      <c r="J136" s="432">
        <v>1</v>
      </c>
      <c r="K136" s="433">
        <v>1519.760009765625</v>
      </c>
    </row>
    <row r="137" spans="1:11" ht="14.45" customHeight="1" x14ac:dyDescent="0.2">
      <c r="A137" s="427" t="s">
        <v>436</v>
      </c>
      <c r="B137" s="428" t="s">
        <v>437</v>
      </c>
      <c r="C137" s="429" t="s">
        <v>442</v>
      </c>
      <c r="D137" s="430" t="s">
        <v>443</v>
      </c>
      <c r="E137" s="429" t="s">
        <v>475</v>
      </c>
      <c r="F137" s="430" t="s">
        <v>476</v>
      </c>
      <c r="G137" s="429" t="s">
        <v>738</v>
      </c>
      <c r="H137" s="429" t="s">
        <v>739</v>
      </c>
      <c r="I137" s="432">
        <v>344.83999633789063</v>
      </c>
      <c r="J137" s="432">
        <v>2</v>
      </c>
      <c r="K137" s="433">
        <v>689.66998291015625</v>
      </c>
    </row>
    <row r="138" spans="1:11" ht="14.45" customHeight="1" x14ac:dyDescent="0.2">
      <c r="A138" s="427" t="s">
        <v>436</v>
      </c>
      <c r="B138" s="428" t="s">
        <v>437</v>
      </c>
      <c r="C138" s="429" t="s">
        <v>442</v>
      </c>
      <c r="D138" s="430" t="s">
        <v>443</v>
      </c>
      <c r="E138" s="429" t="s">
        <v>475</v>
      </c>
      <c r="F138" s="430" t="s">
        <v>476</v>
      </c>
      <c r="G138" s="429" t="s">
        <v>740</v>
      </c>
      <c r="H138" s="429" t="s">
        <v>741</v>
      </c>
      <c r="I138" s="432">
        <v>726</v>
      </c>
      <c r="J138" s="432">
        <v>6</v>
      </c>
      <c r="K138" s="433">
        <v>4356</v>
      </c>
    </row>
    <row r="139" spans="1:11" ht="14.45" customHeight="1" x14ac:dyDescent="0.2">
      <c r="A139" s="427" t="s">
        <v>436</v>
      </c>
      <c r="B139" s="428" t="s">
        <v>437</v>
      </c>
      <c r="C139" s="429" t="s">
        <v>442</v>
      </c>
      <c r="D139" s="430" t="s">
        <v>443</v>
      </c>
      <c r="E139" s="429" t="s">
        <v>475</v>
      </c>
      <c r="F139" s="430" t="s">
        <v>476</v>
      </c>
      <c r="G139" s="429" t="s">
        <v>742</v>
      </c>
      <c r="H139" s="429" t="s">
        <v>743</v>
      </c>
      <c r="I139" s="432">
        <v>1717.6099853515625</v>
      </c>
      <c r="J139" s="432">
        <v>1</v>
      </c>
      <c r="K139" s="433">
        <v>1717.6099853515625</v>
      </c>
    </row>
    <row r="140" spans="1:11" ht="14.45" customHeight="1" x14ac:dyDescent="0.2">
      <c r="A140" s="427" t="s">
        <v>436</v>
      </c>
      <c r="B140" s="428" t="s">
        <v>437</v>
      </c>
      <c r="C140" s="429" t="s">
        <v>442</v>
      </c>
      <c r="D140" s="430" t="s">
        <v>443</v>
      </c>
      <c r="E140" s="429" t="s">
        <v>475</v>
      </c>
      <c r="F140" s="430" t="s">
        <v>476</v>
      </c>
      <c r="G140" s="429" t="s">
        <v>744</v>
      </c>
      <c r="H140" s="429" t="s">
        <v>745</v>
      </c>
      <c r="I140" s="432">
        <v>3028.9334309895835</v>
      </c>
      <c r="J140" s="432">
        <v>5</v>
      </c>
      <c r="K140" s="433">
        <v>15463.50048828125</v>
      </c>
    </row>
    <row r="141" spans="1:11" ht="14.45" customHeight="1" x14ac:dyDescent="0.2">
      <c r="A141" s="427" t="s">
        <v>436</v>
      </c>
      <c r="B141" s="428" t="s">
        <v>437</v>
      </c>
      <c r="C141" s="429" t="s">
        <v>442</v>
      </c>
      <c r="D141" s="430" t="s">
        <v>443</v>
      </c>
      <c r="E141" s="429" t="s">
        <v>475</v>
      </c>
      <c r="F141" s="430" t="s">
        <v>476</v>
      </c>
      <c r="G141" s="429" t="s">
        <v>746</v>
      </c>
      <c r="H141" s="429" t="s">
        <v>747</v>
      </c>
      <c r="I141" s="432">
        <v>2442.8428039550781</v>
      </c>
      <c r="J141" s="432">
        <v>29</v>
      </c>
      <c r="K141" s="433">
        <v>71195.60107421875</v>
      </c>
    </row>
    <row r="142" spans="1:11" ht="14.45" customHeight="1" x14ac:dyDescent="0.2">
      <c r="A142" s="427" t="s">
        <v>436</v>
      </c>
      <c r="B142" s="428" t="s">
        <v>437</v>
      </c>
      <c r="C142" s="429" t="s">
        <v>442</v>
      </c>
      <c r="D142" s="430" t="s">
        <v>443</v>
      </c>
      <c r="E142" s="429" t="s">
        <v>475</v>
      </c>
      <c r="F142" s="430" t="s">
        <v>476</v>
      </c>
      <c r="G142" s="429" t="s">
        <v>748</v>
      </c>
      <c r="H142" s="429" t="s">
        <v>749</v>
      </c>
      <c r="I142" s="432">
        <v>2380.510009765625</v>
      </c>
      <c r="J142" s="432">
        <v>5</v>
      </c>
      <c r="K142" s="433">
        <v>11736.340087890625</v>
      </c>
    </row>
    <row r="143" spans="1:11" ht="14.45" customHeight="1" x14ac:dyDescent="0.2">
      <c r="A143" s="427" t="s">
        <v>436</v>
      </c>
      <c r="B143" s="428" t="s">
        <v>437</v>
      </c>
      <c r="C143" s="429" t="s">
        <v>442</v>
      </c>
      <c r="D143" s="430" t="s">
        <v>443</v>
      </c>
      <c r="E143" s="429" t="s">
        <v>475</v>
      </c>
      <c r="F143" s="430" t="s">
        <v>476</v>
      </c>
      <c r="G143" s="429" t="s">
        <v>750</v>
      </c>
      <c r="H143" s="429" t="s">
        <v>751</v>
      </c>
      <c r="I143" s="432">
        <v>2546.72998046875</v>
      </c>
      <c r="J143" s="432">
        <v>6</v>
      </c>
      <c r="K143" s="433">
        <v>15280.3603515625</v>
      </c>
    </row>
    <row r="144" spans="1:11" ht="14.45" customHeight="1" x14ac:dyDescent="0.2">
      <c r="A144" s="427" t="s">
        <v>436</v>
      </c>
      <c r="B144" s="428" t="s">
        <v>437</v>
      </c>
      <c r="C144" s="429" t="s">
        <v>442</v>
      </c>
      <c r="D144" s="430" t="s">
        <v>443</v>
      </c>
      <c r="E144" s="429" t="s">
        <v>475</v>
      </c>
      <c r="F144" s="430" t="s">
        <v>476</v>
      </c>
      <c r="G144" s="429" t="s">
        <v>752</v>
      </c>
      <c r="H144" s="429" t="s">
        <v>753</v>
      </c>
      <c r="I144" s="432">
        <v>2463.614705403646</v>
      </c>
      <c r="J144" s="432">
        <v>32</v>
      </c>
      <c r="K144" s="433">
        <v>79168.159423828125</v>
      </c>
    </row>
    <row r="145" spans="1:11" ht="14.45" customHeight="1" x14ac:dyDescent="0.2">
      <c r="A145" s="427" t="s">
        <v>436</v>
      </c>
      <c r="B145" s="428" t="s">
        <v>437</v>
      </c>
      <c r="C145" s="429" t="s">
        <v>442</v>
      </c>
      <c r="D145" s="430" t="s">
        <v>443</v>
      </c>
      <c r="E145" s="429" t="s">
        <v>475</v>
      </c>
      <c r="F145" s="430" t="s">
        <v>476</v>
      </c>
      <c r="G145" s="429" t="s">
        <v>754</v>
      </c>
      <c r="H145" s="429" t="s">
        <v>755</v>
      </c>
      <c r="I145" s="432">
        <v>2456.0640758167615</v>
      </c>
      <c r="J145" s="432">
        <v>25</v>
      </c>
      <c r="K145" s="433">
        <v>61673.55078125</v>
      </c>
    </row>
    <row r="146" spans="1:11" ht="14.45" customHeight="1" x14ac:dyDescent="0.2">
      <c r="A146" s="427" t="s">
        <v>436</v>
      </c>
      <c r="B146" s="428" t="s">
        <v>437</v>
      </c>
      <c r="C146" s="429" t="s">
        <v>442</v>
      </c>
      <c r="D146" s="430" t="s">
        <v>443</v>
      </c>
      <c r="E146" s="429" t="s">
        <v>475</v>
      </c>
      <c r="F146" s="430" t="s">
        <v>476</v>
      </c>
      <c r="G146" s="429" t="s">
        <v>756</v>
      </c>
      <c r="H146" s="429" t="s">
        <v>757</v>
      </c>
      <c r="I146" s="432">
        <v>2546.719970703125</v>
      </c>
      <c r="J146" s="432">
        <v>3</v>
      </c>
      <c r="K146" s="433">
        <v>7640.159912109375</v>
      </c>
    </row>
    <row r="147" spans="1:11" ht="14.45" customHeight="1" x14ac:dyDescent="0.2">
      <c r="A147" s="427" t="s">
        <v>436</v>
      </c>
      <c r="B147" s="428" t="s">
        <v>437</v>
      </c>
      <c r="C147" s="429" t="s">
        <v>442</v>
      </c>
      <c r="D147" s="430" t="s">
        <v>443</v>
      </c>
      <c r="E147" s="429" t="s">
        <v>475</v>
      </c>
      <c r="F147" s="430" t="s">
        <v>476</v>
      </c>
      <c r="G147" s="429" t="s">
        <v>758</v>
      </c>
      <c r="H147" s="429" t="s">
        <v>759</v>
      </c>
      <c r="I147" s="432">
        <v>2393.2980769230771</v>
      </c>
      <c r="J147" s="432">
        <v>28</v>
      </c>
      <c r="K147" s="433">
        <v>67984.0205078125</v>
      </c>
    </row>
    <row r="148" spans="1:11" ht="14.45" customHeight="1" x14ac:dyDescent="0.2">
      <c r="A148" s="427" t="s">
        <v>436</v>
      </c>
      <c r="B148" s="428" t="s">
        <v>437</v>
      </c>
      <c r="C148" s="429" t="s">
        <v>442</v>
      </c>
      <c r="D148" s="430" t="s">
        <v>443</v>
      </c>
      <c r="E148" s="429" t="s">
        <v>475</v>
      </c>
      <c r="F148" s="430" t="s">
        <v>476</v>
      </c>
      <c r="G148" s="429" t="s">
        <v>760</v>
      </c>
      <c r="H148" s="429" t="s">
        <v>761</v>
      </c>
      <c r="I148" s="432">
        <v>2429.3979348575367</v>
      </c>
      <c r="J148" s="432">
        <v>40</v>
      </c>
      <c r="K148" s="433">
        <v>97879.85986328125</v>
      </c>
    </row>
    <row r="149" spans="1:11" ht="14.45" customHeight="1" x14ac:dyDescent="0.2">
      <c r="A149" s="427" t="s">
        <v>436</v>
      </c>
      <c r="B149" s="428" t="s">
        <v>437</v>
      </c>
      <c r="C149" s="429" t="s">
        <v>442</v>
      </c>
      <c r="D149" s="430" t="s">
        <v>443</v>
      </c>
      <c r="E149" s="429" t="s">
        <v>475</v>
      </c>
      <c r="F149" s="430" t="s">
        <v>476</v>
      </c>
      <c r="G149" s="429" t="s">
        <v>762</v>
      </c>
      <c r="H149" s="429" t="s">
        <v>763</v>
      </c>
      <c r="I149" s="432">
        <v>2499.2342703683034</v>
      </c>
      <c r="J149" s="432">
        <v>10</v>
      </c>
      <c r="K149" s="433">
        <v>24802.38037109375</v>
      </c>
    </row>
    <row r="150" spans="1:11" ht="14.45" customHeight="1" x14ac:dyDescent="0.2">
      <c r="A150" s="427" t="s">
        <v>436</v>
      </c>
      <c r="B150" s="428" t="s">
        <v>437</v>
      </c>
      <c r="C150" s="429" t="s">
        <v>442</v>
      </c>
      <c r="D150" s="430" t="s">
        <v>443</v>
      </c>
      <c r="E150" s="429" t="s">
        <v>475</v>
      </c>
      <c r="F150" s="430" t="s">
        <v>476</v>
      </c>
      <c r="G150" s="429" t="s">
        <v>764</v>
      </c>
      <c r="H150" s="429" t="s">
        <v>765</v>
      </c>
      <c r="I150" s="432">
        <v>1983.68994140625</v>
      </c>
      <c r="J150" s="432">
        <v>1</v>
      </c>
      <c r="K150" s="433">
        <v>1983.68994140625</v>
      </c>
    </row>
    <row r="151" spans="1:11" ht="14.45" customHeight="1" x14ac:dyDescent="0.2">
      <c r="A151" s="427" t="s">
        <v>436</v>
      </c>
      <c r="B151" s="428" t="s">
        <v>437</v>
      </c>
      <c r="C151" s="429" t="s">
        <v>442</v>
      </c>
      <c r="D151" s="430" t="s">
        <v>443</v>
      </c>
      <c r="E151" s="429" t="s">
        <v>475</v>
      </c>
      <c r="F151" s="430" t="s">
        <v>476</v>
      </c>
      <c r="G151" s="429" t="s">
        <v>766</v>
      </c>
      <c r="H151" s="429" t="s">
        <v>767</v>
      </c>
      <c r="I151" s="432">
        <v>2064.953369140625</v>
      </c>
      <c r="J151" s="432">
        <v>3</v>
      </c>
      <c r="K151" s="433">
        <v>6194.860107421875</v>
      </c>
    </row>
    <row r="152" spans="1:11" ht="14.45" customHeight="1" x14ac:dyDescent="0.2">
      <c r="A152" s="427" t="s">
        <v>436</v>
      </c>
      <c r="B152" s="428" t="s">
        <v>437</v>
      </c>
      <c r="C152" s="429" t="s">
        <v>442</v>
      </c>
      <c r="D152" s="430" t="s">
        <v>443</v>
      </c>
      <c r="E152" s="429" t="s">
        <v>475</v>
      </c>
      <c r="F152" s="430" t="s">
        <v>476</v>
      </c>
      <c r="G152" s="429" t="s">
        <v>768</v>
      </c>
      <c r="H152" s="429" t="s">
        <v>769</v>
      </c>
      <c r="I152" s="432">
        <v>2010.893310546875</v>
      </c>
      <c r="J152" s="432">
        <v>3</v>
      </c>
      <c r="K152" s="433">
        <v>6032.679931640625</v>
      </c>
    </row>
    <row r="153" spans="1:11" ht="14.45" customHeight="1" x14ac:dyDescent="0.2">
      <c r="A153" s="427" t="s">
        <v>436</v>
      </c>
      <c r="B153" s="428" t="s">
        <v>437</v>
      </c>
      <c r="C153" s="429" t="s">
        <v>442</v>
      </c>
      <c r="D153" s="430" t="s">
        <v>443</v>
      </c>
      <c r="E153" s="429" t="s">
        <v>475</v>
      </c>
      <c r="F153" s="430" t="s">
        <v>476</v>
      </c>
      <c r="G153" s="429" t="s">
        <v>770</v>
      </c>
      <c r="H153" s="429" t="s">
        <v>771</v>
      </c>
      <c r="I153" s="432">
        <v>2064.953369140625</v>
      </c>
      <c r="J153" s="432">
        <v>4</v>
      </c>
      <c r="K153" s="433">
        <v>8259.1201171875</v>
      </c>
    </row>
    <row r="154" spans="1:11" ht="14.45" customHeight="1" x14ac:dyDescent="0.2">
      <c r="A154" s="427" t="s">
        <v>436</v>
      </c>
      <c r="B154" s="428" t="s">
        <v>437</v>
      </c>
      <c r="C154" s="429" t="s">
        <v>442</v>
      </c>
      <c r="D154" s="430" t="s">
        <v>443</v>
      </c>
      <c r="E154" s="429" t="s">
        <v>475</v>
      </c>
      <c r="F154" s="430" t="s">
        <v>476</v>
      </c>
      <c r="G154" s="429" t="s">
        <v>772</v>
      </c>
      <c r="H154" s="429" t="s">
        <v>773</v>
      </c>
      <c r="I154" s="432">
        <v>2065.0400390625</v>
      </c>
      <c r="J154" s="432">
        <v>4</v>
      </c>
      <c r="K154" s="433">
        <v>8260.16015625</v>
      </c>
    </row>
    <row r="155" spans="1:11" ht="14.45" customHeight="1" x14ac:dyDescent="0.2">
      <c r="A155" s="427" t="s">
        <v>436</v>
      </c>
      <c r="B155" s="428" t="s">
        <v>437</v>
      </c>
      <c r="C155" s="429" t="s">
        <v>442</v>
      </c>
      <c r="D155" s="430" t="s">
        <v>443</v>
      </c>
      <c r="E155" s="429" t="s">
        <v>475</v>
      </c>
      <c r="F155" s="430" t="s">
        <v>476</v>
      </c>
      <c r="G155" s="429" t="s">
        <v>774</v>
      </c>
      <c r="H155" s="429" t="s">
        <v>775</v>
      </c>
      <c r="I155" s="432">
        <v>2065.300048828125</v>
      </c>
      <c r="J155" s="432">
        <v>3</v>
      </c>
      <c r="K155" s="433">
        <v>6195.900146484375</v>
      </c>
    </row>
    <row r="156" spans="1:11" ht="14.45" customHeight="1" x14ac:dyDescent="0.2">
      <c r="A156" s="427" t="s">
        <v>436</v>
      </c>
      <c r="B156" s="428" t="s">
        <v>437</v>
      </c>
      <c r="C156" s="429" t="s">
        <v>442</v>
      </c>
      <c r="D156" s="430" t="s">
        <v>443</v>
      </c>
      <c r="E156" s="429" t="s">
        <v>475</v>
      </c>
      <c r="F156" s="430" t="s">
        <v>476</v>
      </c>
      <c r="G156" s="429" t="s">
        <v>776</v>
      </c>
      <c r="H156" s="429" t="s">
        <v>777</v>
      </c>
      <c r="I156" s="432">
        <v>2064.953369140625</v>
      </c>
      <c r="J156" s="432">
        <v>10</v>
      </c>
      <c r="K156" s="433">
        <v>20649.88037109375</v>
      </c>
    </row>
    <row r="157" spans="1:11" ht="14.45" customHeight="1" x14ac:dyDescent="0.2">
      <c r="A157" s="427" t="s">
        <v>436</v>
      </c>
      <c r="B157" s="428" t="s">
        <v>437</v>
      </c>
      <c r="C157" s="429" t="s">
        <v>442</v>
      </c>
      <c r="D157" s="430" t="s">
        <v>443</v>
      </c>
      <c r="E157" s="429" t="s">
        <v>475</v>
      </c>
      <c r="F157" s="430" t="s">
        <v>476</v>
      </c>
      <c r="G157" s="429" t="s">
        <v>778</v>
      </c>
      <c r="H157" s="429" t="s">
        <v>779</v>
      </c>
      <c r="I157" s="432">
        <v>2425.8427290482955</v>
      </c>
      <c r="J157" s="432">
        <v>22</v>
      </c>
      <c r="K157" s="433">
        <v>53700.960205078125</v>
      </c>
    </row>
    <row r="158" spans="1:11" ht="14.45" customHeight="1" x14ac:dyDescent="0.2">
      <c r="A158" s="427" t="s">
        <v>436</v>
      </c>
      <c r="B158" s="428" t="s">
        <v>437</v>
      </c>
      <c r="C158" s="429" t="s">
        <v>442</v>
      </c>
      <c r="D158" s="430" t="s">
        <v>443</v>
      </c>
      <c r="E158" s="429" t="s">
        <v>475</v>
      </c>
      <c r="F158" s="430" t="s">
        <v>476</v>
      </c>
      <c r="G158" s="429" t="s">
        <v>780</v>
      </c>
      <c r="H158" s="429" t="s">
        <v>781</v>
      </c>
      <c r="I158" s="432">
        <v>2118.5600314670137</v>
      </c>
      <c r="J158" s="432">
        <v>14</v>
      </c>
      <c r="K158" s="433">
        <v>29392.500244140625</v>
      </c>
    </row>
    <row r="159" spans="1:11" ht="14.45" customHeight="1" x14ac:dyDescent="0.2">
      <c r="A159" s="427" t="s">
        <v>436</v>
      </c>
      <c r="B159" s="428" t="s">
        <v>437</v>
      </c>
      <c r="C159" s="429" t="s">
        <v>442</v>
      </c>
      <c r="D159" s="430" t="s">
        <v>443</v>
      </c>
      <c r="E159" s="429" t="s">
        <v>475</v>
      </c>
      <c r="F159" s="430" t="s">
        <v>476</v>
      </c>
      <c r="G159" s="429" t="s">
        <v>782</v>
      </c>
      <c r="H159" s="429" t="s">
        <v>783</v>
      </c>
      <c r="I159" s="432">
        <v>2413.7564941406249</v>
      </c>
      <c r="J159" s="432">
        <v>20</v>
      </c>
      <c r="K159" s="433">
        <v>47942.670654296875</v>
      </c>
    </row>
    <row r="160" spans="1:11" ht="14.45" customHeight="1" x14ac:dyDescent="0.2">
      <c r="A160" s="427" t="s">
        <v>436</v>
      </c>
      <c r="B160" s="428" t="s">
        <v>437</v>
      </c>
      <c r="C160" s="429" t="s">
        <v>442</v>
      </c>
      <c r="D160" s="430" t="s">
        <v>443</v>
      </c>
      <c r="E160" s="429" t="s">
        <v>475</v>
      </c>
      <c r="F160" s="430" t="s">
        <v>476</v>
      </c>
      <c r="G160" s="429" t="s">
        <v>784</v>
      </c>
      <c r="H160" s="429" t="s">
        <v>785</v>
      </c>
      <c r="I160" s="432">
        <v>2065.300048828125</v>
      </c>
      <c r="J160" s="432">
        <v>4</v>
      </c>
      <c r="K160" s="433">
        <v>8261.2001953125</v>
      </c>
    </row>
    <row r="161" spans="1:11" ht="14.45" customHeight="1" x14ac:dyDescent="0.2">
      <c r="A161" s="427" t="s">
        <v>436</v>
      </c>
      <c r="B161" s="428" t="s">
        <v>437</v>
      </c>
      <c r="C161" s="429" t="s">
        <v>442</v>
      </c>
      <c r="D161" s="430" t="s">
        <v>443</v>
      </c>
      <c r="E161" s="429" t="s">
        <v>475</v>
      </c>
      <c r="F161" s="430" t="s">
        <v>476</v>
      </c>
      <c r="G161" s="429" t="s">
        <v>786</v>
      </c>
      <c r="H161" s="429" t="s">
        <v>787</v>
      </c>
      <c r="I161" s="432">
        <v>2435.9166666666665</v>
      </c>
      <c r="J161" s="432">
        <v>4</v>
      </c>
      <c r="K161" s="433">
        <v>9854.47021484375</v>
      </c>
    </row>
    <row r="162" spans="1:11" ht="14.45" customHeight="1" x14ac:dyDescent="0.2">
      <c r="A162" s="427" t="s">
        <v>436</v>
      </c>
      <c r="B162" s="428" t="s">
        <v>437</v>
      </c>
      <c r="C162" s="429" t="s">
        <v>442</v>
      </c>
      <c r="D162" s="430" t="s">
        <v>443</v>
      </c>
      <c r="E162" s="429" t="s">
        <v>475</v>
      </c>
      <c r="F162" s="430" t="s">
        <v>476</v>
      </c>
      <c r="G162" s="429" t="s">
        <v>788</v>
      </c>
      <c r="H162" s="429" t="s">
        <v>789</v>
      </c>
      <c r="I162" s="432">
        <v>2463.614990234375</v>
      </c>
      <c r="J162" s="432">
        <v>5</v>
      </c>
      <c r="K162" s="433">
        <v>12068.760009765625</v>
      </c>
    </row>
    <row r="163" spans="1:11" ht="14.45" customHeight="1" x14ac:dyDescent="0.2">
      <c r="A163" s="427" t="s">
        <v>436</v>
      </c>
      <c r="B163" s="428" t="s">
        <v>437</v>
      </c>
      <c r="C163" s="429" t="s">
        <v>442</v>
      </c>
      <c r="D163" s="430" t="s">
        <v>443</v>
      </c>
      <c r="E163" s="429" t="s">
        <v>475</v>
      </c>
      <c r="F163" s="430" t="s">
        <v>476</v>
      </c>
      <c r="G163" s="429" t="s">
        <v>790</v>
      </c>
      <c r="H163" s="429" t="s">
        <v>791</v>
      </c>
      <c r="I163" s="432">
        <v>2064.468017578125</v>
      </c>
      <c r="J163" s="432">
        <v>5</v>
      </c>
      <c r="K163" s="433">
        <v>10322.340087890625</v>
      </c>
    </row>
    <row r="164" spans="1:11" ht="14.45" customHeight="1" x14ac:dyDescent="0.2">
      <c r="A164" s="427" t="s">
        <v>436</v>
      </c>
      <c r="B164" s="428" t="s">
        <v>437</v>
      </c>
      <c r="C164" s="429" t="s">
        <v>442</v>
      </c>
      <c r="D164" s="430" t="s">
        <v>443</v>
      </c>
      <c r="E164" s="429" t="s">
        <v>475</v>
      </c>
      <c r="F164" s="430" t="s">
        <v>476</v>
      </c>
      <c r="G164" s="429" t="s">
        <v>792</v>
      </c>
      <c r="H164" s="429" t="s">
        <v>793</v>
      </c>
      <c r="I164" s="432">
        <v>2463.6163736979165</v>
      </c>
      <c r="J164" s="432">
        <v>22</v>
      </c>
      <c r="K164" s="433">
        <v>53700.930419921875</v>
      </c>
    </row>
    <row r="165" spans="1:11" ht="14.45" customHeight="1" x14ac:dyDescent="0.2">
      <c r="A165" s="427" t="s">
        <v>436</v>
      </c>
      <c r="B165" s="428" t="s">
        <v>437</v>
      </c>
      <c r="C165" s="429" t="s">
        <v>442</v>
      </c>
      <c r="D165" s="430" t="s">
        <v>443</v>
      </c>
      <c r="E165" s="429" t="s">
        <v>475</v>
      </c>
      <c r="F165" s="430" t="s">
        <v>476</v>
      </c>
      <c r="G165" s="429" t="s">
        <v>794</v>
      </c>
      <c r="H165" s="429" t="s">
        <v>795</v>
      </c>
      <c r="I165" s="432">
        <v>2446.9969970703123</v>
      </c>
      <c r="J165" s="432">
        <v>21</v>
      </c>
      <c r="K165" s="433">
        <v>51486.650390625</v>
      </c>
    </row>
    <row r="166" spans="1:11" ht="14.45" customHeight="1" x14ac:dyDescent="0.2">
      <c r="A166" s="427" t="s">
        <v>436</v>
      </c>
      <c r="B166" s="428" t="s">
        <v>437</v>
      </c>
      <c r="C166" s="429" t="s">
        <v>442</v>
      </c>
      <c r="D166" s="430" t="s">
        <v>443</v>
      </c>
      <c r="E166" s="429" t="s">
        <v>475</v>
      </c>
      <c r="F166" s="430" t="s">
        <v>476</v>
      </c>
      <c r="G166" s="429" t="s">
        <v>796</v>
      </c>
      <c r="H166" s="429" t="s">
        <v>797</v>
      </c>
      <c r="I166" s="432">
        <v>2395.621826171875</v>
      </c>
      <c r="J166" s="432">
        <v>12</v>
      </c>
      <c r="K166" s="433">
        <v>28566.14013671875</v>
      </c>
    </row>
    <row r="167" spans="1:11" ht="14.45" customHeight="1" x14ac:dyDescent="0.2">
      <c r="A167" s="427" t="s">
        <v>436</v>
      </c>
      <c r="B167" s="428" t="s">
        <v>437</v>
      </c>
      <c r="C167" s="429" t="s">
        <v>442</v>
      </c>
      <c r="D167" s="430" t="s">
        <v>443</v>
      </c>
      <c r="E167" s="429" t="s">
        <v>475</v>
      </c>
      <c r="F167" s="430" t="s">
        <v>476</v>
      </c>
      <c r="G167" s="429" t="s">
        <v>798</v>
      </c>
      <c r="H167" s="429" t="s">
        <v>799</v>
      </c>
      <c r="I167" s="432">
        <v>2372.175048828125</v>
      </c>
      <c r="J167" s="432">
        <v>2</v>
      </c>
      <c r="K167" s="433">
        <v>4744.35009765625</v>
      </c>
    </row>
    <row r="168" spans="1:11" ht="14.45" customHeight="1" x14ac:dyDescent="0.2">
      <c r="A168" s="427" t="s">
        <v>436</v>
      </c>
      <c r="B168" s="428" t="s">
        <v>437</v>
      </c>
      <c r="C168" s="429" t="s">
        <v>442</v>
      </c>
      <c r="D168" s="430" t="s">
        <v>443</v>
      </c>
      <c r="E168" s="429" t="s">
        <v>475</v>
      </c>
      <c r="F168" s="430" t="s">
        <v>476</v>
      </c>
      <c r="G168" s="429" t="s">
        <v>800</v>
      </c>
      <c r="H168" s="429" t="s">
        <v>801</v>
      </c>
      <c r="I168" s="432">
        <v>2546.7274780273438</v>
      </c>
      <c r="J168" s="432">
        <v>7</v>
      </c>
      <c r="K168" s="433">
        <v>17827.070556640625</v>
      </c>
    </row>
    <row r="169" spans="1:11" ht="14.45" customHeight="1" x14ac:dyDescent="0.2">
      <c r="A169" s="427" t="s">
        <v>436</v>
      </c>
      <c r="B169" s="428" t="s">
        <v>437</v>
      </c>
      <c r="C169" s="429" t="s">
        <v>442</v>
      </c>
      <c r="D169" s="430" t="s">
        <v>443</v>
      </c>
      <c r="E169" s="429" t="s">
        <v>475</v>
      </c>
      <c r="F169" s="430" t="s">
        <v>476</v>
      </c>
      <c r="G169" s="429" t="s">
        <v>802</v>
      </c>
      <c r="H169" s="429" t="s">
        <v>803</v>
      </c>
      <c r="I169" s="432">
        <v>3335.219970703125</v>
      </c>
      <c r="J169" s="432">
        <v>3</v>
      </c>
      <c r="K169" s="433">
        <v>10005.659912109375</v>
      </c>
    </row>
    <row r="170" spans="1:11" ht="14.45" customHeight="1" x14ac:dyDescent="0.2">
      <c r="A170" s="427" t="s">
        <v>436</v>
      </c>
      <c r="B170" s="428" t="s">
        <v>437</v>
      </c>
      <c r="C170" s="429" t="s">
        <v>442</v>
      </c>
      <c r="D170" s="430" t="s">
        <v>443</v>
      </c>
      <c r="E170" s="429" t="s">
        <v>475</v>
      </c>
      <c r="F170" s="430" t="s">
        <v>476</v>
      </c>
      <c r="G170" s="429" t="s">
        <v>804</v>
      </c>
      <c r="H170" s="429" t="s">
        <v>805</v>
      </c>
      <c r="I170" s="432">
        <v>2435.9136013454863</v>
      </c>
      <c r="J170" s="432">
        <v>35</v>
      </c>
      <c r="K170" s="433">
        <v>85146.209716796875</v>
      </c>
    </row>
    <row r="171" spans="1:11" ht="14.45" customHeight="1" x14ac:dyDescent="0.2">
      <c r="A171" s="427" t="s">
        <v>436</v>
      </c>
      <c r="B171" s="428" t="s">
        <v>437</v>
      </c>
      <c r="C171" s="429" t="s">
        <v>442</v>
      </c>
      <c r="D171" s="430" t="s">
        <v>443</v>
      </c>
      <c r="E171" s="429" t="s">
        <v>475</v>
      </c>
      <c r="F171" s="430" t="s">
        <v>476</v>
      </c>
      <c r="G171" s="429" t="s">
        <v>806</v>
      </c>
      <c r="H171" s="429" t="s">
        <v>807</v>
      </c>
      <c r="I171" s="432">
        <v>2214.300048828125</v>
      </c>
      <c r="J171" s="432">
        <v>2</v>
      </c>
      <c r="K171" s="433">
        <v>4428.60009765625</v>
      </c>
    </row>
    <row r="172" spans="1:11" ht="14.45" customHeight="1" x14ac:dyDescent="0.2">
      <c r="A172" s="427" t="s">
        <v>436</v>
      </c>
      <c r="B172" s="428" t="s">
        <v>437</v>
      </c>
      <c r="C172" s="429" t="s">
        <v>442</v>
      </c>
      <c r="D172" s="430" t="s">
        <v>443</v>
      </c>
      <c r="E172" s="429" t="s">
        <v>475</v>
      </c>
      <c r="F172" s="430" t="s">
        <v>476</v>
      </c>
      <c r="G172" s="429" t="s">
        <v>808</v>
      </c>
      <c r="H172" s="429" t="s">
        <v>809</v>
      </c>
      <c r="I172" s="432">
        <v>2435.914998372396</v>
      </c>
      <c r="J172" s="432">
        <v>8</v>
      </c>
      <c r="K172" s="433">
        <v>19376.51025390625</v>
      </c>
    </row>
    <row r="173" spans="1:11" ht="14.45" customHeight="1" x14ac:dyDescent="0.2">
      <c r="A173" s="427" t="s">
        <v>436</v>
      </c>
      <c r="B173" s="428" t="s">
        <v>437</v>
      </c>
      <c r="C173" s="429" t="s">
        <v>442</v>
      </c>
      <c r="D173" s="430" t="s">
        <v>443</v>
      </c>
      <c r="E173" s="429" t="s">
        <v>475</v>
      </c>
      <c r="F173" s="430" t="s">
        <v>476</v>
      </c>
      <c r="G173" s="429" t="s">
        <v>810</v>
      </c>
      <c r="H173" s="429" t="s">
        <v>811</v>
      </c>
      <c r="I173" s="432">
        <v>2435.9166666666665</v>
      </c>
      <c r="J173" s="432">
        <v>9</v>
      </c>
      <c r="K173" s="433">
        <v>21923.240478515625</v>
      </c>
    </row>
    <row r="174" spans="1:11" ht="14.45" customHeight="1" x14ac:dyDescent="0.2">
      <c r="A174" s="427" t="s">
        <v>436</v>
      </c>
      <c r="B174" s="428" t="s">
        <v>437</v>
      </c>
      <c r="C174" s="429" t="s">
        <v>442</v>
      </c>
      <c r="D174" s="430" t="s">
        <v>443</v>
      </c>
      <c r="E174" s="429" t="s">
        <v>475</v>
      </c>
      <c r="F174" s="430" t="s">
        <v>476</v>
      </c>
      <c r="G174" s="429" t="s">
        <v>812</v>
      </c>
      <c r="H174" s="429" t="s">
        <v>813</v>
      </c>
      <c r="I174" s="432">
        <v>2418.8711500901441</v>
      </c>
      <c r="J174" s="432">
        <v>26</v>
      </c>
      <c r="K174" s="433">
        <v>62558.171142578125</v>
      </c>
    </row>
    <row r="175" spans="1:11" ht="14.45" customHeight="1" x14ac:dyDescent="0.2">
      <c r="A175" s="427" t="s">
        <v>436</v>
      </c>
      <c r="B175" s="428" t="s">
        <v>437</v>
      </c>
      <c r="C175" s="429" t="s">
        <v>442</v>
      </c>
      <c r="D175" s="430" t="s">
        <v>443</v>
      </c>
      <c r="E175" s="429" t="s">
        <v>475</v>
      </c>
      <c r="F175" s="430" t="s">
        <v>476</v>
      </c>
      <c r="G175" s="429" t="s">
        <v>814</v>
      </c>
      <c r="H175" s="429" t="s">
        <v>815</v>
      </c>
      <c r="I175" s="432">
        <v>2380.5137634277344</v>
      </c>
      <c r="J175" s="432">
        <v>14</v>
      </c>
      <c r="K175" s="433">
        <v>33327.1708984375</v>
      </c>
    </row>
    <row r="176" spans="1:11" ht="14.45" customHeight="1" x14ac:dyDescent="0.2">
      <c r="A176" s="427" t="s">
        <v>436</v>
      </c>
      <c r="B176" s="428" t="s">
        <v>437</v>
      </c>
      <c r="C176" s="429" t="s">
        <v>442</v>
      </c>
      <c r="D176" s="430" t="s">
        <v>443</v>
      </c>
      <c r="E176" s="429" t="s">
        <v>475</v>
      </c>
      <c r="F176" s="430" t="s">
        <v>476</v>
      </c>
      <c r="G176" s="429" t="s">
        <v>816</v>
      </c>
      <c r="H176" s="429" t="s">
        <v>817</v>
      </c>
      <c r="I176" s="432">
        <v>2463.6174926757813</v>
      </c>
      <c r="J176" s="432">
        <v>6</v>
      </c>
      <c r="K176" s="433">
        <v>14615.490234375</v>
      </c>
    </row>
    <row r="177" spans="1:11" ht="14.45" customHeight="1" x14ac:dyDescent="0.2">
      <c r="A177" s="427" t="s">
        <v>436</v>
      </c>
      <c r="B177" s="428" t="s">
        <v>437</v>
      </c>
      <c r="C177" s="429" t="s">
        <v>442</v>
      </c>
      <c r="D177" s="430" t="s">
        <v>443</v>
      </c>
      <c r="E177" s="429" t="s">
        <v>475</v>
      </c>
      <c r="F177" s="430" t="s">
        <v>476</v>
      </c>
      <c r="G177" s="429" t="s">
        <v>818</v>
      </c>
      <c r="H177" s="429" t="s">
        <v>819</v>
      </c>
      <c r="I177" s="432">
        <v>2435.913330078125</v>
      </c>
      <c r="J177" s="432">
        <v>8</v>
      </c>
      <c r="K177" s="433">
        <v>19708.929931640625</v>
      </c>
    </row>
    <row r="178" spans="1:11" ht="14.45" customHeight="1" x14ac:dyDescent="0.2">
      <c r="A178" s="427" t="s">
        <v>436</v>
      </c>
      <c r="B178" s="428" t="s">
        <v>437</v>
      </c>
      <c r="C178" s="429" t="s">
        <v>442</v>
      </c>
      <c r="D178" s="430" t="s">
        <v>443</v>
      </c>
      <c r="E178" s="429" t="s">
        <v>475</v>
      </c>
      <c r="F178" s="430" t="s">
        <v>476</v>
      </c>
      <c r="G178" s="429" t="s">
        <v>820</v>
      </c>
      <c r="H178" s="429" t="s">
        <v>821</v>
      </c>
      <c r="I178" s="432">
        <v>1264.751880645752</v>
      </c>
      <c r="J178" s="432">
        <v>28</v>
      </c>
      <c r="K178" s="433">
        <v>28851.230285644531</v>
      </c>
    </row>
    <row r="179" spans="1:11" ht="14.45" customHeight="1" x14ac:dyDescent="0.2">
      <c r="A179" s="427" t="s">
        <v>436</v>
      </c>
      <c r="B179" s="428" t="s">
        <v>437</v>
      </c>
      <c r="C179" s="429" t="s">
        <v>442</v>
      </c>
      <c r="D179" s="430" t="s">
        <v>443</v>
      </c>
      <c r="E179" s="429" t="s">
        <v>475</v>
      </c>
      <c r="F179" s="430" t="s">
        <v>476</v>
      </c>
      <c r="G179" s="429" t="s">
        <v>822</v>
      </c>
      <c r="H179" s="429" t="s">
        <v>823</v>
      </c>
      <c r="I179" s="432">
        <v>1264.751880645752</v>
      </c>
      <c r="J179" s="432">
        <v>29</v>
      </c>
      <c r="K179" s="433">
        <v>31756.440246582031</v>
      </c>
    </row>
    <row r="180" spans="1:11" ht="14.45" customHeight="1" x14ac:dyDescent="0.2">
      <c r="A180" s="427" t="s">
        <v>436</v>
      </c>
      <c r="B180" s="428" t="s">
        <v>437</v>
      </c>
      <c r="C180" s="429" t="s">
        <v>442</v>
      </c>
      <c r="D180" s="430" t="s">
        <v>443</v>
      </c>
      <c r="E180" s="429" t="s">
        <v>475</v>
      </c>
      <c r="F180" s="430" t="s">
        <v>476</v>
      </c>
      <c r="G180" s="429" t="s">
        <v>824</v>
      </c>
      <c r="H180" s="429" t="s">
        <v>825</v>
      </c>
      <c r="I180" s="432">
        <v>1155.3880086263021</v>
      </c>
      <c r="J180" s="432">
        <v>27</v>
      </c>
      <c r="K180" s="433">
        <v>25946.020324707031</v>
      </c>
    </row>
    <row r="181" spans="1:11" ht="14.45" customHeight="1" x14ac:dyDescent="0.2">
      <c r="A181" s="427" t="s">
        <v>436</v>
      </c>
      <c r="B181" s="428" t="s">
        <v>437</v>
      </c>
      <c r="C181" s="429" t="s">
        <v>442</v>
      </c>
      <c r="D181" s="430" t="s">
        <v>443</v>
      </c>
      <c r="E181" s="429" t="s">
        <v>475</v>
      </c>
      <c r="F181" s="430" t="s">
        <v>476</v>
      </c>
      <c r="G181" s="429" t="s">
        <v>826</v>
      </c>
      <c r="H181" s="429" t="s">
        <v>827</v>
      </c>
      <c r="I181" s="432">
        <v>2401.2630371093751</v>
      </c>
      <c r="J181" s="432">
        <v>17</v>
      </c>
      <c r="K181" s="433">
        <v>40989.45068359375</v>
      </c>
    </row>
    <row r="182" spans="1:11" ht="14.45" customHeight="1" x14ac:dyDescent="0.2">
      <c r="A182" s="427" t="s">
        <v>436</v>
      </c>
      <c r="B182" s="428" t="s">
        <v>437</v>
      </c>
      <c r="C182" s="429" t="s">
        <v>442</v>
      </c>
      <c r="D182" s="430" t="s">
        <v>443</v>
      </c>
      <c r="E182" s="429" t="s">
        <v>475</v>
      </c>
      <c r="F182" s="430" t="s">
        <v>476</v>
      </c>
      <c r="G182" s="429" t="s">
        <v>828</v>
      </c>
      <c r="H182" s="429" t="s">
        <v>829</v>
      </c>
      <c r="I182" s="432">
        <v>2546.7249755859375</v>
      </c>
      <c r="J182" s="432">
        <v>3</v>
      </c>
      <c r="K182" s="433">
        <v>7640.170166015625</v>
      </c>
    </row>
    <row r="183" spans="1:11" ht="14.45" customHeight="1" x14ac:dyDescent="0.2">
      <c r="A183" s="427" t="s">
        <v>436</v>
      </c>
      <c r="B183" s="428" t="s">
        <v>437</v>
      </c>
      <c r="C183" s="429" t="s">
        <v>442</v>
      </c>
      <c r="D183" s="430" t="s">
        <v>443</v>
      </c>
      <c r="E183" s="429" t="s">
        <v>475</v>
      </c>
      <c r="F183" s="430" t="s">
        <v>476</v>
      </c>
      <c r="G183" s="429" t="s">
        <v>830</v>
      </c>
      <c r="H183" s="429" t="s">
        <v>831</v>
      </c>
      <c r="I183" s="432">
        <v>2064.9100341796875</v>
      </c>
      <c r="J183" s="432">
        <v>13</v>
      </c>
      <c r="K183" s="433">
        <v>26844.740478515625</v>
      </c>
    </row>
    <row r="184" spans="1:11" ht="14.45" customHeight="1" x14ac:dyDescent="0.2">
      <c r="A184" s="427" t="s">
        <v>436</v>
      </c>
      <c r="B184" s="428" t="s">
        <v>437</v>
      </c>
      <c r="C184" s="429" t="s">
        <v>442</v>
      </c>
      <c r="D184" s="430" t="s">
        <v>443</v>
      </c>
      <c r="E184" s="429" t="s">
        <v>475</v>
      </c>
      <c r="F184" s="430" t="s">
        <v>476</v>
      </c>
      <c r="G184" s="429" t="s">
        <v>832</v>
      </c>
      <c r="H184" s="429" t="s">
        <v>833</v>
      </c>
      <c r="I184" s="432">
        <v>2380.5125122070313</v>
      </c>
      <c r="J184" s="432">
        <v>5</v>
      </c>
      <c r="K184" s="433">
        <v>12068.770263671875</v>
      </c>
    </row>
    <row r="185" spans="1:11" ht="14.45" customHeight="1" x14ac:dyDescent="0.2">
      <c r="A185" s="427" t="s">
        <v>436</v>
      </c>
      <c r="B185" s="428" t="s">
        <v>437</v>
      </c>
      <c r="C185" s="429" t="s">
        <v>442</v>
      </c>
      <c r="D185" s="430" t="s">
        <v>443</v>
      </c>
      <c r="E185" s="429" t="s">
        <v>475</v>
      </c>
      <c r="F185" s="430" t="s">
        <v>476</v>
      </c>
      <c r="G185" s="429" t="s">
        <v>834</v>
      </c>
      <c r="H185" s="429" t="s">
        <v>835</v>
      </c>
      <c r="I185" s="432">
        <v>2065.092041015625</v>
      </c>
      <c r="J185" s="432">
        <v>5</v>
      </c>
      <c r="K185" s="433">
        <v>10325.460205078125</v>
      </c>
    </row>
    <row r="186" spans="1:11" ht="14.45" customHeight="1" x14ac:dyDescent="0.2">
      <c r="A186" s="427" t="s">
        <v>436</v>
      </c>
      <c r="B186" s="428" t="s">
        <v>437</v>
      </c>
      <c r="C186" s="429" t="s">
        <v>442</v>
      </c>
      <c r="D186" s="430" t="s">
        <v>443</v>
      </c>
      <c r="E186" s="429" t="s">
        <v>475</v>
      </c>
      <c r="F186" s="430" t="s">
        <v>476</v>
      </c>
      <c r="G186" s="429" t="s">
        <v>836</v>
      </c>
      <c r="H186" s="429" t="s">
        <v>837</v>
      </c>
      <c r="I186" s="432">
        <v>2064.953369140625</v>
      </c>
      <c r="J186" s="432">
        <v>16</v>
      </c>
      <c r="K186" s="433">
        <v>33039.6005859375</v>
      </c>
    </row>
    <row r="187" spans="1:11" ht="14.45" customHeight="1" x14ac:dyDescent="0.2">
      <c r="A187" s="427" t="s">
        <v>436</v>
      </c>
      <c r="B187" s="428" t="s">
        <v>437</v>
      </c>
      <c r="C187" s="429" t="s">
        <v>442</v>
      </c>
      <c r="D187" s="430" t="s">
        <v>443</v>
      </c>
      <c r="E187" s="429" t="s">
        <v>475</v>
      </c>
      <c r="F187" s="430" t="s">
        <v>476</v>
      </c>
      <c r="G187" s="429" t="s">
        <v>838</v>
      </c>
      <c r="H187" s="429" t="s">
        <v>839</v>
      </c>
      <c r="I187" s="432">
        <v>2546.72998046875</v>
      </c>
      <c r="J187" s="432">
        <v>4</v>
      </c>
      <c r="K187" s="433">
        <v>10186.900390625</v>
      </c>
    </row>
    <row r="188" spans="1:11" ht="14.45" customHeight="1" x14ac:dyDescent="0.2">
      <c r="A188" s="427" t="s">
        <v>436</v>
      </c>
      <c r="B188" s="428" t="s">
        <v>437</v>
      </c>
      <c r="C188" s="429" t="s">
        <v>442</v>
      </c>
      <c r="D188" s="430" t="s">
        <v>443</v>
      </c>
      <c r="E188" s="429" t="s">
        <v>475</v>
      </c>
      <c r="F188" s="430" t="s">
        <v>476</v>
      </c>
      <c r="G188" s="429" t="s">
        <v>840</v>
      </c>
      <c r="H188" s="429" t="s">
        <v>841</v>
      </c>
      <c r="I188" s="432">
        <v>2064.9100341796875</v>
      </c>
      <c r="J188" s="432">
        <v>9</v>
      </c>
      <c r="K188" s="433">
        <v>18583.540283203125</v>
      </c>
    </row>
    <row r="189" spans="1:11" ht="14.45" customHeight="1" x14ac:dyDescent="0.2">
      <c r="A189" s="427" t="s">
        <v>436</v>
      </c>
      <c r="B189" s="428" t="s">
        <v>437</v>
      </c>
      <c r="C189" s="429" t="s">
        <v>442</v>
      </c>
      <c r="D189" s="430" t="s">
        <v>443</v>
      </c>
      <c r="E189" s="429" t="s">
        <v>475</v>
      </c>
      <c r="F189" s="430" t="s">
        <v>476</v>
      </c>
      <c r="G189" s="429" t="s">
        <v>842</v>
      </c>
      <c r="H189" s="429" t="s">
        <v>843</v>
      </c>
      <c r="I189" s="432">
        <v>2064.9100341796875</v>
      </c>
      <c r="J189" s="432">
        <v>9</v>
      </c>
      <c r="K189" s="433">
        <v>18583.540283203125</v>
      </c>
    </row>
    <row r="190" spans="1:11" ht="14.45" customHeight="1" x14ac:dyDescent="0.2">
      <c r="A190" s="427" t="s">
        <v>436</v>
      </c>
      <c r="B190" s="428" t="s">
        <v>437</v>
      </c>
      <c r="C190" s="429" t="s">
        <v>442</v>
      </c>
      <c r="D190" s="430" t="s">
        <v>443</v>
      </c>
      <c r="E190" s="429" t="s">
        <v>475</v>
      </c>
      <c r="F190" s="430" t="s">
        <v>476</v>
      </c>
      <c r="G190" s="429" t="s">
        <v>844</v>
      </c>
      <c r="H190" s="429" t="s">
        <v>845</v>
      </c>
      <c r="I190" s="432">
        <v>2064.953369140625</v>
      </c>
      <c r="J190" s="432">
        <v>6</v>
      </c>
      <c r="K190" s="433">
        <v>12389.72021484375</v>
      </c>
    </row>
    <row r="191" spans="1:11" ht="14.45" customHeight="1" x14ac:dyDescent="0.2">
      <c r="A191" s="427" t="s">
        <v>436</v>
      </c>
      <c r="B191" s="428" t="s">
        <v>437</v>
      </c>
      <c r="C191" s="429" t="s">
        <v>442</v>
      </c>
      <c r="D191" s="430" t="s">
        <v>443</v>
      </c>
      <c r="E191" s="429" t="s">
        <v>475</v>
      </c>
      <c r="F191" s="430" t="s">
        <v>476</v>
      </c>
      <c r="G191" s="429" t="s">
        <v>846</v>
      </c>
      <c r="H191" s="429" t="s">
        <v>847</v>
      </c>
      <c r="I191" s="432">
        <v>1389.0799560546875</v>
      </c>
      <c r="J191" s="432">
        <v>1</v>
      </c>
      <c r="K191" s="433">
        <v>1389.0799560546875</v>
      </c>
    </row>
    <row r="192" spans="1:11" ht="14.45" customHeight="1" x14ac:dyDescent="0.2">
      <c r="A192" s="427" t="s">
        <v>436</v>
      </c>
      <c r="B192" s="428" t="s">
        <v>437</v>
      </c>
      <c r="C192" s="429" t="s">
        <v>442</v>
      </c>
      <c r="D192" s="430" t="s">
        <v>443</v>
      </c>
      <c r="E192" s="429" t="s">
        <v>475</v>
      </c>
      <c r="F192" s="430" t="s">
        <v>476</v>
      </c>
      <c r="G192" s="429" t="s">
        <v>848</v>
      </c>
      <c r="H192" s="429" t="s">
        <v>849</v>
      </c>
      <c r="I192" s="432">
        <v>1389.0799560546875</v>
      </c>
      <c r="J192" s="432">
        <v>14</v>
      </c>
      <c r="K192" s="433">
        <v>19447.119384765625</v>
      </c>
    </row>
    <row r="193" spans="1:11" ht="14.45" customHeight="1" x14ac:dyDescent="0.2">
      <c r="A193" s="427" t="s">
        <v>436</v>
      </c>
      <c r="B193" s="428" t="s">
        <v>437</v>
      </c>
      <c r="C193" s="429" t="s">
        <v>442</v>
      </c>
      <c r="D193" s="430" t="s">
        <v>443</v>
      </c>
      <c r="E193" s="429" t="s">
        <v>475</v>
      </c>
      <c r="F193" s="430" t="s">
        <v>476</v>
      </c>
      <c r="G193" s="429" t="s">
        <v>850</v>
      </c>
      <c r="H193" s="429" t="s">
        <v>851</v>
      </c>
      <c r="I193" s="432">
        <v>12093.9501953125</v>
      </c>
      <c r="J193" s="432">
        <v>1</v>
      </c>
      <c r="K193" s="433">
        <v>12093.9501953125</v>
      </c>
    </row>
    <row r="194" spans="1:11" ht="14.45" customHeight="1" x14ac:dyDescent="0.2">
      <c r="A194" s="427" t="s">
        <v>436</v>
      </c>
      <c r="B194" s="428" t="s">
        <v>437</v>
      </c>
      <c r="C194" s="429" t="s">
        <v>442</v>
      </c>
      <c r="D194" s="430" t="s">
        <v>443</v>
      </c>
      <c r="E194" s="429" t="s">
        <v>475</v>
      </c>
      <c r="F194" s="430" t="s">
        <v>476</v>
      </c>
      <c r="G194" s="429" t="s">
        <v>852</v>
      </c>
      <c r="H194" s="429" t="s">
        <v>853</v>
      </c>
      <c r="I194" s="432">
        <v>4670.60009765625</v>
      </c>
      <c r="J194" s="432">
        <v>3</v>
      </c>
      <c r="K194" s="433">
        <v>14011.80029296875</v>
      </c>
    </row>
    <row r="195" spans="1:11" ht="14.45" customHeight="1" x14ac:dyDescent="0.2">
      <c r="A195" s="427" t="s">
        <v>436</v>
      </c>
      <c r="B195" s="428" t="s">
        <v>437</v>
      </c>
      <c r="C195" s="429" t="s">
        <v>442</v>
      </c>
      <c r="D195" s="430" t="s">
        <v>443</v>
      </c>
      <c r="E195" s="429" t="s">
        <v>475</v>
      </c>
      <c r="F195" s="430" t="s">
        <v>476</v>
      </c>
      <c r="G195" s="429" t="s">
        <v>854</v>
      </c>
      <c r="H195" s="429" t="s">
        <v>855</v>
      </c>
      <c r="I195" s="432">
        <v>4670.60009765625</v>
      </c>
      <c r="J195" s="432">
        <v>1</v>
      </c>
      <c r="K195" s="433">
        <v>4670.60009765625</v>
      </c>
    </row>
    <row r="196" spans="1:11" ht="14.45" customHeight="1" x14ac:dyDescent="0.2">
      <c r="A196" s="427" t="s">
        <v>436</v>
      </c>
      <c r="B196" s="428" t="s">
        <v>437</v>
      </c>
      <c r="C196" s="429" t="s">
        <v>442</v>
      </c>
      <c r="D196" s="430" t="s">
        <v>443</v>
      </c>
      <c r="E196" s="429" t="s">
        <v>475</v>
      </c>
      <c r="F196" s="430" t="s">
        <v>476</v>
      </c>
      <c r="G196" s="429" t="s">
        <v>856</v>
      </c>
      <c r="H196" s="429" t="s">
        <v>857</v>
      </c>
      <c r="I196" s="432">
        <v>14871</v>
      </c>
      <c r="J196" s="432">
        <v>1</v>
      </c>
      <c r="K196" s="433">
        <v>14871</v>
      </c>
    </row>
    <row r="197" spans="1:11" ht="14.45" customHeight="1" x14ac:dyDescent="0.2">
      <c r="A197" s="427" t="s">
        <v>436</v>
      </c>
      <c r="B197" s="428" t="s">
        <v>437</v>
      </c>
      <c r="C197" s="429" t="s">
        <v>442</v>
      </c>
      <c r="D197" s="430" t="s">
        <v>443</v>
      </c>
      <c r="E197" s="429" t="s">
        <v>475</v>
      </c>
      <c r="F197" s="430" t="s">
        <v>476</v>
      </c>
      <c r="G197" s="429" t="s">
        <v>858</v>
      </c>
      <c r="H197" s="429" t="s">
        <v>859</v>
      </c>
      <c r="I197" s="432">
        <v>1452</v>
      </c>
      <c r="J197" s="432">
        <v>54</v>
      </c>
      <c r="K197" s="433">
        <v>78408</v>
      </c>
    </row>
    <row r="198" spans="1:11" ht="14.45" customHeight="1" x14ac:dyDescent="0.2">
      <c r="A198" s="427" t="s">
        <v>436</v>
      </c>
      <c r="B198" s="428" t="s">
        <v>437</v>
      </c>
      <c r="C198" s="429" t="s">
        <v>442</v>
      </c>
      <c r="D198" s="430" t="s">
        <v>443</v>
      </c>
      <c r="E198" s="429" t="s">
        <v>475</v>
      </c>
      <c r="F198" s="430" t="s">
        <v>476</v>
      </c>
      <c r="G198" s="429" t="s">
        <v>860</v>
      </c>
      <c r="H198" s="429" t="s">
        <v>861</v>
      </c>
      <c r="I198" s="432">
        <v>1718.199951171875</v>
      </c>
      <c r="J198" s="432">
        <v>17</v>
      </c>
      <c r="K198" s="433">
        <v>29209.39990234375</v>
      </c>
    </row>
    <row r="199" spans="1:11" ht="14.45" customHeight="1" x14ac:dyDescent="0.2">
      <c r="A199" s="427" t="s">
        <v>436</v>
      </c>
      <c r="B199" s="428" t="s">
        <v>437</v>
      </c>
      <c r="C199" s="429" t="s">
        <v>442</v>
      </c>
      <c r="D199" s="430" t="s">
        <v>443</v>
      </c>
      <c r="E199" s="429" t="s">
        <v>475</v>
      </c>
      <c r="F199" s="430" t="s">
        <v>476</v>
      </c>
      <c r="G199" s="429" t="s">
        <v>862</v>
      </c>
      <c r="H199" s="429" t="s">
        <v>863</v>
      </c>
      <c r="I199" s="432">
        <v>2662</v>
      </c>
      <c r="J199" s="432">
        <v>2</v>
      </c>
      <c r="K199" s="433">
        <v>5324</v>
      </c>
    </row>
    <row r="200" spans="1:11" ht="14.45" customHeight="1" x14ac:dyDescent="0.2">
      <c r="A200" s="427" t="s">
        <v>436</v>
      </c>
      <c r="B200" s="428" t="s">
        <v>437</v>
      </c>
      <c r="C200" s="429" t="s">
        <v>442</v>
      </c>
      <c r="D200" s="430" t="s">
        <v>443</v>
      </c>
      <c r="E200" s="429" t="s">
        <v>475</v>
      </c>
      <c r="F200" s="430" t="s">
        <v>476</v>
      </c>
      <c r="G200" s="429" t="s">
        <v>864</v>
      </c>
      <c r="H200" s="429" t="s">
        <v>865</v>
      </c>
      <c r="I200" s="432">
        <v>1386.300048828125</v>
      </c>
      <c r="J200" s="432">
        <v>1</v>
      </c>
      <c r="K200" s="433">
        <v>1386.300048828125</v>
      </c>
    </row>
    <row r="201" spans="1:11" ht="14.45" customHeight="1" x14ac:dyDescent="0.2">
      <c r="A201" s="427" t="s">
        <v>436</v>
      </c>
      <c r="B201" s="428" t="s">
        <v>437</v>
      </c>
      <c r="C201" s="429" t="s">
        <v>442</v>
      </c>
      <c r="D201" s="430" t="s">
        <v>443</v>
      </c>
      <c r="E201" s="429" t="s">
        <v>475</v>
      </c>
      <c r="F201" s="430" t="s">
        <v>476</v>
      </c>
      <c r="G201" s="429" t="s">
        <v>866</v>
      </c>
      <c r="H201" s="429" t="s">
        <v>867</v>
      </c>
      <c r="I201" s="432">
        <v>28878.110026041668</v>
      </c>
      <c r="J201" s="432">
        <v>3</v>
      </c>
      <c r="K201" s="433">
        <v>86634.330078125</v>
      </c>
    </row>
    <row r="202" spans="1:11" ht="14.45" customHeight="1" x14ac:dyDescent="0.2">
      <c r="A202" s="427" t="s">
        <v>436</v>
      </c>
      <c r="B202" s="428" t="s">
        <v>437</v>
      </c>
      <c r="C202" s="429" t="s">
        <v>442</v>
      </c>
      <c r="D202" s="430" t="s">
        <v>443</v>
      </c>
      <c r="E202" s="429" t="s">
        <v>475</v>
      </c>
      <c r="F202" s="430" t="s">
        <v>476</v>
      </c>
      <c r="G202" s="429" t="s">
        <v>868</v>
      </c>
      <c r="H202" s="429" t="s">
        <v>869</v>
      </c>
      <c r="I202" s="432">
        <v>26875.326822916668</v>
      </c>
      <c r="J202" s="432">
        <v>3</v>
      </c>
      <c r="K202" s="433">
        <v>80625.98046875</v>
      </c>
    </row>
    <row r="203" spans="1:11" ht="14.45" customHeight="1" x14ac:dyDescent="0.2">
      <c r="A203" s="427" t="s">
        <v>436</v>
      </c>
      <c r="B203" s="428" t="s">
        <v>437</v>
      </c>
      <c r="C203" s="429" t="s">
        <v>442</v>
      </c>
      <c r="D203" s="430" t="s">
        <v>443</v>
      </c>
      <c r="E203" s="429" t="s">
        <v>475</v>
      </c>
      <c r="F203" s="430" t="s">
        <v>476</v>
      </c>
      <c r="G203" s="429" t="s">
        <v>870</v>
      </c>
      <c r="H203" s="429" t="s">
        <v>871</v>
      </c>
      <c r="I203" s="432">
        <v>120</v>
      </c>
      <c r="J203" s="432">
        <v>1</v>
      </c>
      <c r="K203" s="433">
        <v>120</v>
      </c>
    </row>
    <row r="204" spans="1:11" ht="14.45" customHeight="1" x14ac:dyDescent="0.2">
      <c r="A204" s="427" t="s">
        <v>436</v>
      </c>
      <c r="B204" s="428" t="s">
        <v>437</v>
      </c>
      <c r="C204" s="429" t="s">
        <v>442</v>
      </c>
      <c r="D204" s="430" t="s">
        <v>443</v>
      </c>
      <c r="E204" s="429" t="s">
        <v>475</v>
      </c>
      <c r="F204" s="430" t="s">
        <v>476</v>
      </c>
      <c r="G204" s="429" t="s">
        <v>872</v>
      </c>
      <c r="H204" s="429" t="s">
        <v>873</v>
      </c>
      <c r="I204" s="432">
        <v>1219.7099609375</v>
      </c>
      <c r="J204" s="432">
        <v>1</v>
      </c>
      <c r="K204" s="433">
        <v>1219.7099609375</v>
      </c>
    </row>
    <row r="205" spans="1:11" ht="14.45" customHeight="1" x14ac:dyDescent="0.2">
      <c r="A205" s="427" t="s">
        <v>436</v>
      </c>
      <c r="B205" s="428" t="s">
        <v>437</v>
      </c>
      <c r="C205" s="429" t="s">
        <v>442</v>
      </c>
      <c r="D205" s="430" t="s">
        <v>443</v>
      </c>
      <c r="E205" s="429" t="s">
        <v>475</v>
      </c>
      <c r="F205" s="430" t="s">
        <v>476</v>
      </c>
      <c r="G205" s="429" t="s">
        <v>874</v>
      </c>
      <c r="H205" s="429" t="s">
        <v>875</v>
      </c>
      <c r="I205" s="432">
        <v>4227.202392578125</v>
      </c>
      <c r="J205" s="432">
        <v>82</v>
      </c>
      <c r="K205" s="433">
        <v>346633.1953125</v>
      </c>
    </row>
    <row r="206" spans="1:11" ht="14.45" customHeight="1" x14ac:dyDescent="0.2">
      <c r="A206" s="427" t="s">
        <v>436</v>
      </c>
      <c r="B206" s="428" t="s">
        <v>437</v>
      </c>
      <c r="C206" s="429" t="s">
        <v>442</v>
      </c>
      <c r="D206" s="430" t="s">
        <v>443</v>
      </c>
      <c r="E206" s="429" t="s">
        <v>475</v>
      </c>
      <c r="F206" s="430" t="s">
        <v>476</v>
      </c>
      <c r="G206" s="429" t="s">
        <v>876</v>
      </c>
      <c r="H206" s="429" t="s">
        <v>877</v>
      </c>
      <c r="I206" s="432">
        <v>2431.097889775815</v>
      </c>
      <c r="J206" s="432">
        <v>56</v>
      </c>
      <c r="K206" s="433">
        <v>135968.03076171875</v>
      </c>
    </row>
    <row r="207" spans="1:11" ht="14.45" customHeight="1" x14ac:dyDescent="0.2">
      <c r="A207" s="427" t="s">
        <v>436</v>
      </c>
      <c r="B207" s="428" t="s">
        <v>437</v>
      </c>
      <c r="C207" s="429" t="s">
        <v>442</v>
      </c>
      <c r="D207" s="430" t="s">
        <v>443</v>
      </c>
      <c r="E207" s="429" t="s">
        <v>475</v>
      </c>
      <c r="F207" s="430" t="s">
        <v>476</v>
      </c>
      <c r="G207" s="429" t="s">
        <v>878</v>
      </c>
      <c r="H207" s="429" t="s">
        <v>879</v>
      </c>
      <c r="I207" s="432">
        <v>3120.2137451171875</v>
      </c>
      <c r="J207" s="432">
        <v>5</v>
      </c>
      <c r="K207" s="433">
        <v>15386.06005859375</v>
      </c>
    </row>
    <row r="208" spans="1:11" ht="14.45" customHeight="1" x14ac:dyDescent="0.2">
      <c r="A208" s="427" t="s">
        <v>436</v>
      </c>
      <c r="B208" s="428" t="s">
        <v>437</v>
      </c>
      <c r="C208" s="429" t="s">
        <v>442</v>
      </c>
      <c r="D208" s="430" t="s">
        <v>443</v>
      </c>
      <c r="E208" s="429" t="s">
        <v>475</v>
      </c>
      <c r="F208" s="430" t="s">
        <v>476</v>
      </c>
      <c r="G208" s="429" t="s">
        <v>880</v>
      </c>
      <c r="H208" s="429" t="s">
        <v>881</v>
      </c>
      <c r="I208" s="432">
        <v>3120.2124633789063</v>
      </c>
      <c r="J208" s="432">
        <v>4</v>
      </c>
      <c r="K208" s="433">
        <v>12480.849853515625</v>
      </c>
    </row>
    <row r="209" spans="1:11" ht="14.45" customHeight="1" x14ac:dyDescent="0.2">
      <c r="A209" s="427" t="s">
        <v>436</v>
      </c>
      <c r="B209" s="428" t="s">
        <v>437</v>
      </c>
      <c r="C209" s="429" t="s">
        <v>442</v>
      </c>
      <c r="D209" s="430" t="s">
        <v>443</v>
      </c>
      <c r="E209" s="429" t="s">
        <v>475</v>
      </c>
      <c r="F209" s="430" t="s">
        <v>476</v>
      </c>
      <c r="G209" s="429" t="s">
        <v>882</v>
      </c>
      <c r="H209" s="429" t="s">
        <v>883</v>
      </c>
      <c r="I209" s="432">
        <v>2413.7560058593749</v>
      </c>
      <c r="J209" s="432">
        <v>9</v>
      </c>
      <c r="K209" s="433">
        <v>21590.820556640625</v>
      </c>
    </row>
    <row r="210" spans="1:11" ht="14.45" customHeight="1" x14ac:dyDescent="0.2">
      <c r="A210" s="427" t="s">
        <v>436</v>
      </c>
      <c r="B210" s="428" t="s">
        <v>437</v>
      </c>
      <c r="C210" s="429" t="s">
        <v>442</v>
      </c>
      <c r="D210" s="430" t="s">
        <v>443</v>
      </c>
      <c r="E210" s="429" t="s">
        <v>475</v>
      </c>
      <c r="F210" s="430" t="s">
        <v>476</v>
      </c>
      <c r="G210" s="429" t="s">
        <v>884</v>
      </c>
      <c r="H210" s="429" t="s">
        <v>885</v>
      </c>
      <c r="I210" s="432">
        <v>2451.7485700334823</v>
      </c>
      <c r="J210" s="432">
        <v>12</v>
      </c>
      <c r="K210" s="433">
        <v>29563.4208984375</v>
      </c>
    </row>
    <row r="211" spans="1:11" ht="14.45" customHeight="1" x14ac:dyDescent="0.2">
      <c r="A211" s="427" t="s">
        <v>436</v>
      </c>
      <c r="B211" s="428" t="s">
        <v>437</v>
      </c>
      <c r="C211" s="429" t="s">
        <v>442</v>
      </c>
      <c r="D211" s="430" t="s">
        <v>443</v>
      </c>
      <c r="E211" s="429" t="s">
        <v>475</v>
      </c>
      <c r="F211" s="430" t="s">
        <v>476</v>
      </c>
      <c r="G211" s="429" t="s">
        <v>886</v>
      </c>
      <c r="H211" s="429" t="s">
        <v>887</v>
      </c>
      <c r="I211" s="432">
        <v>10262.00732421875</v>
      </c>
      <c r="J211" s="432">
        <v>4</v>
      </c>
      <c r="K211" s="433">
        <v>41048.029296875</v>
      </c>
    </row>
    <row r="212" spans="1:11" ht="14.45" customHeight="1" x14ac:dyDescent="0.2">
      <c r="A212" s="427" t="s">
        <v>436</v>
      </c>
      <c r="B212" s="428" t="s">
        <v>437</v>
      </c>
      <c r="C212" s="429" t="s">
        <v>442</v>
      </c>
      <c r="D212" s="430" t="s">
        <v>443</v>
      </c>
      <c r="E212" s="429" t="s">
        <v>475</v>
      </c>
      <c r="F212" s="430" t="s">
        <v>476</v>
      </c>
      <c r="G212" s="429" t="s">
        <v>888</v>
      </c>
      <c r="H212" s="429" t="s">
        <v>889</v>
      </c>
      <c r="I212" s="432">
        <v>42667.016927083336</v>
      </c>
      <c r="J212" s="432">
        <v>3</v>
      </c>
      <c r="K212" s="433">
        <v>128001.05078125</v>
      </c>
    </row>
    <row r="213" spans="1:11" ht="14.45" customHeight="1" x14ac:dyDescent="0.2">
      <c r="A213" s="427" t="s">
        <v>436</v>
      </c>
      <c r="B213" s="428" t="s">
        <v>437</v>
      </c>
      <c r="C213" s="429" t="s">
        <v>442</v>
      </c>
      <c r="D213" s="430" t="s">
        <v>443</v>
      </c>
      <c r="E213" s="429" t="s">
        <v>475</v>
      </c>
      <c r="F213" s="430" t="s">
        <v>476</v>
      </c>
      <c r="G213" s="429" t="s">
        <v>890</v>
      </c>
      <c r="H213" s="429" t="s">
        <v>891</v>
      </c>
      <c r="I213" s="432">
        <v>4810.9599609375</v>
      </c>
      <c r="J213" s="432">
        <v>2</v>
      </c>
      <c r="K213" s="433">
        <v>9621.919921875</v>
      </c>
    </row>
    <row r="214" spans="1:11" ht="14.45" customHeight="1" x14ac:dyDescent="0.2">
      <c r="A214" s="427" t="s">
        <v>436</v>
      </c>
      <c r="B214" s="428" t="s">
        <v>437</v>
      </c>
      <c r="C214" s="429" t="s">
        <v>442</v>
      </c>
      <c r="D214" s="430" t="s">
        <v>443</v>
      </c>
      <c r="E214" s="429" t="s">
        <v>475</v>
      </c>
      <c r="F214" s="430" t="s">
        <v>476</v>
      </c>
      <c r="G214" s="429" t="s">
        <v>892</v>
      </c>
      <c r="H214" s="429" t="s">
        <v>893</v>
      </c>
      <c r="I214" s="432">
        <v>6456.56005859375</v>
      </c>
      <c r="J214" s="432">
        <v>3</v>
      </c>
      <c r="K214" s="433">
        <v>19369.6796875</v>
      </c>
    </row>
    <row r="215" spans="1:11" ht="14.45" customHeight="1" x14ac:dyDescent="0.2">
      <c r="A215" s="427" t="s">
        <v>436</v>
      </c>
      <c r="B215" s="428" t="s">
        <v>437</v>
      </c>
      <c r="C215" s="429" t="s">
        <v>442</v>
      </c>
      <c r="D215" s="430" t="s">
        <v>443</v>
      </c>
      <c r="E215" s="429" t="s">
        <v>475</v>
      </c>
      <c r="F215" s="430" t="s">
        <v>476</v>
      </c>
      <c r="G215" s="429" t="s">
        <v>894</v>
      </c>
      <c r="H215" s="429" t="s">
        <v>895</v>
      </c>
      <c r="I215" s="432">
        <v>2469.610107421875</v>
      </c>
      <c r="J215" s="432">
        <v>3</v>
      </c>
      <c r="K215" s="433">
        <v>7408.830322265625</v>
      </c>
    </row>
    <row r="216" spans="1:11" ht="14.45" customHeight="1" x14ac:dyDescent="0.2">
      <c r="A216" s="427" t="s">
        <v>436</v>
      </c>
      <c r="B216" s="428" t="s">
        <v>437</v>
      </c>
      <c r="C216" s="429" t="s">
        <v>442</v>
      </c>
      <c r="D216" s="430" t="s">
        <v>443</v>
      </c>
      <c r="E216" s="429" t="s">
        <v>475</v>
      </c>
      <c r="F216" s="430" t="s">
        <v>476</v>
      </c>
      <c r="G216" s="429" t="s">
        <v>896</v>
      </c>
      <c r="H216" s="429" t="s">
        <v>897</v>
      </c>
      <c r="I216" s="432">
        <v>14117.0703125</v>
      </c>
      <c r="J216" s="432">
        <v>2</v>
      </c>
      <c r="K216" s="433">
        <v>28234.140625</v>
      </c>
    </row>
    <row r="217" spans="1:11" ht="14.45" customHeight="1" x14ac:dyDescent="0.2">
      <c r="A217" s="427" t="s">
        <v>436</v>
      </c>
      <c r="B217" s="428" t="s">
        <v>437</v>
      </c>
      <c r="C217" s="429" t="s">
        <v>442</v>
      </c>
      <c r="D217" s="430" t="s">
        <v>443</v>
      </c>
      <c r="E217" s="429" t="s">
        <v>475</v>
      </c>
      <c r="F217" s="430" t="s">
        <v>476</v>
      </c>
      <c r="G217" s="429" t="s">
        <v>898</v>
      </c>
      <c r="H217" s="429" t="s">
        <v>899</v>
      </c>
      <c r="I217" s="432">
        <v>9369.0302734375</v>
      </c>
      <c r="J217" s="432">
        <v>1</v>
      </c>
      <c r="K217" s="433">
        <v>9369.0302734375</v>
      </c>
    </row>
    <row r="218" spans="1:11" ht="14.45" customHeight="1" x14ac:dyDescent="0.2">
      <c r="A218" s="427" t="s">
        <v>436</v>
      </c>
      <c r="B218" s="428" t="s">
        <v>437</v>
      </c>
      <c r="C218" s="429" t="s">
        <v>442</v>
      </c>
      <c r="D218" s="430" t="s">
        <v>443</v>
      </c>
      <c r="E218" s="429" t="s">
        <v>475</v>
      </c>
      <c r="F218" s="430" t="s">
        <v>476</v>
      </c>
      <c r="G218" s="429" t="s">
        <v>900</v>
      </c>
      <c r="H218" s="429" t="s">
        <v>901</v>
      </c>
      <c r="I218" s="432">
        <v>7153.52001953125</v>
      </c>
      <c r="J218" s="432">
        <v>1</v>
      </c>
      <c r="K218" s="433">
        <v>7153.52001953125</v>
      </c>
    </row>
    <row r="219" spans="1:11" ht="14.45" customHeight="1" x14ac:dyDescent="0.2">
      <c r="A219" s="427" t="s">
        <v>436</v>
      </c>
      <c r="B219" s="428" t="s">
        <v>437</v>
      </c>
      <c r="C219" s="429" t="s">
        <v>442</v>
      </c>
      <c r="D219" s="430" t="s">
        <v>443</v>
      </c>
      <c r="E219" s="429" t="s">
        <v>475</v>
      </c>
      <c r="F219" s="430" t="s">
        <v>476</v>
      </c>
      <c r="G219" s="429" t="s">
        <v>902</v>
      </c>
      <c r="H219" s="429" t="s">
        <v>903</v>
      </c>
      <c r="I219" s="432">
        <v>5253.81982421875</v>
      </c>
      <c r="J219" s="432">
        <v>10</v>
      </c>
      <c r="K219" s="433">
        <v>52538.19921875</v>
      </c>
    </row>
    <row r="220" spans="1:11" ht="14.45" customHeight="1" x14ac:dyDescent="0.2">
      <c r="A220" s="427" t="s">
        <v>436</v>
      </c>
      <c r="B220" s="428" t="s">
        <v>437</v>
      </c>
      <c r="C220" s="429" t="s">
        <v>442</v>
      </c>
      <c r="D220" s="430" t="s">
        <v>443</v>
      </c>
      <c r="E220" s="429" t="s">
        <v>475</v>
      </c>
      <c r="F220" s="430" t="s">
        <v>476</v>
      </c>
      <c r="G220" s="429" t="s">
        <v>904</v>
      </c>
      <c r="H220" s="429" t="s">
        <v>905</v>
      </c>
      <c r="I220" s="432">
        <v>5253.81982421875</v>
      </c>
      <c r="J220" s="432">
        <v>2</v>
      </c>
      <c r="K220" s="433">
        <v>10507.6396484375</v>
      </c>
    </row>
    <row r="221" spans="1:11" ht="14.45" customHeight="1" x14ac:dyDescent="0.2">
      <c r="A221" s="427" t="s">
        <v>436</v>
      </c>
      <c r="B221" s="428" t="s">
        <v>437</v>
      </c>
      <c r="C221" s="429" t="s">
        <v>442</v>
      </c>
      <c r="D221" s="430" t="s">
        <v>443</v>
      </c>
      <c r="E221" s="429" t="s">
        <v>475</v>
      </c>
      <c r="F221" s="430" t="s">
        <v>476</v>
      </c>
      <c r="G221" s="429" t="s">
        <v>906</v>
      </c>
      <c r="H221" s="429" t="s">
        <v>907</v>
      </c>
      <c r="I221" s="432">
        <v>4890.8187081473216</v>
      </c>
      <c r="J221" s="432">
        <v>29</v>
      </c>
      <c r="K221" s="433">
        <v>141833.73828125</v>
      </c>
    </row>
    <row r="222" spans="1:11" ht="14.45" customHeight="1" x14ac:dyDescent="0.2">
      <c r="A222" s="427" t="s">
        <v>436</v>
      </c>
      <c r="B222" s="428" t="s">
        <v>437</v>
      </c>
      <c r="C222" s="429" t="s">
        <v>442</v>
      </c>
      <c r="D222" s="430" t="s">
        <v>443</v>
      </c>
      <c r="E222" s="429" t="s">
        <v>475</v>
      </c>
      <c r="F222" s="430" t="s">
        <v>476</v>
      </c>
      <c r="G222" s="429" t="s">
        <v>908</v>
      </c>
      <c r="H222" s="429" t="s">
        <v>909</v>
      </c>
      <c r="I222" s="432">
        <v>15002.7900390625</v>
      </c>
      <c r="J222" s="432">
        <v>7</v>
      </c>
      <c r="K222" s="433">
        <v>105019.5302734375</v>
      </c>
    </row>
    <row r="223" spans="1:11" ht="14.45" customHeight="1" x14ac:dyDescent="0.2">
      <c r="A223" s="427" t="s">
        <v>436</v>
      </c>
      <c r="B223" s="428" t="s">
        <v>437</v>
      </c>
      <c r="C223" s="429" t="s">
        <v>442</v>
      </c>
      <c r="D223" s="430" t="s">
        <v>443</v>
      </c>
      <c r="E223" s="429" t="s">
        <v>475</v>
      </c>
      <c r="F223" s="430" t="s">
        <v>476</v>
      </c>
      <c r="G223" s="429" t="s">
        <v>910</v>
      </c>
      <c r="H223" s="429" t="s">
        <v>911</v>
      </c>
      <c r="I223" s="432">
        <v>5886.64990234375</v>
      </c>
      <c r="J223" s="432">
        <v>3</v>
      </c>
      <c r="K223" s="433">
        <v>17659.94970703125</v>
      </c>
    </row>
    <row r="224" spans="1:11" ht="14.45" customHeight="1" x14ac:dyDescent="0.2">
      <c r="A224" s="427" t="s">
        <v>436</v>
      </c>
      <c r="B224" s="428" t="s">
        <v>437</v>
      </c>
      <c r="C224" s="429" t="s">
        <v>442</v>
      </c>
      <c r="D224" s="430" t="s">
        <v>443</v>
      </c>
      <c r="E224" s="429" t="s">
        <v>475</v>
      </c>
      <c r="F224" s="430" t="s">
        <v>476</v>
      </c>
      <c r="G224" s="429" t="s">
        <v>912</v>
      </c>
      <c r="H224" s="429" t="s">
        <v>913</v>
      </c>
      <c r="I224" s="432">
        <v>17155.380859375</v>
      </c>
      <c r="J224" s="432">
        <v>5</v>
      </c>
      <c r="K224" s="433">
        <v>85776.904296875</v>
      </c>
    </row>
    <row r="225" spans="1:11" ht="14.45" customHeight="1" x14ac:dyDescent="0.2">
      <c r="A225" s="427" t="s">
        <v>436</v>
      </c>
      <c r="B225" s="428" t="s">
        <v>437</v>
      </c>
      <c r="C225" s="429" t="s">
        <v>442</v>
      </c>
      <c r="D225" s="430" t="s">
        <v>443</v>
      </c>
      <c r="E225" s="429" t="s">
        <v>475</v>
      </c>
      <c r="F225" s="430" t="s">
        <v>476</v>
      </c>
      <c r="G225" s="429" t="s">
        <v>914</v>
      </c>
      <c r="H225" s="429" t="s">
        <v>915</v>
      </c>
      <c r="I225" s="432">
        <v>2469.610107421875</v>
      </c>
      <c r="J225" s="432">
        <v>2</v>
      </c>
      <c r="K225" s="433">
        <v>4939.22021484375</v>
      </c>
    </row>
    <row r="226" spans="1:11" ht="14.45" customHeight="1" x14ac:dyDescent="0.2">
      <c r="A226" s="427" t="s">
        <v>436</v>
      </c>
      <c r="B226" s="428" t="s">
        <v>437</v>
      </c>
      <c r="C226" s="429" t="s">
        <v>442</v>
      </c>
      <c r="D226" s="430" t="s">
        <v>443</v>
      </c>
      <c r="E226" s="429" t="s">
        <v>475</v>
      </c>
      <c r="F226" s="430" t="s">
        <v>476</v>
      </c>
      <c r="G226" s="429" t="s">
        <v>916</v>
      </c>
      <c r="H226" s="429" t="s">
        <v>917</v>
      </c>
      <c r="I226" s="432">
        <v>5886.64990234375</v>
      </c>
      <c r="J226" s="432">
        <v>2</v>
      </c>
      <c r="K226" s="433">
        <v>11773.2998046875</v>
      </c>
    </row>
    <row r="227" spans="1:11" ht="14.45" customHeight="1" x14ac:dyDescent="0.2">
      <c r="A227" s="427" t="s">
        <v>436</v>
      </c>
      <c r="B227" s="428" t="s">
        <v>437</v>
      </c>
      <c r="C227" s="429" t="s">
        <v>442</v>
      </c>
      <c r="D227" s="430" t="s">
        <v>443</v>
      </c>
      <c r="E227" s="429" t="s">
        <v>475</v>
      </c>
      <c r="F227" s="430" t="s">
        <v>476</v>
      </c>
      <c r="G227" s="429" t="s">
        <v>918</v>
      </c>
      <c r="H227" s="429" t="s">
        <v>919</v>
      </c>
      <c r="I227" s="432">
        <v>5253.81982421875</v>
      </c>
      <c r="J227" s="432">
        <v>4</v>
      </c>
      <c r="K227" s="433">
        <v>21015.279296875</v>
      </c>
    </row>
    <row r="228" spans="1:11" ht="14.45" customHeight="1" x14ac:dyDescent="0.2">
      <c r="A228" s="427" t="s">
        <v>436</v>
      </c>
      <c r="B228" s="428" t="s">
        <v>437</v>
      </c>
      <c r="C228" s="429" t="s">
        <v>442</v>
      </c>
      <c r="D228" s="430" t="s">
        <v>443</v>
      </c>
      <c r="E228" s="429" t="s">
        <v>475</v>
      </c>
      <c r="F228" s="430" t="s">
        <v>476</v>
      </c>
      <c r="G228" s="429" t="s">
        <v>920</v>
      </c>
      <c r="H228" s="429" t="s">
        <v>921</v>
      </c>
      <c r="I228" s="432">
        <v>8609.150390625</v>
      </c>
      <c r="J228" s="432">
        <v>1</v>
      </c>
      <c r="K228" s="433">
        <v>8609.150390625</v>
      </c>
    </row>
    <row r="229" spans="1:11" ht="14.45" customHeight="1" x14ac:dyDescent="0.2">
      <c r="A229" s="427" t="s">
        <v>436</v>
      </c>
      <c r="B229" s="428" t="s">
        <v>437</v>
      </c>
      <c r="C229" s="429" t="s">
        <v>442</v>
      </c>
      <c r="D229" s="430" t="s">
        <v>443</v>
      </c>
      <c r="E229" s="429" t="s">
        <v>475</v>
      </c>
      <c r="F229" s="430" t="s">
        <v>476</v>
      </c>
      <c r="G229" s="429" t="s">
        <v>922</v>
      </c>
      <c r="H229" s="429" t="s">
        <v>923</v>
      </c>
      <c r="I229" s="432">
        <v>5253.81982421875</v>
      </c>
      <c r="J229" s="432">
        <v>6</v>
      </c>
      <c r="K229" s="433">
        <v>31522.9189453125</v>
      </c>
    </row>
    <row r="230" spans="1:11" ht="14.45" customHeight="1" x14ac:dyDescent="0.2">
      <c r="A230" s="427" t="s">
        <v>436</v>
      </c>
      <c r="B230" s="428" t="s">
        <v>437</v>
      </c>
      <c r="C230" s="429" t="s">
        <v>442</v>
      </c>
      <c r="D230" s="430" t="s">
        <v>443</v>
      </c>
      <c r="E230" s="429" t="s">
        <v>475</v>
      </c>
      <c r="F230" s="430" t="s">
        <v>476</v>
      </c>
      <c r="G230" s="429" t="s">
        <v>924</v>
      </c>
      <c r="H230" s="429" t="s">
        <v>925</v>
      </c>
      <c r="I230" s="432">
        <v>34183.696614583336</v>
      </c>
      <c r="J230" s="432">
        <v>3</v>
      </c>
      <c r="K230" s="433">
        <v>102551.08984375</v>
      </c>
    </row>
    <row r="231" spans="1:11" ht="14.45" customHeight="1" x14ac:dyDescent="0.2">
      <c r="A231" s="427" t="s">
        <v>436</v>
      </c>
      <c r="B231" s="428" t="s">
        <v>437</v>
      </c>
      <c r="C231" s="429" t="s">
        <v>442</v>
      </c>
      <c r="D231" s="430" t="s">
        <v>443</v>
      </c>
      <c r="E231" s="429" t="s">
        <v>475</v>
      </c>
      <c r="F231" s="430" t="s">
        <v>476</v>
      </c>
      <c r="G231" s="429" t="s">
        <v>926</v>
      </c>
      <c r="H231" s="429" t="s">
        <v>927</v>
      </c>
      <c r="I231" s="432">
        <v>11774.509765625</v>
      </c>
      <c r="J231" s="432">
        <v>1</v>
      </c>
      <c r="K231" s="433">
        <v>11774.509765625</v>
      </c>
    </row>
    <row r="232" spans="1:11" ht="14.45" customHeight="1" x14ac:dyDescent="0.2">
      <c r="A232" s="427" t="s">
        <v>436</v>
      </c>
      <c r="B232" s="428" t="s">
        <v>437</v>
      </c>
      <c r="C232" s="429" t="s">
        <v>442</v>
      </c>
      <c r="D232" s="430" t="s">
        <v>443</v>
      </c>
      <c r="E232" s="429" t="s">
        <v>475</v>
      </c>
      <c r="F232" s="430" t="s">
        <v>476</v>
      </c>
      <c r="G232" s="429" t="s">
        <v>928</v>
      </c>
      <c r="H232" s="429" t="s">
        <v>929</v>
      </c>
      <c r="I232" s="432">
        <v>34183.7109375</v>
      </c>
      <c r="J232" s="432">
        <v>1</v>
      </c>
      <c r="K232" s="433">
        <v>34183.7109375</v>
      </c>
    </row>
    <row r="233" spans="1:11" ht="14.45" customHeight="1" x14ac:dyDescent="0.2">
      <c r="A233" s="427" t="s">
        <v>436</v>
      </c>
      <c r="B233" s="428" t="s">
        <v>437</v>
      </c>
      <c r="C233" s="429" t="s">
        <v>442</v>
      </c>
      <c r="D233" s="430" t="s">
        <v>443</v>
      </c>
      <c r="E233" s="429" t="s">
        <v>475</v>
      </c>
      <c r="F233" s="430" t="s">
        <v>476</v>
      </c>
      <c r="G233" s="429" t="s">
        <v>930</v>
      </c>
      <c r="H233" s="429" t="s">
        <v>931</v>
      </c>
      <c r="I233" s="432">
        <v>5253.809814453125</v>
      </c>
      <c r="J233" s="432">
        <v>3</v>
      </c>
      <c r="K233" s="433">
        <v>15761.439453125</v>
      </c>
    </row>
    <row r="234" spans="1:11" ht="14.45" customHeight="1" x14ac:dyDescent="0.2">
      <c r="A234" s="427" t="s">
        <v>436</v>
      </c>
      <c r="B234" s="428" t="s">
        <v>437</v>
      </c>
      <c r="C234" s="429" t="s">
        <v>442</v>
      </c>
      <c r="D234" s="430" t="s">
        <v>443</v>
      </c>
      <c r="E234" s="429" t="s">
        <v>475</v>
      </c>
      <c r="F234" s="430" t="s">
        <v>476</v>
      </c>
      <c r="G234" s="429" t="s">
        <v>932</v>
      </c>
      <c r="H234" s="429" t="s">
        <v>933</v>
      </c>
      <c r="I234" s="432">
        <v>42604.1025390625</v>
      </c>
      <c r="J234" s="432">
        <v>10</v>
      </c>
      <c r="K234" s="433">
        <v>426041.03125</v>
      </c>
    </row>
    <row r="235" spans="1:11" ht="14.45" customHeight="1" x14ac:dyDescent="0.2">
      <c r="A235" s="427" t="s">
        <v>436</v>
      </c>
      <c r="B235" s="428" t="s">
        <v>437</v>
      </c>
      <c r="C235" s="429" t="s">
        <v>442</v>
      </c>
      <c r="D235" s="430" t="s">
        <v>443</v>
      </c>
      <c r="E235" s="429" t="s">
        <v>475</v>
      </c>
      <c r="F235" s="430" t="s">
        <v>476</v>
      </c>
      <c r="G235" s="429" t="s">
        <v>934</v>
      </c>
      <c r="H235" s="429" t="s">
        <v>935</v>
      </c>
      <c r="I235" s="432">
        <v>6456.561279296875</v>
      </c>
      <c r="J235" s="432">
        <v>8</v>
      </c>
      <c r="K235" s="433">
        <v>51652.490234375</v>
      </c>
    </row>
    <row r="236" spans="1:11" ht="14.45" customHeight="1" x14ac:dyDescent="0.2">
      <c r="A236" s="427" t="s">
        <v>436</v>
      </c>
      <c r="B236" s="428" t="s">
        <v>437</v>
      </c>
      <c r="C236" s="429" t="s">
        <v>442</v>
      </c>
      <c r="D236" s="430" t="s">
        <v>443</v>
      </c>
      <c r="E236" s="429" t="s">
        <v>475</v>
      </c>
      <c r="F236" s="430" t="s">
        <v>476</v>
      </c>
      <c r="G236" s="429" t="s">
        <v>936</v>
      </c>
      <c r="H236" s="429" t="s">
        <v>937</v>
      </c>
      <c r="I236" s="432">
        <v>7153.52001953125</v>
      </c>
      <c r="J236" s="432">
        <v>1</v>
      </c>
      <c r="K236" s="433">
        <v>7153.52001953125</v>
      </c>
    </row>
    <row r="237" spans="1:11" ht="14.45" customHeight="1" x14ac:dyDescent="0.2">
      <c r="A237" s="427" t="s">
        <v>436</v>
      </c>
      <c r="B237" s="428" t="s">
        <v>437</v>
      </c>
      <c r="C237" s="429" t="s">
        <v>442</v>
      </c>
      <c r="D237" s="430" t="s">
        <v>443</v>
      </c>
      <c r="E237" s="429" t="s">
        <v>475</v>
      </c>
      <c r="F237" s="430" t="s">
        <v>476</v>
      </c>
      <c r="G237" s="429" t="s">
        <v>938</v>
      </c>
      <c r="H237" s="429" t="s">
        <v>939</v>
      </c>
      <c r="I237" s="432">
        <v>5253.81982421875</v>
      </c>
      <c r="J237" s="432">
        <v>2</v>
      </c>
      <c r="K237" s="433">
        <v>10507.6396484375</v>
      </c>
    </row>
    <row r="238" spans="1:11" ht="14.45" customHeight="1" x14ac:dyDescent="0.2">
      <c r="A238" s="427" t="s">
        <v>436</v>
      </c>
      <c r="B238" s="428" t="s">
        <v>437</v>
      </c>
      <c r="C238" s="429" t="s">
        <v>442</v>
      </c>
      <c r="D238" s="430" t="s">
        <v>443</v>
      </c>
      <c r="E238" s="429" t="s">
        <v>475</v>
      </c>
      <c r="F238" s="430" t="s">
        <v>476</v>
      </c>
      <c r="G238" s="429" t="s">
        <v>940</v>
      </c>
      <c r="H238" s="429" t="s">
        <v>941</v>
      </c>
      <c r="I238" s="432">
        <v>45325.398995535717</v>
      </c>
      <c r="J238" s="432">
        <v>8</v>
      </c>
      <c r="K238" s="433">
        <v>362603.18359375</v>
      </c>
    </row>
    <row r="239" spans="1:11" ht="14.45" customHeight="1" x14ac:dyDescent="0.2">
      <c r="A239" s="427" t="s">
        <v>436</v>
      </c>
      <c r="B239" s="428" t="s">
        <v>437</v>
      </c>
      <c r="C239" s="429" t="s">
        <v>442</v>
      </c>
      <c r="D239" s="430" t="s">
        <v>443</v>
      </c>
      <c r="E239" s="429" t="s">
        <v>475</v>
      </c>
      <c r="F239" s="430" t="s">
        <v>476</v>
      </c>
      <c r="G239" s="429" t="s">
        <v>942</v>
      </c>
      <c r="H239" s="429" t="s">
        <v>943</v>
      </c>
      <c r="I239" s="432">
        <v>7026.47021484375</v>
      </c>
      <c r="J239" s="432">
        <v>4</v>
      </c>
      <c r="K239" s="433">
        <v>28105.880859375</v>
      </c>
    </row>
    <row r="240" spans="1:11" ht="14.45" customHeight="1" x14ac:dyDescent="0.2">
      <c r="A240" s="427" t="s">
        <v>436</v>
      </c>
      <c r="B240" s="428" t="s">
        <v>437</v>
      </c>
      <c r="C240" s="429" t="s">
        <v>442</v>
      </c>
      <c r="D240" s="430" t="s">
        <v>443</v>
      </c>
      <c r="E240" s="429" t="s">
        <v>475</v>
      </c>
      <c r="F240" s="430" t="s">
        <v>476</v>
      </c>
      <c r="G240" s="429" t="s">
        <v>944</v>
      </c>
      <c r="H240" s="429" t="s">
        <v>945</v>
      </c>
      <c r="I240" s="432">
        <v>42667.01953125</v>
      </c>
      <c r="J240" s="432">
        <v>1</v>
      </c>
      <c r="K240" s="433">
        <v>42667.01953125</v>
      </c>
    </row>
    <row r="241" spans="1:11" ht="14.45" customHeight="1" x14ac:dyDescent="0.2">
      <c r="A241" s="427" t="s">
        <v>436</v>
      </c>
      <c r="B241" s="428" t="s">
        <v>437</v>
      </c>
      <c r="C241" s="429" t="s">
        <v>442</v>
      </c>
      <c r="D241" s="430" t="s">
        <v>443</v>
      </c>
      <c r="E241" s="429" t="s">
        <v>475</v>
      </c>
      <c r="F241" s="430" t="s">
        <v>476</v>
      </c>
      <c r="G241" s="429" t="s">
        <v>946</v>
      </c>
      <c r="H241" s="429" t="s">
        <v>947</v>
      </c>
      <c r="I241" s="432">
        <v>5253.81982421875</v>
      </c>
      <c r="J241" s="432">
        <v>8</v>
      </c>
      <c r="K241" s="433">
        <v>42030.55859375</v>
      </c>
    </row>
    <row r="242" spans="1:11" ht="14.45" customHeight="1" x14ac:dyDescent="0.2">
      <c r="A242" s="427" t="s">
        <v>436</v>
      </c>
      <c r="B242" s="428" t="s">
        <v>437</v>
      </c>
      <c r="C242" s="429" t="s">
        <v>442</v>
      </c>
      <c r="D242" s="430" t="s">
        <v>443</v>
      </c>
      <c r="E242" s="429" t="s">
        <v>475</v>
      </c>
      <c r="F242" s="430" t="s">
        <v>476</v>
      </c>
      <c r="G242" s="429" t="s">
        <v>948</v>
      </c>
      <c r="H242" s="429" t="s">
        <v>949</v>
      </c>
      <c r="I242" s="432">
        <v>5253.81982421875</v>
      </c>
      <c r="J242" s="432">
        <v>7</v>
      </c>
      <c r="K242" s="433">
        <v>36776.7392578125</v>
      </c>
    </row>
    <row r="243" spans="1:11" ht="14.45" customHeight="1" x14ac:dyDescent="0.2">
      <c r="A243" s="427" t="s">
        <v>436</v>
      </c>
      <c r="B243" s="428" t="s">
        <v>437</v>
      </c>
      <c r="C243" s="429" t="s">
        <v>442</v>
      </c>
      <c r="D243" s="430" t="s">
        <v>443</v>
      </c>
      <c r="E243" s="429" t="s">
        <v>475</v>
      </c>
      <c r="F243" s="430" t="s">
        <v>476</v>
      </c>
      <c r="G243" s="429" t="s">
        <v>950</v>
      </c>
      <c r="H243" s="429" t="s">
        <v>951</v>
      </c>
      <c r="I243" s="432">
        <v>86156.845982142855</v>
      </c>
      <c r="J243" s="432">
        <v>10</v>
      </c>
      <c r="K243" s="433">
        <v>861568.4375</v>
      </c>
    </row>
    <row r="244" spans="1:11" ht="14.45" customHeight="1" x14ac:dyDescent="0.2">
      <c r="A244" s="427" t="s">
        <v>436</v>
      </c>
      <c r="B244" s="428" t="s">
        <v>437</v>
      </c>
      <c r="C244" s="429" t="s">
        <v>442</v>
      </c>
      <c r="D244" s="430" t="s">
        <v>443</v>
      </c>
      <c r="E244" s="429" t="s">
        <v>475</v>
      </c>
      <c r="F244" s="430" t="s">
        <v>476</v>
      </c>
      <c r="G244" s="429" t="s">
        <v>952</v>
      </c>
      <c r="H244" s="429" t="s">
        <v>953</v>
      </c>
      <c r="I244" s="432">
        <v>7026.47021484375</v>
      </c>
      <c r="J244" s="432">
        <v>3</v>
      </c>
      <c r="K244" s="433">
        <v>21079.41015625</v>
      </c>
    </row>
    <row r="245" spans="1:11" ht="14.45" customHeight="1" x14ac:dyDescent="0.2">
      <c r="A245" s="427" t="s">
        <v>436</v>
      </c>
      <c r="B245" s="428" t="s">
        <v>437</v>
      </c>
      <c r="C245" s="429" t="s">
        <v>442</v>
      </c>
      <c r="D245" s="430" t="s">
        <v>443</v>
      </c>
      <c r="E245" s="429" t="s">
        <v>475</v>
      </c>
      <c r="F245" s="430" t="s">
        <v>476</v>
      </c>
      <c r="G245" s="429" t="s">
        <v>954</v>
      </c>
      <c r="H245" s="429" t="s">
        <v>955</v>
      </c>
      <c r="I245" s="432">
        <v>9369.0400390625</v>
      </c>
      <c r="J245" s="432">
        <v>1</v>
      </c>
      <c r="K245" s="433">
        <v>9369.0400390625</v>
      </c>
    </row>
    <row r="246" spans="1:11" ht="14.45" customHeight="1" x14ac:dyDescent="0.2">
      <c r="A246" s="427" t="s">
        <v>436</v>
      </c>
      <c r="B246" s="428" t="s">
        <v>437</v>
      </c>
      <c r="C246" s="429" t="s">
        <v>442</v>
      </c>
      <c r="D246" s="430" t="s">
        <v>443</v>
      </c>
      <c r="E246" s="429" t="s">
        <v>475</v>
      </c>
      <c r="F246" s="430" t="s">
        <v>476</v>
      </c>
      <c r="G246" s="429" t="s">
        <v>956</v>
      </c>
      <c r="H246" s="429" t="s">
        <v>957</v>
      </c>
      <c r="I246" s="432">
        <v>4810.9599609375</v>
      </c>
      <c r="J246" s="432">
        <v>1</v>
      </c>
      <c r="K246" s="433">
        <v>4810.9599609375</v>
      </c>
    </row>
    <row r="247" spans="1:11" ht="14.45" customHeight="1" x14ac:dyDescent="0.2">
      <c r="A247" s="427" t="s">
        <v>436</v>
      </c>
      <c r="B247" s="428" t="s">
        <v>437</v>
      </c>
      <c r="C247" s="429" t="s">
        <v>442</v>
      </c>
      <c r="D247" s="430" t="s">
        <v>443</v>
      </c>
      <c r="E247" s="429" t="s">
        <v>475</v>
      </c>
      <c r="F247" s="430" t="s">
        <v>476</v>
      </c>
      <c r="G247" s="429" t="s">
        <v>958</v>
      </c>
      <c r="H247" s="429" t="s">
        <v>959</v>
      </c>
      <c r="I247" s="432">
        <v>14117.0703125</v>
      </c>
      <c r="J247" s="432">
        <v>3</v>
      </c>
      <c r="K247" s="433">
        <v>42351.2109375</v>
      </c>
    </row>
    <row r="248" spans="1:11" ht="14.45" customHeight="1" x14ac:dyDescent="0.2">
      <c r="A248" s="427" t="s">
        <v>436</v>
      </c>
      <c r="B248" s="428" t="s">
        <v>437</v>
      </c>
      <c r="C248" s="429" t="s">
        <v>442</v>
      </c>
      <c r="D248" s="430" t="s">
        <v>443</v>
      </c>
      <c r="E248" s="429" t="s">
        <v>475</v>
      </c>
      <c r="F248" s="430" t="s">
        <v>476</v>
      </c>
      <c r="G248" s="429" t="s">
        <v>960</v>
      </c>
      <c r="H248" s="429" t="s">
        <v>961</v>
      </c>
      <c r="I248" s="432">
        <v>4432.231201171875</v>
      </c>
      <c r="J248" s="432">
        <v>8</v>
      </c>
      <c r="K248" s="433">
        <v>35457.849609375</v>
      </c>
    </row>
    <row r="249" spans="1:11" ht="14.45" customHeight="1" x14ac:dyDescent="0.2">
      <c r="A249" s="427" t="s">
        <v>436</v>
      </c>
      <c r="B249" s="428" t="s">
        <v>437</v>
      </c>
      <c r="C249" s="429" t="s">
        <v>442</v>
      </c>
      <c r="D249" s="430" t="s">
        <v>443</v>
      </c>
      <c r="E249" s="429" t="s">
        <v>475</v>
      </c>
      <c r="F249" s="430" t="s">
        <v>476</v>
      </c>
      <c r="G249" s="429" t="s">
        <v>962</v>
      </c>
      <c r="H249" s="429" t="s">
        <v>963</v>
      </c>
      <c r="I249" s="432">
        <v>9369.0302734375</v>
      </c>
      <c r="J249" s="432">
        <v>2</v>
      </c>
      <c r="K249" s="433">
        <v>18738.060546875</v>
      </c>
    </row>
    <row r="250" spans="1:11" ht="14.45" customHeight="1" x14ac:dyDescent="0.2">
      <c r="A250" s="427" t="s">
        <v>436</v>
      </c>
      <c r="B250" s="428" t="s">
        <v>437</v>
      </c>
      <c r="C250" s="429" t="s">
        <v>442</v>
      </c>
      <c r="D250" s="430" t="s">
        <v>443</v>
      </c>
      <c r="E250" s="429" t="s">
        <v>475</v>
      </c>
      <c r="F250" s="430" t="s">
        <v>476</v>
      </c>
      <c r="G250" s="429" t="s">
        <v>964</v>
      </c>
      <c r="H250" s="429" t="s">
        <v>965</v>
      </c>
      <c r="I250" s="432">
        <v>5253.81982421875</v>
      </c>
      <c r="J250" s="432">
        <v>8</v>
      </c>
      <c r="K250" s="433">
        <v>42030.55859375</v>
      </c>
    </row>
    <row r="251" spans="1:11" ht="14.45" customHeight="1" x14ac:dyDescent="0.2">
      <c r="A251" s="427" t="s">
        <v>436</v>
      </c>
      <c r="B251" s="428" t="s">
        <v>437</v>
      </c>
      <c r="C251" s="429" t="s">
        <v>442</v>
      </c>
      <c r="D251" s="430" t="s">
        <v>443</v>
      </c>
      <c r="E251" s="429" t="s">
        <v>475</v>
      </c>
      <c r="F251" s="430" t="s">
        <v>476</v>
      </c>
      <c r="G251" s="429" t="s">
        <v>966</v>
      </c>
      <c r="H251" s="429" t="s">
        <v>967</v>
      </c>
      <c r="I251" s="432">
        <v>5886.7001953125</v>
      </c>
      <c r="J251" s="432">
        <v>1</v>
      </c>
      <c r="K251" s="433">
        <v>5886.7001953125</v>
      </c>
    </row>
    <row r="252" spans="1:11" ht="14.45" customHeight="1" x14ac:dyDescent="0.2">
      <c r="A252" s="427" t="s">
        <v>436</v>
      </c>
      <c r="B252" s="428" t="s">
        <v>437</v>
      </c>
      <c r="C252" s="429" t="s">
        <v>442</v>
      </c>
      <c r="D252" s="430" t="s">
        <v>443</v>
      </c>
      <c r="E252" s="429" t="s">
        <v>475</v>
      </c>
      <c r="F252" s="430" t="s">
        <v>476</v>
      </c>
      <c r="G252" s="429" t="s">
        <v>968</v>
      </c>
      <c r="H252" s="429" t="s">
        <v>969</v>
      </c>
      <c r="I252" s="432">
        <v>22726.223046874999</v>
      </c>
      <c r="J252" s="432">
        <v>9</v>
      </c>
      <c r="K252" s="433">
        <v>204536.009765625</v>
      </c>
    </row>
    <row r="253" spans="1:11" ht="14.45" customHeight="1" x14ac:dyDescent="0.2">
      <c r="A253" s="427" t="s">
        <v>436</v>
      </c>
      <c r="B253" s="428" t="s">
        <v>437</v>
      </c>
      <c r="C253" s="429" t="s">
        <v>442</v>
      </c>
      <c r="D253" s="430" t="s">
        <v>443</v>
      </c>
      <c r="E253" s="429" t="s">
        <v>475</v>
      </c>
      <c r="F253" s="430" t="s">
        <v>476</v>
      </c>
      <c r="G253" s="429" t="s">
        <v>970</v>
      </c>
      <c r="H253" s="429" t="s">
        <v>971</v>
      </c>
      <c r="I253" s="432">
        <v>7849.27001953125</v>
      </c>
      <c r="J253" s="432">
        <v>2</v>
      </c>
      <c r="K253" s="433">
        <v>15698.5400390625</v>
      </c>
    </row>
    <row r="254" spans="1:11" ht="14.45" customHeight="1" x14ac:dyDescent="0.2">
      <c r="A254" s="427" t="s">
        <v>436</v>
      </c>
      <c r="B254" s="428" t="s">
        <v>437</v>
      </c>
      <c r="C254" s="429" t="s">
        <v>442</v>
      </c>
      <c r="D254" s="430" t="s">
        <v>443</v>
      </c>
      <c r="E254" s="429" t="s">
        <v>475</v>
      </c>
      <c r="F254" s="430" t="s">
        <v>476</v>
      </c>
      <c r="G254" s="429" t="s">
        <v>972</v>
      </c>
      <c r="H254" s="429" t="s">
        <v>973</v>
      </c>
      <c r="I254" s="432">
        <v>10445.9296875</v>
      </c>
      <c r="J254" s="432">
        <v>2</v>
      </c>
      <c r="K254" s="433">
        <v>20891.859375</v>
      </c>
    </row>
    <row r="255" spans="1:11" ht="14.45" customHeight="1" x14ac:dyDescent="0.2">
      <c r="A255" s="427" t="s">
        <v>436</v>
      </c>
      <c r="B255" s="428" t="s">
        <v>437</v>
      </c>
      <c r="C255" s="429" t="s">
        <v>442</v>
      </c>
      <c r="D255" s="430" t="s">
        <v>443</v>
      </c>
      <c r="E255" s="429" t="s">
        <v>475</v>
      </c>
      <c r="F255" s="430" t="s">
        <v>476</v>
      </c>
      <c r="G255" s="429" t="s">
        <v>974</v>
      </c>
      <c r="H255" s="429" t="s">
        <v>975</v>
      </c>
      <c r="I255" s="432">
        <v>14117.0703125</v>
      </c>
      <c r="J255" s="432">
        <v>3</v>
      </c>
      <c r="K255" s="433">
        <v>42351.2109375</v>
      </c>
    </row>
    <row r="256" spans="1:11" ht="14.45" customHeight="1" x14ac:dyDescent="0.2">
      <c r="A256" s="427" t="s">
        <v>436</v>
      </c>
      <c r="B256" s="428" t="s">
        <v>437</v>
      </c>
      <c r="C256" s="429" t="s">
        <v>442</v>
      </c>
      <c r="D256" s="430" t="s">
        <v>443</v>
      </c>
      <c r="E256" s="429" t="s">
        <v>475</v>
      </c>
      <c r="F256" s="430" t="s">
        <v>476</v>
      </c>
      <c r="G256" s="429" t="s">
        <v>976</v>
      </c>
      <c r="H256" s="429" t="s">
        <v>977</v>
      </c>
      <c r="I256" s="432">
        <v>9369.0302734375</v>
      </c>
      <c r="J256" s="432">
        <v>4</v>
      </c>
      <c r="K256" s="433">
        <v>37476.12109375</v>
      </c>
    </row>
    <row r="257" spans="1:11" ht="14.45" customHeight="1" x14ac:dyDescent="0.2">
      <c r="A257" s="427" t="s">
        <v>436</v>
      </c>
      <c r="B257" s="428" t="s">
        <v>437</v>
      </c>
      <c r="C257" s="429" t="s">
        <v>442</v>
      </c>
      <c r="D257" s="430" t="s">
        <v>443</v>
      </c>
      <c r="E257" s="429" t="s">
        <v>475</v>
      </c>
      <c r="F257" s="430" t="s">
        <v>476</v>
      </c>
      <c r="G257" s="429" t="s">
        <v>978</v>
      </c>
      <c r="H257" s="429" t="s">
        <v>979</v>
      </c>
      <c r="I257" s="432">
        <v>9369.0302734375</v>
      </c>
      <c r="J257" s="432">
        <v>3</v>
      </c>
      <c r="K257" s="433">
        <v>28107.0908203125</v>
      </c>
    </row>
    <row r="258" spans="1:11" ht="14.45" customHeight="1" x14ac:dyDescent="0.2">
      <c r="A258" s="427" t="s">
        <v>436</v>
      </c>
      <c r="B258" s="428" t="s">
        <v>437</v>
      </c>
      <c r="C258" s="429" t="s">
        <v>442</v>
      </c>
      <c r="D258" s="430" t="s">
        <v>443</v>
      </c>
      <c r="E258" s="429" t="s">
        <v>475</v>
      </c>
      <c r="F258" s="430" t="s">
        <v>476</v>
      </c>
      <c r="G258" s="429" t="s">
        <v>980</v>
      </c>
      <c r="H258" s="429" t="s">
        <v>981</v>
      </c>
      <c r="I258" s="432">
        <v>9369.0302734375</v>
      </c>
      <c r="J258" s="432">
        <v>3</v>
      </c>
      <c r="K258" s="433">
        <v>28107.0908203125</v>
      </c>
    </row>
    <row r="259" spans="1:11" ht="14.45" customHeight="1" x14ac:dyDescent="0.2">
      <c r="A259" s="427" t="s">
        <v>436</v>
      </c>
      <c r="B259" s="428" t="s">
        <v>437</v>
      </c>
      <c r="C259" s="429" t="s">
        <v>442</v>
      </c>
      <c r="D259" s="430" t="s">
        <v>443</v>
      </c>
      <c r="E259" s="429" t="s">
        <v>475</v>
      </c>
      <c r="F259" s="430" t="s">
        <v>476</v>
      </c>
      <c r="G259" s="429" t="s">
        <v>982</v>
      </c>
      <c r="H259" s="429" t="s">
        <v>983</v>
      </c>
      <c r="I259" s="432">
        <v>29879.740234375</v>
      </c>
      <c r="J259" s="432">
        <v>4</v>
      </c>
      <c r="K259" s="433">
        <v>119518.9609375</v>
      </c>
    </row>
    <row r="260" spans="1:11" ht="14.45" customHeight="1" x14ac:dyDescent="0.2">
      <c r="A260" s="427" t="s">
        <v>436</v>
      </c>
      <c r="B260" s="428" t="s">
        <v>437</v>
      </c>
      <c r="C260" s="429" t="s">
        <v>442</v>
      </c>
      <c r="D260" s="430" t="s">
        <v>443</v>
      </c>
      <c r="E260" s="429" t="s">
        <v>475</v>
      </c>
      <c r="F260" s="430" t="s">
        <v>476</v>
      </c>
      <c r="G260" s="429" t="s">
        <v>984</v>
      </c>
      <c r="H260" s="429" t="s">
        <v>985</v>
      </c>
      <c r="I260" s="432">
        <v>10445.9296875</v>
      </c>
      <c r="J260" s="432">
        <v>1</v>
      </c>
      <c r="K260" s="433">
        <v>10445.9296875</v>
      </c>
    </row>
    <row r="261" spans="1:11" ht="14.45" customHeight="1" x14ac:dyDescent="0.2">
      <c r="A261" s="427" t="s">
        <v>436</v>
      </c>
      <c r="B261" s="428" t="s">
        <v>437</v>
      </c>
      <c r="C261" s="429" t="s">
        <v>442</v>
      </c>
      <c r="D261" s="430" t="s">
        <v>443</v>
      </c>
      <c r="E261" s="429" t="s">
        <v>475</v>
      </c>
      <c r="F261" s="430" t="s">
        <v>476</v>
      </c>
      <c r="G261" s="429" t="s">
        <v>986</v>
      </c>
      <c r="H261" s="429" t="s">
        <v>987</v>
      </c>
      <c r="I261" s="432">
        <v>10445.9296875</v>
      </c>
      <c r="J261" s="432">
        <v>2</v>
      </c>
      <c r="K261" s="433">
        <v>20891.859375</v>
      </c>
    </row>
    <row r="262" spans="1:11" ht="14.45" customHeight="1" x14ac:dyDescent="0.2">
      <c r="A262" s="427" t="s">
        <v>436</v>
      </c>
      <c r="B262" s="428" t="s">
        <v>437</v>
      </c>
      <c r="C262" s="429" t="s">
        <v>442</v>
      </c>
      <c r="D262" s="430" t="s">
        <v>443</v>
      </c>
      <c r="E262" s="429" t="s">
        <v>475</v>
      </c>
      <c r="F262" s="430" t="s">
        <v>476</v>
      </c>
      <c r="G262" s="429" t="s">
        <v>988</v>
      </c>
      <c r="H262" s="429" t="s">
        <v>989</v>
      </c>
      <c r="I262" s="432">
        <v>10445.9296875</v>
      </c>
      <c r="J262" s="432">
        <v>1</v>
      </c>
      <c r="K262" s="433">
        <v>10445.9296875</v>
      </c>
    </row>
    <row r="263" spans="1:11" ht="14.45" customHeight="1" x14ac:dyDescent="0.2">
      <c r="A263" s="427" t="s">
        <v>436</v>
      </c>
      <c r="B263" s="428" t="s">
        <v>437</v>
      </c>
      <c r="C263" s="429" t="s">
        <v>442</v>
      </c>
      <c r="D263" s="430" t="s">
        <v>443</v>
      </c>
      <c r="E263" s="429" t="s">
        <v>475</v>
      </c>
      <c r="F263" s="430" t="s">
        <v>476</v>
      </c>
      <c r="G263" s="429" t="s">
        <v>990</v>
      </c>
      <c r="H263" s="429" t="s">
        <v>991</v>
      </c>
      <c r="I263" s="432">
        <v>2026.75</v>
      </c>
      <c r="J263" s="432">
        <v>2</v>
      </c>
      <c r="K263" s="433">
        <v>4053.5</v>
      </c>
    </row>
    <row r="264" spans="1:11" ht="14.45" customHeight="1" x14ac:dyDescent="0.2">
      <c r="A264" s="427" t="s">
        <v>436</v>
      </c>
      <c r="B264" s="428" t="s">
        <v>437</v>
      </c>
      <c r="C264" s="429" t="s">
        <v>442</v>
      </c>
      <c r="D264" s="430" t="s">
        <v>443</v>
      </c>
      <c r="E264" s="429" t="s">
        <v>475</v>
      </c>
      <c r="F264" s="430" t="s">
        <v>476</v>
      </c>
      <c r="G264" s="429" t="s">
        <v>992</v>
      </c>
      <c r="H264" s="429" t="s">
        <v>993</v>
      </c>
      <c r="I264" s="432">
        <v>613.0433349609375</v>
      </c>
      <c r="J264" s="432">
        <v>3</v>
      </c>
      <c r="K264" s="433">
        <v>1839.1300048828125</v>
      </c>
    </row>
    <row r="265" spans="1:11" ht="14.45" customHeight="1" x14ac:dyDescent="0.2">
      <c r="A265" s="427" t="s">
        <v>436</v>
      </c>
      <c r="B265" s="428" t="s">
        <v>437</v>
      </c>
      <c r="C265" s="429" t="s">
        <v>442</v>
      </c>
      <c r="D265" s="430" t="s">
        <v>443</v>
      </c>
      <c r="E265" s="429" t="s">
        <v>475</v>
      </c>
      <c r="F265" s="430" t="s">
        <v>476</v>
      </c>
      <c r="G265" s="429" t="s">
        <v>994</v>
      </c>
      <c r="H265" s="429" t="s">
        <v>995</v>
      </c>
      <c r="I265" s="432">
        <v>7805.10009765625</v>
      </c>
      <c r="J265" s="432">
        <v>3</v>
      </c>
      <c r="K265" s="433">
        <v>23049.30029296875</v>
      </c>
    </row>
    <row r="266" spans="1:11" ht="14.45" customHeight="1" x14ac:dyDescent="0.2">
      <c r="A266" s="427" t="s">
        <v>436</v>
      </c>
      <c r="B266" s="428" t="s">
        <v>437</v>
      </c>
      <c r="C266" s="429" t="s">
        <v>442</v>
      </c>
      <c r="D266" s="430" t="s">
        <v>443</v>
      </c>
      <c r="E266" s="429" t="s">
        <v>475</v>
      </c>
      <c r="F266" s="430" t="s">
        <v>476</v>
      </c>
      <c r="G266" s="429" t="s">
        <v>996</v>
      </c>
      <c r="H266" s="429" t="s">
        <v>997</v>
      </c>
      <c r="I266" s="432">
        <v>5802.366536458333</v>
      </c>
      <c r="J266" s="432">
        <v>4</v>
      </c>
      <c r="K266" s="433">
        <v>23176.3994140625</v>
      </c>
    </row>
    <row r="267" spans="1:11" ht="14.45" customHeight="1" x14ac:dyDescent="0.2">
      <c r="A267" s="427" t="s">
        <v>436</v>
      </c>
      <c r="B267" s="428" t="s">
        <v>437</v>
      </c>
      <c r="C267" s="429" t="s">
        <v>442</v>
      </c>
      <c r="D267" s="430" t="s">
        <v>443</v>
      </c>
      <c r="E267" s="429" t="s">
        <v>475</v>
      </c>
      <c r="F267" s="430" t="s">
        <v>476</v>
      </c>
      <c r="G267" s="429" t="s">
        <v>998</v>
      </c>
      <c r="H267" s="429" t="s">
        <v>999</v>
      </c>
      <c r="I267" s="432">
        <v>6971.77978515625</v>
      </c>
      <c r="J267" s="432">
        <v>1</v>
      </c>
      <c r="K267" s="433">
        <v>6971.77978515625</v>
      </c>
    </row>
    <row r="268" spans="1:11" ht="14.45" customHeight="1" x14ac:dyDescent="0.2">
      <c r="A268" s="427" t="s">
        <v>436</v>
      </c>
      <c r="B268" s="428" t="s">
        <v>437</v>
      </c>
      <c r="C268" s="429" t="s">
        <v>442</v>
      </c>
      <c r="D268" s="430" t="s">
        <v>443</v>
      </c>
      <c r="E268" s="429" t="s">
        <v>475</v>
      </c>
      <c r="F268" s="430" t="s">
        <v>476</v>
      </c>
      <c r="G268" s="429" t="s">
        <v>551</v>
      </c>
      <c r="H268" s="429" t="s">
        <v>1000</v>
      </c>
      <c r="I268" s="432">
        <v>20267.5</v>
      </c>
      <c r="J268" s="432">
        <v>6</v>
      </c>
      <c r="K268" s="433">
        <v>121605</v>
      </c>
    </row>
    <row r="269" spans="1:11" ht="14.45" customHeight="1" x14ac:dyDescent="0.2">
      <c r="A269" s="427" t="s">
        <v>436</v>
      </c>
      <c r="B269" s="428" t="s">
        <v>437</v>
      </c>
      <c r="C269" s="429" t="s">
        <v>442</v>
      </c>
      <c r="D269" s="430" t="s">
        <v>443</v>
      </c>
      <c r="E269" s="429" t="s">
        <v>475</v>
      </c>
      <c r="F269" s="430" t="s">
        <v>476</v>
      </c>
      <c r="G269" s="429" t="s">
        <v>551</v>
      </c>
      <c r="H269" s="429" t="s">
        <v>1001</v>
      </c>
      <c r="I269" s="432">
        <v>20268</v>
      </c>
      <c r="J269" s="432">
        <v>1</v>
      </c>
      <c r="K269" s="433">
        <v>20268</v>
      </c>
    </row>
    <row r="270" spans="1:11" ht="14.45" customHeight="1" x14ac:dyDescent="0.2">
      <c r="A270" s="427" t="s">
        <v>436</v>
      </c>
      <c r="B270" s="428" t="s">
        <v>437</v>
      </c>
      <c r="C270" s="429" t="s">
        <v>442</v>
      </c>
      <c r="D270" s="430" t="s">
        <v>443</v>
      </c>
      <c r="E270" s="429" t="s">
        <v>475</v>
      </c>
      <c r="F270" s="430" t="s">
        <v>476</v>
      </c>
      <c r="G270" s="429" t="s">
        <v>1002</v>
      </c>
      <c r="H270" s="429" t="s">
        <v>1003</v>
      </c>
      <c r="I270" s="432">
        <v>4227.2211339613968</v>
      </c>
      <c r="J270" s="432">
        <v>116</v>
      </c>
      <c r="K270" s="433">
        <v>490355.8330078125</v>
      </c>
    </row>
    <row r="271" spans="1:11" ht="14.45" customHeight="1" x14ac:dyDescent="0.2">
      <c r="A271" s="427" t="s">
        <v>436</v>
      </c>
      <c r="B271" s="428" t="s">
        <v>437</v>
      </c>
      <c r="C271" s="429" t="s">
        <v>442</v>
      </c>
      <c r="D271" s="430" t="s">
        <v>443</v>
      </c>
      <c r="E271" s="429" t="s">
        <v>475</v>
      </c>
      <c r="F271" s="430" t="s">
        <v>476</v>
      </c>
      <c r="G271" s="429" t="s">
        <v>1004</v>
      </c>
      <c r="H271" s="429" t="s">
        <v>1005</v>
      </c>
      <c r="I271" s="432">
        <v>2435.9179077148438</v>
      </c>
      <c r="J271" s="432">
        <v>23</v>
      </c>
      <c r="K271" s="433">
        <v>56247.68115234375</v>
      </c>
    </row>
    <row r="272" spans="1:11" ht="14.45" customHeight="1" x14ac:dyDescent="0.2">
      <c r="A272" s="427" t="s">
        <v>436</v>
      </c>
      <c r="B272" s="428" t="s">
        <v>437</v>
      </c>
      <c r="C272" s="429" t="s">
        <v>442</v>
      </c>
      <c r="D272" s="430" t="s">
        <v>443</v>
      </c>
      <c r="E272" s="429" t="s">
        <v>475</v>
      </c>
      <c r="F272" s="430" t="s">
        <v>476</v>
      </c>
      <c r="G272" s="429" t="s">
        <v>1006</v>
      </c>
      <c r="H272" s="429" t="s">
        <v>1007</v>
      </c>
      <c r="I272" s="432">
        <v>598.95001220703125</v>
      </c>
      <c r="J272" s="432">
        <v>22</v>
      </c>
      <c r="K272" s="433">
        <v>13176.900390625</v>
      </c>
    </row>
    <row r="273" spans="1:11" ht="14.45" customHeight="1" x14ac:dyDescent="0.2">
      <c r="A273" s="427" t="s">
        <v>436</v>
      </c>
      <c r="B273" s="428" t="s">
        <v>437</v>
      </c>
      <c r="C273" s="429" t="s">
        <v>442</v>
      </c>
      <c r="D273" s="430" t="s">
        <v>443</v>
      </c>
      <c r="E273" s="429" t="s">
        <v>475</v>
      </c>
      <c r="F273" s="430" t="s">
        <v>476</v>
      </c>
      <c r="G273" s="429" t="s">
        <v>1008</v>
      </c>
      <c r="H273" s="429" t="s">
        <v>1009</v>
      </c>
      <c r="I273" s="432">
        <v>11761.2099609375</v>
      </c>
      <c r="J273" s="432">
        <v>8</v>
      </c>
      <c r="K273" s="433">
        <v>92093.16015625</v>
      </c>
    </row>
    <row r="274" spans="1:11" ht="14.45" customHeight="1" x14ac:dyDescent="0.2">
      <c r="A274" s="427" t="s">
        <v>436</v>
      </c>
      <c r="B274" s="428" t="s">
        <v>437</v>
      </c>
      <c r="C274" s="429" t="s">
        <v>442</v>
      </c>
      <c r="D274" s="430" t="s">
        <v>443</v>
      </c>
      <c r="E274" s="429" t="s">
        <v>475</v>
      </c>
      <c r="F274" s="430" t="s">
        <v>476</v>
      </c>
      <c r="G274" s="429" t="s">
        <v>1010</v>
      </c>
      <c r="H274" s="429" t="s">
        <v>1011</v>
      </c>
      <c r="I274" s="432">
        <v>3348.800048828125</v>
      </c>
      <c r="J274" s="432">
        <v>2</v>
      </c>
      <c r="K274" s="433">
        <v>6697.60009765625</v>
      </c>
    </row>
    <row r="275" spans="1:11" ht="14.45" customHeight="1" x14ac:dyDescent="0.2">
      <c r="A275" s="427" t="s">
        <v>436</v>
      </c>
      <c r="B275" s="428" t="s">
        <v>437</v>
      </c>
      <c r="C275" s="429" t="s">
        <v>442</v>
      </c>
      <c r="D275" s="430" t="s">
        <v>443</v>
      </c>
      <c r="E275" s="429" t="s">
        <v>475</v>
      </c>
      <c r="F275" s="430" t="s">
        <v>476</v>
      </c>
      <c r="G275" s="429" t="s">
        <v>1012</v>
      </c>
      <c r="H275" s="429" t="s">
        <v>1013</v>
      </c>
      <c r="I275" s="432">
        <v>4051.080078125</v>
      </c>
      <c r="J275" s="432">
        <v>2</v>
      </c>
      <c r="K275" s="433">
        <v>8102.16015625</v>
      </c>
    </row>
    <row r="276" spans="1:11" ht="14.45" customHeight="1" x14ac:dyDescent="0.2">
      <c r="A276" s="427" t="s">
        <v>436</v>
      </c>
      <c r="B276" s="428" t="s">
        <v>437</v>
      </c>
      <c r="C276" s="429" t="s">
        <v>442</v>
      </c>
      <c r="D276" s="430" t="s">
        <v>443</v>
      </c>
      <c r="E276" s="429" t="s">
        <v>475</v>
      </c>
      <c r="F276" s="430" t="s">
        <v>476</v>
      </c>
      <c r="G276" s="429" t="s">
        <v>1014</v>
      </c>
      <c r="H276" s="429" t="s">
        <v>1015</v>
      </c>
      <c r="I276" s="432">
        <v>8581.31005859375</v>
      </c>
      <c r="J276" s="432">
        <v>2</v>
      </c>
      <c r="K276" s="433">
        <v>17162.6201171875</v>
      </c>
    </row>
    <row r="277" spans="1:11" ht="14.45" customHeight="1" x14ac:dyDescent="0.2">
      <c r="A277" s="427" t="s">
        <v>436</v>
      </c>
      <c r="B277" s="428" t="s">
        <v>437</v>
      </c>
      <c r="C277" s="429" t="s">
        <v>442</v>
      </c>
      <c r="D277" s="430" t="s">
        <v>443</v>
      </c>
      <c r="E277" s="429" t="s">
        <v>475</v>
      </c>
      <c r="F277" s="430" t="s">
        <v>476</v>
      </c>
      <c r="G277" s="429" t="s">
        <v>1016</v>
      </c>
      <c r="H277" s="429" t="s">
        <v>1017</v>
      </c>
      <c r="I277" s="432">
        <v>22409.192708333332</v>
      </c>
      <c r="J277" s="432">
        <v>3</v>
      </c>
      <c r="K277" s="433">
        <v>67227.578125</v>
      </c>
    </row>
    <row r="278" spans="1:11" ht="14.45" customHeight="1" x14ac:dyDescent="0.2">
      <c r="A278" s="427" t="s">
        <v>436</v>
      </c>
      <c r="B278" s="428" t="s">
        <v>437</v>
      </c>
      <c r="C278" s="429" t="s">
        <v>442</v>
      </c>
      <c r="D278" s="430" t="s">
        <v>443</v>
      </c>
      <c r="E278" s="429" t="s">
        <v>475</v>
      </c>
      <c r="F278" s="430" t="s">
        <v>476</v>
      </c>
      <c r="G278" s="429" t="s">
        <v>1018</v>
      </c>
      <c r="H278" s="429" t="s">
        <v>1019</v>
      </c>
      <c r="I278" s="432">
        <v>42667.0390625</v>
      </c>
      <c r="J278" s="432">
        <v>1</v>
      </c>
      <c r="K278" s="433">
        <v>42667.0390625</v>
      </c>
    </row>
    <row r="279" spans="1:11" ht="14.45" customHeight="1" x14ac:dyDescent="0.2">
      <c r="A279" s="427" t="s">
        <v>436</v>
      </c>
      <c r="B279" s="428" t="s">
        <v>437</v>
      </c>
      <c r="C279" s="429" t="s">
        <v>442</v>
      </c>
      <c r="D279" s="430" t="s">
        <v>443</v>
      </c>
      <c r="E279" s="429" t="s">
        <v>475</v>
      </c>
      <c r="F279" s="430" t="s">
        <v>476</v>
      </c>
      <c r="G279" s="429" t="s">
        <v>1020</v>
      </c>
      <c r="H279" s="429" t="s">
        <v>1021</v>
      </c>
      <c r="I279" s="432">
        <v>34183.720703125</v>
      </c>
      <c r="J279" s="432">
        <v>2</v>
      </c>
      <c r="K279" s="433">
        <v>68367.44140625</v>
      </c>
    </row>
    <row r="280" spans="1:11" ht="14.45" customHeight="1" x14ac:dyDescent="0.2">
      <c r="A280" s="427" t="s">
        <v>436</v>
      </c>
      <c r="B280" s="428" t="s">
        <v>437</v>
      </c>
      <c r="C280" s="429" t="s">
        <v>442</v>
      </c>
      <c r="D280" s="430" t="s">
        <v>443</v>
      </c>
      <c r="E280" s="429" t="s">
        <v>475</v>
      </c>
      <c r="F280" s="430" t="s">
        <v>476</v>
      </c>
      <c r="G280" s="429" t="s">
        <v>1022</v>
      </c>
      <c r="H280" s="429" t="s">
        <v>1023</v>
      </c>
      <c r="I280" s="432">
        <v>6456.56005859375</v>
      </c>
      <c r="J280" s="432">
        <v>1</v>
      </c>
      <c r="K280" s="433">
        <v>6456.56005859375</v>
      </c>
    </row>
    <row r="281" spans="1:11" ht="14.45" customHeight="1" x14ac:dyDescent="0.2">
      <c r="A281" s="427" t="s">
        <v>436</v>
      </c>
      <c r="B281" s="428" t="s">
        <v>437</v>
      </c>
      <c r="C281" s="429" t="s">
        <v>442</v>
      </c>
      <c r="D281" s="430" t="s">
        <v>443</v>
      </c>
      <c r="E281" s="429" t="s">
        <v>475</v>
      </c>
      <c r="F281" s="430" t="s">
        <v>476</v>
      </c>
      <c r="G281" s="429" t="s">
        <v>1024</v>
      </c>
      <c r="H281" s="429" t="s">
        <v>1025</v>
      </c>
      <c r="I281" s="432">
        <v>42667.01953125</v>
      </c>
      <c r="J281" s="432">
        <v>1</v>
      </c>
      <c r="K281" s="433">
        <v>42667.01953125</v>
      </c>
    </row>
    <row r="282" spans="1:11" ht="14.45" customHeight="1" x14ac:dyDescent="0.2">
      <c r="A282" s="427" t="s">
        <v>436</v>
      </c>
      <c r="B282" s="428" t="s">
        <v>437</v>
      </c>
      <c r="C282" s="429" t="s">
        <v>442</v>
      </c>
      <c r="D282" s="430" t="s">
        <v>443</v>
      </c>
      <c r="E282" s="429" t="s">
        <v>475</v>
      </c>
      <c r="F282" s="430" t="s">
        <v>476</v>
      </c>
      <c r="G282" s="429" t="s">
        <v>1026</v>
      </c>
      <c r="H282" s="429" t="s">
        <v>1027</v>
      </c>
      <c r="I282" s="432">
        <v>34183.7109375</v>
      </c>
      <c r="J282" s="432">
        <v>2</v>
      </c>
      <c r="K282" s="433">
        <v>68367.421875</v>
      </c>
    </row>
    <row r="283" spans="1:11" ht="14.45" customHeight="1" x14ac:dyDescent="0.2">
      <c r="A283" s="427" t="s">
        <v>436</v>
      </c>
      <c r="B283" s="428" t="s">
        <v>437</v>
      </c>
      <c r="C283" s="429" t="s">
        <v>442</v>
      </c>
      <c r="D283" s="430" t="s">
        <v>443</v>
      </c>
      <c r="E283" s="429" t="s">
        <v>475</v>
      </c>
      <c r="F283" s="430" t="s">
        <v>476</v>
      </c>
      <c r="G283" s="429" t="s">
        <v>1028</v>
      </c>
      <c r="H283" s="429" t="s">
        <v>1029</v>
      </c>
      <c r="I283" s="432">
        <v>44932.530468750003</v>
      </c>
      <c r="J283" s="432">
        <v>5</v>
      </c>
      <c r="K283" s="433">
        <v>224662.65234375</v>
      </c>
    </row>
    <row r="284" spans="1:11" ht="14.45" customHeight="1" x14ac:dyDescent="0.2">
      <c r="A284" s="427" t="s">
        <v>436</v>
      </c>
      <c r="B284" s="428" t="s">
        <v>437</v>
      </c>
      <c r="C284" s="429" t="s">
        <v>442</v>
      </c>
      <c r="D284" s="430" t="s">
        <v>443</v>
      </c>
      <c r="E284" s="429" t="s">
        <v>475</v>
      </c>
      <c r="F284" s="430" t="s">
        <v>476</v>
      </c>
      <c r="G284" s="429" t="s">
        <v>1028</v>
      </c>
      <c r="H284" s="429" t="s">
        <v>1030</v>
      </c>
      <c r="I284" s="432">
        <v>44932.6640625</v>
      </c>
      <c r="J284" s="432">
        <v>3</v>
      </c>
      <c r="K284" s="433">
        <v>134797.9921875</v>
      </c>
    </row>
    <row r="285" spans="1:11" ht="14.45" customHeight="1" x14ac:dyDescent="0.2">
      <c r="A285" s="427" t="s">
        <v>436</v>
      </c>
      <c r="B285" s="428" t="s">
        <v>437</v>
      </c>
      <c r="C285" s="429" t="s">
        <v>442</v>
      </c>
      <c r="D285" s="430" t="s">
        <v>443</v>
      </c>
      <c r="E285" s="429" t="s">
        <v>475</v>
      </c>
      <c r="F285" s="430" t="s">
        <v>476</v>
      </c>
      <c r="G285" s="429" t="s">
        <v>1031</v>
      </c>
      <c r="H285" s="429" t="s">
        <v>1032</v>
      </c>
      <c r="I285" s="432">
        <v>51213.248437499999</v>
      </c>
      <c r="J285" s="432">
        <v>8</v>
      </c>
      <c r="K285" s="433">
        <v>409706.015625</v>
      </c>
    </row>
    <row r="286" spans="1:11" ht="14.45" customHeight="1" x14ac:dyDescent="0.2">
      <c r="A286" s="427" t="s">
        <v>436</v>
      </c>
      <c r="B286" s="428" t="s">
        <v>437</v>
      </c>
      <c r="C286" s="429" t="s">
        <v>442</v>
      </c>
      <c r="D286" s="430" t="s">
        <v>443</v>
      </c>
      <c r="E286" s="429" t="s">
        <v>475</v>
      </c>
      <c r="F286" s="430" t="s">
        <v>476</v>
      </c>
      <c r="G286" s="429" t="s">
        <v>1033</v>
      </c>
      <c r="H286" s="429" t="s">
        <v>1034</v>
      </c>
      <c r="I286" s="432">
        <v>34183.7109375</v>
      </c>
      <c r="J286" s="432">
        <v>1</v>
      </c>
      <c r="K286" s="433">
        <v>34183.7109375</v>
      </c>
    </row>
    <row r="287" spans="1:11" ht="14.45" customHeight="1" x14ac:dyDescent="0.2">
      <c r="A287" s="427" t="s">
        <v>436</v>
      </c>
      <c r="B287" s="428" t="s">
        <v>437</v>
      </c>
      <c r="C287" s="429" t="s">
        <v>442</v>
      </c>
      <c r="D287" s="430" t="s">
        <v>443</v>
      </c>
      <c r="E287" s="429" t="s">
        <v>475</v>
      </c>
      <c r="F287" s="430" t="s">
        <v>476</v>
      </c>
      <c r="G287" s="429" t="s">
        <v>1035</v>
      </c>
      <c r="H287" s="429" t="s">
        <v>1036</v>
      </c>
      <c r="I287" s="432">
        <v>12761.865234375</v>
      </c>
      <c r="J287" s="432">
        <v>4</v>
      </c>
      <c r="K287" s="433">
        <v>51047.4609375</v>
      </c>
    </row>
    <row r="288" spans="1:11" ht="14.45" customHeight="1" x14ac:dyDescent="0.2">
      <c r="A288" s="427" t="s">
        <v>436</v>
      </c>
      <c r="B288" s="428" t="s">
        <v>437</v>
      </c>
      <c r="C288" s="429" t="s">
        <v>442</v>
      </c>
      <c r="D288" s="430" t="s">
        <v>443</v>
      </c>
      <c r="E288" s="429" t="s">
        <v>475</v>
      </c>
      <c r="F288" s="430" t="s">
        <v>476</v>
      </c>
      <c r="G288" s="429" t="s">
        <v>1037</v>
      </c>
      <c r="H288" s="429" t="s">
        <v>1038</v>
      </c>
      <c r="I288" s="432">
        <v>21763.6796875</v>
      </c>
      <c r="J288" s="432">
        <v>1</v>
      </c>
      <c r="K288" s="433">
        <v>21763.6796875</v>
      </c>
    </row>
    <row r="289" spans="1:11" ht="14.45" customHeight="1" x14ac:dyDescent="0.2">
      <c r="A289" s="427" t="s">
        <v>436</v>
      </c>
      <c r="B289" s="428" t="s">
        <v>437</v>
      </c>
      <c r="C289" s="429" t="s">
        <v>442</v>
      </c>
      <c r="D289" s="430" t="s">
        <v>443</v>
      </c>
      <c r="E289" s="429" t="s">
        <v>475</v>
      </c>
      <c r="F289" s="430" t="s">
        <v>476</v>
      </c>
      <c r="G289" s="429" t="s">
        <v>1039</v>
      </c>
      <c r="H289" s="429" t="s">
        <v>1040</v>
      </c>
      <c r="I289" s="432">
        <v>71390</v>
      </c>
      <c r="J289" s="432">
        <v>1</v>
      </c>
      <c r="K289" s="433">
        <v>71390</v>
      </c>
    </row>
    <row r="290" spans="1:11" ht="14.45" customHeight="1" x14ac:dyDescent="0.2">
      <c r="A290" s="427" t="s">
        <v>436</v>
      </c>
      <c r="B290" s="428" t="s">
        <v>437</v>
      </c>
      <c r="C290" s="429" t="s">
        <v>442</v>
      </c>
      <c r="D290" s="430" t="s">
        <v>443</v>
      </c>
      <c r="E290" s="429" t="s">
        <v>475</v>
      </c>
      <c r="F290" s="430" t="s">
        <v>476</v>
      </c>
      <c r="G290" s="429" t="s">
        <v>1041</v>
      </c>
      <c r="H290" s="429" t="s">
        <v>1042</v>
      </c>
      <c r="I290" s="432">
        <v>6292</v>
      </c>
      <c r="J290" s="432">
        <v>9</v>
      </c>
      <c r="K290" s="433">
        <v>56628</v>
      </c>
    </row>
    <row r="291" spans="1:11" ht="14.45" customHeight="1" x14ac:dyDescent="0.2">
      <c r="A291" s="427" t="s">
        <v>436</v>
      </c>
      <c r="B291" s="428" t="s">
        <v>437</v>
      </c>
      <c r="C291" s="429" t="s">
        <v>442</v>
      </c>
      <c r="D291" s="430" t="s">
        <v>443</v>
      </c>
      <c r="E291" s="429" t="s">
        <v>475</v>
      </c>
      <c r="F291" s="430" t="s">
        <v>476</v>
      </c>
      <c r="G291" s="429" t="s">
        <v>1043</v>
      </c>
      <c r="H291" s="429" t="s">
        <v>1044</v>
      </c>
      <c r="I291" s="432">
        <v>4319.33984375</v>
      </c>
      <c r="J291" s="432">
        <v>1</v>
      </c>
      <c r="K291" s="433">
        <v>4319.33984375</v>
      </c>
    </row>
    <row r="292" spans="1:11" ht="14.45" customHeight="1" x14ac:dyDescent="0.2">
      <c r="A292" s="427" t="s">
        <v>436</v>
      </c>
      <c r="B292" s="428" t="s">
        <v>437</v>
      </c>
      <c r="C292" s="429" t="s">
        <v>442</v>
      </c>
      <c r="D292" s="430" t="s">
        <v>443</v>
      </c>
      <c r="E292" s="429" t="s">
        <v>475</v>
      </c>
      <c r="F292" s="430" t="s">
        <v>476</v>
      </c>
      <c r="G292" s="429" t="s">
        <v>1045</v>
      </c>
      <c r="H292" s="429" t="s">
        <v>1046</v>
      </c>
      <c r="I292" s="432">
        <v>77.860000610351563</v>
      </c>
      <c r="J292" s="432">
        <v>1</v>
      </c>
      <c r="K292" s="433">
        <v>77.860000610351563</v>
      </c>
    </row>
    <row r="293" spans="1:11" ht="14.45" customHeight="1" x14ac:dyDescent="0.2">
      <c r="A293" s="427" t="s">
        <v>436</v>
      </c>
      <c r="B293" s="428" t="s">
        <v>437</v>
      </c>
      <c r="C293" s="429" t="s">
        <v>442</v>
      </c>
      <c r="D293" s="430" t="s">
        <v>443</v>
      </c>
      <c r="E293" s="429" t="s">
        <v>475</v>
      </c>
      <c r="F293" s="430" t="s">
        <v>476</v>
      </c>
      <c r="G293" s="429" t="s">
        <v>1047</v>
      </c>
      <c r="H293" s="429" t="s">
        <v>1048</v>
      </c>
      <c r="I293" s="432">
        <v>2470.0120380108174</v>
      </c>
      <c r="J293" s="432">
        <v>27</v>
      </c>
      <c r="K293" s="433">
        <v>65769.720947265625</v>
      </c>
    </row>
    <row r="294" spans="1:11" ht="14.45" customHeight="1" x14ac:dyDescent="0.2">
      <c r="A294" s="427" t="s">
        <v>436</v>
      </c>
      <c r="B294" s="428" t="s">
        <v>437</v>
      </c>
      <c r="C294" s="429" t="s">
        <v>442</v>
      </c>
      <c r="D294" s="430" t="s">
        <v>443</v>
      </c>
      <c r="E294" s="429" t="s">
        <v>475</v>
      </c>
      <c r="F294" s="430" t="s">
        <v>476</v>
      </c>
      <c r="G294" s="429" t="s">
        <v>1049</v>
      </c>
      <c r="H294" s="429" t="s">
        <v>1050</v>
      </c>
      <c r="I294" s="432">
        <v>3120.2149658203125</v>
      </c>
      <c r="J294" s="432">
        <v>4</v>
      </c>
      <c r="K294" s="433">
        <v>12480.85986328125</v>
      </c>
    </row>
    <row r="295" spans="1:11" ht="14.45" customHeight="1" x14ac:dyDescent="0.2">
      <c r="A295" s="427" t="s">
        <v>436</v>
      </c>
      <c r="B295" s="428" t="s">
        <v>437</v>
      </c>
      <c r="C295" s="429" t="s">
        <v>442</v>
      </c>
      <c r="D295" s="430" t="s">
        <v>443</v>
      </c>
      <c r="E295" s="429" t="s">
        <v>475</v>
      </c>
      <c r="F295" s="430" t="s">
        <v>476</v>
      </c>
      <c r="G295" s="429" t="s">
        <v>1051</v>
      </c>
      <c r="H295" s="429" t="s">
        <v>1052</v>
      </c>
      <c r="I295" s="432">
        <v>3163.2159667968749</v>
      </c>
      <c r="J295" s="432">
        <v>5</v>
      </c>
      <c r="K295" s="433">
        <v>15816.079833984375</v>
      </c>
    </row>
    <row r="296" spans="1:11" ht="14.45" customHeight="1" x14ac:dyDescent="0.2">
      <c r="A296" s="427" t="s">
        <v>436</v>
      </c>
      <c r="B296" s="428" t="s">
        <v>437</v>
      </c>
      <c r="C296" s="429" t="s">
        <v>442</v>
      </c>
      <c r="D296" s="430" t="s">
        <v>443</v>
      </c>
      <c r="E296" s="429" t="s">
        <v>475</v>
      </c>
      <c r="F296" s="430" t="s">
        <v>476</v>
      </c>
      <c r="G296" s="429" t="s">
        <v>1053</v>
      </c>
      <c r="H296" s="429" t="s">
        <v>1054</v>
      </c>
      <c r="I296" s="432">
        <v>3120.0999755859375</v>
      </c>
      <c r="J296" s="432">
        <v>4</v>
      </c>
      <c r="K296" s="433">
        <v>12480.39990234375</v>
      </c>
    </row>
    <row r="297" spans="1:11" ht="14.45" customHeight="1" x14ac:dyDescent="0.2">
      <c r="A297" s="427" t="s">
        <v>436</v>
      </c>
      <c r="B297" s="428" t="s">
        <v>437</v>
      </c>
      <c r="C297" s="429" t="s">
        <v>442</v>
      </c>
      <c r="D297" s="430" t="s">
        <v>443</v>
      </c>
      <c r="E297" s="429" t="s">
        <v>475</v>
      </c>
      <c r="F297" s="430" t="s">
        <v>476</v>
      </c>
      <c r="G297" s="429" t="s">
        <v>1055</v>
      </c>
      <c r="H297" s="429" t="s">
        <v>1056</v>
      </c>
      <c r="I297" s="432">
        <v>2463.6180419921875</v>
      </c>
      <c r="J297" s="432">
        <v>26</v>
      </c>
      <c r="K297" s="433">
        <v>63222.990478515625</v>
      </c>
    </row>
    <row r="298" spans="1:11" ht="14.45" customHeight="1" x14ac:dyDescent="0.2">
      <c r="A298" s="427" t="s">
        <v>436</v>
      </c>
      <c r="B298" s="428" t="s">
        <v>437</v>
      </c>
      <c r="C298" s="429" t="s">
        <v>442</v>
      </c>
      <c r="D298" s="430" t="s">
        <v>443</v>
      </c>
      <c r="E298" s="429" t="s">
        <v>475</v>
      </c>
      <c r="F298" s="430" t="s">
        <v>476</v>
      </c>
      <c r="G298" s="429" t="s">
        <v>1057</v>
      </c>
      <c r="H298" s="429" t="s">
        <v>1058</v>
      </c>
      <c r="I298" s="432">
        <v>2064.9100341796875</v>
      </c>
      <c r="J298" s="432">
        <v>9</v>
      </c>
      <c r="K298" s="433">
        <v>18583.540283203125</v>
      </c>
    </row>
    <row r="299" spans="1:11" ht="14.45" customHeight="1" x14ac:dyDescent="0.2">
      <c r="A299" s="427" t="s">
        <v>436</v>
      </c>
      <c r="B299" s="428" t="s">
        <v>437</v>
      </c>
      <c r="C299" s="429" t="s">
        <v>442</v>
      </c>
      <c r="D299" s="430" t="s">
        <v>443</v>
      </c>
      <c r="E299" s="429" t="s">
        <v>475</v>
      </c>
      <c r="F299" s="430" t="s">
        <v>476</v>
      </c>
      <c r="G299" s="429" t="s">
        <v>1059</v>
      </c>
      <c r="H299" s="429" t="s">
        <v>1060</v>
      </c>
      <c r="I299" s="432">
        <v>2064.953369140625</v>
      </c>
      <c r="J299" s="432">
        <v>10</v>
      </c>
      <c r="K299" s="433">
        <v>20648.84033203125</v>
      </c>
    </row>
    <row r="300" spans="1:11" ht="14.45" customHeight="1" x14ac:dyDescent="0.2">
      <c r="A300" s="427" t="s">
        <v>436</v>
      </c>
      <c r="B300" s="428" t="s">
        <v>437</v>
      </c>
      <c r="C300" s="429" t="s">
        <v>442</v>
      </c>
      <c r="D300" s="430" t="s">
        <v>443</v>
      </c>
      <c r="E300" s="429" t="s">
        <v>475</v>
      </c>
      <c r="F300" s="430" t="s">
        <v>476</v>
      </c>
      <c r="G300" s="429" t="s">
        <v>1061</v>
      </c>
      <c r="H300" s="429" t="s">
        <v>1062</v>
      </c>
      <c r="I300" s="432">
        <v>1530.5899658203125</v>
      </c>
      <c r="J300" s="432">
        <v>1</v>
      </c>
      <c r="K300" s="433">
        <v>1530.5899658203125</v>
      </c>
    </row>
    <row r="301" spans="1:11" ht="14.45" customHeight="1" x14ac:dyDescent="0.2">
      <c r="A301" s="427" t="s">
        <v>436</v>
      </c>
      <c r="B301" s="428" t="s">
        <v>437</v>
      </c>
      <c r="C301" s="429" t="s">
        <v>442</v>
      </c>
      <c r="D301" s="430" t="s">
        <v>443</v>
      </c>
      <c r="E301" s="429" t="s">
        <v>475</v>
      </c>
      <c r="F301" s="430" t="s">
        <v>476</v>
      </c>
      <c r="G301" s="429" t="s">
        <v>1061</v>
      </c>
      <c r="H301" s="429" t="s">
        <v>1063</v>
      </c>
      <c r="I301" s="432">
        <v>1530.0149536132813</v>
      </c>
      <c r="J301" s="432">
        <v>2</v>
      </c>
      <c r="K301" s="433">
        <v>3060.0299072265625</v>
      </c>
    </row>
    <row r="302" spans="1:11" ht="14.45" customHeight="1" x14ac:dyDescent="0.2">
      <c r="A302" s="427" t="s">
        <v>436</v>
      </c>
      <c r="B302" s="428" t="s">
        <v>437</v>
      </c>
      <c r="C302" s="429" t="s">
        <v>442</v>
      </c>
      <c r="D302" s="430" t="s">
        <v>443</v>
      </c>
      <c r="E302" s="429" t="s">
        <v>475</v>
      </c>
      <c r="F302" s="430" t="s">
        <v>476</v>
      </c>
      <c r="G302" s="429" t="s">
        <v>1064</v>
      </c>
      <c r="H302" s="429" t="s">
        <v>1065</v>
      </c>
      <c r="I302" s="432">
        <v>4778.2900390625</v>
      </c>
      <c r="J302" s="432">
        <v>1</v>
      </c>
      <c r="K302" s="433">
        <v>4778.2900390625</v>
      </c>
    </row>
    <row r="303" spans="1:11" ht="14.45" customHeight="1" x14ac:dyDescent="0.2">
      <c r="A303" s="427" t="s">
        <v>436</v>
      </c>
      <c r="B303" s="428" t="s">
        <v>437</v>
      </c>
      <c r="C303" s="429" t="s">
        <v>442</v>
      </c>
      <c r="D303" s="430" t="s">
        <v>443</v>
      </c>
      <c r="E303" s="429" t="s">
        <v>475</v>
      </c>
      <c r="F303" s="430" t="s">
        <v>476</v>
      </c>
      <c r="G303" s="429" t="s">
        <v>1066</v>
      </c>
      <c r="H303" s="429" t="s">
        <v>1067</v>
      </c>
      <c r="I303" s="432">
        <v>7961.7998046875</v>
      </c>
      <c r="J303" s="432">
        <v>1</v>
      </c>
      <c r="K303" s="433">
        <v>7961.7998046875</v>
      </c>
    </row>
    <row r="304" spans="1:11" ht="14.45" customHeight="1" x14ac:dyDescent="0.2">
      <c r="A304" s="427" t="s">
        <v>436</v>
      </c>
      <c r="B304" s="428" t="s">
        <v>437</v>
      </c>
      <c r="C304" s="429" t="s">
        <v>442</v>
      </c>
      <c r="D304" s="430" t="s">
        <v>443</v>
      </c>
      <c r="E304" s="429" t="s">
        <v>475</v>
      </c>
      <c r="F304" s="430" t="s">
        <v>476</v>
      </c>
      <c r="G304" s="429" t="s">
        <v>1068</v>
      </c>
      <c r="H304" s="429" t="s">
        <v>1069</v>
      </c>
      <c r="I304" s="432">
        <v>6655</v>
      </c>
      <c r="J304" s="432">
        <v>1</v>
      </c>
      <c r="K304" s="433">
        <v>6655</v>
      </c>
    </row>
    <row r="305" spans="1:11" ht="14.45" customHeight="1" x14ac:dyDescent="0.2">
      <c r="A305" s="427" t="s">
        <v>436</v>
      </c>
      <c r="B305" s="428" t="s">
        <v>437</v>
      </c>
      <c r="C305" s="429" t="s">
        <v>442</v>
      </c>
      <c r="D305" s="430" t="s">
        <v>443</v>
      </c>
      <c r="E305" s="429" t="s">
        <v>475</v>
      </c>
      <c r="F305" s="430" t="s">
        <v>476</v>
      </c>
      <c r="G305" s="429" t="s">
        <v>1070</v>
      </c>
      <c r="H305" s="429" t="s">
        <v>1071</v>
      </c>
      <c r="I305" s="432">
        <v>9965.5498046875</v>
      </c>
      <c r="J305" s="432">
        <v>1</v>
      </c>
      <c r="K305" s="433">
        <v>9965.5498046875</v>
      </c>
    </row>
    <row r="306" spans="1:11" ht="14.45" customHeight="1" x14ac:dyDescent="0.2">
      <c r="A306" s="427" t="s">
        <v>436</v>
      </c>
      <c r="B306" s="428" t="s">
        <v>437</v>
      </c>
      <c r="C306" s="429" t="s">
        <v>442</v>
      </c>
      <c r="D306" s="430" t="s">
        <v>443</v>
      </c>
      <c r="E306" s="429" t="s">
        <v>475</v>
      </c>
      <c r="F306" s="430" t="s">
        <v>476</v>
      </c>
      <c r="G306" s="429" t="s">
        <v>1072</v>
      </c>
      <c r="H306" s="429" t="s">
        <v>1073</v>
      </c>
      <c r="I306" s="432">
        <v>4376</v>
      </c>
      <c r="J306" s="432">
        <v>1</v>
      </c>
      <c r="K306" s="433">
        <v>4376</v>
      </c>
    </row>
    <row r="307" spans="1:11" ht="14.45" customHeight="1" x14ac:dyDescent="0.2">
      <c r="A307" s="427" t="s">
        <v>436</v>
      </c>
      <c r="B307" s="428" t="s">
        <v>437</v>
      </c>
      <c r="C307" s="429" t="s">
        <v>442</v>
      </c>
      <c r="D307" s="430" t="s">
        <v>443</v>
      </c>
      <c r="E307" s="429" t="s">
        <v>475</v>
      </c>
      <c r="F307" s="430" t="s">
        <v>476</v>
      </c>
      <c r="G307" s="429" t="s">
        <v>1074</v>
      </c>
      <c r="H307" s="429" t="s">
        <v>1075</v>
      </c>
      <c r="I307" s="432">
        <v>2233.2820312499998</v>
      </c>
      <c r="J307" s="432">
        <v>5</v>
      </c>
      <c r="K307" s="433">
        <v>11166.41015625</v>
      </c>
    </row>
    <row r="308" spans="1:11" ht="14.45" customHeight="1" x14ac:dyDescent="0.2">
      <c r="A308" s="427" t="s">
        <v>436</v>
      </c>
      <c r="B308" s="428" t="s">
        <v>437</v>
      </c>
      <c r="C308" s="429" t="s">
        <v>442</v>
      </c>
      <c r="D308" s="430" t="s">
        <v>443</v>
      </c>
      <c r="E308" s="429" t="s">
        <v>475</v>
      </c>
      <c r="F308" s="430" t="s">
        <v>476</v>
      </c>
      <c r="G308" s="429" t="s">
        <v>1076</v>
      </c>
      <c r="H308" s="429" t="s">
        <v>1077</v>
      </c>
      <c r="I308" s="432">
        <v>2233.2820312499998</v>
      </c>
      <c r="J308" s="432">
        <v>6</v>
      </c>
      <c r="K308" s="433">
        <v>13231.710205078125</v>
      </c>
    </row>
    <row r="309" spans="1:11" ht="14.45" customHeight="1" x14ac:dyDescent="0.2">
      <c r="A309" s="427" t="s">
        <v>436</v>
      </c>
      <c r="B309" s="428" t="s">
        <v>437</v>
      </c>
      <c r="C309" s="429" t="s">
        <v>442</v>
      </c>
      <c r="D309" s="430" t="s">
        <v>443</v>
      </c>
      <c r="E309" s="429" t="s">
        <v>475</v>
      </c>
      <c r="F309" s="430" t="s">
        <v>476</v>
      </c>
      <c r="G309" s="429" t="s">
        <v>1078</v>
      </c>
      <c r="H309" s="429" t="s">
        <v>1079</v>
      </c>
      <c r="I309" s="432">
        <v>2292.0980468749999</v>
      </c>
      <c r="J309" s="432">
        <v>5</v>
      </c>
      <c r="K309" s="433">
        <v>11460.490234375</v>
      </c>
    </row>
    <row r="310" spans="1:11" ht="14.45" customHeight="1" x14ac:dyDescent="0.2">
      <c r="A310" s="427" t="s">
        <v>436</v>
      </c>
      <c r="B310" s="428" t="s">
        <v>437</v>
      </c>
      <c r="C310" s="429" t="s">
        <v>442</v>
      </c>
      <c r="D310" s="430" t="s">
        <v>443</v>
      </c>
      <c r="E310" s="429" t="s">
        <v>475</v>
      </c>
      <c r="F310" s="430" t="s">
        <v>476</v>
      </c>
      <c r="G310" s="429" t="s">
        <v>1080</v>
      </c>
      <c r="H310" s="429" t="s">
        <v>1081</v>
      </c>
      <c r="I310" s="432">
        <v>3263.5516357421875</v>
      </c>
      <c r="J310" s="432">
        <v>6</v>
      </c>
      <c r="K310" s="433">
        <v>19581.309814453125</v>
      </c>
    </row>
    <row r="311" spans="1:11" ht="14.45" customHeight="1" x14ac:dyDescent="0.2">
      <c r="A311" s="427" t="s">
        <v>436</v>
      </c>
      <c r="B311" s="428" t="s">
        <v>437</v>
      </c>
      <c r="C311" s="429" t="s">
        <v>442</v>
      </c>
      <c r="D311" s="430" t="s">
        <v>443</v>
      </c>
      <c r="E311" s="429" t="s">
        <v>475</v>
      </c>
      <c r="F311" s="430" t="s">
        <v>476</v>
      </c>
      <c r="G311" s="429" t="s">
        <v>1082</v>
      </c>
      <c r="H311" s="429" t="s">
        <v>1083</v>
      </c>
      <c r="I311" s="432">
        <v>3249.2179687500002</v>
      </c>
      <c r="J311" s="432">
        <v>6</v>
      </c>
      <c r="K311" s="433">
        <v>19581.309814453125</v>
      </c>
    </row>
    <row r="312" spans="1:11" ht="14.45" customHeight="1" x14ac:dyDescent="0.2">
      <c r="A312" s="427" t="s">
        <v>436</v>
      </c>
      <c r="B312" s="428" t="s">
        <v>437</v>
      </c>
      <c r="C312" s="429" t="s">
        <v>442</v>
      </c>
      <c r="D312" s="430" t="s">
        <v>443</v>
      </c>
      <c r="E312" s="429" t="s">
        <v>475</v>
      </c>
      <c r="F312" s="430" t="s">
        <v>476</v>
      </c>
      <c r="G312" s="429" t="s">
        <v>1084</v>
      </c>
      <c r="H312" s="429" t="s">
        <v>1085</v>
      </c>
      <c r="I312" s="432">
        <v>3335.219970703125</v>
      </c>
      <c r="J312" s="432">
        <v>1</v>
      </c>
      <c r="K312" s="433">
        <v>3335.219970703125</v>
      </c>
    </row>
    <row r="313" spans="1:11" ht="14.45" customHeight="1" x14ac:dyDescent="0.2">
      <c r="A313" s="427" t="s">
        <v>436</v>
      </c>
      <c r="B313" s="428" t="s">
        <v>437</v>
      </c>
      <c r="C313" s="429" t="s">
        <v>442</v>
      </c>
      <c r="D313" s="430" t="s">
        <v>443</v>
      </c>
      <c r="E313" s="429" t="s">
        <v>475</v>
      </c>
      <c r="F313" s="430" t="s">
        <v>476</v>
      </c>
      <c r="G313" s="429" t="s">
        <v>1086</v>
      </c>
      <c r="H313" s="429" t="s">
        <v>1087</v>
      </c>
      <c r="I313" s="432">
        <v>3335.219970703125</v>
      </c>
      <c r="J313" s="432">
        <v>2</v>
      </c>
      <c r="K313" s="433">
        <v>6670.43994140625</v>
      </c>
    </row>
    <row r="314" spans="1:11" ht="14.45" customHeight="1" x14ac:dyDescent="0.2">
      <c r="A314" s="427" t="s">
        <v>436</v>
      </c>
      <c r="B314" s="428" t="s">
        <v>437</v>
      </c>
      <c r="C314" s="429" t="s">
        <v>442</v>
      </c>
      <c r="D314" s="430" t="s">
        <v>443</v>
      </c>
      <c r="E314" s="429" t="s">
        <v>475</v>
      </c>
      <c r="F314" s="430" t="s">
        <v>476</v>
      </c>
      <c r="G314" s="429" t="s">
        <v>1088</v>
      </c>
      <c r="H314" s="429" t="s">
        <v>1089</v>
      </c>
      <c r="I314" s="432">
        <v>3335.219970703125</v>
      </c>
      <c r="J314" s="432">
        <v>2</v>
      </c>
      <c r="K314" s="433">
        <v>6670.43994140625</v>
      </c>
    </row>
    <row r="315" spans="1:11" ht="14.45" customHeight="1" x14ac:dyDescent="0.2">
      <c r="A315" s="427" t="s">
        <v>436</v>
      </c>
      <c r="B315" s="428" t="s">
        <v>437</v>
      </c>
      <c r="C315" s="429" t="s">
        <v>442</v>
      </c>
      <c r="D315" s="430" t="s">
        <v>443</v>
      </c>
      <c r="E315" s="429" t="s">
        <v>475</v>
      </c>
      <c r="F315" s="430" t="s">
        <v>476</v>
      </c>
      <c r="G315" s="429" t="s">
        <v>1090</v>
      </c>
      <c r="H315" s="429" t="s">
        <v>1091</v>
      </c>
      <c r="I315" s="432">
        <v>3263.5516357421875</v>
      </c>
      <c r="J315" s="432">
        <v>6</v>
      </c>
      <c r="K315" s="433">
        <v>19581.309814453125</v>
      </c>
    </row>
    <row r="316" spans="1:11" ht="14.45" customHeight="1" x14ac:dyDescent="0.2">
      <c r="A316" s="427" t="s">
        <v>436</v>
      </c>
      <c r="B316" s="428" t="s">
        <v>437</v>
      </c>
      <c r="C316" s="429" t="s">
        <v>442</v>
      </c>
      <c r="D316" s="430" t="s">
        <v>443</v>
      </c>
      <c r="E316" s="429" t="s">
        <v>475</v>
      </c>
      <c r="F316" s="430" t="s">
        <v>476</v>
      </c>
      <c r="G316" s="429" t="s">
        <v>1092</v>
      </c>
      <c r="H316" s="429" t="s">
        <v>1093</v>
      </c>
      <c r="I316" s="432">
        <v>3263.5516357421875</v>
      </c>
      <c r="J316" s="432">
        <v>6</v>
      </c>
      <c r="K316" s="433">
        <v>19581.309814453125</v>
      </c>
    </row>
    <row r="317" spans="1:11" ht="14.45" customHeight="1" x14ac:dyDescent="0.2">
      <c r="A317" s="427" t="s">
        <v>436</v>
      </c>
      <c r="B317" s="428" t="s">
        <v>437</v>
      </c>
      <c r="C317" s="429" t="s">
        <v>442</v>
      </c>
      <c r="D317" s="430" t="s">
        <v>443</v>
      </c>
      <c r="E317" s="429" t="s">
        <v>475</v>
      </c>
      <c r="F317" s="430" t="s">
        <v>476</v>
      </c>
      <c r="G317" s="429" t="s">
        <v>1094</v>
      </c>
      <c r="H317" s="429" t="s">
        <v>1095</v>
      </c>
      <c r="I317" s="432">
        <v>3249.2179687500002</v>
      </c>
      <c r="J317" s="432">
        <v>5</v>
      </c>
      <c r="K317" s="433">
        <v>16246.08984375</v>
      </c>
    </row>
    <row r="318" spans="1:11" ht="14.45" customHeight="1" x14ac:dyDescent="0.2">
      <c r="A318" s="427" t="s">
        <v>436</v>
      </c>
      <c r="B318" s="428" t="s">
        <v>437</v>
      </c>
      <c r="C318" s="429" t="s">
        <v>442</v>
      </c>
      <c r="D318" s="430" t="s">
        <v>443</v>
      </c>
      <c r="E318" s="429" t="s">
        <v>475</v>
      </c>
      <c r="F318" s="430" t="s">
        <v>476</v>
      </c>
      <c r="G318" s="429" t="s">
        <v>1096</v>
      </c>
      <c r="H318" s="429" t="s">
        <v>1097</v>
      </c>
      <c r="I318" s="432">
        <v>3335.219970703125</v>
      </c>
      <c r="J318" s="432">
        <v>2</v>
      </c>
      <c r="K318" s="433">
        <v>6670.43994140625</v>
      </c>
    </row>
    <row r="319" spans="1:11" ht="14.45" customHeight="1" x14ac:dyDescent="0.2">
      <c r="A319" s="427" t="s">
        <v>436</v>
      </c>
      <c r="B319" s="428" t="s">
        <v>437</v>
      </c>
      <c r="C319" s="429" t="s">
        <v>442</v>
      </c>
      <c r="D319" s="430" t="s">
        <v>443</v>
      </c>
      <c r="E319" s="429" t="s">
        <v>475</v>
      </c>
      <c r="F319" s="430" t="s">
        <v>476</v>
      </c>
      <c r="G319" s="429" t="s">
        <v>1098</v>
      </c>
      <c r="H319" s="429" t="s">
        <v>1099</v>
      </c>
      <c r="I319" s="432">
        <v>3263.5516357421875</v>
      </c>
      <c r="J319" s="432">
        <v>6</v>
      </c>
      <c r="K319" s="433">
        <v>19581.309814453125</v>
      </c>
    </row>
    <row r="320" spans="1:11" ht="14.45" customHeight="1" x14ac:dyDescent="0.2">
      <c r="A320" s="427" t="s">
        <v>436</v>
      </c>
      <c r="B320" s="428" t="s">
        <v>437</v>
      </c>
      <c r="C320" s="429" t="s">
        <v>442</v>
      </c>
      <c r="D320" s="430" t="s">
        <v>443</v>
      </c>
      <c r="E320" s="429" t="s">
        <v>475</v>
      </c>
      <c r="F320" s="430" t="s">
        <v>476</v>
      </c>
      <c r="G320" s="429" t="s">
        <v>1100</v>
      </c>
      <c r="H320" s="429" t="s">
        <v>1101</v>
      </c>
      <c r="I320" s="432">
        <v>3191.88330078125</v>
      </c>
      <c r="J320" s="432">
        <v>3</v>
      </c>
      <c r="K320" s="433">
        <v>9575.64990234375</v>
      </c>
    </row>
    <row r="321" spans="1:11" ht="14.45" customHeight="1" x14ac:dyDescent="0.2">
      <c r="A321" s="427" t="s">
        <v>436</v>
      </c>
      <c r="B321" s="428" t="s">
        <v>437</v>
      </c>
      <c r="C321" s="429" t="s">
        <v>442</v>
      </c>
      <c r="D321" s="430" t="s">
        <v>443</v>
      </c>
      <c r="E321" s="429" t="s">
        <v>475</v>
      </c>
      <c r="F321" s="430" t="s">
        <v>476</v>
      </c>
      <c r="G321" s="429" t="s">
        <v>1102</v>
      </c>
      <c r="H321" s="429" t="s">
        <v>1103</v>
      </c>
      <c r="I321" s="432">
        <v>2402.7249755859375</v>
      </c>
      <c r="J321" s="432">
        <v>4</v>
      </c>
      <c r="K321" s="433">
        <v>9610.89990234375</v>
      </c>
    </row>
    <row r="322" spans="1:11" ht="14.45" customHeight="1" x14ac:dyDescent="0.2">
      <c r="A322" s="427" t="s">
        <v>436</v>
      </c>
      <c r="B322" s="428" t="s">
        <v>437</v>
      </c>
      <c r="C322" s="429" t="s">
        <v>442</v>
      </c>
      <c r="D322" s="430" t="s">
        <v>443</v>
      </c>
      <c r="E322" s="429" t="s">
        <v>475</v>
      </c>
      <c r="F322" s="430" t="s">
        <v>476</v>
      </c>
      <c r="G322" s="429" t="s">
        <v>1104</v>
      </c>
      <c r="H322" s="429" t="s">
        <v>1105</v>
      </c>
      <c r="I322" s="432">
        <v>2402.7249755859375</v>
      </c>
      <c r="J322" s="432">
        <v>4</v>
      </c>
      <c r="K322" s="433">
        <v>9610.89990234375</v>
      </c>
    </row>
    <row r="323" spans="1:11" ht="14.45" customHeight="1" x14ac:dyDescent="0.2">
      <c r="A323" s="427" t="s">
        <v>436</v>
      </c>
      <c r="B323" s="428" t="s">
        <v>437</v>
      </c>
      <c r="C323" s="429" t="s">
        <v>442</v>
      </c>
      <c r="D323" s="430" t="s">
        <v>443</v>
      </c>
      <c r="E323" s="429" t="s">
        <v>475</v>
      </c>
      <c r="F323" s="430" t="s">
        <v>476</v>
      </c>
      <c r="G323" s="429" t="s">
        <v>1106</v>
      </c>
      <c r="H323" s="429" t="s">
        <v>1107</v>
      </c>
      <c r="I323" s="432">
        <v>3382.4339843749999</v>
      </c>
      <c r="J323" s="432">
        <v>5</v>
      </c>
      <c r="K323" s="433">
        <v>16912.169921875</v>
      </c>
    </row>
    <row r="324" spans="1:11" ht="14.45" customHeight="1" x14ac:dyDescent="0.2">
      <c r="A324" s="427" t="s">
        <v>436</v>
      </c>
      <c r="B324" s="428" t="s">
        <v>437</v>
      </c>
      <c r="C324" s="429" t="s">
        <v>442</v>
      </c>
      <c r="D324" s="430" t="s">
        <v>443</v>
      </c>
      <c r="E324" s="429" t="s">
        <v>475</v>
      </c>
      <c r="F324" s="430" t="s">
        <v>476</v>
      </c>
      <c r="G324" s="429" t="s">
        <v>1108</v>
      </c>
      <c r="H324" s="429" t="s">
        <v>1109</v>
      </c>
      <c r="I324" s="432">
        <v>3501.739990234375</v>
      </c>
      <c r="J324" s="432">
        <v>2</v>
      </c>
      <c r="K324" s="433">
        <v>7003.47998046875</v>
      </c>
    </row>
    <row r="325" spans="1:11" ht="14.45" customHeight="1" x14ac:dyDescent="0.2">
      <c r="A325" s="427" t="s">
        <v>436</v>
      </c>
      <c r="B325" s="428" t="s">
        <v>437</v>
      </c>
      <c r="C325" s="429" t="s">
        <v>442</v>
      </c>
      <c r="D325" s="430" t="s">
        <v>443</v>
      </c>
      <c r="E325" s="429" t="s">
        <v>475</v>
      </c>
      <c r="F325" s="430" t="s">
        <v>476</v>
      </c>
      <c r="G325" s="429" t="s">
        <v>1110</v>
      </c>
      <c r="H325" s="429" t="s">
        <v>1111</v>
      </c>
      <c r="I325" s="432">
        <v>2235.22998046875</v>
      </c>
      <c r="J325" s="432">
        <v>2</v>
      </c>
      <c r="K325" s="433">
        <v>4470.4599609375</v>
      </c>
    </row>
    <row r="326" spans="1:11" ht="14.45" customHeight="1" x14ac:dyDescent="0.2">
      <c r="A326" s="427" t="s">
        <v>436</v>
      </c>
      <c r="B326" s="428" t="s">
        <v>437</v>
      </c>
      <c r="C326" s="429" t="s">
        <v>442</v>
      </c>
      <c r="D326" s="430" t="s">
        <v>443</v>
      </c>
      <c r="E326" s="429" t="s">
        <v>475</v>
      </c>
      <c r="F326" s="430" t="s">
        <v>476</v>
      </c>
      <c r="G326" s="429" t="s">
        <v>1112</v>
      </c>
      <c r="H326" s="429" t="s">
        <v>1113</v>
      </c>
      <c r="I326" s="432">
        <v>2235.22998046875</v>
      </c>
      <c r="J326" s="432">
        <v>3</v>
      </c>
      <c r="K326" s="433">
        <v>6705.68994140625</v>
      </c>
    </row>
    <row r="327" spans="1:11" ht="14.45" customHeight="1" x14ac:dyDescent="0.2">
      <c r="A327" s="427" t="s">
        <v>436</v>
      </c>
      <c r="B327" s="428" t="s">
        <v>437</v>
      </c>
      <c r="C327" s="429" t="s">
        <v>442</v>
      </c>
      <c r="D327" s="430" t="s">
        <v>443</v>
      </c>
      <c r="E327" s="429" t="s">
        <v>475</v>
      </c>
      <c r="F327" s="430" t="s">
        <v>476</v>
      </c>
      <c r="G327" s="429" t="s">
        <v>1114</v>
      </c>
      <c r="H327" s="429" t="s">
        <v>1115</v>
      </c>
      <c r="I327" s="432">
        <v>3501.739990234375</v>
      </c>
      <c r="J327" s="432">
        <v>2</v>
      </c>
      <c r="K327" s="433">
        <v>7003.47998046875</v>
      </c>
    </row>
    <row r="328" spans="1:11" ht="14.45" customHeight="1" x14ac:dyDescent="0.2">
      <c r="A328" s="427" t="s">
        <v>436</v>
      </c>
      <c r="B328" s="428" t="s">
        <v>437</v>
      </c>
      <c r="C328" s="429" t="s">
        <v>442</v>
      </c>
      <c r="D328" s="430" t="s">
        <v>443</v>
      </c>
      <c r="E328" s="429" t="s">
        <v>475</v>
      </c>
      <c r="F328" s="430" t="s">
        <v>476</v>
      </c>
      <c r="G328" s="429" t="s">
        <v>1116</v>
      </c>
      <c r="H328" s="429" t="s">
        <v>1117</v>
      </c>
      <c r="I328" s="432">
        <v>2235.22998046875</v>
      </c>
      <c r="J328" s="432">
        <v>2</v>
      </c>
      <c r="K328" s="433">
        <v>4470.4599609375</v>
      </c>
    </row>
    <row r="329" spans="1:11" ht="14.45" customHeight="1" x14ac:dyDescent="0.2">
      <c r="A329" s="427" t="s">
        <v>436</v>
      </c>
      <c r="B329" s="428" t="s">
        <v>437</v>
      </c>
      <c r="C329" s="429" t="s">
        <v>442</v>
      </c>
      <c r="D329" s="430" t="s">
        <v>443</v>
      </c>
      <c r="E329" s="429" t="s">
        <v>475</v>
      </c>
      <c r="F329" s="430" t="s">
        <v>476</v>
      </c>
      <c r="G329" s="429" t="s">
        <v>1118</v>
      </c>
      <c r="H329" s="429" t="s">
        <v>1119</v>
      </c>
      <c r="I329" s="432">
        <v>2235.22998046875</v>
      </c>
      <c r="J329" s="432">
        <v>2</v>
      </c>
      <c r="K329" s="433">
        <v>4470.4599609375</v>
      </c>
    </row>
    <row r="330" spans="1:11" ht="14.45" customHeight="1" x14ac:dyDescent="0.2">
      <c r="A330" s="427" t="s">
        <v>436</v>
      </c>
      <c r="B330" s="428" t="s">
        <v>437</v>
      </c>
      <c r="C330" s="429" t="s">
        <v>442</v>
      </c>
      <c r="D330" s="430" t="s">
        <v>443</v>
      </c>
      <c r="E330" s="429" t="s">
        <v>475</v>
      </c>
      <c r="F330" s="430" t="s">
        <v>476</v>
      </c>
      <c r="G330" s="429" t="s">
        <v>1120</v>
      </c>
      <c r="H330" s="429" t="s">
        <v>1121</v>
      </c>
      <c r="I330" s="432">
        <v>3303.056640625</v>
      </c>
      <c r="J330" s="432">
        <v>3</v>
      </c>
      <c r="K330" s="433">
        <v>9909.169921875</v>
      </c>
    </row>
    <row r="331" spans="1:11" ht="14.45" customHeight="1" x14ac:dyDescent="0.2">
      <c r="A331" s="427" t="s">
        <v>436</v>
      </c>
      <c r="B331" s="428" t="s">
        <v>437</v>
      </c>
      <c r="C331" s="429" t="s">
        <v>442</v>
      </c>
      <c r="D331" s="430" t="s">
        <v>443</v>
      </c>
      <c r="E331" s="429" t="s">
        <v>475</v>
      </c>
      <c r="F331" s="430" t="s">
        <v>476</v>
      </c>
      <c r="G331" s="429" t="s">
        <v>1122</v>
      </c>
      <c r="H331" s="429" t="s">
        <v>1123</v>
      </c>
      <c r="I331" s="432">
        <v>3335.219970703125</v>
      </c>
      <c r="J331" s="432">
        <v>1</v>
      </c>
      <c r="K331" s="433">
        <v>3335.219970703125</v>
      </c>
    </row>
    <row r="332" spans="1:11" ht="14.45" customHeight="1" x14ac:dyDescent="0.2">
      <c r="A332" s="427" t="s">
        <v>436</v>
      </c>
      <c r="B332" s="428" t="s">
        <v>437</v>
      </c>
      <c r="C332" s="429" t="s">
        <v>442</v>
      </c>
      <c r="D332" s="430" t="s">
        <v>443</v>
      </c>
      <c r="E332" s="429" t="s">
        <v>475</v>
      </c>
      <c r="F332" s="430" t="s">
        <v>476</v>
      </c>
      <c r="G332" s="429" t="s">
        <v>1124</v>
      </c>
      <c r="H332" s="429" t="s">
        <v>1125</v>
      </c>
      <c r="I332" s="432">
        <v>1983.6332872178818</v>
      </c>
      <c r="J332" s="432">
        <v>19</v>
      </c>
      <c r="K332" s="433">
        <v>37688.550048828125</v>
      </c>
    </row>
    <row r="333" spans="1:11" ht="14.45" customHeight="1" x14ac:dyDescent="0.2">
      <c r="A333" s="427" t="s">
        <v>436</v>
      </c>
      <c r="B333" s="428" t="s">
        <v>437</v>
      </c>
      <c r="C333" s="429" t="s">
        <v>442</v>
      </c>
      <c r="D333" s="430" t="s">
        <v>443</v>
      </c>
      <c r="E333" s="429" t="s">
        <v>475</v>
      </c>
      <c r="F333" s="430" t="s">
        <v>476</v>
      </c>
      <c r="G333" s="429" t="s">
        <v>1126</v>
      </c>
      <c r="H333" s="429" t="s">
        <v>1127</v>
      </c>
      <c r="I333" s="432">
        <v>4625.0295840992649</v>
      </c>
      <c r="J333" s="432">
        <v>31</v>
      </c>
      <c r="K333" s="433">
        <v>143375.4052734375</v>
      </c>
    </row>
    <row r="334" spans="1:11" ht="14.45" customHeight="1" x14ac:dyDescent="0.2">
      <c r="A334" s="427" t="s">
        <v>436</v>
      </c>
      <c r="B334" s="428" t="s">
        <v>437</v>
      </c>
      <c r="C334" s="429" t="s">
        <v>442</v>
      </c>
      <c r="D334" s="430" t="s">
        <v>443</v>
      </c>
      <c r="E334" s="429" t="s">
        <v>475</v>
      </c>
      <c r="F334" s="430" t="s">
        <v>476</v>
      </c>
      <c r="G334" s="429" t="s">
        <v>1128</v>
      </c>
      <c r="H334" s="429" t="s">
        <v>1129</v>
      </c>
      <c r="I334" s="432">
        <v>7828.698893229167</v>
      </c>
      <c r="J334" s="432">
        <v>14</v>
      </c>
      <c r="K334" s="433">
        <v>109904.2890625</v>
      </c>
    </row>
    <row r="335" spans="1:11" ht="14.45" customHeight="1" x14ac:dyDescent="0.2">
      <c r="A335" s="427" t="s">
        <v>436</v>
      </c>
      <c r="B335" s="428" t="s">
        <v>437</v>
      </c>
      <c r="C335" s="429" t="s">
        <v>442</v>
      </c>
      <c r="D335" s="430" t="s">
        <v>443</v>
      </c>
      <c r="E335" s="429" t="s">
        <v>475</v>
      </c>
      <c r="F335" s="430" t="s">
        <v>476</v>
      </c>
      <c r="G335" s="429" t="s">
        <v>1130</v>
      </c>
      <c r="H335" s="429" t="s">
        <v>1131</v>
      </c>
      <c r="I335" s="432">
        <v>494.13999938964844</v>
      </c>
      <c r="J335" s="432">
        <v>41</v>
      </c>
      <c r="K335" s="433">
        <v>20264.800109863281</v>
      </c>
    </row>
    <row r="336" spans="1:11" ht="14.45" customHeight="1" x14ac:dyDescent="0.2">
      <c r="A336" s="427" t="s">
        <v>436</v>
      </c>
      <c r="B336" s="428" t="s">
        <v>437</v>
      </c>
      <c r="C336" s="429" t="s">
        <v>442</v>
      </c>
      <c r="D336" s="430" t="s">
        <v>443</v>
      </c>
      <c r="E336" s="429" t="s">
        <v>475</v>
      </c>
      <c r="F336" s="430" t="s">
        <v>476</v>
      </c>
      <c r="G336" s="429" t="s">
        <v>1132</v>
      </c>
      <c r="H336" s="429" t="s">
        <v>1133</v>
      </c>
      <c r="I336" s="432">
        <v>7358.85986328125</v>
      </c>
      <c r="J336" s="432">
        <v>1</v>
      </c>
      <c r="K336" s="433">
        <v>7358.85986328125</v>
      </c>
    </row>
    <row r="337" spans="1:11" ht="14.45" customHeight="1" x14ac:dyDescent="0.2">
      <c r="A337" s="427" t="s">
        <v>436</v>
      </c>
      <c r="B337" s="428" t="s">
        <v>437</v>
      </c>
      <c r="C337" s="429" t="s">
        <v>442</v>
      </c>
      <c r="D337" s="430" t="s">
        <v>443</v>
      </c>
      <c r="E337" s="429" t="s">
        <v>475</v>
      </c>
      <c r="F337" s="430" t="s">
        <v>476</v>
      </c>
      <c r="G337" s="429" t="s">
        <v>1134</v>
      </c>
      <c r="H337" s="429" t="s">
        <v>1135</v>
      </c>
      <c r="I337" s="432">
        <v>62750.6015625</v>
      </c>
      <c r="J337" s="432">
        <v>2</v>
      </c>
      <c r="K337" s="433">
        <v>125501.203125</v>
      </c>
    </row>
    <row r="338" spans="1:11" ht="14.45" customHeight="1" x14ac:dyDescent="0.2">
      <c r="A338" s="427" t="s">
        <v>436</v>
      </c>
      <c r="B338" s="428" t="s">
        <v>437</v>
      </c>
      <c r="C338" s="429" t="s">
        <v>442</v>
      </c>
      <c r="D338" s="430" t="s">
        <v>443</v>
      </c>
      <c r="E338" s="429" t="s">
        <v>475</v>
      </c>
      <c r="F338" s="430" t="s">
        <v>476</v>
      </c>
      <c r="G338" s="429" t="s">
        <v>1136</v>
      </c>
      <c r="H338" s="429" t="s">
        <v>1137</v>
      </c>
      <c r="I338" s="432">
        <v>2429.1512756347656</v>
      </c>
      <c r="J338" s="432">
        <v>8</v>
      </c>
      <c r="K338" s="433">
        <v>19433.210205078125</v>
      </c>
    </row>
    <row r="339" spans="1:11" ht="14.45" customHeight="1" x14ac:dyDescent="0.2">
      <c r="A339" s="427" t="s">
        <v>436</v>
      </c>
      <c r="B339" s="428" t="s">
        <v>437</v>
      </c>
      <c r="C339" s="429" t="s">
        <v>442</v>
      </c>
      <c r="D339" s="430" t="s">
        <v>443</v>
      </c>
      <c r="E339" s="429" t="s">
        <v>475</v>
      </c>
      <c r="F339" s="430" t="s">
        <v>476</v>
      </c>
      <c r="G339" s="429" t="s">
        <v>1138</v>
      </c>
      <c r="H339" s="429" t="s">
        <v>1139</v>
      </c>
      <c r="I339" s="432">
        <v>8655.4521484375</v>
      </c>
      <c r="J339" s="432">
        <v>6</v>
      </c>
      <c r="K339" s="433">
        <v>51932.390625</v>
      </c>
    </row>
    <row r="340" spans="1:11" ht="14.45" customHeight="1" x14ac:dyDescent="0.2">
      <c r="A340" s="427" t="s">
        <v>436</v>
      </c>
      <c r="B340" s="428" t="s">
        <v>437</v>
      </c>
      <c r="C340" s="429" t="s">
        <v>442</v>
      </c>
      <c r="D340" s="430" t="s">
        <v>443</v>
      </c>
      <c r="E340" s="429" t="s">
        <v>475</v>
      </c>
      <c r="F340" s="430" t="s">
        <v>476</v>
      </c>
      <c r="G340" s="429" t="s">
        <v>1140</v>
      </c>
      <c r="H340" s="429" t="s">
        <v>1141</v>
      </c>
      <c r="I340" s="432">
        <v>92236.341796875</v>
      </c>
      <c r="J340" s="432">
        <v>16</v>
      </c>
      <c r="K340" s="433">
        <v>1475781.46875</v>
      </c>
    </row>
    <row r="341" spans="1:11" ht="14.45" customHeight="1" x14ac:dyDescent="0.2">
      <c r="A341" s="427" t="s">
        <v>436</v>
      </c>
      <c r="B341" s="428" t="s">
        <v>437</v>
      </c>
      <c r="C341" s="429" t="s">
        <v>442</v>
      </c>
      <c r="D341" s="430" t="s">
        <v>443</v>
      </c>
      <c r="E341" s="429" t="s">
        <v>475</v>
      </c>
      <c r="F341" s="430" t="s">
        <v>476</v>
      </c>
      <c r="G341" s="429" t="s">
        <v>1142</v>
      </c>
      <c r="H341" s="429" t="s">
        <v>1143</v>
      </c>
      <c r="I341" s="432">
        <v>4110.4827148437498</v>
      </c>
      <c r="J341" s="432">
        <v>17</v>
      </c>
      <c r="K341" s="433">
        <v>69878.15087890625</v>
      </c>
    </row>
    <row r="342" spans="1:11" ht="14.45" customHeight="1" x14ac:dyDescent="0.2">
      <c r="A342" s="427" t="s">
        <v>436</v>
      </c>
      <c r="B342" s="428" t="s">
        <v>437</v>
      </c>
      <c r="C342" s="429" t="s">
        <v>442</v>
      </c>
      <c r="D342" s="430" t="s">
        <v>443</v>
      </c>
      <c r="E342" s="429" t="s">
        <v>475</v>
      </c>
      <c r="F342" s="430" t="s">
        <v>476</v>
      </c>
      <c r="G342" s="429" t="s">
        <v>1144</v>
      </c>
      <c r="H342" s="429" t="s">
        <v>1145</v>
      </c>
      <c r="I342" s="432">
        <v>900.28997802734375</v>
      </c>
      <c r="J342" s="432">
        <v>1</v>
      </c>
      <c r="K342" s="433">
        <v>900.28997802734375</v>
      </c>
    </row>
    <row r="343" spans="1:11" ht="14.45" customHeight="1" x14ac:dyDescent="0.2">
      <c r="A343" s="427" t="s">
        <v>436</v>
      </c>
      <c r="B343" s="428" t="s">
        <v>437</v>
      </c>
      <c r="C343" s="429" t="s">
        <v>442</v>
      </c>
      <c r="D343" s="430" t="s">
        <v>443</v>
      </c>
      <c r="E343" s="429" t="s">
        <v>475</v>
      </c>
      <c r="F343" s="430" t="s">
        <v>476</v>
      </c>
      <c r="G343" s="429" t="s">
        <v>1146</v>
      </c>
      <c r="H343" s="429" t="s">
        <v>1147</v>
      </c>
      <c r="I343" s="432">
        <v>1971.719970703125</v>
      </c>
      <c r="J343" s="432">
        <v>1</v>
      </c>
      <c r="K343" s="433">
        <v>1971.719970703125</v>
      </c>
    </row>
    <row r="344" spans="1:11" ht="14.45" customHeight="1" x14ac:dyDescent="0.2">
      <c r="A344" s="427" t="s">
        <v>436</v>
      </c>
      <c r="B344" s="428" t="s">
        <v>437</v>
      </c>
      <c r="C344" s="429" t="s">
        <v>442</v>
      </c>
      <c r="D344" s="430" t="s">
        <v>443</v>
      </c>
      <c r="E344" s="429" t="s">
        <v>475</v>
      </c>
      <c r="F344" s="430" t="s">
        <v>476</v>
      </c>
      <c r="G344" s="429" t="s">
        <v>1148</v>
      </c>
      <c r="H344" s="429" t="s">
        <v>1149</v>
      </c>
      <c r="I344" s="432">
        <v>2057</v>
      </c>
      <c r="J344" s="432">
        <v>1</v>
      </c>
      <c r="K344" s="433">
        <v>2057</v>
      </c>
    </row>
    <row r="345" spans="1:11" ht="14.45" customHeight="1" x14ac:dyDescent="0.2">
      <c r="A345" s="427" t="s">
        <v>436</v>
      </c>
      <c r="B345" s="428" t="s">
        <v>437</v>
      </c>
      <c r="C345" s="429" t="s">
        <v>442</v>
      </c>
      <c r="D345" s="430" t="s">
        <v>443</v>
      </c>
      <c r="E345" s="429" t="s">
        <v>475</v>
      </c>
      <c r="F345" s="430" t="s">
        <v>476</v>
      </c>
      <c r="G345" s="429" t="s">
        <v>1150</v>
      </c>
      <c r="H345" s="429" t="s">
        <v>1151</v>
      </c>
      <c r="I345" s="432">
        <v>2057</v>
      </c>
      <c r="J345" s="432">
        <v>2</v>
      </c>
      <c r="K345" s="433">
        <v>4114</v>
      </c>
    </row>
    <row r="346" spans="1:11" ht="14.45" customHeight="1" x14ac:dyDescent="0.2">
      <c r="A346" s="427" t="s">
        <v>436</v>
      </c>
      <c r="B346" s="428" t="s">
        <v>437</v>
      </c>
      <c r="C346" s="429" t="s">
        <v>442</v>
      </c>
      <c r="D346" s="430" t="s">
        <v>443</v>
      </c>
      <c r="E346" s="429" t="s">
        <v>475</v>
      </c>
      <c r="F346" s="430" t="s">
        <v>476</v>
      </c>
      <c r="G346" s="429" t="s">
        <v>1152</v>
      </c>
      <c r="H346" s="429" t="s">
        <v>1153</v>
      </c>
      <c r="I346" s="432">
        <v>1146.1226421155427</v>
      </c>
      <c r="J346" s="432">
        <v>35</v>
      </c>
      <c r="K346" s="433">
        <v>40114.650390625</v>
      </c>
    </row>
    <row r="347" spans="1:11" ht="14.45" customHeight="1" x14ac:dyDescent="0.2">
      <c r="A347" s="427" t="s">
        <v>436</v>
      </c>
      <c r="B347" s="428" t="s">
        <v>437</v>
      </c>
      <c r="C347" s="429" t="s">
        <v>442</v>
      </c>
      <c r="D347" s="430" t="s">
        <v>443</v>
      </c>
      <c r="E347" s="429" t="s">
        <v>475</v>
      </c>
      <c r="F347" s="430" t="s">
        <v>476</v>
      </c>
      <c r="G347" s="429" t="s">
        <v>1154</v>
      </c>
      <c r="H347" s="429" t="s">
        <v>1155</v>
      </c>
      <c r="I347" s="432">
        <v>6046.5400146484371</v>
      </c>
      <c r="J347" s="432">
        <v>47</v>
      </c>
      <c r="K347" s="433">
        <v>285537.5830078125</v>
      </c>
    </row>
    <row r="348" spans="1:11" ht="14.45" customHeight="1" x14ac:dyDescent="0.2">
      <c r="A348" s="427" t="s">
        <v>436</v>
      </c>
      <c r="B348" s="428" t="s">
        <v>437</v>
      </c>
      <c r="C348" s="429" t="s">
        <v>442</v>
      </c>
      <c r="D348" s="430" t="s">
        <v>443</v>
      </c>
      <c r="E348" s="429" t="s">
        <v>475</v>
      </c>
      <c r="F348" s="430" t="s">
        <v>476</v>
      </c>
      <c r="G348" s="429" t="s">
        <v>1156</v>
      </c>
      <c r="H348" s="429" t="s">
        <v>1157</v>
      </c>
      <c r="I348" s="432">
        <v>1996.5</v>
      </c>
      <c r="J348" s="432">
        <v>3</v>
      </c>
      <c r="K348" s="433">
        <v>5989.5</v>
      </c>
    </row>
    <row r="349" spans="1:11" ht="14.45" customHeight="1" x14ac:dyDescent="0.2">
      <c r="A349" s="427" t="s">
        <v>436</v>
      </c>
      <c r="B349" s="428" t="s">
        <v>437</v>
      </c>
      <c r="C349" s="429" t="s">
        <v>442</v>
      </c>
      <c r="D349" s="430" t="s">
        <v>443</v>
      </c>
      <c r="E349" s="429" t="s">
        <v>475</v>
      </c>
      <c r="F349" s="430" t="s">
        <v>476</v>
      </c>
      <c r="G349" s="429" t="s">
        <v>1158</v>
      </c>
      <c r="H349" s="429" t="s">
        <v>1159</v>
      </c>
      <c r="I349" s="432">
        <v>5324</v>
      </c>
      <c r="J349" s="432">
        <v>3</v>
      </c>
      <c r="K349" s="433">
        <v>15972</v>
      </c>
    </row>
    <row r="350" spans="1:11" ht="14.45" customHeight="1" x14ac:dyDescent="0.2">
      <c r="A350" s="427" t="s">
        <v>436</v>
      </c>
      <c r="B350" s="428" t="s">
        <v>437</v>
      </c>
      <c r="C350" s="429" t="s">
        <v>442</v>
      </c>
      <c r="D350" s="430" t="s">
        <v>443</v>
      </c>
      <c r="E350" s="429" t="s">
        <v>475</v>
      </c>
      <c r="F350" s="430" t="s">
        <v>476</v>
      </c>
      <c r="G350" s="429" t="s">
        <v>1160</v>
      </c>
      <c r="H350" s="429" t="s">
        <v>1161</v>
      </c>
      <c r="I350" s="432">
        <v>5341.490234375</v>
      </c>
      <c r="J350" s="432">
        <v>1</v>
      </c>
      <c r="K350" s="433">
        <v>5341.490234375</v>
      </c>
    </row>
    <row r="351" spans="1:11" ht="14.45" customHeight="1" x14ac:dyDescent="0.2">
      <c r="A351" s="427" t="s">
        <v>436</v>
      </c>
      <c r="B351" s="428" t="s">
        <v>437</v>
      </c>
      <c r="C351" s="429" t="s">
        <v>442</v>
      </c>
      <c r="D351" s="430" t="s">
        <v>443</v>
      </c>
      <c r="E351" s="429" t="s">
        <v>475</v>
      </c>
      <c r="F351" s="430" t="s">
        <v>476</v>
      </c>
      <c r="G351" s="429" t="s">
        <v>1162</v>
      </c>
      <c r="H351" s="429" t="s">
        <v>1163</v>
      </c>
      <c r="I351" s="432">
        <v>1621.4200439453125</v>
      </c>
      <c r="J351" s="432">
        <v>1</v>
      </c>
      <c r="K351" s="433">
        <v>1621.4200439453125</v>
      </c>
    </row>
    <row r="352" spans="1:11" ht="14.45" customHeight="1" x14ac:dyDescent="0.2">
      <c r="A352" s="427" t="s">
        <v>436</v>
      </c>
      <c r="B352" s="428" t="s">
        <v>437</v>
      </c>
      <c r="C352" s="429" t="s">
        <v>442</v>
      </c>
      <c r="D352" s="430" t="s">
        <v>443</v>
      </c>
      <c r="E352" s="429" t="s">
        <v>475</v>
      </c>
      <c r="F352" s="430" t="s">
        <v>476</v>
      </c>
      <c r="G352" s="429" t="s">
        <v>1164</v>
      </c>
      <c r="H352" s="429" t="s">
        <v>1165</v>
      </c>
      <c r="I352" s="432">
        <v>167.70999908447266</v>
      </c>
      <c r="J352" s="432">
        <v>21</v>
      </c>
      <c r="K352" s="433">
        <v>4275.6698760986328</v>
      </c>
    </row>
    <row r="353" spans="1:11" ht="14.45" customHeight="1" x14ac:dyDescent="0.2">
      <c r="A353" s="427" t="s">
        <v>436</v>
      </c>
      <c r="B353" s="428" t="s">
        <v>437</v>
      </c>
      <c r="C353" s="429" t="s">
        <v>442</v>
      </c>
      <c r="D353" s="430" t="s">
        <v>443</v>
      </c>
      <c r="E353" s="429" t="s">
        <v>475</v>
      </c>
      <c r="F353" s="430" t="s">
        <v>476</v>
      </c>
      <c r="G353" s="429" t="s">
        <v>1166</v>
      </c>
      <c r="H353" s="429" t="s">
        <v>1167</v>
      </c>
      <c r="I353" s="432">
        <v>2168.320068359375</v>
      </c>
      <c r="J353" s="432">
        <v>1</v>
      </c>
      <c r="K353" s="433">
        <v>2168.320068359375</v>
      </c>
    </row>
    <row r="354" spans="1:11" ht="14.45" customHeight="1" x14ac:dyDescent="0.2">
      <c r="A354" s="427" t="s">
        <v>436</v>
      </c>
      <c r="B354" s="428" t="s">
        <v>437</v>
      </c>
      <c r="C354" s="429" t="s">
        <v>442</v>
      </c>
      <c r="D354" s="430" t="s">
        <v>443</v>
      </c>
      <c r="E354" s="429" t="s">
        <v>475</v>
      </c>
      <c r="F354" s="430" t="s">
        <v>476</v>
      </c>
      <c r="G354" s="429" t="s">
        <v>1168</v>
      </c>
      <c r="H354" s="429" t="s">
        <v>1169</v>
      </c>
      <c r="I354" s="432">
        <v>2168.320068359375</v>
      </c>
      <c r="J354" s="432">
        <v>1</v>
      </c>
      <c r="K354" s="433">
        <v>2168.320068359375</v>
      </c>
    </row>
    <row r="355" spans="1:11" ht="14.45" customHeight="1" x14ac:dyDescent="0.2">
      <c r="A355" s="427" t="s">
        <v>436</v>
      </c>
      <c r="B355" s="428" t="s">
        <v>437</v>
      </c>
      <c r="C355" s="429" t="s">
        <v>442</v>
      </c>
      <c r="D355" s="430" t="s">
        <v>443</v>
      </c>
      <c r="E355" s="429" t="s">
        <v>475</v>
      </c>
      <c r="F355" s="430" t="s">
        <v>476</v>
      </c>
      <c r="G355" s="429" t="s">
        <v>1170</v>
      </c>
      <c r="H355" s="429" t="s">
        <v>1171</v>
      </c>
      <c r="I355" s="432">
        <v>2168.320068359375</v>
      </c>
      <c r="J355" s="432">
        <v>1</v>
      </c>
      <c r="K355" s="433">
        <v>2168.320068359375</v>
      </c>
    </row>
    <row r="356" spans="1:11" ht="14.45" customHeight="1" x14ac:dyDescent="0.2">
      <c r="A356" s="427" t="s">
        <v>436</v>
      </c>
      <c r="B356" s="428" t="s">
        <v>437</v>
      </c>
      <c r="C356" s="429" t="s">
        <v>442</v>
      </c>
      <c r="D356" s="430" t="s">
        <v>443</v>
      </c>
      <c r="E356" s="429" t="s">
        <v>475</v>
      </c>
      <c r="F356" s="430" t="s">
        <v>476</v>
      </c>
      <c r="G356" s="429" t="s">
        <v>1172</v>
      </c>
      <c r="H356" s="429" t="s">
        <v>1173</v>
      </c>
      <c r="I356" s="432">
        <v>2064.884033203125</v>
      </c>
      <c r="J356" s="432">
        <v>5</v>
      </c>
      <c r="K356" s="433">
        <v>10324.420166015625</v>
      </c>
    </row>
    <row r="357" spans="1:11" ht="14.45" customHeight="1" x14ac:dyDescent="0.2">
      <c r="A357" s="427" t="s">
        <v>436</v>
      </c>
      <c r="B357" s="428" t="s">
        <v>437</v>
      </c>
      <c r="C357" s="429" t="s">
        <v>442</v>
      </c>
      <c r="D357" s="430" t="s">
        <v>443</v>
      </c>
      <c r="E357" s="429" t="s">
        <v>475</v>
      </c>
      <c r="F357" s="430" t="s">
        <v>476</v>
      </c>
      <c r="G357" s="429" t="s">
        <v>1174</v>
      </c>
      <c r="H357" s="429" t="s">
        <v>1175</v>
      </c>
      <c r="I357" s="432">
        <v>2064.827303799716</v>
      </c>
      <c r="J357" s="432">
        <v>18</v>
      </c>
      <c r="K357" s="433">
        <v>37167.08056640625</v>
      </c>
    </row>
    <row r="358" spans="1:11" ht="14.45" customHeight="1" x14ac:dyDescent="0.2">
      <c r="A358" s="427" t="s">
        <v>436</v>
      </c>
      <c r="B358" s="428" t="s">
        <v>437</v>
      </c>
      <c r="C358" s="429" t="s">
        <v>442</v>
      </c>
      <c r="D358" s="430" t="s">
        <v>443</v>
      </c>
      <c r="E358" s="429" t="s">
        <v>475</v>
      </c>
      <c r="F358" s="430" t="s">
        <v>476</v>
      </c>
      <c r="G358" s="429" t="s">
        <v>1176</v>
      </c>
      <c r="H358" s="429" t="s">
        <v>1177</v>
      </c>
      <c r="I358" s="432">
        <v>2064.780029296875</v>
      </c>
      <c r="J358" s="432">
        <v>5</v>
      </c>
      <c r="K358" s="433">
        <v>10323.380126953125</v>
      </c>
    </row>
    <row r="359" spans="1:11" ht="14.45" customHeight="1" x14ac:dyDescent="0.2">
      <c r="A359" s="427" t="s">
        <v>436</v>
      </c>
      <c r="B359" s="428" t="s">
        <v>437</v>
      </c>
      <c r="C359" s="429" t="s">
        <v>442</v>
      </c>
      <c r="D359" s="430" t="s">
        <v>443</v>
      </c>
      <c r="E359" s="429" t="s">
        <v>475</v>
      </c>
      <c r="F359" s="430" t="s">
        <v>476</v>
      </c>
      <c r="G359" s="429" t="s">
        <v>1178</v>
      </c>
      <c r="H359" s="429" t="s">
        <v>1179</v>
      </c>
      <c r="I359" s="432">
        <v>12145.98046875</v>
      </c>
      <c r="J359" s="432">
        <v>1</v>
      </c>
      <c r="K359" s="433">
        <v>12145.98046875</v>
      </c>
    </row>
    <row r="360" spans="1:11" ht="14.45" customHeight="1" x14ac:dyDescent="0.2">
      <c r="A360" s="427" t="s">
        <v>436</v>
      </c>
      <c r="B360" s="428" t="s">
        <v>437</v>
      </c>
      <c r="C360" s="429" t="s">
        <v>442</v>
      </c>
      <c r="D360" s="430" t="s">
        <v>443</v>
      </c>
      <c r="E360" s="429" t="s">
        <v>475</v>
      </c>
      <c r="F360" s="430" t="s">
        <v>476</v>
      </c>
      <c r="G360" s="429" t="s">
        <v>1180</v>
      </c>
      <c r="H360" s="429" t="s">
        <v>1181</v>
      </c>
      <c r="I360" s="432">
        <v>121</v>
      </c>
      <c r="J360" s="432">
        <v>60</v>
      </c>
      <c r="K360" s="433">
        <v>7260</v>
      </c>
    </row>
    <row r="361" spans="1:11" ht="14.45" customHeight="1" x14ac:dyDescent="0.2">
      <c r="A361" s="427" t="s">
        <v>436</v>
      </c>
      <c r="B361" s="428" t="s">
        <v>437</v>
      </c>
      <c r="C361" s="429" t="s">
        <v>442</v>
      </c>
      <c r="D361" s="430" t="s">
        <v>443</v>
      </c>
      <c r="E361" s="429" t="s">
        <v>475</v>
      </c>
      <c r="F361" s="430" t="s">
        <v>476</v>
      </c>
      <c r="G361" s="429" t="s">
        <v>1182</v>
      </c>
      <c r="H361" s="429" t="s">
        <v>1183</v>
      </c>
      <c r="I361" s="432">
        <v>37781.048549107145</v>
      </c>
      <c r="J361" s="432">
        <v>8</v>
      </c>
      <c r="K361" s="433">
        <v>304676.55078125</v>
      </c>
    </row>
    <row r="362" spans="1:11" ht="14.45" customHeight="1" x14ac:dyDescent="0.2">
      <c r="A362" s="427" t="s">
        <v>436</v>
      </c>
      <c r="B362" s="428" t="s">
        <v>437</v>
      </c>
      <c r="C362" s="429" t="s">
        <v>442</v>
      </c>
      <c r="D362" s="430" t="s">
        <v>443</v>
      </c>
      <c r="E362" s="429" t="s">
        <v>475</v>
      </c>
      <c r="F362" s="430" t="s">
        <v>476</v>
      </c>
      <c r="G362" s="429" t="s">
        <v>1184</v>
      </c>
      <c r="H362" s="429" t="s">
        <v>1185</v>
      </c>
      <c r="I362" s="432">
        <v>2714.2150065104165</v>
      </c>
      <c r="J362" s="432">
        <v>6</v>
      </c>
      <c r="K362" s="433">
        <v>16285.2900390625</v>
      </c>
    </row>
    <row r="363" spans="1:11" ht="14.45" customHeight="1" x14ac:dyDescent="0.2">
      <c r="A363" s="427" t="s">
        <v>436</v>
      </c>
      <c r="B363" s="428" t="s">
        <v>437</v>
      </c>
      <c r="C363" s="429" t="s">
        <v>442</v>
      </c>
      <c r="D363" s="430" t="s">
        <v>443</v>
      </c>
      <c r="E363" s="429" t="s">
        <v>475</v>
      </c>
      <c r="F363" s="430" t="s">
        <v>476</v>
      </c>
      <c r="G363" s="429" t="s">
        <v>1186</v>
      </c>
      <c r="H363" s="429" t="s">
        <v>1187</v>
      </c>
      <c r="I363" s="432">
        <v>92982.826171875</v>
      </c>
      <c r="J363" s="432">
        <v>8</v>
      </c>
      <c r="K363" s="433">
        <v>743862.609375</v>
      </c>
    </row>
    <row r="364" spans="1:11" ht="14.45" customHeight="1" x14ac:dyDescent="0.2">
      <c r="A364" s="427" t="s">
        <v>436</v>
      </c>
      <c r="B364" s="428" t="s">
        <v>437</v>
      </c>
      <c r="C364" s="429" t="s">
        <v>442</v>
      </c>
      <c r="D364" s="430" t="s">
        <v>443</v>
      </c>
      <c r="E364" s="429" t="s">
        <v>475</v>
      </c>
      <c r="F364" s="430" t="s">
        <v>476</v>
      </c>
      <c r="G364" s="429" t="s">
        <v>1188</v>
      </c>
      <c r="H364" s="429" t="s">
        <v>1189</v>
      </c>
      <c r="I364" s="432">
        <v>73632.272656250003</v>
      </c>
      <c r="J364" s="432">
        <v>10</v>
      </c>
      <c r="K364" s="433">
        <v>736322.7265625</v>
      </c>
    </row>
    <row r="365" spans="1:11" ht="14.45" customHeight="1" x14ac:dyDescent="0.2">
      <c r="A365" s="427" t="s">
        <v>436</v>
      </c>
      <c r="B365" s="428" t="s">
        <v>437</v>
      </c>
      <c r="C365" s="429" t="s">
        <v>442</v>
      </c>
      <c r="D365" s="430" t="s">
        <v>443</v>
      </c>
      <c r="E365" s="429" t="s">
        <v>475</v>
      </c>
      <c r="F365" s="430" t="s">
        <v>476</v>
      </c>
      <c r="G365" s="429" t="s">
        <v>1190</v>
      </c>
      <c r="H365" s="429" t="s">
        <v>1191</v>
      </c>
      <c r="I365" s="432">
        <v>88576.9609375</v>
      </c>
      <c r="J365" s="432">
        <v>1</v>
      </c>
      <c r="K365" s="433">
        <v>88576.9609375</v>
      </c>
    </row>
    <row r="366" spans="1:11" ht="14.45" customHeight="1" x14ac:dyDescent="0.2">
      <c r="A366" s="427" t="s">
        <v>436</v>
      </c>
      <c r="B366" s="428" t="s">
        <v>437</v>
      </c>
      <c r="C366" s="429" t="s">
        <v>442</v>
      </c>
      <c r="D366" s="430" t="s">
        <v>443</v>
      </c>
      <c r="E366" s="429" t="s">
        <v>475</v>
      </c>
      <c r="F366" s="430" t="s">
        <v>476</v>
      </c>
      <c r="G366" s="429" t="s">
        <v>1192</v>
      </c>
      <c r="H366" s="429" t="s">
        <v>1193</v>
      </c>
      <c r="I366" s="432">
        <v>88577.0234375</v>
      </c>
      <c r="J366" s="432">
        <v>1</v>
      </c>
      <c r="K366" s="433">
        <v>88577.0234375</v>
      </c>
    </row>
    <row r="367" spans="1:11" ht="14.45" customHeight="1" x14ac:dyDescent="0.2">
      <c r="A367" s="427" t="s">
        <v>436</v>
      </c>
      <c r="B367" s="428" t="s">
        <v>437</v>
      </c>
      <c r="C367" s="429" t="s">
        <v>442</v>
      </c>
      <c r="D367" s="430" t="s">
        <v>443</v>
      </c>
      <c r="E367" s="429" t="s">
        <v>475</v>
      </c>
      <c r="F367" s="430" t="s">
        <v>476</v>
      </c>
      <c r="G367" s="429" t="s">
        <v>1194</v>
      </c>
      <c r="H367" s="429" t="s">
        <v>1195</v>
      </c>
      <c r="I367" s="432">
        <v>88577.0234375</v>
      </c>
      <c r="J367" s="432">
        <v>1</v>
      </c>
      <c r="K367" s="433">
        <v>88577.0234375</v>
      </c>
    </row>
    <row r="368" spans="1:11" ht="14.45" customHeight="1" x14ac:dyDescent="0.2">
      <c r="A368" s="427" t="s">
        <v>436</v>
      </c>
      <c r="B368" s="428" t="s">
        <v>437</v>
      </c>
      <c r="C368" s="429" t="s">
        <v>442</v>
      </c>
      <c r="D368" s="430" t="s">
        <v>443</v>
      </c>
      <c r="E368" s="429" t="s">
        <v>475</v>
      </c>
      <c r="F368" s="430" t="s">
        <v>476</v>
      </c>
      <c r="G368" s="429" t="s">
        <v>1196</v>
      </c>
      <c r="H368" s="429" t="s">
        <v>1197</v>
      </c>
      <c r="I368" s="432">
        <v>13128.5</v>
      </c>
      <c r="J368" s="432">
        <v>1</v>
      </c>
      <c r="K368" s="433">
        <v>13128.5</v>
      </c>
    </row>
    <row r="369" spans="1:11" ht="14.45" customHeight="1" x14ac:dyDescent="0.2">
      <c r="A369" s="427" t="s">
        <v>436</v>
      </c>
      <c r="B369" s="428" t="s">
        <v>437</v>
      </c>
      <c r="C369" s="429" t="s">
        <v>442</v>
      </c>
      <c r="D369" s="430" t="s">
        <v>443</v>
      </c>
      <c r="E369" s="429" t="s">
        <v>475</v>
      </c>
      <c r="F369" s="430" t="s">
        <v>476</v>
      </c>
      <c r="G369" s="429" t="s">
        <v>1198</v>
      </c>
      <c r="H369" s="429" t="s">
        <v>1199</v>
      </c>
      <c r="I369" s="432">
        <v>18869.94921875</v>
      </c>
      <c r="J369" s="432">
        <v>1</v>
      </c>
      <c r="K369" s="433">
        <v>18869.94921875</v>
      </c>
    </row>
    <row r="370" spans="1:11" ht="14.45" customHeight="1" x14ac:dyDescent="0.2">
      <c r="A370" s="427" t="s">
        <v>436</v>
      </c>
      <c r="B370" s="428" t="s">
        <v>437</v>
      </c>
      <c r="C370" s="429" t="s">
        <v>442</v>
      </c>
      <c r="D370" s="430" t="s">
        <v>443</v>
      </c>
      <c r="E370" s="429" t="s">
        <v>475</v>
      </c>
      <c r="F370" s="430" t="s">
        <v>476</v>
      </c>
      <c r="G370" s="429" t="s">
        <v>1200</v>
      </c>
      <c r="H370" s="429" t="s">
        <v>1201</v>
      </c>
      <c r="I370" s="432">
        <v>94743</v>
      </c>
      <c r="J370" s="432">
        <v>1</v>
      </c>
      <c r="K370" s="433">
        <v>94743</v>
      </c>
    </row>
    <row r="371" spans="1:11" ht="14.45" customHeight="1" x14ac:dyDescent="0.2">
      <c r="A371" s="427" t="s">
        <v>436</v>
      </c>
      <c r="B371" s="428" t="s">
        <v>437</v>
      </c>
      <c r="C371" s="429" t="s">
        <v>442</v>
      </c>
      <c r="D371" s="430" t="s">
        <v>443</v>
      </c>
      <c r="E371" s="429" t="s">
        <v>475</v>
      </c>
      <c r="F371" s="430" t="s">
        <v>476</v>
      </c>
      <c r="G371" s="429" t="s">
        <v>1202</v>
      </c>
      <c r="H371" s="429" t="s">
        <v>1203</v>
      </c>
      <c r="I371" s="432">
        <v>13285.814670138889</v>
      </c>
      <c r="J371" s="432">
        <v>27</v>
      </c>
      <c r="K371" s="433">
        <v>358716.595703125</v>
      </c>
    </row>
    <row r="372" spans="1:11" ht="14.45" customHeight="1" x14ac:dyDescent="0.2">
      <c r="A372" s="427" t="s">
        <v>436</v>
      </c>
      <c r="B372" s="428" t="s">
        <v>437</v>
      </c>
      <c r="C372" s="429" t="s">
        <v>442</v>
      </c>
      <c r="D372" s="430" t="s">
        <v>443</v>
      </c>
      <c r="E372" s="429" t="s">
        <v>475</v>
      </c>
      <c r="F372" s="430" t="s">
        <v>476</v>
      </c>
      <c r="G372" s="429" t="s">
        <v>1204</v>
      </c>
      <c r="H372" s="429" t="s">
        <v>1205</v>
      </c>
      <c r="I372" s="432">
        <v>165730.54166666666</v>
      </c>
      <c r="J372" s="432">
        <v>3</v>
      </c>
      <c r="K372" s="433">
        <v>497191.625</v>
      </c>
    </row>
    <row r="373" spans="1:11" ht="14.45" customHeight="1" x14ac:dyDescent="0.2">
      <c r="A373" s="427" t="s">
        <v>436</v>
      </c>
      <c r="B373" s="428" t="s">
        <v>437</v>
      </c>
      <c r="C373" s="429" t="s">
        <v>442</v>
      </c>
      <c r="D373" s="430" t="s">
        <v>443</v>
      </c>
      <c r="E373" s="429" t="s">
        <v>475</v>
      </c>
      <c r="F373" s="430" t="s">
        <v>476</v>
      </c>
      <c r="G373" s="429" t="s">
        <v>1206</v>
      </c>
      <c r="H373" s="429" t="s">
        <v>1207</v>
      </c>
      <c r="I373" s="432">
        <v>3735.2633463541665</v>
      </c>
      <c r="J373" s="432">
        <v>3</v>
      </c>
      <c r="K373" s="433">
        <v>11205.7900390625</v>
      </c>
    </row>
    <row r="374" spans="1:11" ht="14.45" customHeight="1" x14ac:dyDescent="0.2">
      <c r="A374" s="427" t="s">
        <v>436</v>
      </c>
      <c r="B374" s="428" t="s">
        <v>437</v>
      </c>
      <c r="C374" s="429" t="s">
        <v>442</v>
      </c>
      <c r="D374" s="430" t="s">
        <v>443</v>
      </c>
      <c r="E374" s="429" t="s">
        <v>475</v>
      </c>
      <c r="F374" s="430" t="s">
        <v>476</v>
      </c>
      <c r="G374" s="429" t="s">
        <v>1208</v>
      </c>
      <c r="H374" s="429" t="s">
        <v>1209</v>
      </c>
      <c r="I374" s="432">
        <v>362.10131495000707</v>
      </c>
      <c r="J374" s="432">
        <v>9</v>
      </c>
      <c r="K374" s="433">
        <v>3258.9118345500638</v>
      </c>
    </row>
    <row r="375" spans="1:11" ht="14.45" customHeight="1" x14ac:dyDescent="0.2">
      <c r="A375" s="427" t="s">
        <v>436</v>
      </c>
      <c r="B375" s="428" t="s">
        <v>437</v>
      </c>
      <c r="C375" s="429" t="s">
        <v>442</v>
      </c>
      <c r="D375" s="430" t="s">
        <v>443</v>
      </c>
      <c r="E375" s="429" t="s">
        <v>475</v>
      </c>
      <c r="F375" s="430" t="s">
        <v>476</v>
      </c>
      <c r="G375" s="429" t="s">
        <v>1210</v>
      </c>
      <c r="H375" s="429" t="s">
        <v>1211</v>
      </c>
      <c r="I375" s="432">
        <v>2505.1739501953125</v>
      </c>
      <c r="J375" s="432">
        <v>21</v>
      </c>
      <c r="K375" s="433">
        <v>52816.35107421875</v>
      </c>
    </row>
    <row r="376" spans="1:11" ht="14.45" customHeight="1" x14ac:dyDescent="0.2">
      <c r="A376" s="427" t="s">
        <v>436</v>
      </c>
      <c r="B376" s="428" t="s">
        <v>437</v>
      </c>
      <c r="C376" s="429" t="s">
        <v>442</v>
      </c>
      <c r="D376" s="430" t="s">
        <v>443</v>
      </c>
      <c r="E376" s="429" t="s">
        <v>475</v>
      </c>
      <c r="F376" s="430" t="s">
        <v>476</v>
      </c>
      <c r="G376" s="429" t="s">
        <v>1212</v>
      </c>
      <c r="H376" s="429" t="s">
        <v>1213</v>
      </c>
      <c r="I376" s="432">
        <v>2404.2544119698659</v>
      </c>
      <c r="J376" s="432">
        <v>107</v>
      </c>
      <c r="K376" s="433">
        <v>260864.5810546875</v>
      </c>
    </row>
    <row r="377" spans="1:11" ht="14.45" customHeight="1" x14ac:dyDescent="0.2">
      <c r="A377" s="427" t="s">
        <v>436</v>
      </c>
      <c r="B377" s="428" t="s">
        <v>437</v>
      </c>
      <c r="C377" s="429" t="s">
        <v>442</v>
      </c>
      <c r="D377" s="430" t="s">
        <v>443</v>
      </c>
      <c r="E377" s="429" t="s">
        <v>475</v>
      </c>
      <c r="F377" s="430" t="s">
        <v>476</v>
      </c>
      <c r="G377" s="429" t="s">
        <v>1214</v>
      </c>
      <c r="H377" s="429" t="s">
        <v>1215</v>
      </c>
      <c r="I377" s="432">
        <v>2491.318318684896</v>
      </c>
      <c r="J377" s="432">
        <v>69</v>
      </c>
      <c r="K377" s="433">
        <v>172399.697265625</v>
      </c>
    </row>
    <row r="378" spans="1:11" ht="14.45" customHeight="1" x14ac:dyDescent="0.2">
      <c r="A378" s="427" t="s">
        <v>436</v>
      </c>
      <c r="B378" s="428" t="s">
        <v>437</v>
      </c>
      <c r="C378" s="429" t="s">
        <v>442</v>
      </c>
      <c r="D378" s="430" t="s">
        <v>443</v>
      </c>
      <c r="E378" s="429" t="s">
        <v>475</v>
      </c>
      <c r="F378" s="430" t="s">
        <v>476</v>
      </c>
      <c r="G378" s="429" t="s">
        <v>1216</v>
      </c>
      <c r="H378" s="429" t="s">
        <v>1217</v>
      </c>
      <c r="I378" s="432">
        <v>2325.106689453125</v>
      </c>
      <c r="J378" s="432">
        <v>3</v>
      </c>
      <c r="K378" s="433">
        <v>6975.320068359375</v>
      </c>
    </row>
    <row r="379" spans="1:11" ht="14.45" customHeight="1" x14ac:dyDescent="0.2">
      <c r="A379" s="427" t="s">
        <v>436</v>
      </c>
      <c r="B379" s="428" t="s">
        <v>437</v>
      </c>
      <c r="C379" s="429" t="s">
        <v>442</v>
      </c>
      <c r="D379" s="430" t="s">
        <v>443</v>
      </c>
      <c r="E379" s="429" t="s">
        <v>475</v>
      </c>
      <c r="F379" s="430" t="s">
        <v>476</v>
      </c>
      <c r="G379" s="429" t="s">
        <v>1218</v>
      </c>
      <c r="H379" s="429" t="s">
        <v>1219</v>
      </c>
      <c r="I379" s="432">
        <v>2417.4459906684028</v>
      </c>
      <c r="J379" s="432">
        <v>129</v>
      </c>
      <c r="K379" s="433">
        <v>313235.80224609375</v>
      </c>
    </row>
    <row r="380" spans="1:11" ht="14.45" customHeight="1" x14ac:dyDescent="0.2">
      <c r="A380" s="427" t="s">
        <v>436</v>
      </c>
      <c r="B380" s="428" t="s">
        <v>437</v>
      </c>
      <c r="C380" s="429" t="s">
        <v>442</v>
      </c>
      <c r="D380" s="430" t="s">
        <v>443</v>
      </c>
      <c r="E380" s="429" t="s">
        <v>475</v>
      </c>
      <c r="F380" s="430" t="s">
        <v>476</v>
      </c>
      <c r="G380" s="429" t="s">
        <v>1220</v>
      </c>
      <c r="H380" s="429" t="s">
        <v>1221</v>
      </c>
      <c r="I380" s="432">
        <v>2435.913330078125</v>
      </c>
      <c r="J380" s="432">
        <v>3</v>
      </c>
      <c r="K380" s="433">
        <v>7307.739990234375</v>
      </c>
    </row>
    <row r="381" spans="1:11" ht="14.45" customHeight="1" x14ac:dyDescent="0.2">
      <c r="A381" s="427" t="s">
        <v>436</v>
      </c>
      <c r="B381" s="428" t="s">
        <v>437</v>
      </c>
      <c r="C381" s="429" t="s">
        <v>442</v>
      </c>
      <c r="D381" s="430" t="s">
        <v>443</v>
      </c>
      <c r="E381" s="429" t="s">
        <v>475</v>
      </c>
      <c r="F381" s="430" t="s">
        <v>476</v>
      </c>
      <c r="G381" s="429" t="s">
        <v>1222</v>
      </c>
      <c r="H381" s="429" t="s">
        <v>1223</v>
      </c>
      <c r="I381" s="432">
        <v>6255.7540283203125</v>
      </c>
      <c r="J381" s="432">
        <v>144</v>
      </c>
      <c r="K381" s="433">
        <v>900827.423828125</v>
      </c>
    </row>
    <row r="382" spans="1:11" ht="14.45" customHeight="1" x14ac:dyDescent="0.2">
      <c r="A382" s="427" t="s">
        <v>436</v>
      </c>
      <c r="B382" s="428" t="s">
        <v>437</v>
      </c>
      <c r="C382" s="429" t="s">
        <v>442</v>
      </c>
      <c r="D382" s="430" t="s">
        <v>443</v>
      </c>
      <c r="E382" s="429" t="s">
        <v>475</v>
      </c>
      <c r="F382" s="430" t="s">
        <v>476</v>
      </c>
      <c r="G382" s="429" t="s">
        <v>1224</v>
      </c>
      <c r="H382" s="429" t="s">
        <v>1225</v>
      </c>
      <c r="I382" s="432">
        <v>6255.7471923828125</v>
      </c>
      <c r="J382" s="432">
        <v>78</v>
      </c>
      <c r="K382" s="433">
        <v>487948.8837890625</v>
      </c>
    </row>
    <row r="383" spans="1:11" ht="14.45" customHeight="1" x14ac:dyDescent="0.2">
      <c r="A383" s="427" t="s">
        <v>436</v>
      </c>
      <c r="B383" s="428" t="s">
        <v>437</v>
      </c>
      <c r="C383" s="429" t="s">
        <v>442</v>
      </c>
      <c r="D383" s="430" t="s">
        <v>443</v>
      </c>
      <c r="E383" s="429" t="s">
        <v>475</v>
      </c>
      <c r="F383" s="430" t="s">
        <v>476</v>
      </c>
      <c r="G383" s="429" t="s">
        <v>1226</v>
      </c>
      <c r="H383" s="429" t="s">
        <v>1227</v>
      </c>
      <c r="I383" s="432">
        <v>389.01499938964844</v>
      </c>
      <c r="J383" s="432">
        <v>2</v>
      </c>
      <c r="K383" s="433">
        <v>778.02999877929688</v>
      </c>
    </row>
    <row r="384" spans="1:11" ht="14.45" customHeight="1" x14ac:dyDescent="0.2">
      <c r="A384" s="427" t="s">
        <v>436</v>
      </c>
      <c r="B384" s="428" t="s">
        <v>437</v>
      </c>
      <c r="C384" s="429" t="s">
        <v>442</v>
      </c>
      <c r="D384" s="430" t="s">
        <v>443</v>
      </c>
      <c r="E384" s="429" t="s">
        <v>475</v>
      </c>
      <c r="F384" s="430" t="s">
        <v>476</v>
      </c>
      <c r="G384" s="429" t="s">
        <v>1228</v>
      </c>
      <c r="H384" s="429" t="s">
        <v>1229</v>
      </c>
      <c r="I384" s="432">
        <v>77.985000610351563</v>
      </c>
      <c r="J384" s="432">
        <v>4</v>
      </c>
      <c r="K384" s="433">
        <v>311.94000244140625</v>
      </c>
    </row>
    <row r="385" spans="1:11" ht="14.45" customHeight="1" x14ac:dyDescent="0.2">
      <c r="A385" s="427" t="s">
        <v>436</v>
      </c>
      <c r="B385" s="428" t="s">
        <v>437</v>
      </c>
      <c r="C385" s="429" t="s">
        <v>442</v>
      </c>
      <c r="D385" s="430" t="s">
        <v>443</v>
      </c>
      <c r="E385" s="429" t="s">
        <v>475</v>
      </c>
      <c r="F385" s="430" t="s">
        <v>476</v>
      </c>
      <c r="G385" s="429" t="s">
        <v>1230</v>
      </c>
      <c r="H385" s="429" t="s">
        <v>1231</v>
      </c>
      <c r="I385" s="432">
        <v>16727.022321428572</v>
      </c>
      <c r="J385" s="432">
        <v>8</v>
      </c>
      <c r="K385" s="433">
        <v>133816.1953125</v>
      </c>
    </row>
    <row r="386" spans="1:11" ht="14.45" customHeight="1" x14ac:dyDescent="0.2">
      <c r="A386" s="427" t="s">
        <v>436</v>
      </c>
      <c r="B386" s="428" t="s">
        <v>437</v>
      </c>
      <c r="C386" s="429" t="s">
        <v>442</v>
      </c>
      <c r="D386" s="430" t="s">
        <v>443</v>
      </c>
      <c r="E386" s="429" t="s">
        <v>475</v>
      </c>
      <c r="F386" s="430" t="s">
        <v>476</v>
      </c>
      <c r="G386" s="429" t="s">
        <v>1232</v>
      </c>
      <c r="H386" s="429" t="s">
        <v>1233</v>
      </c>
      <c r="I386" s="432">
        <v>18573.5</v>
      </c>
      <c r="J386" s="432">
        <v>4</v>
      </c>
      <c r="K386" s="433">
        <v>74294</v>
      </c>
    </row>
    <row r="387" spans="1:11" ht="14.45" customHeight="1" x14ac:dyDescent="0.2">
      <c r="A387" s="427" t="s">
        <v>436</v>
      </c>
      <c r="B387" s="428" t="s">
        <v>437</v>
      </c>
      <c r="C387" s="429" t="s">
        <v>442</v>
      </c>
      <c r="D387" s="430" t="s">
        <v>443</v>
      </c>
      <c r="E387" s="429" t="s">
        <v>475</v>
      </c>
      <c r="F387" s="430" t="s">
        <v>476</v>
      </c>
      <c r="G387" s="429" t="s">
        <v>1234</v>
      </c>
      <c r="H387" s="429" t="s">
        <v>1235</v>
      </c>
      <c r="I387" s="432">
        <v>35059.7177734375</v>
      </c>
      <c r="J387" s="432">
        <v>9</v>
      </c>
      <c r="K387" s="433">
        <v>315987.7421875</v>
      </c>
    </row>
    <row r="388" spans="1:11" ht="14.45" customHeight="1" x14ac:dyDescent="0.2">
      <c r="A388" s="427" t="s">
        <v>436</v>
      </c>
      <c r="B388" s="428" t="s">
        <v>437</v>
      </c>
      <c r="C388" s="429" t="s">
        <v>442</v>
      </c>
      <c r="D388" s="430" t="s">
        <v>443</v>
      </c>
      <c r="E388" s="429" t="s">
        <v>475</v>
      </c>
      <c r="F388" s="430" t="s">
        <v>476</v>
      </c>
      <c r="G388" s="429" t="s">
        <v>1236</v>
      </c>
      <c r="H388" s="429" t="s">
        <v>1237</v>
      </c>
      <c r="I388" s="432">
        <v>7591.5399693080353</v>
      </c>
      <c r="J388" s="432">
        <v>45</v>
      </c>
      <c r="K388" s="433">
        <v>340565.3876953125</v>
      </c>
    </row>
    <row r="389" spans="1:11" ht="14.45" customHeight="1" x14ac:dyDescent="0.2">
      <c r="A389" s="427" t="s">
        <v>436</v>
      </c>
      <c r="B389" s="428" t="s">
        <v>437</v>
      </c>
      <c r="C389" s="429" t="s">
        <v>442</v>
      </c>
      <c r="D389" s="430" t="s">
        <v>443</v>
      </c>
      <c r="E389" s="429" t="s">
        <v>475</v>
      </c>
      <c r="F389" s="430" t="s">
        <v>476</v>
      </c>
      <c r="G389" s="429" t="s">
        <v>1238</v>
      </c>
      <c r="H389" s="429" t="s">
        <v>1239</v>
      </c>
      <c r="I389" s="432">
        <v>7506.389973958333</v>
      </c>
      <c r="J389" s="432">
        <v>3</v>
      </c>
      <c r="K389" s="433">
        <v>22519.169921875</v>
      </c>
    </row>
    <row r="390" spans="1:11" ht="14.45" customHeight="1" x14ac:dyDescent="0.2">
      <c r="A390" s="427" t="s">
        <v>436</v>
      </c>
      <c r="B390" s="428" t="s">
        <v>437</v>
      </c>
      <c r="C390" s="429" t="s">
        <v>442</v>
      </c>
      <c r="D390" s="430" t="s">
        <v>443</v>
      </c>
      <c r="E390" s="429" t="s">
        <v>475</v>
      </c>
      <c r="F390" s="430" t="s">
        <v>476</v>
      </c>
      <c r="G390" s="429" t="s">
        <v>1240</v>
      </c>
      <c r="H390" s="429" t="s">
        <v>1241</v>
      </c>
      <c r="I390" s="432">
        <v>7740.424072265625</v>
      </c>
      <c r="J390" s="432">
        <v>12</v>
      </c>
      <c r="K390" s="433">
        <v>92885.0888671875</v>
      </c>
    </row>
    <row r="391" spans="1:11" ht="14.45" customHeight="1" x14ac:dyDescent="0.2">
      <c r="A391" s="427" t="s">
        <v>436</v>
      </c>
      <c r="B391" s="428" t="s">
        <v>437</v>
      </c>
      <c r="C391" s="429" t="s">
        <v>442</v>
      </c>
      <c r="D391" s="430" t="s">
        <v>443</v>
      </c>
      <c r="E391" s="429" t="s">
        <v>475</v>
      </c>
      <c r="F391" s="430" t="s">
        <v>476</v>
      </c>
      <c r="G391" s="429" t="s">
        <v>1242</v>
      </c>
      <c r="H391" s="429" t="s">
        <v>1243</v>
      </c>
      <c r="I391" s="432">
        <v>7131.574840198864</v>
      </c>
      <c r="J391" s="432">
        <v>58</v>
      </c>
      <c r="K391" s="433">
        <v>413532.01708984375</v>
      </c>
    </row>
    <row r="392" spans="1:11" ht="14.45" customHeight="1" x14ac:dyDescent="0.2">
      <c r="A392" s="427" t="s">
        <v>436</v>
      </c>
      <c r="B392" s="428" t="s">
        <v>437</v>
      </c>
      <c r="C392" s="429" t="s">
        <v>442</v>
      </c>
      <c r="D392" s="430" t="s">
        <v>443</v>
      </c>
      <c r="E392" s="429" t="s">
        <v>475</v>
      </c>
      <c r="F392" s="430" t="s">
        <v>476</v>
      </c>
      <c r="G392" s="429" t="s">
        <v>1244</v>
      </c>
      <c r="H392" s="429" t="s">
        <v>1245</v>
      </c>
      <c r="I392" s="432">
        <v>7143.9910888671875</v>
      </c>
      <c r="J392" s="432">
        <v>58</v>
      </c>
      <c r="K392" s="433">
        <v>414260.435546875</v>
      </c>
    </row>
    <row r="393" spans="1:11" ht="14.45" customHeight="1" x14ac:dyDescent="0.2">
      <c r="A393" s="427" t="s">
        <v>436</v>
      </c>
      <c r="B393" s="428" t="s">
        <v>437</v>
      </c>
      <c r="C393" s="429" t="s">
        <v>442</v>
      </c>
      <c r="D393" s="430" t="s">
        <v>443</v>
      </c>
      <c r="E393" s="429" t="s">
        <v>475</v>
      </c>
      <c r="F393" s="430" t="s">
        <v>476</v>
      </c>
      <c r="G393" s="429" t="s">
        <v>1246</v>
      </c>
      <c r="H393" s="429" t="s">
        <v>1247</v>
      </c>
      <c r="I393" s="432">
        <v>9158.490234375</v>
      </c>
      <c r="J393" s="432">
        <v>48</v>
      </c>
      <c r="K393" s="433">
        <v>440536.8125</v>
      </c>
    </row>
    <row r="394" spans="1:11" ht="14.45" customHeight="1" x14ac:dyDescent="0.2">
      <c r="A394" s="427" t="s">
        <v>436</v>
      </c>
      <c r="B394" s="428" t="s">
        <v>437</v>
      </c>
      <c r="C394" s="429" t="s">
        <v>442</v>
      </c>
      <c r="D394" s="430" t="s">
        <v>443</v>
      </c>
      <c r="E394" s="429" t="s">
        <v>475</v>
      </c>
      <c r="F394" s="430" t="s">
        <v>476</v>
      </c>
      <c r="G394" s="429" t="s">
        <v>1248</v>
      </c>
      <c r="H394" s="429" t="s">
        <v>1249</v>
      </c>
      <c r="I394" s="432">
        <v>4210.7998046875</v>
      </c>
      <c r="J394" s="432">
        <v>23</v>
      </c>
      <c r="K394" s="433">
        <v>96848.396484375</v>
      </c>
    </row>
    <row r="395" spans="1:11" ht="14.45" customHeight="1" x14ac:dyDescent="0.2">
      <c r="A395" s="427" t="s">
        <v>436</v>
      </c>
      <c r="B395" s="428" t="s">
        <v>437</v>
      </c>
      <c r="C395" s="429" t="s">
        <v>442</v>
      </c>
      <c r="D395" s="430" t="s">
        <v>443</v>
      </c>
      <c r="E395" s="429" t="s">
        <v>475</v>
      </c>
      <c r="F395" s="430" t="s">
        <v>476</v>
      </c>
      <c r="G395" s="429" t="s">
        <v>1250</v>
      </c>
      <c r="H395" s="429" t="s">
        <v>1251</v>
      </c>
      <c r="I395" s="432">
        <v>12663.8603515625</v>
      </c>
      <c r="J395" s="432">
        <v>11</v>
      </c>
      <c r="K395" s="433">
        <v>139302.4609375</v>
      </c>
    </row>
    <row r="396" spans="1:11" ht="14.45" customHeight="1" x14ac:dyDescent="0.2">
      <c r="A396" s="427" t="s">
        <v>436</v>
      </c>
      <c r="B396" s="428" t="s">
        <v>437</v>
      </c>
      <c r="C396" s="429" t="s">
        <v>442</v>
      </c>
      <c r="D396" s="430" t="s">
        <v>443</v>
      </c>
      <c r="E396" s="429" t="s">
        <v>475</v>
      </c>
      <c r="F396" s="430" t="s">
        <v>476</v>
      </c>
      <c r="G396" s="429" t="s">
        <v>1252</v>
      </c>
      <c r="H396" s="429" t="s">
        <v>1253</v>
      </c>
      <c r="I396" s="432">
        <v>15786.8701171875</v>
      </c>
      <c r="J396" s="432">
        <v>8</v>
      </c>
      <c r="K396" s="433">
        <v>126294.9609375</v>
      </c>
    </row>
    <row r="397" spans="1:11" ht="14.45" customHeight="1" x14ac:dyDescent="0.2">
      <c r="A397" s="427" t="s">
        <v>436</v>
      </c>
      <c r="B397" s="428" t="s">
        <v>437</v>
      </c>
      <c r="C397" s="429" t="s">
        <v>442</v>
      </c>
      <c r="D397" s="430" t="s">
        <v>443</v>
      </c>
      <c r="E397" s="429" t="s">
        <v>475</v>
      </c>
      <c r="F397" s="430" t="s">
        <v>476</v>
      </c>
      <c r="G397" s="429" t="s">
        <v>1254</v>
      </c>
      <c r="H397" s="429" t="s">
        <v>1255</v>
      </c>
      <c r="I397" s="432">
        <v>4657.2900390625</v>
      </c>
      <c r="J397" s="432">
        <v>38</v>
      </c>
      <c r="K397" s="433">
        <v>176977.0185546875</v>
      </c>
    </row>
    <row r="398" spans="1:11" ht="14.45" customHeight="1" x14ac:dyDescent="0.2">
      <c r="A398" s="427" t="s">
        <v>436</v>
      </c>
      <c r="B398" s="428" t="s">
        <v>437</v>
      </c>
      <c r="C398" s="429" t="s">
        <v>442</v>
      </c>
      <c r="D398" s="430" t="s">
        <v>443</v>
      </c>
      <c r="E398" s="429" t="s">
        <v>475</v>
      </c>
      <c r="F398" s="430" t="s">
        <v>476</v>
      </c>
      <c r="G398" s="429" t="s">
        <v>1256</v>
      </c>
      <c r="H398" s="429" t="s">
        <v>1257</v>
      </c>
      <c r="I398" s="432">
        <v>4657.2900390625</v>
      </c>
      <c r="J398" s="432">
        <v>14</v>
      </c>
      <c r="K398" s="433">
        <v>65202.05859375</v>
      </c>
    </row>
    <row r="399" spans="1:11" ht="14.45" customHeight="1" x14ac:dyDescent="0.2">
      <c r="A399" s="427" t="s">
        <v>436</v>
      </c>
      <c r="B399" s="428" t="s">
        <v>437</v>
      </c>
      <c r="C399" s="429" t="s">
        <v>442</v>
      </c>
      <c r="D399" s="430" t="s">
        <v>443</v>
      </c>
      <c r="E399" s="429" t="s">
        <v>475</v>
      </c>
      <c r="F399" s="430" t="s">
        <v>476</v>
      </c>
      <c r="G399" s="429" t="s">
        <v>1258</v>
      </c>
      <c r="H399" s="429" t="s">
        <v>1259</v>
      </c>
      <c r="I399" s="432">
        <v>5405.06982421875</v>
      </c>
      <c r="J399" s="432">
        <v>3</v>
      </c>
      <c r="K399" s="433">
        <v>16215.20947265625</v>
      </c>
    </row>
    <row r="400" spans="1:11" ht="14.45" customHeight="1" x14ac:dyDescent="0.2">
      <c r="A400" s="427" t="s">
        <v>436</v>
      </c>
      <c r="B400" s="428" t="s">
        <v>437</v>
      </c>
      <c r="C400" s="429" t="s">
        <v>442</v>
      </c>
      <c r="D400" s="430" t="s">
        <v>443</v>
      </c>
      <c r="E400" s="429" t="s">
        <v>475</v>
      </c>
      <c r="F400" s="430" t="s">
        <v>476</v>
      </c>
      <c r="G400" s="429" t="s">
        <v>1260</v>
      </c>
      <c r="H400" s="429" t="s">
        <v>1261</v>
      </c>
      <c r="I400" s="432">
        <v>5405.06982421875</v>
      </c>
      <c r="J400" s="432">
        <v>2</v>
      </c>
      <c r="K400" s="433">
        <v>10810.1396484375</v>
      </c>
    </row>
    <row r="401" spans="1:11" ht="14.45" customHeight="1" x14ac:dyDescent="0.2">
      <c r="A401" s="427" t="s">
        <v>436</v>
      </c>
      <c r="B401" s="428" t="s">
        <v>437</v>
      </c>
      <c r="C401" s="429" t="s">
        <v>442</v>
      </c>
      <c r="D401" s="430" t="s">
        <v>443</v>
      </c>
      <c r="E401" s="429" t="s">
        <v>475</v>
      </c>
      <c r="F401" s="430" t="s">
        <v>476</v>
      </c>
      <c r="G401" s="429" t="s">
        <v>1262</v>
      </c>
      <c r="H401" s="429" t="s">
        <v>1263</v>
      </c>
      <c r="I401" s="432">
        <v>1174.9100341796875</v>
      </c>
      <c r="J401" s="432">
        <v>12</v>
      </c>
      <c r="K401" s="433">
        <v>14098.92041015625</v>
      </c>
    </row>
    <row r="402" spans="1:11" ht="14.45" customHeight="1" x14ac:dyDescent="0.2">
      <c r="A402" s="427" t="s">
        <v>436</v>
      </c>
      <c r="B402" s="428" t="s">
        <v>437</v>
      </c>
      <c r="C402" s="429" t="s">
        <v>442</v>
      </c>
      <c r="D402" s="430" t="s">
        <v>443</v>
      </c>
      <c r="E402" s="429" t="s">
        <v>475</v>
      </c>
      <c r="F402" s="430" t="s">
        <v>476</v>
      </c>
      <c r="G402" s="429" t="s">
        <v>1264</v>
      </c>
      <c r="H402" s="429" t="s">
        <v>1265</v>
      </c>
      <c r="I402" s="432">
        <v>456.17001342773438</v>
      </c>
      <c r="J402" s="432">
        <v>23</v>
      </c>
      <c r="K402" s="433">
        <v>10491.910247802734</v>
      </c>
    </row>
    <row r="403" spans="1:11" ht="14.45" customHeight="1" x14ac:dyDescent="0.2">
      <c r="A403" s="427" t="s">
        <v>436</v>
      </c>
      <c r="B403" s="428" t="s">
        <v>437</v>
      </c>
      <c r="C403" s="429" t="s">
        <v>442</v>
      </c>
      <c r="D403" s="430" t="s">
        <v>443</v>
      </c>
      <c r="E403" s="429" t="s">
        <v>475</v>
      </c>
      <c r="F403" s="430" t="s">
        <v>476</v>
      </c>
      <c r="G403" s="429" t="s">
        <v>1266</v>
      </c>
      <c r="H403" s="429" t="s">
        <v>1267</v>
      </c>
      <c r="I403" s="432">
        <v>456.17001342773438</v>
      </c>
      <c r="J403" s="432">
        <v>15</v>
      </c>
      <c r="K403" s="433">
        <v>6842.5501098632813</v>
      </c>
    </row>
    <row r="404" spans="1:11" ht="14.45" customHeight="1" x14ac:dyDescent="0.2">
      <c r="A404" s="427" t="s">
        <v>436</v>
      </c>
      <c r="B404" s="428" t="s">
        <v>437</v>
      </c>
      <c r="C404" s="429" t="s">
        <v>442</v>
      </c>
      <c r="D404" s="430" t="s">
        <v>443</v>
      </c>
      <c r="E404" s="429" t="s">
        <v>475</v>
      </c>
      <c r="F404" s="430" t="s">
        <v>476</v>
      </c>
      <c r="G404" s="429" t="s">
        <v>1268</v>
      </c>
      <c r="H404" s="429" t="s">
        <v>1269</v>
      </c>
      <c r="I404" s="432">
        <v>5684.580078125</v>
      </c>
      <c r="J404" s="432">
        <v>3</v>
      </c>
      <c r="K404" s="433">
        <v>17053.740234375</v>
      </c>
    </row>
    <row r="405" spans="1:11" ht="14.45" customHeight="1" x14ac:dyDescent="0.2">
      <c r="A405" s="427" t="s">
        <v>436</v>
      </c>
      <c r="B405" s="428" t="s">
        <v>437</v>
      </c>
      <c r="C405" s="429" t="s">
        <v>442</v>
      </c>
      <c r="D405" s="430" t="s">
        <v>443</v>
      </c>
      <c r="E405" s="429" t="s">
        <v>475</v>
      </c>
      <c r="F405" s="430" t="s">
        <v>476</v>
      </c>
      <c r="G405" s="429" t="s">
        <v>1270</v>
      </c>
      <c r="H405" s="429" t="s">
        <v>1271</v>
      </c>
      <c r="I405" s="432">
        <v>5684.580078125</v>
      </c>
      <c r="J405" s="432">
        <v>5</v>
      </c>
      <c r="K405" s="433">
        <v>28422.900390625</v>
      </c>
    </row>
    <row r="406" spans="1:11" ht="14.45" customHeight="1" x14ac:dyDescent="0.2">
      <c r="A406" s="427" t="s">
        <v>436</v>
      </c>
      <c r="B406" s="428" t="s">
        <v>437</v>
      </c>
      <c r="C406" s="429" t="s">
        <v>442</v>
      </c>
      <c r="D406" s="430" t="s">
        <v>443</v>
      </c>
      <c r="E406" s="429" t="s">
        <v>475</v>
      </c>
      <c r="F406" s="430" t="s">
        <v>476</v>
      </c>
      <c r="G406" s="429" t="s">
        <v>1272</v>
      </c>
      <c r="H406" s="429" t="s">
        <v>1273</v>
      </c>
      <c r="I406" s="432">
        <v>5684.580078125</v>
      </c>
      <c r="J406" s="432">
        <v>2</v>
      </c>
      <c r="K406" s="433">
        <v>11369.16015625</v>
      </c>
    </row>
    <row r="407" spans="1:11" ht="14.45" customHeight="1" x14ac:dyDescent="0.2">
      <c r="A407" s="427" t="s">
        <v>436</v>
      </c>
      <c r="B407" s="428" t="s">
        <v>437</v>
      </c>
      <c r="C407" s="429" t="s">
        <v>442</v>
      </c>
      <c r="D407" s="430" t="s">
        <v>443</v>
      </c>
      <c r="E407" s="429" t="s">
        <v>475</v>
      </c>
      <c r="F407" s="430" t="s">
        <v>476</v>
      </c>
      <c r="G407" s="429" t="s">
        <v>1274</v>
      </c>
      <c r="H407" s="429" t="s">
        <v>1275</v>
      </c>
      <c r="I407" s="432">
        <v>4374.14990234375</v>
      </c>
      <c r="J407" s="432">
        <v>2</v>
      </c>
      <c r="K407" s="433">
        <v>8748.2998046875</v>
      </c>
    </row>
    <row r="408" spans="1:11" ht="14.45" customHeight="1" x14ac:dyDescent="0.2">
      <c r="A408" s="427" t="s">
        <v>436</v>
      </c>
      <c r="B408" s="428" t="s">
        <v>437</v>
      </c>
      <c r="C408" s="429" t="s">
        <v>442</v>
      </c>
      <c r="D408" s="430" t="s">
        <v>443</v>
      </c>
      <c r="E408" s="429" t="s">
        <v>475</v>
      </c>
      <c r="F408" s="430" t="s">
        <v>476</v>
      </c>
      <c r="G408" s="429" t="s">
        <v>1276</v>
      </c>
      <c r="H408" s="429" t="s">
        <v>1277</v>
      </c>
      <c r="I408" s="432">
        <v>4374.14990234375</v>
      </c>
      <c r="J408" s="432">
        <v>8</v>
      </c>
      <c r="K408" s="433">
        <v>34993.19921875</v>
      </c>
    </row>
    <row r="409" spans="1:11" ht="14.45" customHeight="1" x14ac:dyDescent="0.2">
      <c r="A409" s="427" t="s">
        <v>436</v>
      </c>
      <c r="B409" s="428" t="s">
        <v>437</v>
      </c>
      <c r="C409" s="429" t="s">
        <v>442</v>
      </c>
      <c r="D409" s="430" t="s">
        <v>443</v>
      </c>
      <c r="E409" s="429" t="s">
        <v>475</v>
      </c>
      <c r="F409" s="430" t="s">
        <v>476</v>
      </c>
      <c r="G409" s="429" t="s">
        <v>1278</v>
      </c>
      <c r="H409" s="429" t="s">
        <v>1279</v>
      </c>
      <c r="I409" s="432">
        <v>4880.7127757352937</v>
      </c>
      <c r="J409" s="432">
        <v>37</v>
      </c>
      <c r="K409" s="433">
        <v>180600.9677734375</v>
      </c>
    </row>
    <row r="410" spans="1:11" ht="14.45" customHeight="1" x14ac:dyDescent="0.2">
      <c r="A410" s="427" t="s">
        <v>436</v>
      </c>
      <c r="B410" s="428" t="s">
        <v>437</v>
      </c>
      <c r="C410" s="429" t="s">
        <v>442</v>
      </c>
      <c r="D410" s="430" t="s">
        <v>443</v>
      </c>
      <c r="E410" s="429" t="s">
        <v>475</v>
      </c>
      <c r="F410" s="430" t="s">
        <v>476</v>
      </c>
      <c r="G410" s="429" t="s">
        <v>1280</v>
      </c>
      <c r="H410" s="429" t="s">
        <v>1281</v>
      </c>
      <c r="I410" s="432">
        <v>7463.27978515625</v>
      </c>
      <c r="J410" s="432">
        <v>48</v>
      </c>
      <c r="K410" s="433">
        <v>358237.431640625</v>
      </c>
    </row>
    <row r="411" spans="1:11" ht="14.45" customHeight="1" x14ac:dyDescent="0.2">
      <c r="A411" s="427" t="s">
        <v>436</v>
      </c>
      <c r="B411" s="428" t="s">
        <v>437</v>
      </c>
      <c r="C411" s="429" t="s">
        <v>442</v>
      </c>
      <c r="D411" s="430" t="s">
        <v>443</v>
      </c>
      <c r="E411" s="429" t="s">
        <v>475</v>
      </c>
      <c r="F411" s="430" t="s">
        <v>476</v>
      </c>
      <c r="G411" s="429" t="s">
        <v>1280</v>
      </c>
      <c r="H411" s="429" t="s">
        <v>1282</v>
      </c>
      <c r="I411" s="432">
        <v>7090.60009765625</v>
      </c>
      <c r="J411" s="432">
        <v>22</v>
      </c>
      <c r="K411" s="433">
        <v>155993.205078125</v>
      </c>
    </row>
    <row r="412" spans="1:11" ht="14.45" customHeight="1" x14ac:dyDescent="0.2">
      <c r="A412" s="427" t="s">
        <v>436</v>
      </c>
      <c r="B412" s="428" t="s">
        <v>437</v>
      </c>
      <c r="C412" s="429" t="s">
        <v>442</v>
      </c>
      <c r="D412" s="430" t="s">
        <v>443</v>
      </c>
      <c r="E412" s="429" t="s">
        <v>475</v>
      </c>
      <c r="F412" s="430" t="s">
        <v>476</v>
      </c>
      <c r="G412" s="429" t="s">
        <v>1283</v>
      </c>
      <c r="H412" s="429" t="s">
        <v>1284</v>
      </c>
      <c r="I412" s="432">
        <v>8350.2099609375</v>
      </c>
      <c r="J412" s="432">
        <v>49</v>
      </c>
      <c r="K412" s="433">
        <v>409160.29296875</v>
      </c>
    </row>
    <row r="413" spans="1:11" ht="14.45" customHeight="1" x14ac:dyDescent="0.2">
      <c r="A413" s="427" t="s">
        <v>436</v>
      </c>
      <c r="B413" s="428" t="s">
        <v>437</v>
      </c>
      <c r="C413" s="429" t="s">
        <v>442</v>
      </c>
      <c r="D413" s="430" t="s">
        <v>443</v>
      </c>
      <c r="E413" s="429" t="s">
        <v>475</v>
      </c>
      <c r="F413" s="430" t="s">
        <v>476</v>
      </c>
      <c r="G413" s="429" t="s">
        <v>1283</v>
      </c>
      <c r="H413" s="429" t="s">
        <v>1285</v>
      </c>
      <c r="I413" s="432">
        <v>7932.759765625</v>
      </c>
      <c r="J413" s="432">
        <v>22</v>
      </c>
      <c r="K413" s="433">
        <v>174520.716796875</v>
      </c>
    </row>
    <row r="414" spans="1:11" ht="14.45" customHeight="1" x14ac:dyDescent="0.2">
      <c r="A414" s="427" t="s">
        <v>436</v>
      </c>
      <c r="B414" s="428" t="s">
        <v>437</v>
      </c>
      <c r="C414" s="429" t="s">
        <v>442</v>
      </c>
      <c r="D414" s="430" t="s">
        <v>443</v>
      </c>
      <c r="E414" s="429" t="s">
        <v>475</v>
      </c>
      <c r="F414" s="430" t="s">
        <v>476</v>
      </c>
      <c r="G414" s="429" t="s">
        <v>1286</v>
      </c>
      <c r="H414" s="429" t="s">
        <v>1287</v>
      </c>
      <c r="I414" s="432">
        <v>752.6199951171875</v>
      </c>
      <c r="J414" s="432">
        <v>1</v>
      </c>
      <c r="K414" s="433">
        <v>752.6199951171875</v>
      </c>
    </row>
    <row r="415" spans="1:11" ht="14.45" customHeight="1" x14ac:dyDescent="0.2">
      <c r="A415" s="427" t="s">
        <v>436</v>
      </c>
      <c r="B415" s="428" t="s">
        <v>437</v>
      </c>
      <c r="C415" s="429" t="s">
        <v>442</v>
      </c>
      <c r="D415" s="430" t="s">
        <v>443</v>
      </c>
      <c r="E415" s="429" t="s">
        <v>475</v>
      </c>
      <c r="F415" s="430" t="s">
        <v>476</v>
      </c>
      <c r="G415" s="429" t="s">
        <v>1288</v>
      </c>
      <c r="H415" s="429" t="s">
        <v>1289</v>
      </c>
      <c r="I415" s="432">
        <v>1845.25</v>
      </c>
      <c r="J415" s="432">
        <v>4</v>
      </c>
      <c r="K415" s="433">
        <v>7381</v>
      </c>
    </row>
    <row r="416" spans="1:11" ht="14.45" customHeight="1" x14ac:dyDescent="0.2">
      <c r="A416" s="427" t="s">
        <v>436</v>
      </c>
      <c r="B416" s="428" t="s">
        <v>437</v>
      </c>
      <c r="C416" s="429" t="s">
        <v>442</v>
      </c>
      <c r="D416" s="430" t="s">
        <v>443</v>
      </c>
      <c r="E416" s="429" t="s">
        <v>475</v>
      </c>
      <c r="F416" s="430" t="s">
        <v>476</v>
      </c>
      <c r="G416" s="429" t="s">
        <v>1290</v>
      </c>
      <c r="H416" s="429" t="s">
        <v>1291</v>
      </c>
      <c r="I416" s="432">
        <v>616.385009765625</v>
      </c>
      <c r="J416" s="432">
        <v>3</v>
      </c>
      <c r="K416" s="433">
        <v>1634.02001953125</v>
      </c>
    </row>
    <row r="417" spans="1:11" ht="14.45" customHeight="1" x14ac:dyDescent="0.2">
      <c r="A417" s="427" t="s">
        <v>436</v>
      </c>
      <c r="B417" s="428" t="s">
        <v>437</v>
      </c>
      <c r="C417" s="429" t="s">
        <v>442</v>
      </c>
      <c r="D417" s="430" t="s">
        <v>443</v>
      </c>
      <c r="E417" s="429" t="s">
        <v>475</v>
      </c>
      <c r="F417" s="430" t="s">
        <v>476</v>
      </c>
      <c r="G417" s="429" t="s">
        <v>1292</v>
      </c>
      <c r="H417" s="429" t="s">
        <v>1293</v>
      </c>
      <c r="I417" s="432">
        <v>58411.3330078125</v>
      </c>
      <c r="J417" s="432">
        <v>4</v>
      </c>
      <c r="K417" s="433">
        <v>233645.33203125</v>
      </c>
    </row>
    <row r="418" spans="1:11" ht="14.45" customHeight="1" x14ac:dyDescent="0.2">
      <c r="A418" s="427" t="s">
        <v>436</v>
      </c>
      <c r="B418" s="428" t="s">
        <v>437</v>
      </c>
      <c r="C418" s="429" t="s">
        <v>442</v>
      </c>
      <c r="D418" s="430" t="s">
        <v>443</v>
      </c>
      <c r="E418" s="429" t="s">
        <v>475</v>
      </c>
      <c r="F418" s="430" t="s">
        <v>476</v>
      </c>
      <c r="G418" s="429" t="s">
        <v>1294</v>
      </c>
      <c r="H418" s="429" t="s">
        <v>1295</v>
      </c>
      <c r="I418" s="432">
        <v>25056.6796875</v>
      </c>
      <c r="J418" s="432">
        <v>11</v>
      </c>
      <c r="K418" s="433">
        <v>274980.966796875</v>
      </c>
    </row>
    <row r="419" spans="1:11" ht="14.45" customHeight="1" x14ac:dyDescent="0.2">
      <c r="A419" s="427" t="s">
        <v>436</v>
      </c>
      <c r="B419" s="428" t="s">
        <v>437</v>
      </c>
      <c r="C419" s="429" t="s">
        <v>442</v>
      </c>
      <c r="D419" s="430" t="s">
        <v>443</v>
      </c>
      <c r="E419" s="429" t="s">
        <v>475</v>
      </c>
      <c r="F419" s="430" t="s">
        <v>476</v>
      </c>
      <c r="G419" s="429" t="s">
        <v>1296</v>
      </c>
      <c r="H419" s="429" t="s">
        <v>1297</v>
      </c>
      <c r="I419" s="432">
        <v>12464.019274259868</v>
      </c>
      <c r="J419" s="432">
        <v>72</v>
      </c>
      <c r="K419" s="433">
        <v>897875.66015625</v>
      </c>
    </row>
    <row r="420" spans="1:11" ht="14.45" customHeight="1" x14ac:dyDescent="0.2">
      <c r="A420" s="427" t="s">
        <v>436</v>
      </c>
      <c r="B420" s="428" t="s">
        <v>437</v>
      </c>
      <c r="C420" s="429" t="s">
        <v>442</v>
      </c>
      <c r="D420" s="430" t="s">
        <v>443</v>
      </c>
      <c r="E420" s="429" t="s">
        <v>475</v>
      </c>
      <c r="F420" s="430" t="s">
        <v>476</v>
      </c>
      <c r="G420" s="429" t="s">
        <v>1298</v>
      </c>
      <c r="H420" s="429" t="s">
        <v>1299</v>
      </c>
      <c r="I420" s="432">
        <v>6382.75</v>
      </c>
      <c r="J420" s="432">
        <v>42</v>
      </c>
      <c r="K420" s="433">
        <v>268075.5</v>
      </c>
    </row>
    <row r="421" spans="1:11" ht="14.45" customHeight="1" x14ac:dyDescent="0.2">
      <c r="A421" s="427" t="s">
        <v>436</v>
      </c>
      <c r="B421" s="428" t="s">
        <v>437</v>
      </c>
      <c r="C421" s="429" t="s">
        <v>442</v>
      </c>
      <c r="D421" s="430" t="s">
        <v>443</v>
      </c>
      <c r="E421" s="429" t="s">
        <v>475</v>
      </c>
      <c r="F421" s="430" t="s">
        <v>476</v>
      </c>
      <c r="G421" s="429" t="s">
        <v>1298</v>
      </c>
      <c r="H421" s="429" t="s">
        <v>1300</v>
      </c>
      <c r="I421" s="432">
        <v>6063.31005859375</v>
      </c>
      <c r="J421" s="432">
        <v>21</v>
      </c>
      <c r="K421" s="433">
        <v>127329.5078125</v>
      </c>
    </row>
    <row r="422" spans="1:11" ht="14.45" customHeight="1" x14ac:dyDescent="0.2">
      <c r="A422" s="427" t="s">
        <v>436</v>
      </c>
      <c r="B422" s="428" t="s">
        <v>437</v>
      </c>
      <c r="C422" s="429" t="s">
        <v>442</v>
      </c>
      <c r="D422" s="430" t="s">
        <v>443</v>
      </c>
      <c r="E422" s="429" t="s">
        <v>475</v>
      </c>
      <c r="F422" s="430" t="s">
        <v>476</v>
      </c>
      <c r="G422" s="429" t="s">
        <v>1301</v>
      </c>
      <c r="H422" s="429" t="s">
        <v>1302</v>
      </c>
      <c r="I422" s="432">
        <v>12417.759765625</v>
      </c>
      <c r="J422" s="432">
        <v>60</v>
      </c>
      <c r="K422" s="433">
        <v>747807.83203125</v>
      </c>
    </row>
    <row r="423" spans="1:11" ht="14.45" customHeight="1" x14ac:dyDescent="0.2">
      <c r="A423" s="427" t="s">
        <v>436</v>
      </c>
      <c r="B423" s="428" t="s">
        <v>437</v>
      </c>
      <c r="C423" s="429" t="s">
        <v>442</v>
      </c>
      <c r="D423" s="430" t="s">
        <v>443</v>
      </c>
      <c r="E423" s="429" t="s">
        <v>475</v>
      </c>
      <c r="F423" s="430" t="s">
        <v>476</v>
      </c>
      <c r="G423" s="429" t="s">
        <v>1303</v>
      </c>
      <c r="H423" s="429" t="s">
        <v>1304</v>
      </c>
      <c r="I423" s="432">
        <v>7131.574840198864</v>
      </c>
      <c r="J423" s="432">
        <v>55</v>
      </c>
      <c r="K423" s="433">
        <v>392054.517578125</v>
      </c>
    </row>
    <row r="424" spans="1:11" ht="14.45" customHeight="1" x14ac:dyDescent="0.2">
      <c r="A424" s="427" t="s">
        <v>436</v>
      </c>
      <c r="B424" s="428" t="s">
        <v>437</v>
      </c>
      <c r="C424" s="429" t="s">
        <v>442</v>
      </c>
      <c r="D424" s="430" t="s">
        <v>443</v>
      </c>
      <c r="E424" s="429" t="s">
        <v>475</v>
      </c>
      <c r="F424" s="430" t="s">
        <v>476</v>
      </c>
      <c r="G424" s="429" t="s">
        <v>1305</v>
      </c>
      <c r="H424" s="429" t="s">
        <v>1306</v>
      </c>
      <c r="I424" s="432">
        <v>7131.574840198864</v>
      </c>
      <c r="J424" s="432">
        <v>55</v>
      </c>
      <c r="K424" s="433">
        <v>392054.517578125</v>
      </c>
    </row>
    <row r="425" spans="1:11" ht="14.45" customHeight="1" x14ac:dyDescent="0.2">
      <c r="A425" s="427" t="s">
        <v>436</v>
      </c>
      <c r="B425" s="428" t="s">
        <v>437</v>
      </c>
      <c r="C425" s="429" t="s">
        <v>442</v>
      </c>
      <c r="D425" s="430" t="s">
        <v>443</v>
      </c>
      <c r="E425" s="429" t="s">
        <v>475</v>
      </c>
      <c r="F425" s="430" t="s">
        <v>476</v>
      </c>
      <c r="G425" s="429" t="s">
        <v>1307</v>
      </c>
      <c r="H425" s="429" t="s">
        <v>1308</v>
      </c>
      <c r="I425" s="432">
        <v>5606.6299525669647</v>
      </c>
      <c r="J425" s="432">
        <v>22</v>
      </c>
      <c r="K425" s="433">
        <v>122916.0322265625</v>
      </c>
    </row>
    <row r="426" spans="1:11" ht="14.45" customHeight="1" x14ac:dyDescent="0.2">
      <c r="A426" s="427" t="s">
        <v>436</v>
      </c>
      <c r="B426" s="428" t="s">
        <v>437</v>
      </c>
      <c r="C426" s="429" t="s">
        <v>442</v>
      </c>
      <c r="D426" s="430" t="s">
        <v>443</v>
      </c>
      <c r="E426" s="429" t="s">
        <v>475</v>
      </c>
      <c r="F426" s="430" t="s">
        <v>476</v>
      </c>
      <c r="G426" s="429" t="s">
        <v>1309</v>
      </c>
      <c r="H426" s="429" t="s">
        <v>1310</v>
      </c>
      <c r="I426" s="432">
        <v>3872</v>
      </c>
      <c r="J426" s="432">
        <v>38</v>
      </c>
      <c r="K426" s="433">
        <v>147136</v>
      </c>
    </row>
    <row r="427" spans="1:11" ht="14.45" customHeight="1" x14ac:dyDescent="0.2">
      <c r="A427" s="427" t="s">
        <v>436</v>
      </c>
      <c r="B427" s="428" t="s">
        <v>437</v>
      </c>
      <c r="C427" s="429" t="s">
        <v>442</v>
      </c>
      <c r="D427" s="430" t="s">
        <v>443</v>
      </c>
      <c r="E427" s="429" t="s">
        <v>475</v>
      </c>
      <c r="F427" s="430" t="s">
        <v>476</v>
      </c>
      <c r="G427" s="429" t="s">
        <v>1311</v>
      </c>
      <c r="H427" s="429" t="s">
        <v>1312</v>
      </c>
      <c r="I427" s="432">
        <v>7056.72021484375</v>
      </c>
      <c r="J427" s="432">
        <v>7</v>
      </c>
      <c r="K427" s="433">
        <v>49397.04150390625</v>
      </c>
    </row>
    <row r="428" spans="1:11" ht="14.45" customHeight="1" x14ac:dyDescent="0.2">
      <c r="A428" s="427" t="s">
        <v>436</v>
      </c>
      <c r="B428" s="428" t="s">
        <v>437</v>
      </c>
      <c r="C428" s="429" t="s">
        <v>442</v>
      </c>
      <c r="D428" s="430" t="s">
        <v>443</v>
      </c>
      <c r="E428" s="429" t="s">
        <v>475</v>
      </c>
      <c r="F428" s="430" t="s">
        <v>476</v>
      </c>
      <c r="G428" s="429" t="s">
        <v>1313</v>
      </c>
      <c r="H428" s="429" t="s">
        <v>1314</v>
      </c>
      <c r="I428" s="432">
        <v>7056.72021484375</v>
      </c>
      <c r="J428" s="432">
        <v>3</v>
      </c>
      <c r="K428" s="433">
        <v>21170.16064453125</v>
      </c>
    </row>
    <row r="429" spans="1:11" ht="14.45" customHeight="1" x14ac:dyDescent="0.2">
      <c r="A429" s="427" t="s">
        <v>436</v>
      </c>
      <c r="B429" s="428" t="s">
        <v>437</v>
      </c>
      <c r="C429" s="429" t="s">
        <v>442</v>
      </c>
      <c r="D429" s="430" t="s">
        <v>443</v>
      </c>
      <c r="E429" s="429" t="s">
        <v>475</v>
      </c>
      <c r="F429" s="430" t="s">
        <v>476</v>
      </c>
      <c r="G429" s="429" t="s">
        <v>1315</v>
      </c>
      <c r="H429" s="429" t="s">
        <v>1316</v>
      </c>
      <c r="I429" s="432">
        <v>3204.080078125</v>
      </c>
      <c r="J429" s="432">
        <v>1</v>
      </c>
      <c r="K429" s="433">
        <v>3204.080078125</v>
      </c>
    </row>
    <row r="430" spans="1:11" ht="14.45" customHeight="1" x14ac:dyDescent="0.2">
      <c r="A430" s="427" t="s">
        <v>436</v>
      </c>
      <c r="B430" s="428" t="s">
        <v>437</v>
      </c>
      <c r="C430" s="429" t="s">
        <v>442</v>
      </c>
      <c r="D430" s="430" t="s">
        <v>443</v>
      </c>
      <c r="E430" s="429" t="s">
        <v>475</v>
      </c>
      <c r="F430" s="430" t="s">
        <v>476</v>
      </c>
      <c r="G430" s="429" t="s">
        <v>1317</v>
      </c>
      <c r="H430" s="429" t="s">
        <v>1318</v>
      </c>
      <c r="I430" s="432">
        <v>19093.80078125</v>
      </c>
      <c r="J430" s="432">
        <v>3</v>
      </c>
      <c r="K430" s="433">
        <v>57281.40234375</v>
      </c>
    </row>
    <row r="431" spans="1:11" ht="14.45" customHeight="1" x14ac:dyDescent="0.2">
      <c r="A431" s="427" t="s">
        <v>436</v>
      </c>
      <c r="B431" s="428" t="s">
        <v>437</v>
      </c>
      <c r="C431" s="429" t="s">
        <v>442</v>
      </c>
      <c r="D431" s="430" t="s">
        <v>443</v>
      </c>
      <c r="E431" s="429" t="s">
        <v>475</v>
      </c>
      <c r="F431" s="430" t="s">
        <v>476</v>
      </c>
      <c r="G431" s="429" t="s">
        <v>1319</v>
      </c>
      <c r="H431" s="429" t="s">
        <v>1320</v>
      </c>
      <c r="I431" s="432">
        <v>25637.4853515625</v>
      </c>
      <c r="J431" s="432">
        <v>4</v>
      </c>
      <c r="K431" s="433">
        <v>102549.94140625</v>
      </c>
    </row>
    <row r="432" spans="1:11" ht="14.45" customHeight="1" x14ac:dyDescent="0.2">
      <c r="A432" s="427" t="s">
        <v>436</v>
      </c>
      <c r="B432" s="428" t="s">
        <v>437</v>
      </c>
      <c r="C432" s="429" t="s">
        <v>442</v>
      </c>
      <c r="D432" s="430" t="s">
        <v>443</v>
      </c>
      <c r="E432" s="429" t="s">
        <v>475</v>
      </c>
      <c r="F432" s="430" t="s">
        <v>476</v>
      </c>
      <c r="G432" s="429" t="s">
        <v>1321</v>
      </c>
      <c r="H432" s="429" t="s">
        <v>1322</v>
      </c>
      <c r="I432" s="432">
        <v>2469.610107421875</v>
      </c>
      <c r="J432" s="432">
        <v>2</v>
      </c>
      <c r="K432" s="433">
        <v>4939.22021484375</v>
      </c>
    </row>
    <row r="433" spans="1:11" ht="14.45" customHeight="1" x14ac:dyDescent="0.2">
      <c r="A433" s="427" t="s">
        <v>436</v>
      </c>
      <c r="B433" s="428" t="s">
        <v>437</v>
      </c>
      <c r="C433" s="429" t="s">
        <v>442</v>
      </c>
      <c r="D433" s="430" t="s">
        <v>443</v>
      </c>
      <c r="E433" s="429" t="s">
        <v>475</v>
      </c>
      <c r="F433" s="430" t="s">
        <v>476</v>
      </c>
      <c r="G433" s="429" t="s">
        <v>1323</v>
      </c>
      <c r="H433" s="429" t="s">
        <v>1324</v>
      </c>
      <c r="I433" s="432">
        <v>13370.509765625</v>
      </c>
      <c r="J433" s="432">
        <v>2</v>
      </c>
      <c r="K433" s="433">
        <v>26741.01953125</v>
      </c>
    </row>
    <row r="434" spans="1:11" ht="14.45" customHeight="1" x14ac:dyDescent="0.2">
      <c r="A434" s="427" t="s">
        <v>436</v>
      </c>
      <c r="B434" s="428" t="s">
        <v>437</v>
      </c>
      <c r="C434" s="429" t="s">
        <v>442</v>
      </c>
      <c r="D434" s="430" t="s">
        <v>443</v>
      </c>
      <c r="E434" s="429" t="s">
        <v>475</v>
      </c>
      <c r="F434" s="430" t="s">
        <v>476</v>
      </c>
      <c r="G434" s="429" t="s">
        <v>1325</v>
      </c>
      <c r="H434" s="429" t="s">
        <v>1326</v>
      </c>
      <c r="I434" s="432">
        <v>9486.400390625</v>
      </c>
      <c r="J434" s="432">
        <v>1</v>
      </c>
      <c r="K434" s="433">
        <v>9486.400390625</v>
      </c>
    </row>
    <row r="435" spans="1:11" ht="14.45" customHeight="1" x14ac:dyDescent="0.2">
      <c r="A435" s="427" t="s">
        <v>436</v>
      </c>
      <c r="B435" s="428" t="s">
        <v>437</v>
      </c>
      <c r="C435" s="429" t="s">
        <v>442</v>
      </c>
      <c r="D435" s="430" t="s">
        <v>443</v>
      </c>
      <c r="E435" s="429" t="s">
        <v>475</v>
      </c>
      <c r="F435" s="430" t="s">
        <v>476</v>
      </c>
      <c r="G435" s="429" t="s">
        <v>1327</v>
      </c>
      <c r="H435" s="429" t="s">
        <v>1328</v>
      </c>
      <c r="I435" s="432">
        <v>6664.68017578125</v>
      </c>
      <c r="J435" s="432">
        <v>1</v>
      </c>
      <c r="K435" s="433">
        <v>6664.68017578125</v>
      </c>
    </row>
    <row r="436" spans="1:11" ht="14.45" customHeight="1" x14ac:dyDescent="0.2">
      <c r="A436" s="427" t="s">
        <v>436</v>
      </c>
      <c r="B436" s="428" t="s">
        <v>437</v>
      </c>
      <c r="C436" s="429" t="s">
        <v>442</v>
      </c>
      <c r="D436" s="430" t="s">
        <v>443</v>
      </c>
      <c r="E436" s="429" t="s">
        <v>475</v>
      </c>
      <c r="F436" s="430" t="s">
        <v>476</v>
      </c>
      <c r="G436" s="429" t="s">
        <v>1329</v>
      </c>
      <c r="H436" s="429" t="s">
        <v>1330</v>
      </c>
      <c r="I436" s="432">
        <v>8874.1396484375</v>
      </c>
      <c r="J436" s="432">
        <v>1</v>
      </c>
      <c r="K436" s="433">
        <v>8874.1396484375</v>
      </c>
    </row>
    <row r="437" spans="1:11" ht="14.45" customHeight="1" x14ac:dyDescent="0.2">
      <c r="A437" s="427" t="s">
        <v>436</v>
      </c>
      <c r="B437" s="428" t="s">
        <v>437</v>
      </c>
      <c r="C437" s="429" t="s">
        <v>442</v>
      </c>
      <c r="D437" s="430" t="s">
        <v>443</v>
      </c>
      <c r="E437" s="429" t="s">
        <v>475</v>
      </c>
      <c r="F437" s="430" t="s">
        <v>476</v>
      </c>
      <c r="G437" s="429" t="s">
        <v>1331</v>
      </c>
      <c r="H437" s="429" t="s">
        <v>1332</v>
      </c>
      <c r="I437" s="432">
        <v>6609.08984375</v>
      </c>
      <c r="J437" s="432">
        <v>2</v>
      </c>
      <c r="K437" s="433">
        <v>13218.1796875</v>
      </c>
    </row>
    <row r="438" spans="1:11" ht="14.45" customHeight="1" x14ac:dyDescent="0.2">
      <c r="A438" s="427" t="s">
        <v>436</v>
      </c>
      <c r="B438" s="428" t="s">
        <v>437</v>
      </c>
      <c r="C438" s="429" t="s">
        <v>442</v>
      </c>
      <c r="D438" s="430" t="s">
        <v>443</v>
      </c>
      <c r="E438" s="429" t="s">
        <v>475</v>
      </c>
      <c r="F438" s="430" t="s">
        <v>476</v>
      </c>
      <c r="G438" s="429" t="s">
        <v>1333</v>
      </c>
      <c r="H438" s="429" t="s">
        <v>1334</v>
      </c>
      <c r="I438" s="432">
        <v>12027.400390625</v>
      </c>
      <c r="J438" s="432">
        <v>1</v>
      </c>
      <c r="K438" s="433">
        <v>12027.400390625</v>
      </c>
    </row>
    <row r="439" spans="1:11" ht="14.45" customHeight="1" x14ac:dyDescent="0.2">
      <c r="A439" s="427" t="s">
        <v>436</v>
      </c>
      <c r="B439" s="428" t="s">
        <v>437</v>
      </c>
      <c r="C439" s="429" t="s">
        <v>442</v>
      </c>
      <c r="D439" s="430" t="s">
        <v>443</v>
      </c>
      <c r="E439" s="429" t="s">
        <v>475</v>
      </c>
      <c r="F439" s="430" t="s">
        <v>476</v>
      </c>
      <c r="G439" s="429" t="s">
        <v>1335</v>
      </c>
      <c r="H439" s="429" t="s">
        <v>1336</v>
      </c>
      <c r="I439" s="432">
        <v>8054.97021484375</v>
      </c>
      <c r="J439" s="432">
        <v>1</v>
      </c>
      <c r="K439" s="433">
        <v>8054.97021484375</v>
      </c>
    </row>
    <row r="440" spans="1:11" ht="14.45" customHeight="1" x14ac:dyDescent="0.2">
      <c r="A440" s="427" t="s">
        <v>436</v>
      </c>
      <c r="B440" s="428" t="s">
        <v>437</v>
      </c>
      <c r="C440" s="429" t="s">
        <v>442</v>
      </c>
      <c r="D440" s="430" t="s">
        <v>443</v>
      </c>
      <c r="E440" s="429" t="s">
        <v>475</v>
      </c>
      <c r="F440" s="430" t="s">
        <v>476</v>
      </c>
      <c r="G440" s="429" t="s">
        <v>1337</v>
      </c>
      <c r="H440" s="429" t="s">
        <v>1338</v>
      </c>
      <c r="I440" s="432">
        <v>612.3900146484375</v>
      </c>
      <c r="J440" s="432">
        <v>1</v>
      </c>
      <c r="K440" s="433">
        <v>612.3900146484375</v>
      </c>
    </row>
    <row r="441" spans="1:11" ht="14.45" customHeight="1" x14ac:dyDescent="0.2">
      <c r="A441" s="427" t="s">
        <v>436</v>
      </c>
      <c r="B441" s="428" t="s">
        <v>437</v>
      </c>
      <c r="C441" s="429" t="s">
        <v>442</v>
      </c>
      <c r="D441" s="430" t="s">
        <v>443</v>
      </c>
      <c r="E441" s="429" t="s">
        <v>475</v>
      </c>
      <c r="F441" s="430" t="s">
        <v>476</v>
      </c>
      <c r="G441" s="429" t="s">
        <v>1339</v>
      </c>
      <c r="H441" s="429" t="s">
        <v>1340</v>
      </c>
      <c r="I441" s="432">
        <v>10512.48046875</v>
      </c>
      <c r="J441" s="432">
        <v>1</v>
      </c>
      <c r="K441" s="433">
        <v>10512.48046875</v>
      </c>
    </row>
    <row r="442" spans="1:11" ht="14.45" customHeight="1" x14ac:dyDescent="0.2">
      <c r="A442" s="427" t="s">
        <v>436</v>
      </c>
      <c r="B442" s="428" t="s">
        <v>437</v>
      </c>
      <c r="C442" s="429" t="s">
        <v>442</v>
      </c>
      <c r="D442" s="430" t="s">
        <v>443</v>
      </c>
      <c r="E442" s="429" t="s">
        <v>475</v>
      </c>
      <c r="F442" s="430" t="s">
        <v>476</v>
      </c>
      <c r="G442" s="429" t="s">
        <v>1341</v>
      </c>
      <c r="H442" s="429" t="s">
        <v>1342</v>
      </c>
      <c r="I442" s="432">
        <v>8874.1396484375</v>
      </c>
      <c r="J442" s="432">
        <v>1</v>
      </c>
      <c r="K442" s="433">
        <v>8874.1396484375</v>
      </c>
    </row>
    <row r="443" spans="1:11" ht="14.45" customHeight="1" x14ac:dyDescent="0.2">
      <c r="A443" s="427" t="s">
        <v>436</v>
      </c>
      <c r="B443" s="428" t="s">
        <v>437</v>
      </c>
      <c r="C443" s="429" t="s">
        <v>442</v>
      </c>
      <c r="D443" s="430" t="s">
        <v>443</v>
      </c>
      <c r="E443" s="429" t="s">
        <v>475</v>
      </c>
      <c r="F443" s="430" t="s">
        <v>476</v>
      </c>
      <c r="G443" s="429" t="s">
        <v>1343</v>
      </c>
      <c r="H443" s="429" t="s">
        <v>1344</v>
      </c>
      <c r="I443" s="432">
        <v>7656.8798828125</v>
      </c>
      <c r="J443" s="432">
        <v>1</v>
      </c>
      <c r="K443" s="433">
        <v>7656.8798828125</v>
      </c>
    </row>
    <row r="444" spans="1:11" ht="14.45" customHeight="1" x14ac:dyDescent="0.2">
      <c r="A444" s="427" t="s">
        <v>436</v>
      </c>
      <c r="B444" s="428" t="s">
        <v>437</v>
      </c>
      <c r="C444" s="429" t="s">
        <v>442</v>
      </c>
      <c r="D444" s="430" t="s">
        <v>443</v>
      </c>
      <c r="E444" s="429" t="s">
        <v>475</v>
      </c>
      <c r="F444" s="430" t="s">
        <v>476</v>
      </c>
      <c r="G444" s="429" t="s">
        <v>1345</v>
      </c>
      <c r="H444" s="429" t="s">
        <v>1346</v>
      </c>
      <c r="I444" s="432">
        <v>5782.794921875</v>
      </c>
      <c r="J444" s="432">
        <v>2</v>
      </c>
      <c r="K444" s="433">
        <v>11565.58984375</v>
      </c>
    </row>
    <row r="445" spans="1:11" ht="14.45" customHeight="1" x14ac:dyDescent="0.2">
      <c r="A445" s="427" t="s">
        <v>436</v>
      </c>
      <c r="B445" s="428" t="s">
        <v>437</v>
      </c>
      <c r="C445" s="429" t="s">
        <v>442</v>
      </c>
      <c r="D445" s="430" t="s">
        <v>443</v>
      </c>
      <c r="E445" s="429" t="s">
        <v>475</v>
      </c>
      <c r="F445" s="430" t="s">
        <v>476</v>
      </c>
      <c r="G445" s="429" t="s">
        <v>1347</v>
      </c>
      <c r="H445" s="429" t="s">
        <v>1348</v>
      </c>
      <c r="I445" s="432">
        <v>5919.078287760417</v>
      </c>
      <c r="J445" s="432">
        <v>9</v>
      </c>
      <c r="K445" s="433">
        <v>52731.560546875</v>
      </c>
    </row>
    <row r="446" spans="1:11" ht="14.45" customHeight="1" x14ac:dyDescent="0.2">
      <c r="A446" s="427" t="s">
        <v>436</v>
      </c>
      <c r="B446" s="428" t="s">
        <v>437</v>
      </c>
      <c r="C446" s="429" t="s">
        <v>442</v>
      </c>
      <c r="D446" s="430" t="s">
        <v>443</v>
      </c>
      <c r="E446" s="429" t="s">
        <v>475</v>
      </c>
      <c r="F446" s="430" t="s">
        <v>476</v>
      </c>
      <c r="G446" s="429" t="s">
        <v>1347</v>
      </c>
      <c r="H446" s="429" t="s">
        <v>1349</v>
      </c>
      <c r="I446" s="432">
        <v>6009.10009765625</v>
      </c>
      <c r="J446" s="432">
        <v>3</v>
      </c>
      <c r="K446" s="433">
        <v>18027.30029296875</v>
      </c>
    </row>
    <row r="447" spans="1:11" ht="14.45" customHeight="1" x14ac:dyDescent="0.2">
      <c r="A447" s="427" t="s">
        <v>436</v>
      </c>
      <c r="B447" s="428" t="s">
        <v>437</v>
      </c>
      <c r="C447" s="429" t="s">
        <v>442</v>
      </c>
      <c r="D447" s="430" t="s">
        <v>443</v>
      </c>
      <c r="E447" s="429" t="s">
        <v>475</v>
      </c>
      <c r="F447" s="430" t="s">
        <v>476</v>
      </c>
      <c r="G447" s="429" t="s">
        <v>1350</v>
      </c>
      <c r="H447" s="429" t="s">
        <v>1351</v>
      </c>
      <c r="I447" s="432">
        <v>1681.9000244140625</v>
      </c>
      <c r="J447" s="432">
        <v>2</v>
      </c>
      <c r="K447" s="433">
        <v>3363.800048828125</v>
      </c>
    </row>
    <row r="448" spans="1:11" ht="14.45" customHeight="1" x14ac:dyDescent="0.2">
      <c r="A448" s="427" t="s">
        <v>436</v>
      </c>
      <c r="B448" s="428" t="s">
        <v>437</v>
      </c>
      <c r="C448" s="429" t="s">
        <v>442</v>
      </c>
      <c r="D448" s="430" t="s">
        <v>443</v>
      </c>
      <c r="E448" s="429" t="s">
        <v>475</v>
      </c>
      <c r="F448" s="430" t="s">
        <v>476</v>
      </c>
      <c r="G448" s="429" t="s">
        <v>1352</v>
      </c>
      <c r="H448" s="429" t="s">
        <v>1353</v>
      </c>
      <c r="I448" s="432">
        <v>359.70664978027344</v>
      </c>
      <c r="J448" s="432">
        <v>53</v>
      </c>
      <c r="K448" s="433">
        <v>17349.669921875</v>
      </c>
    </row>
    <row r="449" spans="1:11" ht="14.45" customHeight="1" x14ac:dyDescent="0.2">
      <c r="A449" s="427" t="s">
        <v>436</v>
      </c>
      <c r="B449" s="428" t="s">
        <v>437</v>
      </c>
      <c r="C449" s="429" t="s">
        <v>442</v>
      </c>
      <c r="D449" s="430" t="s">
        <v>443</v>
      </c>
      <c r="E449" s="429" t="s">
        <v>475</v>
      </c>
      <c r="F449" s="430" t="s">
        <v>476</v>
      </c>
      <c r="G449" s="429" t="s">
        <v>1354</v>
      </c>
      <c r="H449" s="429" t="s">
        <v>1355</v>
      </c>
      <c r="I449" s="432">
        <v>1228.1500244140625</v>
      </c>
      <c r="J449" s="432">
        <v>1</v>
      </c>
      <c r="K449" s="433">
        <v>1228.1500244140625</v>
      </c>
    </row>
    <row r="450" spans="1:11" ht="14.45" customHeight="1" x14ac:dyDescent="0.2">
      <c r="A450" s="427" t="s">
        <v>436</v>
      </c>
      <c r="B450" s="428" t="s">
        <v>437</v>
      </c>
      <c r="C450" s="429" t="s">
        <v>442</v>
      </c>
      <c r="D450" s="430" t="s">
        <v>443</v>
      </c>
      <c r="E450" s="429" t="s">
        <v>475</v>
      </c>
      <c r="F450" s="430" t="s">
        <v>476</v>
      </c>
      <c r="G450" s="429" t="s">
        <v>1356</v>
      </c>
      <c r="H450" s="429" t="s">
        <v>1357</v>
      </c>
      <c r="I450" s="432">
        <v>2734.6360351562498</v>
      </c>
      <c r="J450" s="432">
        <v>9</v>
      </c>
      <c r="K450" s="433">
        <v>24611.38037109375</v>
      </c>
    </row>
    <row r="451" spans="1:11" ht="14.45" customHeight="1" x14ac:dyDescent="0.2">
      <c r="A451" s="427" t="s">
        <v>436</v>
      </c>
      <c r="B451" s="428" t="s">
        <v>437</v>
      </c>
      <c r="C451" s="429" t="s">
        <v>442</v>
      </c>
      <c r="D451" s="430" t="s">
        <v>443</v>
      </c>
      <c r="E451" s="429" t="s">
        <v>475</v>
      </c>
      <c r="F451" s="430" t="s">
        <v>476</v>
      </c>
      <c r="G451" s="429" t="s">
        <v>1358</v>
      </c>
      <c r="H451" s="429" t="s">
        <v>1359</v>
      </c>
      <c r="I451" s="432">
        <v>1910.5899658203125</v>
      </c>
      <c r="J451" s="432">
        <v>1</v>
      </c>
      <c r="K451" s="433">
        <v>1910.5899658203125</v>
      </c>
    </row>
    <row r="452" spans="1:11" ht="14.45" customHeight="1" x14ac:dyDescent="0.2">
      <c r="A452" s="427" t="s">
        <v>436</v>
      </c>
      <c r="B452" s="428" t="s">
        <v>437</v>
      </c>
      <c r="C452" s="429" t="s">
        <v>442</v>
      </c>
      <c r="D452" s="430" t="s">
        <v>443</v>
      </c>
      <c r="E452" s="429" t="s">
        <v>475</v>
      </c>
      <c r="F452" s="430" t="s">
        <v>476</v>
      </c>
      <c r="G452" s="429" t="s">
        <v>1360</v>
      </c>
      <c r="H452" s="429" t="s">
        <v>1361</v>
      </c>
      <c r="I452" s="432">
        <v>11393.3798828125</v>
      </c>
      <c r="J452" s="432">
        <v>4</v>
      </c>
      <c r="K452" s="433">
        <v>45573.51953125</v>
      </c>
    </row>
    <row r="453" spans="1:11" ht="14.45" customHeight="1" x14ac:dyDescent="0.2">
      <c r="A453" s="427" t="s">
        <v>436</v>
      </c>
      <c r="B453" s="428" t="s">
        <v>437</v>
      </c>
      <c r="C453" s="429" t="s">
        <v>442</v>
      </c>
      <c r="D453" s="430" t="s">
        <v>443</v>
      </c>
      <c r="E453" s="429" t="s">
        <v>475</v>
      </c>
      <c r="F453" s="430" t="s">
        <v>476</v>
      </c>
      <c r="G453" s="429" t="s">
        <v>1362</v>
      </c>
      <c r="H453" s="429" t="s">
        <v>1363</v>
      </c>
      <c r="I453" s="432">
        <v>4249.760009765625</v>
      </c>
      <c r="J453" s="432">
        <v>6</v>
      </c>
      <c r="K453" s="433">
        <v>25498.56005859375</v>
      </c>
    </row>
    <row r="454" spans="1:11" ht="14.45" customHeight="1" x14ac:dyDescent="0.2">
      <c r="A454" s="427" t="s">
        <v>436</v>
      </c>
      <c r="B454" s="428" t="s">
        <v>437</v>
      </c>
      <c r="C454" s="429" t="s">
        <v>442</v>
      </c>
      <c r="D454" s="430" t="s">
        <v>443</v>
      </c>
      <c r="E454" s="429" t="s">
        <v>475</v>
      </c>
      <c r="F454" s="430" t="s">
        <v>476</v>
      </c>
      <c r="G454" s="429" t="s">
        <v>1364</v>
      </c>
      <c r="H454" s="429" t="s">
        <v>1365</v>
      </c>
      <c r="I454" s="432">
        <v>11484.102768841913</v>
      </c>
      <c r="J454" s="432">
        <v>30</v>
      </c>
      <c r="K454" s="433">
        <v>344519.294921875</v>
      </c>
    </row>
    <row r="455" spans="1:11" ht="14.45" customHeight="1" x14ac:dyDescent="0.2">
      <c r="A455" s="427" t="s">
        <v>436</v>
      </c>
      <c r="B455" s="428" t="s">
        <v>437</v>
      </c>
      <c r="C455" s="429" t="s">
        <v>442</v>
      </c>
      <c r="D455" s="430" t="s">
        <v>443</v>
      </c>
      <c r="E455" s="429" t="s">
        <v>475</v>
      </c>
      <c r="F455" s="430" t="s">
        <v>476</v>
      </c>
      <c r="G455" s="429" t="s">
        <v>1366</v>
      </c>
      <c r="H455" s="429" t="s">
        <v>1367</v>
      </c>
      <c r="I455" s="432">
        <v>24123.626041666666</v>
      </c>
      <c r="J455" s="432">
        <v>25</v>
      </c>
      <c r="K455" s="433">
        <v>603085.28515625</v>
      </c>
    </row>
    <row r="456" spans="1:11" ht="14.45" customHeight="1" x14ac:dyDescent="0.2">
      <c r="A456" s="427" t="s">
        <v>436</v>
      </c>
      <c r="B456" s="428" t="s">
        <v>437</v>
      </c>
      <c r="C456" s="429" t="s">
        <v>442</v>
      </c>
      <c r="D456" s="430" t="s">
        <v>443</v>
      </c>
      <c r="E456" s="429" t="s">
        <v>475</v>
      </c>
      <c r="F456" s="430" t="s">
        <v>476</v>
      </c>
      <c r="G456" s="429" t="s">
        <v>1368</v>
      </c>
      <c r="H456" s="429" t="s">
        <v>1369</v>
      </c>
      <c r="I456" s="432">
        <v>8609.150390625</v>
      </c>
      <c r="J456" s="432">
        <v>1</v>
      </c>
      <c r="K456" s="433">
        <v>8609.150390625</v>
      </c>
    </row>
    <row r="457" spans="1:11" ht="14.45" customHeight="1" x14ac:dyDescent="0.2">
      <c r="A457" s="427" t="s">
        <v>436</v>
      </c>
      <c r="B457" s="428" t="s">
        <v>437</v>
      </c>
      <c r="C457" s="429" t="s">
        <v>442</v>
      </c>
      <c r="D457" s="430" t="s">
        <v>443</v>
      </c>
      <c r="E457" s="429" t="s">
        <v>475</v>
      </c>
      <c r="F457" s="430" t="s">
        <v>476</v>
      </c>
      <c r="G457" s="429" t="s">
        <v>1370</v>
      </c>
      <c r="H457" s="429" t="s">
        <v>1371</v>
      </c>
      <c r="I457" s="432">
        <v>8869.2998046875</v>
      </c>
      <c r="J457" s="432">
        <v>1</v>
      </c>
      <c r="K457" s="433">
        <v>8869.2998046875</v>
      </c>
    </row>
    <row r="458" spans="1:11" ht="14.45" customHeight="1" x14ac:dyDescent="0.2">
      <c r="A458" s="427" t="s">
        <v>436</v>
      </c>
      <c r="B458" s="428" t="s">
        <v>437</v>
      </c>
      <c r="C458" s="429" t="s">
        <v>442</v>
      </c>
      <c r="D458" s="430" t="s">
        <v>443</v>
      </c>
      <c r="E458" s="429" t="s">
        <v>475</v>
      </c>
      <c r="F458" s="430" t="s">
        <v>476</v>
      </c>
      <c r="G458" s="429" t="s">
        <v>1372</v>
      </c>
      <c r="H458" s="429" t="s">
        <v>1373</v>
      </c>
      <c r="I458" s="432">
        <v>8929.7998046875</v>
      </c>
      <c r="J458" s="432">
        <v>1</v>
      </c>
      <c r="K458" s="433">
        <v>8929.7998046875</v>
      </c>
    </row>
    <row r="459" spans="1:11" ht="14.45" customHeight="1" x14ac:dyDescent="0.2">
      <c r="A459" s="427" t="s">
        <v>436</v>
      </c>
      <c r="B459" s="428" t="s">
        <v>437</v>
      </c>
      <c r="C459" s="429" t="s">
        <v>442</v>
      </c>
      <c r="D459" s="430" t="s">
        <v>443</v>
      </c>
      <c r="E459" s="429" t="s">
        <v>475</v>
      </c>
      <c r="F459" s="430" t="s">
        <v>476</v>
      </c>
      <c r="G459" s="429" t="s">
        <v>1374</v>
      </c>
      <c r="H459" s="429" t="s">
        <v>1375</v>
      </c>
      <c r="I459" s="432">
        <v>3981.02001953125</v>
      </c>
      <c r="J459" s="432">
        <v>5</v>
      </c>
      <c r="K459" s="433">
        <v>19905.099609375</v>
      </c>
    </row>
    <row r="460" spans="1:11" ht="14.45" customHeight="1" x14ac:dyDescent="0.2">
      <c r="A460" s="427" t="s">
        <v>436</v>
      </c>
      <c r="B460" s="428" t="s">
        <v>437</v>
      </c>
      <c r="C460" s="429" t="s">
        <v>442</v>
      </c>
      <c r="D460" s="430" t="s">
        <v>443</v>
      </c>
      <c r="E460" s="429" t="s">
        <v>475</v>
      </c>
      <c r="F460" s="430" t="s">
        <v>476</v>
      </c>
      <c r="G460" s="429" t="s">
        <v>1376</v>
      </c>
      <c r="H460" s="429" t="s">
        <v>1377</v>
      </c>
      <c r="I460" s="432">
        <v>1983.5899414062501</v>
      </c>
      <c r="J460" s="432">
        <v>5</v>
      </c>
      <c r="K460" s="433">
        <v>9917.94970703125</v>
      </c>
    </row>
    <row r="461" spans="1:11" ht="14.45" customHeight="1" x14ac:dyDescent="0.2">
      <c r="A461" s="427" t="s">
        <v>436</v>
      </c>
      <c r="B461" s="428" t="s">
        <v>437</v>
      </c>
      <c r="C461" s="429" t="s">
        <v>442</v>
      </c>
      <c r="D461" s="430" t="s">
        <v>443</v>
      </c>
      <c r="E461" s="429" t="s">
        <v>475</v>
      </c>
      <c r="F461" s="430" t="s">
        <v>476</v>
      </c>
      <c r="G461" s="429" t="s">
        <v>1378</v>
      </c>
      <c r="H461" s="429" t="s">
        <v>1379</v>
      </c>
      <c r="I461" s="432">
        <v>5207.3214285714284</v>
      </c>
      <c r="J461" s="432">
        <v>85</v>
      </c>
      <c r="K461" s="433">
        <v>442255</v>
      </c>
    </row>
    <row r="462" spans="1:11" ht="14.45" customHeight="1" x14ac:dyDescent="0.2">
      <c r="A462" s="427" t="s">
        <v>436</v>
      </c>
      <c r="B462" s="428" t="s">
        <v>437</v>
      </c>
      <c r="C462" s="429" t="s">
        <v>442</v>
      </c>
      <c r="D462" s="430" t="s">
        <v>443</v>
      </c>
      <c r="E462" s="429" t="s">
        <v>475</v>
      </c>
      <c r="F462" s="430" t="s">
        <v>476</v>
      </c>
      <c r="G462" s="429" t="s">
        <v>1380</v>
      </c>
      <c r="H462" s="429" t="s">
        <v>1381</v>
      </c>
      <c r="I462" s="432">
        <v>22264.5</v>
      </c>
      <c r="J462" s="432">
        <v>2</v>
      </c>
      <c r="K462" s="433">
        <v>44529</v>
      </c>
    </row>
    <row r="463" spans="1:11" ht="14.45" customHeight="1" x14ac:dyDescent="0.2">
      <c r="A463" s="427" t="s">
        <v>436</v>
      </c>
      <c r="B463" s="428" t="s">
        <v>437</v>
      </c>
      <c r="C463" s="429" t="s">
        <v>442</v>
      </c>
      <c r="D463" s="430" t="s">
        <v>443</v>
      </c>
      <c r="E463" s="429" t="s">
        <v>475</v>
      </c>
      <c r="F463" s="430" t="s">
        <v>476</v>
      </c>
      <c r="G463" s="429" t="s">
        <v>1382</v>
      </c>
      <c r="H463" s="429" t="s">
        <v>1383</v>
      </c>
      <c r="I463" s="432">
        <v>215.24666341145834</v>
      </c>
      <c r="J463" s="432">
        <v>12</v>
      </c>
      <c r="K463" s="433">
        <v>2582.9000244140625</v>
      </c>
    </row>
    <row r="464" spans="1:11" ht="14.45" customHeight="1" x14ac:dyDescent="0.2">
      <c r="A464" s="427" t="s">
        <v>436</v>
      </c>
      <c r="B464" s="428" t="s">
        <v>437</v>
      </c>
      <c r="C464" s="429" t="s">
        <v>442</v>
      </c>
      <c r="D464" s="430" t="s">
        <v>443</v>
      </c>
      <c r="E464" s="429" t="s">
        <v>475</v>
      </c>
      <c r="F464" s="430" t="s">
        <v>476</v>
      </c>
      <c r="G464" s="429" t="s">
        <v>1384</v>
      </c>
      <c r="H464" s="429" t="s">
        <v>1385</v>
      </c>
      <c r="I464" s="432">
        <v>350.98664855957031</v>
      </c>
      <c r="J464" s="432">
        <v>11</v>
      </c>
      <c r="K464" s="433">
        <v>3860.8498840332031</v>
      </c>
    </row>
    <row r="465" spans="1:11" ht="14.45" customHeight="1" x14ac:dyDescent="0.2">
      <c r="A465" s="427" t="s">
        <v>436</v>
      </c>
      <c r="B465" s="428" t="s">
        <v>437</v>
      </c>
      <c r="C465" s="429" t="s">
        <v>442</v>
      </c>
      <c r="D465" s="430" t="s">
        <v>443</v>
      </c>
      <c r="E465" s="429" t="s">
        <v>475</v>
      </c>
      <c r="F465" s="430" t="s">
        <v>476</v>
      </c>
      <c r="G465" s="429" t="s">
        <v>1386</v>
      </c>
      <c r="H465" s="429" t="s">
        <v>1387</v>
      </c>
      <c r="I465" s="432">
        <v>16107.52001953125</v>
      </c>
      <c r="J465" s="432">
        <v>4</v>
      </c>
      <c r="K465" s="433">
        <v>64430.080078125</v>
      </c>
    </row>
    <row r="466" spans="1:11" ht="14.45" customHeight="1" x14ac:dyDescent="0.2">
      <c r="A466" s="427" t="s">
        <v>436</v>
      </c>
      <c r="B466" s="428" t="s">
        <v>437</v>
      </c>
      <c r="C466" s="429" t="s">
        <v>442</v>
      </c>
      <c r="D466" s="430" t="s">
        <v>443</v>
      </c>
      <c r="E466" s="429" t="s">
        <v>475</v>
      </c>
      <c r="F466" s="430" t="s">
        <v>476</v>
      </c>
      <c r="G466" s="429" t="s">
        <v>1388</v>
      </c>
      <c r="H466" s="429" t="s">
        <v>1389</v>
      </c>
      <c r="I466" s="432">
        <v>1085.864990234375</v>
      </c>
      <c r="J466" s="432">
        <v>22</v>
      </c>
      <c r="K466" s="433">
        <v>23882.759765625</v>
      </c>
    </row>
    <row r="467" spans="1:11" ht="14.45" customHeight="1" x14ac:dyDescent="0.2">
      <c r="A467" s="427" t="s">
        <v>436</v>
      </c>
      <c r="B467" s="428" t="s">
        <v>437</v>
      </c>
      <c r="C467" s="429" t="s">
        <v>442</v>
      </c>
      <c r="D467" s="430" t="s">
        <v>443</v>
      </c>
      <c r="E467" s="429" t="s">
        <v>475</v>
      </c>
      <c r="F467" s="430" t="s">
        <v>476</v>
      </c>
      <c r="G467" s="429" t="s">
        <v>1390</v>
      </c>
      <c r="H467" s="429" t="s">
        <v>1391</v>
      </c>
      <c r="I467" s="432">
        <v>1936</v>
      </c>
      <c r="J467" s="432">
        <v>1</v>
      </c>
      <c r="K467" s="433">
        <v>1936</v>
      </c>
    </row>
    <row r="468" spans="1:11" ht="14.45" customHeight="1" x14ac:dyDescent="0.2">
      <c r="A468" s="427" t="s">
        <v>436</v>
      </c>
      <c r="B468" s="428" t="s">
        <v>437</v>
      </c>
      <c r="C468" s="429" t="s">
        <v>442</v>
      </c>
      <c r="D468" s="430" t="s">
        <v>443</v>
      </c>
      <c r="E468" s="429" t="s">
        <v>475</v>
      </c>
      <c r="F468" s="430" t="s">
        <v>476</v>
      </c>
      <c r="G468" s="429" t="s">
        <v>1392</v>
      </c>
      <c r="H468" s="429" t="s">
        <v>1393</v>
      </c>
      <c r="I468" s="432">
        <v>10732.864990234375</v>
      </c>
      <c r="J468" s="432">
        <v>4</v>
      </c>
      <c r="K468" s="433">
        <v>42931.4599609375</v>
      </c>
    </row>
    <row r="469" spans="1:11" ht="14.45" customHeight="1" x14ac:dyDescent="0.2">
      <c r="A469" s="427" t="s">
        <v>436</v>
      </c>
      <c r="B469" s="428" t="s">
        <v>437</v>
      </c>
      <c r="C469" s="429" t="s">
        <v>442</v>
      </c>
      <c r="D469" s="430" t="s">
        <v>443</v>
      </c>
      <c r="E469" s="429" t="s">
        <v>475</v>
      </c>
      <c r="F469" s="430" t="s">
        <v>476</v>
      </c>
      <c r="G469" s="429" t="s">
        <v>1392</v>
      </c>
      <c r="H469" s="429" t="s">
        <v>1394</v>
      </c>
      <c r="I469" s="432">
        <v>10558.500325520834</v>
      </c>
      <c r="J469" s="432">
        <v>3</v>
      </c>
      <c r="K469" s="433">
        <v>31675.5009765625</v>
      </c>
    </row>
    <row r="470" spans="1:11" ht="14.45" customHeight="1" x14ac:dyDescent="0.2">
      <c r="A470" s="427" t="s">
        <v>436</v>
      </c>
      <c r="B470" s="428" t="s">
        <v>437</v>
      </c>
      <c r="C470" s="429" t="s">
        <v>442</v>
      </c>
      <c r="D470" s="430" t="s">
        <v>443</v>
      </c>
      <c r="E470" s="429" t="s">
        <v>475</v>
      </c>
      <c r="F470" s="430" t="s">
        <v>476</v>
      </c>
      <c r="G470" s="429" t="s">
        <v>1395</v>
      </c>
      <c r="H470" s="429" t="s">
        <v>1396</v>
      </c>
      <c r="I470" s="432">
        <v>980.0999755859375</v>
      </c>
      <c r="J470" s="432">
        <v>1</v>
      </c>
      <c r="K470" s="433">
        <v>980.0999755859375</v>
      </c>
    </row>
    <row r="471" spans="1:11" ht="14.45" customHeight="1" x14ac:dyDescent="0.2">
      <c r="A471" s="427" t="s">
        <v>436</v>
      </c>
      <c r="B471" s="428" t="s">
        <v>437</v>
      </c>
      <c r="C471" s="429" t="s">
        <v>442</v>
      </c>
      <c r="D471" s="430" t="s">
        <v>443</v>
      </c>
      <c r="E471" s="429" t="s">
        <v>475</v>
      </c>
      <c r="F471" s="430" t="s">
        <v>476</v>
      </c>
      <c r="G471" s="429" t="s">
        <v>1397</v>
      </c>
      <c r="H471" s="429" t="s">
        <v>1398</v>
      </c>
      <c r="I471" s="432">
        <v>3589.2099609375</v>
      </c>
      <c r="J471" s="432">
        <v>3</v>
      </c>
      <c r="K471" s="433">
        <v>10767.6298828125</v>
      </c>
    </row>
    <row r="472" spans="1:11" ht="14.45" customHeight="1" x14ac:dyDescent="0.2">
      <c r="A472" s="427" t="s">
        <v>436</v>
      </c>
      <c r="B472" s="428" t="s">
        <v>437</v>
      </c>
      <c r="C472" s="429" t="s">
        <v>442</v>
      </c>
      <c r="D472" s="430" t="s">
        <v>443</v>
      </c>
      <c r="E472" s="429" t="s">
        <v>475</v>
      </c>
      <c r="F472" s="430" t="s">
        <v>476</v>
      </c>
      <c r="G472" s="429" t="s">
        <v>1399</v>
      </c>
      <c r="H472" s="429" t="s">
        <v>1400</v>
      </c>
      <c r="I472" s="432">
        <v>3247.873291015625</v>
      </c>
      <c r="J472" s="432">
        <v>3</v>
      </c>
      <c r="K472" s="433">
        <v>9743.619873046875</v>
      </c>
    </row>
    <row r="473" spans="1:11" ht="14.45" customHeight="1" x14ac:dyDescent="0.2">
      <c r="A473" s="427" t="s">
        <v>436</v>
      </c>
      <c r="B473" s="428" t="s">
        <v>437</v>
      </c>
      <c r="C473" s="429" t="s">
        <v>442</v>
      </c>
      <c r="D473" s="430" t="s">
        <v>443</v>
      </c>
      <c r="E473" s="429" t="s">
        <v>475</v>
      </c>
      <c r="F473" s="430" t="s">
        <v>476</v>
      </c>
      <c r="G473" s="429" t="s">
        <v>1401</v>
      </c>
      <c r="H473" s="429" t="s">
        <v>1402</v>
      </c>
      <c r="I473" s="432">
        <v>2957.590087890625</v>
      </c>
      <c r="J473" s="432">
        <v>2</v>
      </c>
      <c r="K473" s="433">
        <v>5915.18017578125</v>
      </c>
    </row>
    <row r="474" spans="1:11" ht="14.45" customHeight="1" x14ac:dyDescent="0.2">
      <c r="A474" s="427" t="s">
        <v>436</v>
      </c>
      <c r="B474" s="428" t="s">
        <v>437</v>
      </c>
      <c r="C474" s="429" t="s">
        <v>442</v>
      </c>
      <c r="D474" s="430" t="s">
        <v>443</v>
      </c>
      <c r="E474" s="429" t="s">
        <v>475</v>
      </c>
      <c r="F474" s="430" t="s">
        <v>476</v>
      </c>
      <c r="G474" s="429" t="s">
        <v>1403</v>
      </c>
      <c r="H474" s="429" t="s">
        <v>1404</v>
      </c>
      <c r="I474" s="432">
        <v>5951.5763221153848</v>
      </c>
      <c r="J474" s="432">
        <v>41</v>
      </c>
      <c r="K474" s="433">
        <v>244015.3408203125</v>
      </c>
    </row>
    <row r="475" spans="1:11" ht="14.45" customHeight="1" x14ac:dyDescent="0.2">
      <c r="A475" s="427" t="s">
        <v>436</v>
      </c>
      <c r="B475" s="428" t="s">
        <v>437</v>
      </c>
      <c r="C475" s="429" t="s">
        <v>442</v>
      </c>
      <c r="D475" s="430" t="s">
        <v>443</v>
      </c>
      <c r="E475" s="429" t="s">
        <v>475</v>
      </c>
      <c r="F475" s="430" t="s">
        <v>476</v>
      </c>
      <c r="G475" s="429" t="s">
        <v>1405</v>
      </c>
      <c r="H475" s="429" t="s">
        <v>1406</v>
      </c>
      <c r="I475" s="432">
        <v>4873.8798828125</v>
      </c>
      <c r="J475" s="432">
        <v>3</v>
      </c>
      <c r="K475" s="433">
        <v>14621.6396484375</v>
      </c>
    </row>
    <row r="476" spans="1:11" ht="14.45" customHeight="1" x14ac:dyDescent="0.2">
      <c r="A476" s="427" t="s">
        <v>436</v>
      </c>
      <c r="B476" s="428" t="s">
        <v>437</v>
      </c>
      <c r="C476" s="429" t="s">
        <v>442</v>
      </c>
      <c r="D476" s="430" t="s">
        <v>443</v>
      </c>
      <c r="E476" s="429" t="s">
        <v>475</v>
      </c>
      <c r="F476" s="430" t="s">
        <v>476</v>
      </c>
      <c r="G476" s="429" t="s">
        <v>1407</v>
      </c>
      <c r="H476" s="429" t="s">
        <v>1408</v>
      </c>
      <c r="I476" s="432">
        <v>4751.7001953125</v>
      </c>
      <c r="J476" s="432">
        <v>1</v>
      </c>
      <c r="K476" s="433">
        <v>4751.7001953125</v>
      </c>
    </row>
    <row r="477" spans="1:11" ht="14.45" customHeight="1" x14ac:dyDescent="0.2">
      <c r="A477" s="427" t="s">
        <v>436</v>
      </c>
      <c r="B477" s="428" t="s">
        <v>437</v>
      </c>
      <c r="C477" s="429" t="s">
        <v>442</v>
      </c>
      <c r="D477" s="430" t="s">
        <v>443</v>
      </c>
      <c r="E477" s="429" t="s">
        <v>475</v>
      </c>
      <c r="F477" s="430" t="s">
        <v>476</v>
      </c>
      <c r="G477" s="429" t="s">
        <v>1409</v>
      </c>
      <c r="H477" s="429" t="s">
        <v>1410</v>
      </c>
      <c r="I477" s="432">
        <v>28.75</v>
      </c>
      <c r="J477" s="432">
        <v>54</v>
      </c>
      <c r="K477" s="433">
        <v>1552.5</v>
      </c>
    </row>
    <row r="478" spans="1:11" ht="14.45" customHeight="1" x14ac:dyDescent="0.2">
      <c r="A478" s="427" t="s">
        <v>436</v>
      </c>
      <c r="B478" s="428" t="s">
        <v>437</v>
      </c>
      <c r="C478" s="429" t="s">
        <v>442</v>
      </c>
      <c r="D478" s="430" t="s">
        <v>443</v>
      </c>
      <c r="E478" s="429" t="s">
        <v>475</v>
      </c>
      <c r="F478" s="430" t="s">
        <v>476</v>
      </c>
      <c r="G478" s="429" t="s">
        <v>1411</v>
      </c>
      <c r="H478" s="429" t="s">
        <v>1412</v>
      </c>
      <c r="I478" s="432">
        <v>1203.0899658203125</v>
      </c>
      <c r="J478" s="432">
        <v>1</v>
      </c>
      <c r="K478" s="433">
        <v>1203.0899658203125</v>
      </c>
    </row>
    <row r="479" spans="1:11" ht="14.45" customHeight="1" x14ac:dyDescent="0.2">
      <c r="A479" s="427" t="s">
        <v>436</v>
      </c>
      <c r="B479" s="428" t="s">
        <v>437</v>
      </c>
      <c r="C479" s="429" t="s">
        <v>442</v>
      </c>
      <c r="D479" s="430" t="s">
        <v>443</v>
      </c>
      <c r="E479" s="429" t="s">
        <v>475</v>
      </c>
      <c r="F479" s="430" t="s">
        <v>476</v>
      </c>
      <c r="G479" s="429" t="s">
        <v>1411</v>
      </c>
      <c r="H479" s="429" t="s">
        <v>1413</v>
      </c>
      <c r="I479" s="432">
        <v>1202.739990234375</v>
      </c>
      <c r="J479" s="432">
        <v>1</v>
      </c>
      <c r="K479" s="433">
        <v>1202.739990234375</v>
      </c>
    </row>
    <row r="480" spans="1:11" ht="14.45" customHeight="1" x14ac:dyDescent="0.2">
      <c r="A480" s="427" t="s">
        <v>436</v>
      </c>
      <c r="B480" s="428" t="s">
        <v>437</v>
      </c>
      <c r="C480" s="429" t="s">
        <v>442</v>
      </c>
      <c r="D480" s="430" t="s">
        <v>443</v>
      </c>
      <c r="E480" s="429" t="s">
        <v>475</v>
      </c>
      <c r="F480" s="430" t="s">
        <v>476</v>
      </c>
      <c r="G480" s="429" t="s">
        <v>1414</v>
      </c>
      <c r="H480" s="429" t="s">
        <v>1415</v>
      </c>
      <c r="I480" s="432">
        <v>9735.5498046875</v>
      </c>
      <c r="J480" s="432">
        <v>1</v>
      </c>
      <c r="K480" s="433">
        <v>9735.5498046875</v>
      </c>
    </row>
    <row r="481" spans="1:11" ht="14.45" customHeight="1" x14ac:dyDescent="0.2">
      <c r="A481" s="427" t="s">
        <v>436</v>
      </c>
      <c r="B481" s="428" t="s">
        <v>437</v>
      </c>
      <c r="C481" s="429" t="s">
        <v>442</v>
      </c>
      <c r="D481" s="430" t="s">
        <v>443</v>
      </c>
      <c r="E481" s="429" t="s">
        <v>475</v>
      </c>
      <c r="F481" s="430" t="s">
        <v>476</v>
      </c>
      <c r="G481" s="429" t="s">
        <v>1416</v>
      </c>
      <c r="H481" s="429" t="s">
        <v>1417</v>
      </c>
      <c r="I481" s="432">
        <v>2656.511678059896</v>
      </c>
      <c r="J481" s="432">
        <v>6</v>
      </c>
      <c r="K481" s="433">
        <v>15939.070068359375</v>
      </c>
    </row>
    <row r="482" spans="1:11" ht="14.45" customHeight="1" x14ac:dyDescent="0.2">
      <c r="A482" s="427" t="s">
        <v>436</v>
      </c>
      <c r="B482" s="428" t="s">
        <v>437</v>
      </c>
      <c r="C482" s="429" t="s">
        <v>442</v>
      </c>
      <c r="D482" s="430" t="s">
        <v>443</v>
      </c>
      <c r="E482" s="429" t="s">
        <v>475</v>
      </c>
      <c r="F482" s="430" t="s">
        <v>476</v>
      </c>
      <c r="G482" s="429" t="s">
        <v>1418</v>
      </c>
      <c r="H482" s="429" t="s">
        <v>1419</v>
      </c>
      <c r="I482" s="432">
        <v>11388.487060546875</v>
      </c>
      <c r="J482" s="432">
        <v>5</v>
      </c>
      <c r="K482" s="433">
        <v>56942.4677734375</v>
      </c>
    </row>
    <row r="483" spans="1:11" ht="14.45" customHeight="1" x14ac:dyDescent="0.2">
      <c r="A483" s="427" t="s">
        <v>436</v>
      </c>
      <c r="B483" s="428" t="s">
        <v>437</v>
      </c>
      <c r="C483" s="429" t="s">
        <v>442</v>
      </c>
      <c r="D483" s="430" t="s">
        <v>443</v>
      </c>
      <c r="E483" s="429" t="s">
        <v>475</v>
      </c>
      <c r="F483" s="430" t="s">
        <v>476</v>
      </c>
      <c r="G483" s="429" t="s">
        <v>1420</v>
      </c>
      <c r="H483" s="429" t="s">
        <v>1421</v>
      </c>
      <c r="I483" s="432">
        <v>2480.2373535156248</v>
      </c>
      <c r="J483" s="432">
        <v>11</v>
      </c>
      <c r="K483" s="433">
        <v>27349.09033203125</v>
      </c>
    </row>
    <row r="484" spans="1:11" ht="14.45" customHeight="1" x14ac:dyDescent="0.2">
      <c r="A484" s="427" t="s">
        <v>436</v>
      </c>
      <c r="B484" s="428" t="s">
        <v>437</v>
      </c>
      <c r="C484" s="429" t="s">
        <v>442</v>
      </c>
      <c r="D484" s="430" t="s">
        <v>443</v>
      </c>
      <c r="E484" s="429" t="s">
        <v>475</v>
      </c>
      <c r="F484" s="430" t="s">
        <v>476</v>
      </c>
      <c r="G484" s="429" t="s">
        <v>1422</v>
      </c>
      <c r="H484" s="429" t="s">
        <v>1423</v>
      </c>
      <c r="I484" s="432">
        <v>2546.72998046875</v>
      </c>
      <c r="J484" s="432">
        <v>4</v>
      </c>
      <c r="K484" s="433">
        <v>10186.900390625</v>
      </c>
    </row>
    <row r="485" spans="1:11" ht="14.45" customHeight="1" x14ac:dyDescent="0.2">
      <c r="A485" s="427" t="s">
        <v>436</v>
      </c>
      <c r="B485" s="428" t="s">
        <v>437</v>
      </c>
      <c r="C485" s="429" t="s">
        <v>442</v>
      </c>
      <c r="D485" s="430" t="s">
        <v>443</v>
      </c>
      <c r="E485" s="429" t="s">
        <v>475</v>
      </c>
      <c r="F485" s="430" t="s">
        <v>476</v>
      </c>
      <c r="G485" s="429" t="s">
        <v>1424</v>
      </c>
      <c r="H485" s="429" t="s">
        <v>1425</v>
      </c>
      <c r="I485" s="432">
        <v>2435.9168565538193</v>
      </c>
      <c r="J485" s="432">
        <v>41</v>
      </c>
      <c r="K485" s="433">
        <v>99761.741455078125</v>
      </c>
    </row>
    <row r="486" spans="1:11" ht="14.45" customHeight="1" x14ac:dyDescent="0.2">
      <c r="A486" s="427" t="s">
        <v>436</v>
      </c>
      <c r="B486" s="428" t="s">
        <v>437</v>
      </c>
      <c r="C486" s="429" t="s">
        <v>442</v>
      </c>
      <c r="D486" s="430" t="s">
        <v>443</v>
      </c>
      <c r="E486" s="429" t="s">
        <v>475</v>
      </c>
      <c r="F486" s="430" t="s">
        <v>476</v>
      </c>
      <c r="G486" s="429" t="s">
        <v>1426</v>
      </c>
      <c r="H486" s="429" t="s">
        <v>1427</v>
      </c>
      <c r="I486" s="432">
        <v>2138.820068359375</v>
      </c>
      <c r="J486" s="432">
        <v>4</v>
      </c>
      <c r="K486" s="433">
        <v>8555.2802734375</v>
      </c>
    </row>
    <row r="487" spans="1:11" ht="14.45" customHeight="1" x14ac:dyDescent="0.2">
      <c r="A487" s="427" t="s">
        <v>436</v>
      </c>
      <c r="B487" s="428" t="s">
        <v>437</v>
      </c>
      <c r="C487" s="429" t="s">
        <v>442</v>
      </c>
      <c r="D487" s="430" t="s">
        <v>443</v>
      </c>
      <c r="E487" s="429" t="s">
        <v>475</v>
      </c>
      <c r="F487" s="430" t="s">
        <v>476</v>
      </c>
      <c r="G487" s="429" t="s">
        <v>1428</v>
      </c>
      <c r="H487" s="429" t="s">
        <v>1429</v>
      </c>
      <c r="I487" s="432">
        <v>3191.8816731770835</v>
      </c>
      <c r="J487" s="432">
        <v>5</v>
      </c>
      <c r="K487" s="433">
        <v>15816.070068359375</v>
      </c>
    </row>
    <row r="488" spans="1:11" ht="14.45" customHeight="1" x14ac:dyDescent="0.2">
      <c r="A488" s="427" t="s">
        <v>436</v>
      </c>
      <c r="B488" s="428" t="s">
        <v>437</v>
      </c>
      <c r="C488" s="429" t="s">
        <v>442</v>
      </c>
      <c r="D488" s="430" t="s">
        <v>443</v>
      </c>
      <c r="E488" s="429" t="s">
        <v>475</v>
      </c>
      <c r="F488" s="430" t="s">
        <v>476</v>
      </c>
      <c r="G488" s="429" t="s">
        <v>1430</v>
      </c>
      <c r="H488" s="429" t="s">
        <v>1431</v>
      </c>
      <c r="I488" s="432">
        <v>3191.8799641927085</v>
      </c>
      <c r="J488" s="432">
        <v>4</v>
      </c>
      <c r="K488" s="433">
        <v>12910.85986328125</v>
      </c>
    </row>
    <row r="489" spans="1:11" ht="14.45" customHeight="1" x14ac:dyDescent="0.2">
      <c r="A489" s="427" t="s">
        <v>436</v>
      </c>
      <c r="B489" s="428" t="s">
        <v>437</v>
      </c>
      <c r="C489" s="429" t="s">
        <v>442</v>
      </c>
      <c r="D489" s="430" t="s">
        <v>443</v>
      </c>
      <c r="E489" s="429" t="s">
        <v>475</v>
      </c>
      <c r="F489" s="430" t="s">
        <v>476</v>
      </c>
      <c r="G489" s="429" t="s">
        <v>1432</v>
      </c>
      <c r="H489" s="429" t="s">
        <v>1433</v>
      </c>
      <c r="I489" s="432">
        <v>2435.913289388021</v>
      </c>
      <c r="J489" s="432">
        <v>118</v>
      </c>
      <c r="K489" s="433">
        <v>287881.240234375</v>
      </c>
    </row>
    <row r="490" spans="1:11" ht="14.45" customHeight="1" x14ac:dyDescent="0.2">
      <c r="A490" s="427" t="s">
        <v>436</v>
      </c>
      <c r="B490" s="428" t="s">
        <v>437</v>
      </c>
      <c r="C490" s="429" t="s">
        <v>442</v>
      </c>
      <c r="D490" s="430" t="s">
        <v>443</v>
      </c>
      <c r="E490" s="429" t="s">
        <v>475</v>
      </c>
      <c r="F490" s="430" t="s">
        <v>476</v>
      </c>
      <c r="G490" s="429" t="s">
        <v>1434</v>
      </c>
      <c r="H490" s="429" t="s">
        <v>1435</v>
      </c>
      <c r="I490" s="432">
        <v>2418.8673001802886</v>
      </c>
      <c r="J490" s="432">
        <v>30</v>
      </c>
      <c r="K490" s="433">
        <v>73077.47021484375</v>
      </c>
    </row>
    <row r="491" spans="1:11" ht="14.45" customHeight="1" x14ac:dyDescent="0.2">
      <c r="A491" s="427" t="s">
        <v>436</v>
      </c>
      <c r="B491" s="428" t="s">
        <v>437</v>
      </c>
      <c r="C491" s="429" t="s">
        <v>442</v>
      </c>
      <c r="D491" s="430" t="s">
        <v>443</v>
      </c>
      <c r="E491" s="429" t="s">
        <v>475</v>
      </c>
      <c r="F491" s="430" t="s">
        <v>476</v>
      </c>
      <c r="G491" s="429" t="s">
        <v>1436</v>
      </c>
      <c r="H491" s="429" t="s">
        <v>1437</v>
      </c>
      <c r="I491" s="432">
        <v>2214.300048828125</v>
      </c>
      <c r="J491" s="432">
        <v>1</v>
      </c>
      <c r="K491" s="433">
        <v>2214.300048828125</v>
      </c>
    </row>
    <row r="492" spans="1:11" ht="14.45" customHeight="1" x14ac:dyDescent="0.2">
      <c r="A492" s="427" t="s">
        <v>436</v>
      </c>
      <c r="B492" s="428" t="s">
        <v>437</v>
      </c>
      <c r="C492" s="429" t="s">
        <v>442</v>
      </c>
      <c r="D492" s="430" t="s">
        <v>443</v>
      </c>
      <c r="E492" s="429" t="s">
        <v>475</v>
      </c>
      <c r="F492" s="430" t="s">
        <v>476</v>
      </c>
      <c r="G492" s="429" t="s">
        <v>1438</v>
      </c>
      <c r="H492" s="429" t="s">
        <v>1439</v>
      </c>
      <c r="I492" s="432">
        <v>12620.2998046875</v>
      </c>
      <c r="J492" s="432">
        <v>9</v>
      </c>
      <c r="K492" s="433">
        <v>113582.6982421875</v>
      </c>
    </row>
    <row r="493" spans="1:11" ht="14.45" customHeight="1" x14ac:dyDescent="0.2">
      <c r="A493" s="427" t="s">
        <v>436</v>
      </c>
      <c r="B493" s="428" t="s">
        <v>437</v>
      </c>
      <c r="C493" s="429" t="s">
        <v>442</v>
      </c>
      <c r="D493" s="430" t="s">
        <v>443</v>
      </c>
      <c r="E493" s="429" t="s">
        <v>475</v>
      </c>
      <c r="F493" s="430" t="s">
        <v>476</v>
      </c>
      <c r="G493" s="429" t="s">
        <v>1440</v>
      </c>
      <c r="H493" s="429" t="s">
        <v>1441</v>
      </c>
      <c r="I493" s="432">
        <v>32176.247395833332</v>
      </c>
      <c r="J493" s="432">
        <v>4</v>
      </c>
      <c r="K493" s="433">
        <v>124597.3828125</v>
      </c>
    </row>
    <row r="494" spans="1:11" ht="14.45" customHeight="1" x14ac:dyDescent="0.2">
      <c r="A494" s="427" t="s">
        <v>436</v>
      </c>
      <c r="B494" s="428" t="s">
        <v>437</v>
      </c>
      <c r="C494" s="429" t="s">
        <v>442</v>
      </c>
      <c r="D494" s="430" t="s">
        <v>443</v>
      </c>
      <c r="E494" s="429" t="s">
        <v>475</v>
      </c>
      <c r="F494" s="430" t="s">
        <v>476</v>
      </c>
      <c r="G494" s="429" t="s">
        <v>1442</v>
      </c>
      <c r="H494" s="429" t="s">
        <v>1443</v>
      </c>
      <c r="I494" s="432">
        <v>8600.6796875</v>
      </c>
      <c r="J494" s="432">
        <v>1</v>
      </c>
      <c r="K494" s="433">
        <v>8600.6796875</v>
      </c>
    </row>
    <row r="495" spans="1:11" ht="14.45" customHeight="1" x14ac:dyDescent="0.2">
      <c r="A495" s="427" t="s">
        <v>436</v>
      </c>
      <c r="B495" s="428" t="s">
        <v>437</v>
      </c>
      <c r="C495" s="429" t="s">
        <v>442</v>
      </c>
      <c r="D495" s="430" t="s">
        <v>443</v>
      </c>
      <c r="E495" s="429" t="s">
        <v>475</v>
      </c>
      <c r="F495" s="430" t="s">
        <v>476</v>
      </c>
      <c r="G495" s="429" t="s">
        <v>1444</v>
      </c>
      <c r="H495" s="429" t="s">
        <v>1445</v>
      </c>
      <c r="I495" s="432">
        <v>7744.014892578125</v>
      </c>
      <c r="J495" s="432">
        <v>2</v>
      </c>
      <c r="K495" s="433">
        <v>15488.02978515625</v>
      </c>
    </row>
    <row r="496" spans="1:11" ht="14.45" customHeight="1" x14ac:dyDescent="0.2">
      <c r="A496" s="427" t="s">
        <v>436</v>
      </c>
      <c r="B496" s="428" t="s">
        <v>437</v>
      </c>
      <c r="C496" s="429" t="s">
        <v>442</v>
      </c>
      <c r="D496" s="430" t="s">
        <v>443</v>
      </c>
      <c r="E496" s="429" t="s">
        <v>475</v>
      </c>
      <c r="F496" s="430" t="s">
        <v>476</v>
      </c>
      <c r="G496" s="429" t="s">
        <v>1446</v>
      </c>
      <c r="H496" s="429" t="s">
        <v>1447</v>
      </c>
      <c r="I496" s="432">
        <v>1827.0549926757813</v>
      </c>
      <c r="J496" s="432">
        <v>4</v>
      </c>
      <c r="K496" s="433">
        <v>7308.219970703125</v>
      </c>
    </row>
    <row r="497" spans="1:11" ht="14.45" customHeight="1" x14ac:dyDescent="0.2">
      <c r="A497" s="427" t="s">
        <v>436</v>
      </c>
      <c r="B497" s="428" t="s">
        <v>437</v>
      </c>
      <c r="C497" s="429" t="s">
        <v>442</v>
      </c>
      <c r="D497" s="430" t="s">
        <v>443</v>
      </c>
      <c r="E497" s="429" t="s">
        <v>475</v>
      </c>
      <c r="F497" s="430" t="s">
        <v>476</v>
      </c>
      <c r="G497" s="429" t="s">
        <v>1448</v>
      </c>
      <c r="H497" s="429" t="s">
        <v>1449</v>
      </c>
      <c r="I497" s="432">
        <v>4243.492431640625</v>
      </c>
      <c r="J497" s="432">
        <v>3</v>
      </c>
      <c r="K497" s="433">
        <v>12730.4697265625</v>
      </c>
    </row>
    <row r="498" spans="1:11" ht="14.45" customHeight="1" x14ac:dyDescent="0.2">
      <c r="A498" s="427" t="s">
        <v>436</v>
      </c>
      <c r="B498" s="428" t="s">
        <v>437</v>
      </c>
      <c r="C498" s="429" t="s">
        <v>442</v>
      </c>
      <c r="D498" s="430" t="s">
        <v>443</v>
      </c>
      <c r="E498" s="429" t="s">
        <v>475</v>
      </c>
      <c r="F498" s="430" t="s">
        <v>476</v>
      </c>
      <c r="G498" s="429" t="s">
        <v>1450</v>
      </c>
      <c r="H498" s="429" t="s">
        <v>1451</v>
      </c>
      <c r="I498" s="432">
        <v>5989.5</v>
      </c>
      <c r="J498" s="432">
        <v>7</v>
      </c>
      <c r="K498" s="433">
        <v>41926.5</v>
      </c>
    </row>
    <row r="499" spans="1:11" ht="14.45" customHeight="1" x14ac:dyDescent="0.2">
      <c r="A499" s="427" t="s">
        <v>436</v>
      </c>
      <c r="B499" s="428" t="s">
        <v>437</v>
      </c>
      <c r="C499" s="429" t="s">
        <v>442</v>
      </c>
      <c r="D499" s="430" t="s">
        <v>443</v>
      </c>
      <c r="E499" s="429" t="s">
        <v>475</v>
      </c>
      <c r="F499" s="430" t="s">
        <v>476</v>
      </c>
      <c r="G499" s="429" t="s">
        <v>1452</v>
      </c>
      <c r="H499" s="429" t="s">
        <v>1453</v>
      </c>
      <c r="I499" s="432">
        <v>893.98000488281252</v>
      </c>
      <c r="J499" s="432">
        <v>14</v>
      </c>
      <c r="K499" s="433">
        <v>12547.319946289063</v>
      </c>
    </row>
    <row r="500" spans="1:11" ht="14.45" customHeight="1" x14ac:dyDescent="0.2">
      <c r="A500" s="427" t="s">
        <v>436</v>
      </c>
      <c r="B500" s="428" t="s">
        <v>437</v>
      </c>
      <c r="C500" s="429" t="s">
        <v>442</v>
      </c>
      <c r="D500" s="430" t="s">
        <v>443</v>
      </c>
      <c r="E500" s="429" t="s">
        <v>475</v>
      </c>
      <c r="F500" s="430" t="s">
        <v>476</v>
      </c>
      <c r="G500" s="429" t="s">
        <v>1454</v>
      </c>
      <c r="H500" s="429" t="s">
        <v>1455</v>
      </c>
      <c r="I500" s="432">
        <v>1793.219970703125</v>
      </c>
      <c r="J500" s="432">
        <v>8</v>
      </c>
      <c r="K500" s="433">
        <v>14345.759765625</v>
      </c>
    </row>
    <row r="501" spans="1:11" ht="14.45" customHeight="1" x14ac:dyDescent="0.2">
      <c r="A501" s="427" t="s">
        <v>436</v>
      </c>
      <c r="B501" s="428" t="s">
        <v>437</v>
      </c>
      <c r="C501" s="429" t="s">
        <v>442</v>
      </c>
      <c r="D501" s="430" t="s">
        <v>443</v>
      </c>
      <c r="E501" s="429" t="s">
        <v>475</v>
      </c>
      <c r="F501" s="430" t="s">
        <v>476</v>
      </c>
      <c r="G501" s="429" t="s">
        <v>1456</v>
      </c>
      <c r="H501" s="429" t="s">
        <v>1457</v>
      </c>
      <c r="I501" s="432">
        <v>4130.58984375</v>
      </c>
      <c r="J501" s="432">
        <v>1</v>
      </c>
      <c r="K501" s="433">
        <v>4130.58984375</v>
      </c>
    </row>
    <row r="502" spans="1:11" ht="14.45" customHeight="1" x14ac:dyDescent="0.2">
      <c r="A502" s="427" t="s">
        <v>436</v>
      </c>
      <c r="B502" s="428" t="s">
        <v>437</v>
      </c>
      <c r="C502" s="429" t="s">
        <v>442</v>
      </c>
      <c r="D502" s="430" t="s">
        <v>443</v>
      </c>
      <c r="E502" s="429" t="s">
        <v>475</v>
      </c>
      <c r="F502" s="430" t="s">
        <v>476</v>
      </c>
      <c r="G502" s="429" t="s">
        <v>1458</v>
      </c>
      <c r="H502" s="429" t="s">
        <v>1459</v>
      </c>
      <c r="I502" s="432">
        <v>243.52000427246094</v>
      </c>
      <c r="J502" s="432">
        <v>2</v>
      </c>
      <c r="K502" s="433">
        <v>487.04000854492188</v>
      </c>
    </row>
    <row r="503" spans="1:11" ht="14.45" customHeight="1" x14ac:dyDescent="0.2">
      <c r="A503" s="427" t="s">
        <v>436</v>
      </c>
      <c r="B503" s="428" t="s">
        <v>437</v>
      </c>
      <c r="C503" s="429" t="s">
        <v>442</v>
      </c>
      <c r="D503" s="430" t="s">
        <v>443</v>
      </c>
      <c r="E503" s="429" t="s">
        <v>475</v>
      </c>
      <c r="F503" s="430" t="s">
        <v>476</v>
      </c>
      <c r="G503" s="429" t="s">
        <v>1460</v>
      </c>
      <c r="H503" s="429" t="s">
        <v>1461</v>
      </c>
      <c r="I503" s="432">
        <v>1727.8900146484375</v>
      </c>
      <c r="J503" s="432">
        <v>1</v>
      </c>
      <c r="K503" s="433">
        <v>1727.8900146484375</v>
      </c>
    </row>
    <row r="504" spans="1:11" ht="14.45" customHeight="1" x14ac:dyDescent="0.2">
      <c r="A504" s="427" t="s">
        <v>436</v>
      </c>
      <c r="B504" s="428" t="s">
        <v>437</v>
      </c>
      <c r="C504" s="429" t="s">
        <v>442</v>
      </c>
      <c r="D504" s="430" t="s">
        <v>443</v>
      </c>
      <c r="E504" s="429" t="s">
        <v>475</v>
      </c>
      <c r="F504" s="430" t="s">
        <v>476</v>
      </c>
      <c r="G504" s="429" t="s">
        <v>1462</v>
      </c>
      <c r="H504" s="429" t="s">
        <v>1463</v>
      </c>
      <c r="I504" s="432">
        <v>3076.39990234375</v>
      </c>
      <c r="J504" s="432">
        <v>1</v>
      </c>
      <c r="K504" s="433">
        <v>3076.39990234375</v>
      </c>
    </row>
    <row r="505" spans="1:11" ht="14.45" customHeight="1" x14ac:dyDescent="0.2">
      <c r="A505" s="427" t="s">
        <v>436</v>
      </c>
      <c r="B505" s="428" t="s">
        <v>437</v>
      </c>
      <c r="C505" s="429" t="s">
        <v>442</v>
      </c>
      <c r="D505" s="430" t="s">
        <v>443</v>
      </c>
      <c r="E505" s="429" t="s">
        <v>475</v>
      </c>
      <c r="F505" s="430" t="s">
        <v>476</v>
      </c>
      <c r="G505" s="429" t="s">
        <v>1464</v>
      </c>
      <c r="H505" s="429" t="s">
        <v>1465</v>
      </c>
      <c r="I505" s="432">
        <v>2937.0385393415177</v>
      </c>
      <c r="J505" s="432">
        <v>7</v>
      </c>
      <c r="K505" s="433">
        <v>20559.269775390625</v>
      </c>
    </row>
    <row r="506" spans="1:11" ht="14.45" customHeight="1" x14ac:dyDescent="0.2">
      <c r="A506" s="427" t="s">
        <v>436</v>
      </c>
      <c r="B506" s="428" t="s">
        <v>437</v>
      </c>
      <c r="C506" s="429" t="s">
        <v>442</v>
      </c>
      <c r="D506" s="430" t="s">
        <v>443</v>
      </c>
      <c r="E506" s="429" t="s">
        <v>475</v>
      </c>
      <c r="F506" s="430" t="s">
        <v>476</v>
      </c>
      <c r="G506" s="429" t="s">
        <v>1466</v>
      </c>
      <c r="H506" s="429" t="s">
        <v>1467</v>
      </c>
      <c r="I506" s="432">
        <v>2530.3748474121094</v>
      </c>
      <c r="J506" s="432">
        <v>33</v>
      </c>
      <c r="K506" s="433">
        <v>82726.7099609375</v>
      </c>
    </row>
    <row r="507" spans="1:11" ht="14.45" customHeight="1" x14ac:dyDescent="0.2">
      <c r="A507" s="427" t="s">
        <v>436</v>
      </c>
      <c r="B507" s="428" t="s">
        <v>437</v>
      </c>
      <c r="C507" s="429" t="s">
        <v>442</v>
      </c>
      <c r="D507" s="430" t="s">
        <v>443</v>
      </c>
      <c r="E507" s="429" t="s">
        <v>475</v>
      </c>
      <c r="F507" s="430" t="s">
        <v>476</v>
      </c>
      <c r="G507" s="429" t="s">
        <v>1468</v>
      </c>
      <c r="H507" s="429" t="s">
        <v>1469</v>
      </c>
      <c r="I507" s="432">
        <v>2214.300048828125</v>
      </c>
      <c r="J507" s="432">
        <v>3</v>
      </c>
      <c r="K507" s="433">
        <v>6642.900146484375</v>
      </c>
    </row>
    <row r="508" spans="1:11" ht="14.45" customHeight="1" x14ac:dyDescent="0.2">
      <c r="A508" s="427" t="s">
        <v>436</v>
      </c>
      <c r="B508" s="428" t="s">
        <v>437</v>
      </c>
      <c r="C508" s="429" t="s">
        <v>442</v>
      </c>
      <c r="D508" s="430" t="s">
        <v>443</v>
      </c>
      <c r="E508" s="429" t="s">
        <v>475</v>
      </c>
      <c r="F508" s="430" t="s">
        <v>476</v>
      </c>
      <c r="G508" s="429" t="s">
        <v>1470</v>
      </c>
      <c r="H508" s="429" t="s">
        <v>1471</v>
      </c>
      <c r="I508" s="432">
        <v>2325.106689453125</v>
      </c>
      <c r="J508" s="432">
        <v>3</v>
      </c>
      <c r="K508" s="433">
        <v>6975.320068359375</v>
      </c>
    </row>
    <row r="509" spans="1:11" ht="14.45" customHeight="1" x14ac:dyDescent="0.2">
      <c r="A509" s="427" t="s">
        <v>436</v>
      </c>
      <c r="B509" s="428" t="s">
        <v>437</v>
      </c>
      <c r="C509" s="429" t="s">
        <v>442</v>
      </c>
      <c r="D509" s="430" t="s">
        <v>443</v>
      </c>
      <c r="E509" s="429" t="s">
        <v>475</v>
      </c>
      <c r="F509" s="430" t="s">
        <v>476</v>
      </c>
      <c r="G509" s="429" t="s">
        <v>1472</v>
      </c>
      <c r="H509" s="429" t="s">
        <v>1473</v>
      </c>
      <c r="I509" s="432">
        <v>2424.2494346217104</v>
      </c>
      <c r="J509" s="432">
        <v>108</v>
      </c>
      <c r="K509" s="433">
        <v>263411.27880859375</v>
      </c>
    </row>
    <row r="510" spans="1:11" ht="14.45" customHeight="1" x14ac:dyDescent="0.2">
      <c r="A510" s="427" t="s">
        <v>436</v>
      </c>
      <c r="B510" s="428" t="s">
        <v>437</v>
      </c>
      <c r="C510" s="429" t="s">
        <v>442</v>
      </c>
      <c r="D510" s="430" t="s">
        <v>443</v>
      </c>
      <c r="E510" s="429" t="s">
        <v>475</v>
      </c>
      <c r="F510" s="430" t="s">
        <v>476</v>
      </c>
      <c r="G510" s="429" t="s">
        <v>1474</v>
      </c>
      <c r="H510" s="429" t="s">
        <v>1475</v>
      </c>
      <c r="I510" s="432">
        <v>2380.510009765625</v>
      </c>
      <c r="J510" s="432">
        <v>6</v>
      </c>
      <c r="K510" s="433">
        <v>14283.06005859375</v>
      </c>
    </row>
    <row r="511" spans="1:11" ht="14.45" customHeight="1" x14ac:dyDescent="0.2">
      <c r="A511" s="427" t="s">
        <v>436</v>
      </c>
      <c r="B511" s="428" t="s">
        <v>437</v>
      </c>
      <c r="C511" s="429" t="s">
        <v>442</v>
      </c>
      <c r="D511" s="430" t="s">
        <v>443</v>
      </c>
      <c r="E511" s="429" t="s">
        <v>475</v>
      </c>
      <c r="F511" s="430" t="s">
        <v>476</v>
      </c>
      <c r="G511" s="429" t="s">
        <v>1476</v>
      </c>
      <c r="H511" s="429" t="s">
        <v>1477</v>
      </c>
      <c r="I511" s="432">
        <v>2435.913330078125</v>
      </c>
      <c r="J511" s="432">
        <v>3</v>
      </c>
      <c r="K511" s="433">
        <v>7307.739990234375</v>
      </c>
    </row>
    <row r="512" spans="1:11" ht="14.45" customHeight="1" x14ac:dyDescent="0.2">
      <c r="A512" s="427" t="s">
        <v>436</v>
      </c>
      <c r="B512" s="428" t="s">
        <v>437</v>
      </c>
      <c r="C512" s="429" t="s">
        <v>442</v>
      </c>
      <c r="D512" s="430" t="s">
        <v>443</v>
      </c>
      <c r="E512" s="429" t="s">
        <v>475</v>
      </c>
      <c r="F512" s="430" t="s">
        <v>476</v>
      </c>
      <c r="G512" s="429" t="s">
        <v>1478</v>
      </c>
      <c r="H512" s="429" t="s">
        <v>1479</v>
      </c>
      <c r="I512" s="432">
        <v>2848.535067471591</v>
      </c>
      <c r="J512" s="432">
        <v>200</v>
      </c>
      <c r="K512" s="433">
        <v>571869.93603515625</v>
      </c>
    </row>
    <row r="513" spans="1:11" ht="14.45" customHeight="1" x14ac:dyDescent="0.2">
      <c r="A513" s="427" t="s">
        <v>436</v>
      </c>
      <c r="B513" s="428" t="s">
        <v>437</v>
      </c>
      <c r="C513" s="429" t="s">
        <v>442</v>
      </c>
      <c r="D513" s="430" t="s">
        <v>443</v>
      </c>
      <c r="E513" s="429" t="s">
        <v>475</v>
      </c>
      <c r="F513" s="430" t="s">
        <v>476</v>
      </c>
      <c r="G513" s="429" t="s">
        <v>1480</v>
      </c>
      <c r="H513" s="429" t="s">
        <v>1481</v>
      </c>
      <c r="I513" s="432">
        <v>435.60000610351563</v>
      </c>
      <c r="J513" s="432">
        <v>1</v>
      </c>
      <c r="K513" s="433">
        <v>435.60000610351563</v>
      </c>
    </row>
    <row r="514" spans="1:11" ht="14.45" customHeight="1" x14ac:dyDescent="0.2">
      <c r="A514" s="427" t="s">
        <v>436</v>
      </c>
      <c r="B514" s="428" t="s">
        <v>437</v>
      </c>
      <c r="C514" s="429" t="s">
        <v>442</v>
      </c>
      <c r="D514" s="430" t="s">
        <v>443</v>
      </c>
      <c r="E514" s="429" t="s">
        <v>475</v>
      </c>
      <c r="F514" s="430" t="s">
        <v>476</v>
      </c>
      <c r="G514" s="429" t="s">
        <v>1482</v>
      </c>
      <c r="H514" s="429" t="s">
        <v>1483</v>
      </c>
      <c r="I514" s="432">
        <v>435.60000610351563</v>
      </c>
      <c r="J514" s="432">
        <v>1</v>
      </c>
      <c r="K514" s="433">
        <v>435.60000610351563</v>
      </c>
    </row>
    <row r="515" spans="1:11" ht="14.45" customHeight="1" x14ac:dyDescent="0.2">
      <c r="A515" s="427" t="s">
        <v>436</v>
      </c>
      <c r="B515" s="428" t="s">
        <v>437</v>
      </c>
      <c r="C515" s="429" t="s">
        <v>442</v>
      </c>
      <c r="D515" s="430" t="s">
        <v>443</v>
      </c>
      <c r="E515" s="429" t="s">
        <v>475</v>
      </c>
      <c r="F515" s="430" t="s">
        <v>476</v>
      </c>
      <c r="G515" s="429" t="s">
        <v>1484</v>
      </c>
      <c r="H515" s="429" t="s">
        <v>1485</v>
      </c>
      <c r="I515" s="432">
        <v>11871.3095703125</v>
      </c>
      <c r="J515" s="432">
        <v>1</v>
      </c>
      <c r="K515" s="433">
        <v>11871.3095703125</v>
      </c>
    </row>
    <row r="516" spans="1:11" ht="14.45" customHeight="1" x14ac:dyDescent="0.2">
      <c r="A516" s="427" t="s">
        <v>436</v>
      </c>
      <c r="B516" s="428" t="s">
        <v>437</v>
      </c>
      <c r="C516" s="429" t="s">
        <v>442</v>
      </c>
      <c r="D516" s="430" t="s">
        <v>443</v>
      </c>
      <c r="E516" s="429" t="s">
        <v>475</v>
      </c>
      <c r="F516" s="430" t="s">
        <v>476</v>
      </c>
      <c r="G516" s="429" t="s">
        <v>1486</v>
      </c>
      <c r="H516" s="429" t="s">
        <v>1487</v>
      </c>
      <c r="I516" s="432">
        <v>3978.1612548828125</v>
      </c>
      <c r="J516" s="432">
        <v>12</v>
      </c>
      <c r="K516" s="433">
        <v>45333.73046875</v>
      </c>
    </row>
    <row r="517" spans="1:11" ht="14.45" customHeight="1" x14ac:dyDescent="0.2">
      <c r="A517" s="427" t="s">
        <v>436</v>
      </c>
      <c r="B517" s="428" t="s">
        <v>437</v>
      </c>
      <c r="C517" s="429" t="s">
        <v>442</v>
      </c>
      <c r="D517" s="430" t="s">
        <v>443</v>
      </c>
      <c r="E517" s="429" t="s">
        <v>1488</v>
      </c>
      <c r="F517" s="430" t="s">
        <v>1489</v>
      </c>
      <c r="G517" s="429" t="s">
        <v>1490</v>
      </c>
      <c r="H517" s="429" t="s">
        <v>1491</v>
      </c>
      <c r="I517" s="432">
        <v>2677.125</v>
      </c>
      <c r="J517" s="432">
        <v>2</v>
      </c>
      <c r="K517" s="433">
        <v>5354.25</v>
      </c>
    </row>
    <row r="518" spans="1:11" ht="14.45" customHeight="1" x14ac:dyDescent="0.2">
      <c r="A518" s="427" t="s">
        <v>436</v>
      </c>
      <c r="B518" s="428" t="s">
        <v>437</v>
      </c>
      <c r="C518" s="429" t="s">
        <v>442</v>
      </c>
      <c r="D518" s="430" t="s">
        <v>443</v>
      </c>
      <c r="E518" s="429" t="s">
        <v>1488</v>
      </c>
      <c r="F518" s="430" t="s">
        <v>1489</v>
      </c>
      <c r="G518" s="429" t="s">
        <v>1492</v>
      </c>
      <c r="H518" s="429" t="s">
        <v>1493</v>
      </c>
      <c r="I518" s="432">
        <v>39618.7890625</v>
      </c>
      <c r="J518" s="432">
        <v>1</v>
      </c>
      <c r="K518" s="433">
        <v>39618.7890625</v>
      </c>
    </row>
    <row r="519" spans="1:11" ht="14.45" customHeight="1" x14ac:dyDescent="0.2">
      <c r="A519" s="427" t="s">
        <v>436</v>
      </c>
      <c r="B519" s="428" t="s">
        <v>437</v>
      </c>
      <c r="C519" s="429" t="s">
        <v>442</v>
      </c>
      <c r="D519" s="430" t="s">
        <v>443</v>
      </c>
      <c r="E519" s="429" t="s">
        <v>1488</v>
      </c>
      <c r="F519" s="430" t="s">
        <v>1489</v>
      </c>
      <c r="G519" s="429" t="s">
        <v>1494</v>
      </c>
      <c r="H519" s="429" t="s">
        <v>1495</v>
      </c>
      <c r="I519" s="432">
        <v>51.909999847412109</v>
      </c>
      <c r="J519" s="432">
        <v>20</v>
      </c>
      <c r="K519" s="433">
        <v>1038.1800537109375</v>
      </c>
    </row>
    <row r="520" spans="1:11" ht="14.45" customHeight="1" x14ac:dyDescent="0.2">
      <c r="A520" s="427" t="s">
        <v>436</v>
      </c>
      <c r="B520" s="428" t="s">
        <v>437</v>
      </c>
      <c r="C520" s="429" t="s">
        <v>442</v>
      </c>
      <c r="D520" s="430" t="s">
        <v>443</v>
      </c>
      <c r="E520" s="429" t="s">
        <v>1488</v>
      </c>
      <c r="F520" s="430" t="s">
        <v>1489</v>
      </c>
      <c r="G520" s="429" t="s">
        <v>1496</v>
      </c>
      <c r="H520" s="429" t="s">
        <v>1497</v>
      </c>
      <c r="I520" s="432">
        <v>3630</v>
      </c>
      <c r="J520" s="432">
        <v>2</v>
      </c>
      <c r="K520" s="433">
        <v>7260</v>
      </c>
    </row>
    <row r="521" spans="1:11" ht="14.45" customHeight="1" x14ac:dyDescent="0.2">
      <c r="A521" s="427" t="s">
        <v>436</v>
      </c>
      <c r="B521" s="428" t="s">
        <v>437</v>
      </c>
      <c r="C521" s="429" t="s">
        <v>442</v>
      </c>
      <c r="D521" s="430" t="s">
        <v>443</v>
      </c>
      <c r="E521" s="429" t="s">
        <v>1488</v>
      </c>
      <c r="F521" s="430" t="s">
        <v>1489</v>
      </c>
      <c r="G521" s="429" t="s">
        <v>1498</v>
      </c>
      <c r="H521" s="429" t="s">
        <v>1499</v>
      </c>
      <c r="I521" s="432">
        <v>21.534999847412109</v>
      </c>
      <c r="J521" s="432">
        <v>300</v>
      </c>
      <c r="K521" s="433">
        <v>6521.900146484375</v>
      </c>
    </row>
    <row r="522" spans="1:11" ht="14.45" customHeight="1" x14ac:dyDescent="0.2">
      <c r="A522" s="427" t="s">
        <v>436</v>
      </c>
      <c r="B522" s="428" t="s">
        <v>437</v>
      </c>
      <c r="C522" s="429" t="s">
        <v>442</v>
      </c>
      <c r="D522" s="430" t="s">
        <v>443</v>
      </c>
      <c r="E522" s="429" t="s">
        <v>1488</v>
      </c>
      <c r="F522" s="430" t="s">
        <v>1489</v>
      </c>
      <c r="G522" s="429" t="s">
        <v>1500</v>
      </c>
      <c r="H522" s="429" t="s">
        <v>1501</v>
      </c>
      <c r="I522" s="432">
        <v>155.8699951171875</v>
      </c>
      <c r="J522" s="432">
        <v>50</v>
      </c>
      <c r="K522" s="433">
        <v>7793.60986328125</v>
      </c>
    </row>
    <row r="523" spans="1:11" ht="14.45" customHeight="1" x14ac:dyDescent="0.2">
      <c r="A523" s="427" t="s">
        <v>436</v>
      </c>
      <c r="B523" s="428" t="s">
        <v>437</v>
      </c>
      <c r="C523" s="429" t="s">
        <v>442</v>
      </c>
      <c r="D523" s="430" t="s">
        <v>443</v>
      </c>
      <c r="E523" s="429" t="s">
        <v>1488</v>
      </c>
      <c r="F523" s="430" t="s">
        <v>1489</v>
      </c>
      <c r="G523" s="429" t="s">
        <v>1502</v>
      </c>
      <c r="H523" s="429" t="s">
        <v>1503</v>
      </c>
      <c r="I523" s="432">
        <v>74.419998168945313</v>
      </c>
      <c r="J523" s="432">
        <v>120</v>
      </c>
      <c r="K523" s="433">
        <v>8929.800048828125</v>
      </c>
    </row>
    <row r="524" spans="1:11" ht="14.45" customHeight="1" x14ac:dyDescent="0.2">
      <c r="A524" s="427" t="s">
        <v>436</v>
      </c>
      <c r="B524" s="428" t="s">
        <v>437</v>
      </c>
      <c r="C524" s="429" t="s">
        <v>442</v>
      </c>
      <c r="D524" s="430" t="s">
        <v>443</v>
      </c>
      <c r="E524" s="429" t="s">
        <v>1488</v>
      </c>
      <c r="F524" s="430" t="s">
        <v>1489</v>
      </c>
      <c r="G524" s="429" t="s">
        <v>1504</v>
      </c>
      <c r="H524" s="429" t="s">
        <v>1505</v>
      </c>
      <c r="I524" s="432">
        <v>73.209999084472656</v>
      </c>
      <c r="J524" s="432">
        <v>90</v>
      </c>
      <c r="K524" s="433">
        <v>6588.449951171875</v>
      </c>
    </row>
    <row r="525" spans="1:11" ht="14.45" customHeight="1" x14ac:dyDescent="0.2">
      <c r="A525" s="427" t="s">
        <v>436</v>
      </c>
      <c r="B525" s="428" t="s">
        <v>437</v>
      </c>
      <c r="C525" s="429" t="s">
        <v>442</v>
      </c>
      <c r="D525" s="430" t="s">
        <v>443</v>
      </c>
      <c r="E525" s="429" t="s">
        <v>1488</v>
      </c>
      <c r="F525" s="430" t="s">
        <v>1489</v>
      </c>
      <c r="G525" s="429" t="s">
        <v>1506</v>
      </c>
      <c r="H525" s="429" t="s">
        <v>1507</v>
      </c>
      <c r="I525" s="432">
        <v>128.69999694824219</v>
      </c>
      <c r="J525" s="432">
        <v>50</v>
      </c>
      <c r="K525" s="433">
        <v>6434.77978515625</v>
      </c>
    </row>
    <row r="526" spans="1:11" ht="14.45" customHeight="1" x14ac:dyDescent="0.2">
      <c r="A526" s="427" t="s">
        <v>436</v>
      </c>
      <c r="B526" s="428" t="s">
        <v>437</v>
      </c>
      <c r="C526" s="429" t="s">
        <v>442</v>
      </c>
      <c r="D526" s="430" t="s">
        <v>443</v>
      </c>
      <c r="E526" s="429" t="s">
        <v>1488</v>
      </c>
      <c r="F526" s="430" t="s">
        <v>1489</v>
      </c>
      <c r="G526" s="429" t="s">
        <v>1508</v>
      </c>
      <c r="H526" s="429" t="s">
        <v>1509</v>
      </c>
      <c r="I526" s="432">
        <v>483.239990234375</v>
      </c>
      <c r="J526" s="432">
        <v>25</v>
      </c>
      <c r="K526" s="433">
        <v>12081</v>
      </c>
    </row>
    <row r="527" spans="1:11" ht="14.45" customHeight="1" x14ac:dyDescent="0.2">
      <c r="A527" s="427" t="s">
        <v>436</v>
      </c>
      <c r="B527" s="428" t="s">
        <v>437</v>
      </c>
      <c r="C527" s="429" t="s">
        <v>442</v>
      </c>
      <c r="D527" s="430" t="s">
        <v>443</v>
      </c>
      <c r="E527" s="429" t="s">
        <v>1488</v>
      </c>
      <c r="F527" s="430" t="s">
        <v>1489</v>
      </c>
      <c r="G527" s="429" t="s">
        <v>1510</v>
      </c>
      <c r="H527" s="429" t="s">
        <v>1511</v>
      </c>
      <c r="I527" s="432">
        <v>258.39999389648438</v>
      </c>
      <c r="J527" s="432">
        <v>40</v>
      </c>
      <c r="K527" s="433">
        <v>10335.8203125</v>
      </c>
    </row>
    <row r="528" spans="1:11" ht="14.45" customHeight="1" x14ac:dyDescent="0.2">
      <c r="A528" s="427" t="s">
        <v>436</v>
      </c>
      <c r="B528" s="428" t="s">
        <v>437</v>
      </c>
      <c r="C528" s="429" t="s">
        <v>442</v>
      </c>
      <c r="D528" s="430" t="s">
        <v>443</v>
      </c>
      <c r="E528" s="429" t="s">
        <v>1488</v>
      </c>
      <c r="F528" s="430" t="s">
        <v>1489</v>
      </c>
      <c r="G528" s="429" t="s">
        <v>1496</v>
      </c>
      <c r="H528" s="429" t="s">
        <v>1512</v>
      </c>
      <c r="I528" s="432">
        <v>3557.39990234375</v>
      </c>
      <c r="J528" s="432">
        <v>1</v>
      </c>
      <c r="K528" s="433">
        <v>3557.39990234375</v>
      </c>
    </row>
    <row r="529" spans="1:11" ht="14.45" customHeight="1" x14ac:dyDescent="0.2">
      <c r="A529" s="427" t="s">
        <v>436</v>
      </c>
      <c r="B529" s="428" t="s">
        <v>437</v>
      </c>
      <c r="C529" s="429" t="s">
        <v>442</v>
      </c>
      <c r="D529" s="430" t="s">
        <v>443</v>
      </c>
      <c r="E529" s="429" t="s">
        <v>1488</v>
      </c>
      <c r="F529" s="430" t="s">
        <v>1489</v>
      </c>
      <c r="G529" s="429" t="s">
        <v>1513</v>
      </c>
      <c r="H529" s="429" t="s">
        <v>1514</v>
      </c>
      <c r="I529" s="432">
        <v>38.360000610351563</v>
      </c>
      <c r="J529" s="432">
        <v>10</v>
      </c>
      <c r="K529" s="433">
        <v>383.57000732421875</v>
      </c>
    </row>
    <row r="530" spans="1:11" ht="14.45" customHeight="1" x14ac:dyDescent="0.2">
      <c r="A530" s="427" t="s">
        <v>436</v>
      </c>
      <c r="B530" s="428" t="s">
        <v>437</v>
      </c>
      <c r="C530" s="429" t="s">
        <v>442</v>
      </c>
      <c r="D530" s="430" t="s">
        <v>443</v>
      </c>
      <c r="E530" s="429" t="s">
        <v>1488</v>
      </c>
      <c r="F530" s="430" t="s">
        <v>1489</v>
      </c>
      <c r="G530" s="429" t="s">
        <v>1515</v>
      </c>
      <c r="H530" s="429" t="s">
        <v>1516</v>
      </c>
      <c r="I530" s="432">
        <v>878.46002197265625</v>
      </c>
      <c r="J530" s="432">
        <v>1</v>
      </c>
      <c r="K530" s="433">
        <v>878.46002197265625</v>
      </c>
    </row>
    <row r="531" spans="1:11" ht="14.45" customHeight="1" x14ac:dyDescent="0.2">
      <c r="A531" s="427" t="s">
        <v>436</v>
      </c>
      <c r="B531" s="428" t="s">
        <v>437</v>
      </c>
      <c r="C531" s="429" t="s">
        <v>442</v>
      </c>
      <c r="D531" s="430" t="s">
        <v>443</v>
      </c>
      <c r="E531" s="429" t="s">
        <v>1488</v>
      </c>
      <c r="F531" s="430" t="s">
        <v>1489</v>
      </c>
      <c r="G531" s="429" t="s">
        <v>1517</v>
      </c>
      <c r="H531" s="429" t="s">
        <v>1518</v>
      </c>
      <c r="I531" s="432">
        <v>0.18000000715255737</v>
      </c>
      <c r="J531" s="432">
        <v>2000</v>
      </c>
      <c r="K531" s="433">
        <v>355.260009765625</v>
      </c>
    </row>
    <row r="532" spans="1:11" ht="14.45" customHeight="1" x14ac:dyDescent="0.2">
      <c r="A532" s="427" t="s">
        <v>436</v>
      </c>
      <c r="B532" s="428" t="s">
        <v>437</v>
      </c>
      <c r="C532" s="429" t="s">
        <v>442</v>
      </c>
      <c r="D532" s="430" t="s">
        <v>443</v>
      </c>
      <c r="E532" s="429" t="s">
        <v>1488</v>
      </c>
      <c r="F532" s="430" t="s">
        <v>1489</v>
      </c>
      <c r="G532" s="429" t="s">
        <v>1519</v>
      </c>
      <c r="H532" s="429" t="s">
        <v>1520</v>
      </c>
      <c r="I532" s="432">
        <v>2.0999999046325684</v>
      </c>
      <c r="J532" s="432">
        <v>1920</v>
      </c>
      <c r="K532" s="433">
        <v>4041.39990234375</v>
      </c>
    </row>
    <row r="533" spans="1:11" ht="14.45" customHeight="1" x14ac:dyDescent="0.2">
      <c r="A533" s="427" t="s">
        <v>436</v>
      </c>
      <c r="B533" s="428" t="s">
        <v>437</v>
      </c>
      <c r="C533" s="429" t="s">
        <v>442</v>
      </c>
      <c r="D533" s="430" t="s">
        <v>443</v>
      </c>
      <c r="E533" s="429" t="s">
        <v>1488</v>
      </c>
      <c r="F533" s="430" t="s">
        <v>1489</v>
      </c>
      <c r="G533" s="429" t="s">
        <v>1521</v>
      </c>
      <c r="H533" s="429" t="s">
        <v>1522</v>
      </c>
      <c r="I533" s="432">
        <v>2.6500000953674316</v>
      </c>
      <c r="J533" s="432">
        <v>3840</v>
      </c>
      <c r="K533" s="433">
        <v>10164</v>
      </c>
    </row>
    <row r="534" spans="1:11" ht="14.45" customHeight="1" x14ac:dyDescent="0.2">
      <c r="A534" s="427" t="s">
        <v>436</v>
      </c>
      <c r="B534" s="428" t="s">
        <v>437</v>
      </c>
      <c r="C534" s="429" t="s">
        <v>442</v>
      </c>
      <c r="D534" s="430" t="s">
        <v>443</v>
      </c>
      <c r="E534" s="429" t="s">
        <v>1488</v>
      </c>
      <c r="F534" s="430" t="s">
        <v>1489</v>
      </c>
      <c r="G534" s="429" t="s">
        <v>1523</v>
      </c>
      <c r="H534" s="429" t="s">
        <v>1524</v>
      </c>
      <c r="I534" s="432">
        <v>3.4800000190734863</v>
      </c>
      <c r="J534" s="432">
        <v>960</v>
      </c>
      <c r="K534" s="433">
        <v>3339.60009765625</v>
      </c>
    </row>
    <row r="535" spans="1:11" ht="14.45" customHeight="1" x14ac:dyDescent="0.2">
      <c r="A535" s="427" t="s">
        <v>436</v>
      </c>
      <c r="B535" s="428" t="s">
        <v>437</v>
      </c>
      <c r="C535" s="429" t="s">
        <v>442</v>
      </c>
      <c r="D535" s="430" t="s">
        <v>443</v>
      </c>
      <c r="E535" s="429" t="s">
        <v>1488</v>
      </c>
      <c r="F535" s="430" t="s">
        <v>1489</v>
      </c>
      <c r="G535" s="429" t="s">
        <v>1525</v>
      </c>
      <c r="H535" s="429" t="s">
        <v>1526</v>
      </c>
      <c r="I535" s="432">
        <v>1.4949999451637268</v>
      </c>
      <c r="J535" s="432">
        <v>2000</v>
      </c>
      <c r="K535" s="433">
        <v>2990.52001953125</v>
      </c>
    </row>
    <row r="536" spans="1:11" ht="14.45" customHeight="1" x14ac:dyDescent="0.2">
      <c r="A536" s="427" t="s">
        <v>436</v>
      </c>
      <c r="B536" s="428" t="s">
        <v>437</v>
      </c>
      <c r="C536" s="429" t="s">
        <v>442</v>
      </c>
      <c r="D536" s="430" t="s">
        <v>443</v>
      </c>
      <c r="E536" s="429" t="s">
        <v>1488</v>
      </c>
      <c r="F536" s="430" t="s">
        <v>1489</v>
      </c>
      <c r="G536" s="429" t="s">
        <v>1527</v>
      </c>
      <c r="H536" s="429" t="s">
        <v>1528</v>
      </c>
      <c r="I536" s="432">
        <v>0.9100000262260437</v>
      </c>
      <c r="J536" s="432">
        <v>4000</v>
      </c>
      <c r="K536" s="433">
        <v>3655.64990234375</v>
      </c>
    </row>
    <row r="537" spans="1:11" ht="14.45" customHeight="1" x14ac:dyDescent="0.2">
      <c r="A537" s="427" t="s">
        <v>436</v>
      </c>
      <c r="B537" s="428" t="s">
        <v>437</v>
      </c>
      <c r="C537" s="429" t="s">
        <v>442</v>
      </c>
      <c r="D537" s="430" t="s">
        <v>443</v>
      </c>
      <c r="E537" s="429" t="s">
        <v>1488</v>
      </c>
      <c r="F537" s="430" t="s">
        <v>1489</v>
      </c>
      <c r="G537" s="429" t="s">
        <v>1529</v>
      </c>
      <c r="H537" s="429" t="s">
        <v>1530</v>
      </c>
      <c r="I537" s="432">
        <v>0.11999999731779099</v>
      </c>
      <c r="J537" s="432">
        <v>12000</v>
      </c>
      <c r="K537" s="433">
        <v>1489.7399597167969</v>
      </c>
    </row>
    <row r="538" spans="1:11" ht="14.45" customHeight="1" x14ac:dyDescent="0.2">
      <c r="A538" s="427" t="s">
        <v>436</v>
      </c>
      <c r="B538" s="428" t="s">
        <v>437</v>
      </c>
      <c r="C538" s="429" t="s">
        <v>442</v>
      </c>
      <c r="D538" s="430" t="s">
        <v>443</v>
      </c>
      <c r="E538" s="429" t="s">
        <v>1488</v>
      </c>
      <c r="F538" s="430" t="s">
        <v>1489</v>
      </c>
      <c r="G538" s="429" t="s">
        <v>1531</v>
      </c>
      <c r="H538" s="429" t="s">
        <v>1532</v>
      </c>
      <c r="I538" s="432">
        <v>0.2800000011920929</v>
      </c>
      <c r="J538" s="432">
        <v>4000</v>
      </c>
      <c r="K538" s="433">
        <v>1113.2000122070313</v>
      </c>
    </row>
    <row r="539" spans="1:11" ht="14.45" customHeight="1" x14ac:dyDescent="0.2">
      <c r="A539" s="427" t="s">
        <v>436</v>
      </c>
      <c r="B539" s="428" t="s">
        <v>437</v>
      </c>
      <c r="C539" s="429" t="s">
        <v>442</v>
      </c>
      <c r="D539" s="430" t="s">
        <v>443</v>
      </c>
      <c r="E539" s="429" t="s">
        <v>1488</v>
      </c>
      <c r="F539" s="430" t="s">
        <v>1489</v>
      </c>
      <c r="G539" s="429" t="s">
        <v>1533</v>
      </c>
      <c r="H539" s="429" t="s">
        <v>1534</v>
      </c>
      <c r="I539" s="432">
        <v>5.9899997711181641</v>
      </c>
      <c r="J539" s="432">
        <v>200</v>
      </c>
      <c r="K539" s="433">
        <v>1197.9000244140625</v>
      </c>
    </row>
    <row r="540" spans="1:11" ht="14.45" customHeight="1" x14ac:dyDescent="0.2">
      <c r="A540" s="427" t="s">
        <v>436</v>
      </c>
      <c r="B540" s="428" t="s">
        <v>437</v>
      </c>
      <c r="C540" s="429" t="s">
        <v>442</v>
      </c>
      <c r="D540" s="430" t="s">
        <v>443</v>
      </c>
      <c r="E540" s="429" t="s">
        <v>1488</v>
      </c>
      <c r="F540" s="430" t="s">
        <v>1489</v>
      </c>
      <c r="G540" s="429" t="s">
        <v>1535</v>
      </c>
      <c r="H540" s="429" t="s">
        <v>1536</v>
      </c>
      <c r="I540" s="432">
        <v>2.0399999618530273</v>
      </c>
      <c r="J540" s="432">
        <v>3840</v>
      </c>
      <c r="K540" s="433">
        <v>7852.9000244140625</v>
      </c>
    </row>
    <row r="541" spans="1:11" ht="14.45" customHeight="1" x14ac:dyDescent="0.2">
      <c r="A541" s="427" t="s">
        <v>436</v>
      </c>
      <c r="B541" s="428" t="s">
        <v>437</v>
      </c>
      <c r="C541" s="429" t="s">
        <v>442</v>
      </c>
      <c r="D541" s="430" t="s">
        <v>443</v>
      </c>
      <c r="E541" s="429" t="s">
        <v>1488</v>
      </c>
      <c r="F541" s="430" t="s">
        <v>1489</v>
      </c>
      <c r="G541" s="429" t="s">
        <v>1537</v>
      </c>
      <c r="H541" s="429" t="s">
        <v>1538</v>
      </c>
      <c r="I541" s="432">
        <v>1.6075000166893005</v>
      </c>
      <c r="J541" s="432">
        <v>13440</v>
      </c>
      <c r="K541" s="433">
        <v>21852.600708007813</v>
      </c>
    </row>
    <row r="542" spans="1:11" ht="14.45" customHeight="1" x14ac:dyDescent="0.2">
      <c r="A542" s="427" t="s">
        <v>436</v>
      </c>
      <c r="B542" s="428" t="s">
        <v>437</v>
      </c>
      <c r="C542" s="429" t="s">
        <v>442</v>
      </c>
      <c r="D542" s="430" t="s">
        <v>443</v>
      </c>
      <c r="E542" s="429" t="s">
        <v>1488</v>
      </c>
      <c r="F542" s="430" t="s">
        <v>1489</v>
      </c>
      <c r="G542" s="429" t="s">
        <v>1539</v>
      </c>
      <c r="H542" s="429" t="s">
        <v>1540</v>
      </c>
      <c r="I542" s="432">
        <v>0.36000001430511475</v>
      </c>
      <c r="J542" s="432">
        <v>7000</v>
      </c>
      <c r="K542" s="433">
        <v>2498.6499633789063</v>
      </c>
    </row>
    <row r="543" spans="1:11" ht="14.45" customHeight="1" x14ac:dyDescent="0.2">
      <c r="A543" s="427" t="s">
        <v>436</v>
      </c>
      <c r="B543" s="428" t="s">
        <v>437</v>
      </c>
      <c r="C543" s="429" t="s">
        <v>442</v>
      </c>
      <c r="D543" s="430" t="s">
        <v>443</v>
      </c>
      <c r="E543" s="429" t="s">
        <v>1488</v>
      </c>
      <c r="F543" s="430" t="s">
        <v>1489</v>
      </c>
      <c r="G543" s="429" t="s">
        <v>1541</v>
      </c>
      <c r="H543" s="429" t="s">
        <v>1542</v>
      </c>
      <c r="I543" s="432">
        <v>1.5399999618530273</v>
      </c>
      <c r="J543" s="432">
        <v>3840</v>
      </c>
      <c r="K543" s="433">
        <v>5904.7999267578125</v>
      </c>
    </row>
    <row r="544" spans="1:11" ht="14.45" customHeight="1" x14ac:dyDescent="0.2">
      <c r="A544" s="427" t="s">
        <v>436</v>
      </c>
      <c r="B544" s="428" t="s">
        <v>437</v>
      </c>
      <c r="C544" s="429" t="s">
        <v>442</v>
      </c>
      <c r="D544" s="430" t="s">
        <v>443</v>
      </c>
      <c r="E544" s="429" t="s">
        <v>1488</v>
      </c>
      <c r="F544" s="430" t="s">
        <v>1489</v>
      </c>
      <c r="G544" s="429" t="s">
        <v>1519</v>
      </c>
      <c r="H544" s="429" t="s">
        <v>1543</v>
      </c>
      <c r="I544" s="432">
        <v>2.0999999046325684</v>
      </c>
      <c r="J544" s="432">
        <v>1920</v>
      </c>
      <c r="K544" s="433">
        <v>4041.39990234375</v>
      </c>
    </row>
    <row r="545" spans="1:11" ht="14.45" customHeight="1" x14ac:dyDescent="0.2">
      <c r="A545" s="427" t="s">
        <v>436</v>
      </c>
      <c r="B545" s="428" t="s">
        <v>437</v>
      </c>
      <c r="C545" s="429" t="s">
        <v>442</v>
      </c>
      <c r="D545" s="430" t="s">
        <v>443</v>
      </c>
      <c r="E545" s="429" t="s">
        <v>1488</v>
      </c>
      <c r="F545" s="430" t="s">
        <v>1489</v>
      </c>
      <c r="G545" s="429" t="s">
        <v>1544</v>
      </c>
      <c r="H545" s="429" t="s">
        <v>1545</v>
      </c>
      <c r="I545" s="432">
        <v>2.0999999046325684</v>
      </c>
      <c r="J545" s="432">
        <v>3840</v>
      </c>
      <c r="K545" s="433">
        <v>8082.7998046875</v>
      </c>
    </row>
    <row r="546" spans="1:11" ht="14.45" customHeight="1" x14ac:dyDescent="0.2">
      <c r="A546" s="427" t="s">
        <v>436</v>
      </c>
      <c r="B546" s="428" t="s">
        <v>437</v>
      </c>
      <c r="C546" s="429" t="s">
        <v>442</v>
      </c>
      <c r="D546" s="430" t="s">
        <v>443</v>
      </c>
      <c r="E546" s="429" t="s">
        <v>1488</v>
      </c>
      <c r="F546" s="430" t="s">
        <v>1489</v>
      </c>
      <c r="G546" s="429" t="s">
        <v>1521</v>
      </c>
      <c r="H546" s="429" t="s">
        <v>1546</v>
      </c>
      <c r="I546" s="432">
        <v>2.380000114440918</v>
      </c>
      <c r="J546" s="432">
        <v>768</v>
      </c>
      <c r="K546" s="433">
        <v>1827.0999755859375</v>
      </c>
    </row>
    <row r="547" spans="1:11" ht="14.45" customHeight="1" x14ac:dyDescent="0.2">
      <c r="A547" s="427" t="s">
        <v>436</v>
      </c>
      <c r="B547" s="428" t="s">
        <v>437</v>
      </c>
      <c r="C547" s="429" t="s">
        <v>442</v>
      </c>
      <c r="D547" s="430" t="s">
        <v>443</v>
      </c>
      <c r="E547" s="429" t="s">
        <v>1488</v>
      </c>
      <c r="F547" s="430" t="s">
        <v>1489</v>
      </c>
      <c r="G547" s="429" t="s">
        <v>1547</v>
      </c>
      <c r="H547" s="429" t="s">
        <v>1548</v>
      </c>
      <c r="I547" s="432">
        <v>2.0999999046325684</v>
      </c>
      <c r="J547" s="432">
        <v>1920</v>
      </c>
      <c r="K547" s="433">
        <v>4041.39990234375</v>
      </c>
    </row>
    <row r="548" spans="1:11" ht="14.45" customHeight="1" x14ac:dyDescent="0.2">
      <c r="A548" s="427" t="s">
        <v>436</v>
      </c>
      <c r="B548" s="428" t="s">
        <v>437</v>
      </c>
      <c r="C548" s="429" t="s">
        <v>442</v>
      </c>
      <c r="D548" s="430" t="s">
        <v>443</v>
      </c>
      <c r="E548" s="429" t="s">
        <v>1488</v>
      </c>
      <c r="F548" s="430" t="s">
        <v>1489</v>
      </c>
      <c r="G548" s="429" t="s">
        <v>1549</v>
      </c>
      <c r="H548" s="429" t="s">
        <v>1550</v>
      </c>
      <c r="I548" s="432">
        <v>4.5799999237060547</v>
      </c>
      <c r="J548" s="432">
        <v>960</v>
      </c>
      <c r="K548" s="433">
        <v>4395.16015625</v>
      </c>
    </row>
    <row r="549" spans="1:11" ht="14.45" customHeight="1" x14ac:dyDescent="0.2">
      <c r="A549" s="427" t="s">
        <v>436</v>
      </c>
      <c r="B549" s="428" t="s">
        <v>437</v>
      </c>
      <c r="C549" s="429" t="s">
        <v>442</v>
      </c>
      <c r="D549" s="430" t="s">
        <v>443</v>
      </c>
      <c r="E549" s="429" t="s">
        <v>1488</v>
      </c>
      <c r="F549" s="430" t="s">
        <v>1489</v>
      </c>
      <c r="G549" s="429" t="s">
        <v>1551</v>
      </c>
      <c r="H549" s="429" t="s">
        <v>1552</v>
      </c>
      <c r="I549" s="432">
        <v>2.8399999141693115</v>
      </c>
      <c r="J549" s="432">
        <v>1000</v>
      </c>
      <c r="K549" s="433">
        <v>2841.56005859375</v>
      </c>
    </row>
    <row r="550" spans="1:11" ht="14.45" customHeight="1" x14ac:dyDescent="0.2">
      <c r="A550" s="427" t="s">
        <v>436</v>
      </c>
      <c r="B550" s="428" t="s">
        <v>437</v>
      </c>
      <c r="C550" s="429" t="s">
        <v>442</v>
      </c>
      <c r="D550" s="430" t="s">
        <v>443</v>
      </c>
      <c r="E550" s="429" t="s">
        <v>1488</v>
      </c>
      <c r="F550" s="430" t="s">
        <v>1489</v>
      </c>
      <c r="G550" s="429" t="s">
        <v>1529</v>
      </c>
      <c r="H550" s="429" t="s">
        <v>1553</v>
      </c>
      <c r="I550" s="432">
        <v>0.11999999731779099</v>
      </c>
      <c r="J550" s="432">
        <v>4000</v>
      </c>
      <c r="K550" s="433">
        <v>496.58999633789063</v>
      </c>
    </row>
    <row r="551" spans="1:11" ht="14.45" customHeight="1" x14ac:dyDescent="0.2">
      <c r="A551" s="427" t="s">
        <v>436</v>
      </c>
      <c r="B551" s="428" t="s">
        <v>437</v>
      </c>
      <c r="C551" s="429" t="s">
        <v>442</v>
      </c>
      <c r="D551" s="430" t="s">
        <v>443</v>
      </c>
      <c r="E551" s="429" t="s">
        <v>1488</v>
      </c>
      <c r="F551" s="430" t="s">
        <v>1489</v>
      </c>
      <c r="G551" s="429" t="s">
        <v>1531</v>
      </c>
      <c r="H551" s="429" t="s">
        <v>1554</v>
      </c>
      <c r="I551" s="432">
        <v>0.2800000011920929</v>
      </c>
      <c r="J551" s="432">
        <v>4000</v>
      </c>
      <c r="K551" s="433">
        <v>1111.5</v>
      </c>
    </row>
    <row r="552" spans="1:11" ht="14.45" customHeight="1" x14ac:dyDescent="0.2">
      <c r="A552" s="427" t="s">
        <v>436</v>
      </c>
      <c r="B552" s="428" t="s">
        <v>437</v>
      </c>
      <c r="C552" s="429" t="s">
        <v>442</v>
      </c>
      <c r="D552" s="430" t="s">
        <v>443</v>
      </c>
      <c r="E552" s="429" t="s">
        <v>1488</v>
      </c>
      <c r="F552" s="430" t="s">
        <v>1489</v>
      </c>
      <c r="G552" s="429" t="s">
        <v>1555</v>
      </c>
      <c r="H552" s="429" t="s">
        <v>1556</v>
      </c>
      <c r="I552" s="432">
        <v>2.2000000476837158</v>
      </c>
      <c r="J552" s="432">
        <v>2304</v>
      </c>
      <c r="K552" s="433">
        <v>5077.16015625</v>
      </c>
    </row>
    <row r="553" spans="1:11" ht="14.45" customHeight="1" x14ac:dyDescent="0.2">
      <c r="A553" s="427" t="s">
        <v>436</v>
      </c>
      <c r="B553" s="428" t="s">
        <v>437</v>
      </c>
      <c r="C553" s="429" t="s">
        <v>442</v>
      </c>
      <c r="D553" s="430" t="s">
        <v>443</v>
      </c>
      <c r="E553" s="429" t="s">
        <v>1488</v>
      </c>
      <c r="F553" s="430" t="s">
        <v>1489</v>
      </c>
      <c r="G553" s="429" t="s">
        <v>1557</v>
      </c>
      <c r="H553" s="429" t="s">
        <v>1558</v>
      </c>
      <c r="I553" s="432">
        <v>0.15999999642372131</v>
      </c>
      <c r="J553" s="432">
        <v>100000</v>
      </c>
      <c r="K553" s="433">
        <v>15770.530029296875</v>
      </c>
    </row>
    <row r="554" spans="1:11" ht="14.45" customHeight="1" x14ac:dyDescent="0.2">
      <c r="A554" s="427" t="s">
        <v>436</v>
      </c>
      <c r="B554" s="428" t="s">
        <v>437</v>
      </c>
      <c r="C554" s="429" t="s">
        <v>442</v>
      </c>
      <c r="D554" s="430" t="s">
        <v>443</v>
      </c>
      <c r="E554" s="429" t="s">
        <v>1488</v>
      </c>
      <c r="F554" s="430" t="s">
        <v>1489</v>
      </c>
      <c r="G554" s="429" t="s">
        <v>1559</v>
      </c>
      <c r="H554" s="429" t="s">
        <v>1560</v>
      </c>
      <c r="I554" s="432">
        <v>2.3250000476837158</v>
      </c>
      <c r="J554" s="432">
        <v>2880</v>
      </c>
      <c r="K554" s="433">
        <v>6622.330078125</v>
      </c>
    </row>
    <row r="555" spans="1:11" ht="14.45" customHeight="1" x14ac:dyDescent="0.2">
      <c r="A555" s="427" t="s">
        <v>436</v>
      </c>
      <c r="B555" s="428" t="s">
        <v>437</v>
      </c>
      <c r="C555" s="429" t="s">
        <v>442</v>
      </c>
      <c r="D555" s="430" t="s">
        <v>443</v>
      </c>
      <c r="E555" s="429" t="s">
        <v>1488</v>
      </c>
      <c r="F555" s="430" t="s">
        <v>1489</v>
      </c>
      <c r="G555" s="429" t="s">
        <v>1561</v>
      </c>
      <c r="H555" s="429" t="s">
        <v>1562</v>
      </c>
      <c r="I555" s="432">
        <v>1.443333347638448</v>
      </c>
      <c r="J555" s="432">
        <v>9000</v>
      </c>
      <c r="K555" s="433">
        <v>13074.899658203125</v>
      </c>
    </row>
    <row r="556" spans="1:11" ht="14.45" customHeight="1" x14ac:dyDescent="0.2">
      <c r="A556" s="427" t="s">
        <v>436</v>
      </c>
      <c r="B556" s="428" t="s">
        <v>437</v>
      </c>
      <c r="C556" s="429" t="s">
        <v>442</v>
      </c>
      <c r="D556" s="430" t="s">
        <v>443</v>
      </c>
      <c r="E556" s="429" t="s">
        <v>1488</v>
      </c>
      <c r="F556" s="430" t="s">
        <v>1489</v>
      </c>
      <c r="G556" s="429" t="s">
        <v>1563</v>
      </c>
      <c r="H556" s="429" t="s">
        <v>1564</v>
      </c>
      <c r="I556" s="432">
        <v>0.23000000417232513</v>
      </c>
      <c r="J556" s="432">
        <v>4000</v>
      </c>
      <c r="K556" s="433">
        <v>919.5999755859375</v>
      </c>
    </row>
    <row r="557" spans="1:11" ht="14.45" customHeight="1" x14ac:dyDescent="0.2">
      <c r="A557" s="427" t="s">
        <v>436</v>
      </c>
      <c r="B557" s="428" t="s">
        <v>437</v>
      </c>
      <c r="C557" s="429" t="s">
        <v>442</v>
      </c>
      <c r="D557" s="430" t="s">
        <v>443</v>
      </c>
      <c r="E557" s="429" t="s">
        <v>1488</v>
      </c>
      <c r="F557" s="430" t="s">
        <v>1489</v>
      </c>
      <c r="G557" s="429" t="s">
        <v>1565</v>
      </c>
      <c r="H557" s="429" t="s">
        <v>1566</v>
      </c>
      <c r="I557" s="432">
        <v>1.309999942779541</v>
      </c>
      <c r="J557" s="432">
        <v>1000</v>
      </c>
      <c r="K557" s="433">
        <v>1306.800048828125</v>
      </c>
    </row>
    <row r="558" spans="1:11" ht="14.45" customHeight="1" x14ac:dyDescent="0.2">
      <c r="A558" s="427" t="s">
        <v>436</v>
      </c>
      <c r="B558" s="428" t="s">
        <v>437</v>
      </c>
      <c r="C558" s="429" t="s">
        <v>442</v>
      </c>
      <c r="D558" s="430" t="s">
        <v>443</v>
      </c>
      <c r="E558" s="429" t="s">
        <v>1488</v>
      </c>
      <c r="F558" s="430" t="s">
        <v>1489</v>
      </c>
      <c r="G558" s="429" t="s">
        <v>1567</v>
      </c>
      <c r="H558" s="429" t="s">
        <v>1568</v>
      </c>
      <c r="I558" s="432">
        <v>0.25</v>
      </c>
      <c r="J558" s="432">
        <v>8000</v>
      </c>
      <c r="K558" s="433">
        <v>2032.8500366210938</v>
      </c>
    </row>
    <row r="559" spans="1:11" ht="14.45" customHeight="1" x14ac:dyDescent="0.2">
      <c r="A559" s="427" t="s">
        <v>436</v>
      </c>
      <c r="B559" s="428" t="s">
        <v>437</v>
      </c>
      <c r="C559" s="429" t="s">
        <v>442</v>
      </c>
      <c r="D559" s="430" t="s">
        <v>443</v>
      </c>
      <c r="E559" s="429" t="s">
        <v>1488</v>
      </c>
      <c r="F559" s="430" t="s">
        <v>1489</v>
      </c>
      <c r="G559" s="429" t="s">
        <v>1567</v>
      </c>
      <c r="H559" s="429" t="s">
        <v>1569</v>
      </c>
      <c r="I559" s="432">
        <v>0.25</v>
      </c>
      <c r="J559" s="432">
        <v>19000</v>
      </c>
      <c r="K559" s="433">
        <v>4815.6000061035156</v>
      </c>
    </row>
    <row r="560" spans="1:11" ht="14.45" customHeight="1" x14ac:dyDescent="0.2">
      <c r="A560" s="427" t="s">
        <v>436</v>
      </c>
      <c r="B560" s="428" t="s">
        <v>437</v>
      </c>
      <c r="C560" s="429" t="s">
        <v>442</v>
      </c>
      <c r="D560" s="430" t="s">
        <v>443</v>
      </c>
      <c r="E560" s="429" t="s">
        <v>1488</v>
      </c>
      <c r="F560" s="430" t="s">
        <v>1489</v>
      </c>
      <c r="G560" s="429" t="s">
        <v>1570</v>
      </c>
      <c r="H560" s="429" t="s">
        <v>1571</v>
      </c>
      <c r="I560" s="432">
        <v>0.25</v>
      </c>
      <c r="J560" s="432">
        <v>2000</v>
      </c>
      <c r="K560" s="433">
        <v>492.30999755859375</v>
      </c>
    </row>
    <row r="561" spans="1:11" ht="14.45" customHeight="1" x14ac:dyDescent="0.2">
      <c r="A561" s="427" t="s">
        <v>436</v>
      </c>
      <c r="B561" s="428" t="s">
        <v>437</v>
      </c>
      <c r="C561" s="429" t="s">
        <v>442</v>
      </c>
      <c r="D561" s="430" t="s">
        <v>443</v>
      </c>
      <c r="E561" s="429" t="s">
        <v>1488</v>
      </c>
      <c r="F561" s="430" t="s">
        <v>1489</v>
      </c>
      <c r="G561" s="429" t="s">
        <v>1572</v>
      </c>
      <c r="H561" s="429" t="s">
        <v>1573</v>
      </c>
      <c r="I561" s="432">
        <v>1.3700000047683716</v>
      </c>
      <c r="J561" s="432">
        <v>2000</v>
      </c>
      <c r="K561" s="433">
        <v>2734.60009765625</v>
      </c>
    </row>
    <row r="562" spans="1:11" ht="14.45" customHeight="1" x14ac:dyDescent="0.2">
      <c r="A562" s="427" t="s">
        <v>436</v>
      </c>
      <c r="B562" s="428" t="s">
        <v>437</v>
      </c>
      <c r="C562" s="429" t="s">
        <v>442</v>
      </c>
      <c r="D562" s="430" t="s">
        <v>443</v>
      </c>
      <c r="E562" s="429" t="s">
        <v>1488</v>
      </c>
      <c r="F562" s="430" t="s">
        <v>1489</v>
      </c>
      <c r="G562" s="429" t="s">
        <v>1574</v>
      </c>
      <c r="H562" s="429" t="s">
        <v>1575</v>
      </c>
      <c r="I562" s="432">
        <v>0.43999999761581421</v>
      </c>
      <c r="J562" s="432">
        <v>2000</v>
      </c>
      <c r="K562" s="433">
        <v>880.8800048828125</v>
      </c>
    </row>
    <row r="563" spans="1:11" ht="14.45" customHeight="1" x14ac:dyDescent="0.2">
      <c r="A563" s="427" t="s">
        <v>436</v>
      </c>
      <c r="B563" s="428" t="s">
        <v>437</v>
      </c>
      <c r="C563" s="429" t="s">
        <v>442</v>
      </c>
      <c r="D563" s="430" t="s">
        <v>443</v>
      </c>
      <c r="E563" s="429" t="s">
        <v>1488</v>
      </c>
      <c r="F563" s="430" t="s">
        <v>1489</v>
      </c>
      <c r="G563" s="429" t="s">
        <v>1576</v>
      </c>
      <c r="H563" s="429" t="s">
        <v>1577</v>
      </c>
      <c r="I563" s="432">
        <v>15.829999923706055</v>
      </c>
      <c r="J563" s="432">
        <v>120</v>
      </c>
      <c r="K563" s="433">
        <v>1899.699951171875</v>
      </c>
    </row>
    <row r="564" spans="1:11" ht="14.45" customHeight="1" x14ac:dyDescent="0.2">
      <c r="A564" s="427" t="s">
        <v>436</v>
      </c>
      <c r="B564" s="428" t="s">
        <v>437</v>
      </c>
      <c r="C564" s="429" t="s">
        <v>442</v>
      </c>
      <c r="D564" s="430" t="s">
        <v>443</v>
      </c>
      <c r="E564" s="429" t="s">
        <v>1488</v>
      </c>
      <c r="F564" s="430" t="s">
        <v>1489</v>
      </c>
      <c r="G564" s="429" t="s">
        <v>1578</v>
      </c>
      <c r="H564" s="429" t="s">
        <v>1579</v>
      </c>
      <c r="I564" s="432">
        <v>3185.929931640625</v>
      </c>
      <c r="J564" s="432">
        <v>2</v>
      </c>
      <c r="K564" s="433">
        <v>6371.85986328125</v>
      </c>
    </row>
    <row r="565" spans="1:11" ht="14.45" customHeight="1" x14ac:dyDescent="0.2">
      <c r="A565" s="427" t="s">
        <v>436</v>
      </c>
      <c r="B565" s="428" t="s">
        <v>437</v>
      </c>
      <c r="C565" s="429" t="s">
        <v>442</v>
      </c>
      <c r="D565" s="430" t="s">
        <v>443</v>
      </c>
      <c r="E565" s="429" t="s">
        <v>1488</v>
      </c>
      <c r="F565" s="430" t="s">
        <v>1489</v>
      </c>
      <c r="G565" s="429" t="s">
        <v>1580</v>
      </c>
      <c r="H565" s="429" t="s">
        <v>1581</v>
      </c>
      <c r="I565" s="432">
        <v>22.75</v>
      </c>
      <c r="J565" s="432">
        <v>4</v>
      </c>
      <c r="K565" s="433">
        <v>90.989997863769531</v>
      </c>
    </row>
    <row r="566" spans="1:11" ht="14.45" customHeight="1" x14ac:dyDescent="0.2">
      <c r="A566" s="427" t="s">
        <v>436</v>
      </c>
      <c r="B566" s="428" t="s">
        <v>437</v>
      </c>
      <c r="C566" s="429" t="s">
        <v>442</v>
      </c>
      <c r="D566" s="430" t="s">
        <v>443</v>
      </c>
      <c r="E566" s="429" t="s">
        <v>1488</v>
      </c>
      <c r="F566" s="430" t="s">
        <v>1489</v>
      </c>
      <c r="G566" s="429" t="s">
        <v>1582</v>
      </c>
      <c r="H566" s="429" t="s">
        <v>1583</v>
      </c>
      <c r="I566" s="432">
        <v>94.379997253417969</v>
      </c>
      <c r="J566" s="432">
        <v>5</v>
      </c>
      <c r="K566" s="433">
        <v>471.89999389648438</v>
      </c>
    </row>
    <row r="567" spans="1:11" ht="14.45" customHeight="1" x14ac:dyDescent="0.2">
      <c r="A567" s="427" t="s">
        <v>436</v>
      </c>
      <c r="B567" s="428" t="s">
        <v>437</v>
      </c>
      <c r="C567" s="429" t="s">
        <v>442</v>
      </c>
      <c r="D567" s="430" t="s">
        <v>443</v>
      </c>
      <c r="E567" s="429" t="s">
        <v>1488</v>
      </c>
      <c r="F567" s="430" t="s">
        <v>1489</v>
      </c>
      <c r="G567" s="429" t="s">
        <v>1584</v>
      </c>
      <c r="H567" s="429" t="s">
        <v>1585</v>
      </c>
      <c r="I567" s="432">
        <v>2.6500000953674316</v>
      </c>
      <c r="J567" s="432">
        <v>500</v>
      </c>
      <c r="K567" s="433">
        <v>1322.530029296875</v>
      </c>
    </row>
    <row r="568" spans="1:11" ht="14.45" customHeight="1" x14ac:dyDescent="0.2">
      <c r="A568" s="427" t="s">
        <v>436</v>
      </c>
      <c r="B568" s="428" t="s">
        <v>437</v>
      </c>
      <c r="C568" s="429" t="s">
        <v>442</v>
      </c>
      <c r="D568" s="430" t="s">
        <v>443</v>
      </c>
      <c r="E568" s="429" t="s">
        <v>1488</v>
      </c>
      <c r="F568" s="430" t="s">
        <v>1489</v>
      </c>
      <c r="G568" s="429" t="s">
        <v>1586</v>
      </c>
      <c r="H568" s="429" t="s">
        <v>1587</v>
      </c>
      <c r="I568" s="432">
        <v>0.2800000011920929</v>
      </c>
      <c r="J568" s="432">
        <v>4000</v>
      </c>
      <c r="K568" s="433">
        <v>948.63998413085938</v>
      </c>
    </row>
    <row r="569" spans="1:11" ht="14.45" customHeight="1" x14ac:dyDescent="0.2">
      <c r="A569" s="427" t="s">
        <v>436</v>
      </c>
      <c r="B569" s="428" t="s">
        <v>437</v>
      </c>
      <c r="C569" s="429" t="s">
        <v>442</v>
      </c>
      <c r="D569" s="430" t="s">
        <v>443</v>
      </c>
      <c r="E569" s="429" t="s">
        <v>1488</v>
      </c>
      <c r="F569" s="430" t="s">
        <v>1489</v>
      </c>
      <c r="G569" s="429" t="s">
        <v>1588</v>
      </c>
      <c r="H569" s="429" t="s">
        <v>1589</v>
      </c>
      <c r="I569" s="432">
        <v>0.20000000298023224</v>
      </c>
      <c r="J569" s="432">
        <v>1000</v>
      </c>
      <c r="K569" s="433">
        <v>195.25999450683594</v>
      </c>
    </row>
    <row r="570" spans="1:11" ht="14.45" customHeight="1" x14ac:dyDescent="0.2">
      <c r="A570" s="427" t="s">
        <v>436</v>
      </c>
      <c r="B570" s="428" t="s">
        <v>437</v>
      </c>
      <c r="C570" s="429" t="s">
        <v>442</v>
      </c>
      <c r="D570" s="430" t="s">
        <v>443</v>
      </c>
      <c r="E570" s="429" t="s">
        <v>1488</v>
      </c>
      <c r="F570" s="430" t="s">
        <v>1489</v>
      </c>
      <c r="G570" s="429" t="s">
        <v>1590</v>
      </c>
      <c r="H570" s="429" t="s">
        <v>1591</v>
      </c>
      <c r="I570" s="432">
        <v>1.5</v>
      </c>
      <c r="J570" s="432">
        <v>1000</v>
      </c>
      <c r="K570" s="433">
        <v>1500.4000244140625</v>
      </c>
    </row>
    <row r="571" spans="1:11" ht="14.45" customHeight="1" x14ac:dyDescent="0.2">
      <c r="A571" s="427" t="s">
        <v>436</v>
      </c>
      <c r="B571" s="428" t="s">
        <v>437</v>
      </c>
      <c r="C571" s="429" t="s">
        <v>442</v>
      </c>
      <c r="D571" s="430" t="s">
        <v>443</v>
      </c>
      <c r="E571" s="429" t="s">
        <v>1488</v>
      </c>
      <c r="F571" s="430" t="s">
        <v>1489</v>
      </c>
      <c r="G571" s="429" t="s">
        <v>1588</v>
      </c>
      <c r="H571" s="429" t="s">
        <v>1592</v>
      </c>
      <c r="I571" s="432">
        <v>0.18999999761581421</v>
      </c>
      <c r="J571" s="432">
        <v>1000</v>
      </c>
      <c r="K571" s="433">
        <v>185.72999572753906</v>
      </c>
    </row>
    <row r="572" spans="1:11" ht="14.45" customHeight="1" x14ac:dyDescent="0.2">
      <c r="A572" s="427" t="s">
        <v>436</v>
      </c>
      <c r="B572" s="428" t="s">
        <v>437</v>
      </c>
      <c r="C572" s="429" t="s">
        <v>442</v>
      </c>
      <c r="D572" s="430" t="s">
        <v>443</v>
      </c>
      <c r="E572" s="429" t="s">
        <v>1488</v>
      </c>
      <c r="F572" s="430" t="s">
        <v>1489</v>
      </c>
      <c r="G572" s="429" t="s">
        <v>1593</v>
      </c>
      <c r="H572" s="429" t="s">
        <v>1594</v>
      </c>
      <c r="I572" s="432">
        <v>0.57999998331069946</v>
      </c>
      <c r="J572" s="432">
        <v>200</v>
      </c>
      <c r="K572" s="433">
        <v>116.16000366210938</v>
      </c>
    </row>
    <row r="573" spans="1:11" ht="14.45" customHeight="1" x14ac:dyDescent="0.2">
      <c r="A573" s="427" t="s">
        <v>436</v>
      </c>
      <c r="B573" s="428" t="s">
        <v>437</v>
      </c>
      <c r="C573" s="429" t="s">
        <v>442</v>
      </c>
      <c r="D573" s="430" t="s">
        <v>443</v>
      </c>
      <c r="E573" s="429" t="s">
        <v>1488</v>
      </c>
      <c r="F573" s="430" t="s">
        <v>1489</v>
      </c>
      <c r="G573" s="429" t="s">
        <v>1593</v>
      </c>
      <c r="H573" s="429" t="s">
        <v>1595</v>
      </c>
      <c r="I573" s="432">
        <v>0.57999998331069946</v>
      </c>
      <c r="J573" s="432">
        <v>300</v>
      </c>
      <c r="K573" s="433">
        <v>174.63999938964844</v>
      </c>
    </row>
    <row r="574" spans="1:11" ht="14.45" customHeight="1" x14ac:dyDescent="0.2">
      <c r="A574" s="427" t="s">
        <v>436</v>
      </c>
      <c r="B574" s="428" t="s">
        <v>437</v>
      </c>
      <c r="C574" s="429" t="s">
        <v>442</v>
      </c>
      <c r="D574" s="430" t="s">
        <v>443</v>
      </c>
      <c r="E574" s="429" t="s">
        <v>1488</v>
      </c>
      <c r="F574" s="430" t="s">
        <v>1489</v>
      </c>
      <c r="G574" s="429" t="s">
        <v>1525</v>
      </c>
      <c r="H574" s="429" t="s">
        <v>1596</v>
      </c>
      <c r="I574" s="432">
        <v>1.559999942779541</v>
      </c>
      <c r="J574" s="432">
        <v>1000</v>
      </c>
      <c r="K574" s="433">
        <v>1556.6700439453125</v>
      </c>
    </row>
    <row r="575" spans="1:11" ht="14.45" customHeight="1" x14ac:dyDescent="0.2">
      <c r="A575" s="427" t="s">
        <v>436</v>
      </c>
      <c r="B575" s="428" t="s">
        <v>437</v>
      </c>
      <c r="C575" s="429" t="s">
        <v>442</v>
      </c>
      <c r="D575" s="430" t="s">
        <v>443</v>
      </c>
      <c r="E575" s="429" t="s">
        <v>1488</v>
      </c>
      <c r="F575" s="430" t="s">
        <v>1489</v>
      </c>
      <c r="G575" s="429" t="s">
        <v>1597</v>
      </c>
      <c r="H575" s="429" t="s">
        <v>1598</v>
      </c>
      <c r="I575" s="432">
        <v>1.5900000333786011</v>
      </c>
      <c r="J575" s="432">
        <v>1000</v>
      </c>
      <c r="K575" s="433">
        <v>1587.760009765625</v>
      </c>
    </row>
    <row r="576" spans="1:11" ht="14.45" customHeight="1" x14ac:dyDescent="0.2">
      <c r="A576" s="427" t="s">
        <v>436</v>
      </c>
      <c r="B576" s="428" t="s">
        <v>437</v>
      </c>
      <c r="C576" s="429" t="s">
        <v>442</v>
      </c>
      <c r="D576" s="430" t="s">
        <v>443</v>
      </c>
      <c r="E576" s="429" t="s">
        <v>1488</v>
      </c>
      <c r="F576" s="430" t="s">
        <v>1489</v>
      </c>
      <c r="G576" s="429" t="s">
        <v>1531</v>
      </c>
      <c r="H576" s="429" t="s">
        <v>1599</v>
      </c>
      <c r="I576" s="432">
        <v>0.2800000011920929</v>
      </c>
      <c r="J576" s="432">
        <v>10000</v>
      </c>
      <c r="K576" s="433">
        <v>2788.0999755859375</v>
      </c>
    </row>
    <row r="577" spans="1:11" ht="14.45" customHeight="1" x14ac:dyDescent="0.2">
      <c r="A577" s="427" t="s">
        <v>436</v>
      </c>
      <c r="B577" s="428" t="s">
        <v>437</v>
      </c>
      <c r="C577" s="429" t="s">
        <v>442</v>
      </c>
      <c r="D577" s="430" t="s">
        <v>443</v>
      </c>
      <c r="E577" s="429" t="s">
        <v>1488</v>
      </c>
      <c r="F577" s="430" t="s">
        <v>1489</v>
      </c>
      <c r="G577" s="429" t="s">
        <v>1600</v>
      </c>
      <c r="H577" s="429" t="s">
        <v>1601</v>
      </c>
      <c r="I577" s="432">
        <v>0.41999998688697815</v>
      </c>
      <c r="J577" s="432">
        <v>1000</v>
      </c>
      <c r="K577" s="433">
        <v>423.5</v>
      </c>
    </row>
    <row r="578" spans="1:11" ht="14.45" customHeight="1" x14ac:dyDescent="0.2">
      <c r="A578" s="427" t="s">
        <v>436</v>
      </c>
      <c r="B578" s="428" t="s">
        <v>437</v>
      </c>
      <c r="C578" s="429" t="s">
        <v>442</v>
      </c>
      <c r="D578" s="430" t="s">
        <v>443</v>
      </c>
      <c r="E578" s="429" t="s">
        <v>1488</v>
      </c>
      <c r="F578" s="430" t="s">
        <v>1489</v>
      </c>
      <c r="G578" s="429" t="s">
        <v>1602</v>
      </c>
      <c r="H578" s="429" t="s">
        <v>1603</v>
      </c>
      <c r="I578" s="432">
        <v>0.17000000178813934</v>
      </c>
      <c r="J578" s="432">
        <v>1000</v>
      </c>
      <c r="K578" s="433">
        <v>169.39999389648438</v>
      </c>
    </row>
    <row r="579" spans="1:11" ht="14.45" customHeight="1" x14ac:dyDescent="0.2">
      <c r="A579" s="427" t="s">
        <v>436</v>
      </c>
      <c r="B579" s="428" t="s">
        <v>437</v>
      </c>
      <c r="C579" s="429" t="s">
        <v>442</v>
      </c>
      <c r="D579" s="430" t="s">
        <v>443</v>
      </c>
      <c r="E579" s="429" t="s">
        <v>1488</v>
      </c>
      <c r="F579" s="430" t="s">
        <v>1489</v>
      </c>
      <c r="G579" s="429" t="s">
        <v>1557</v>
      </c>
      <c r="H579" s="429" t="s">
        <v>1604</v>
      </c>
      <c r="I579" s="432">
        <v>0.15799999833106995</v>
      </c>
      <c r="J579" s="432">
        <v>60000</v>
      </c>
      <c r="K579" s="433">
        <v>9473.0999755859375</v>
      </c>
    </row>
    <row r="580" spans="1:11" ht="14.45" customHeight="1" x14ac:dyDescent="0.2">
      <c r="A580" s="427" t="s">
        <v>436</v>
      </c>
      <c r="B580" s="428" t="s">
        <v>437</v>
      </c>
      <c r="C580" s="429" t="s">
        <v>442</v>
      </c>
      <c r="D580" s="430" t="s">
        <v>443</v>
      </c>
      <c r="E580" s="429" t="s">
        <v>1488</v>
      </c>
      <c r="F580" s="430" t="s">
        <v>1489</v>
      </c>
      <c r="G580" s="429" t="s">
        <v>1561</v>
      </c>
      <c r="H580" s="429" t="s">
        <v>1605</v>
      </c>
      <c r="I580" s="432">
        <v>1.4700000286102295</v>
      </c>
      <c r="J580" s="432">
        <v>1000</v>
      </c>
      <c r="K580" s="433">
        <v>1472.6400146484375</v>
      </c>
    </row>
    <row r="581" spans="1:11" ht="14.45" customHeight="1" x14ac:dyDescent="0.2">
      <c r="A581" s="427" t="s">
        <v>436</v>
      </c>
      <c r="B581" s="428" t="s">
        <v>437</v>
      </c>
      <c r="C581" s="429" t="s">
        <v>442</v>
      </c>
      <c r="D581" s="430" t="s">
        <v>443</v>
      </c>
      <c r="E581" s="429" t="s">
        <v>1488</v>
      </c>
      <c r="F581" s="430" t="s">
        <v>1489</v>
      </c>
      <c r="G581" s="429" t="s">
        <v>1529</v>
      </c>
      <c r="H581" s="429" t="s">
        <v>1606</v>
      </c>
      <c r="I581" s="432">
        <v>0.11999999731779099</v>
      </c>
      <c r="J581" s="432">
        <v>8000</v>
      </c>
      <c r="K581" s="433">
        <v>993.15997314453125</v>
      </c>
    </row>
    <row r="582" spans="1:11" ht="14.45" customHeight="1" x14ac:dyDescent="0.2">
      <c r="A582" s="427" t="s">
        <v>436</v>
      </c>
      <c r="B582" s="428" t="s">
        <v>437</v>
      </c>
      <c r="C582" s="429" t="s">
        <v>442</v>
      </c>
      <c r="D582" s="430" t="s">
        <v>443</v>
      </c>
      <c r="E582" s="429" t="s">
        <v>1488</v>
      </c>
      <c r="F582" s="430" t="s">
        <v>1489</v>
      </c>
      <c r="G582" s="429" t="s">
        <v>1607</v>
      </c>
      <c r="H582" s="429" t="s">
        <v>1608</v>
      </c>
      <c r="I582" s="432">
        <v>91.69000244140625</v>
      </c>
      <c r="J582" s="432">
        <v>2</v>
      </c>
      <c r="K582" s="433">
        <v>183.3699951171875</v>
      </c>
    </row>
    <row r="583" spans="1:11" ht="14.45" customHeight="1" x14ac:dyDescent="0.2">
      <c r="A583" s="427" t="s">
        <v>436</v>
      </c>
      <c r="B583" s="428" t="s">
        <v>437</v>
      </c>
      <c r="C583" s="429" t="s">
        <v>442</v>
      </c>
      <c r="D583" s="430" t="s">
        <v>443</v>
      </c>
      <c r="E583" s="429" t="s">
        <v>1488</v>
      </c>
      <c r="F583" s="430" t="s">
        <v>1489</v>
      </c>
      <c r="G583" s="429" t="s">
        <v>1609</v>
      </c>
      <c r="H583" s="429" t="s">
        <v>1610</v>
      </c>
      <c r="I583" s="432">
        <v>164.55999755859375</v>
      </c>
      <c r="J583" s="432">
        <v>5</v>
      </c>
      <c r="K583" s="433">
        <v>822.79998779296875</v>
      </c>
    </row>
    <row r="584" spans="1:11" ht="14.45" customHeight="1" x14ac:dyDescent="0.2">
      <c r="A584" s="427" t="s">
        <v>436</v>
      </c>
      <c r="B584" s="428" t="s">
        <v>437</v>
      </c>
      <c r="C584" s="429" t="s">
        <v>442</v>
      </c>
      <c r="D584" s="430" t="s">
        <v>443</v>
      </c>
      <c r="E584" s="429" t="s">
        <v>1488</v>
      </c>
      <c r="F584" s="430" t="s">
        <v>1489</v>
      </c>
      <c r="G584" s="429" t="s">
        <v>1611</v>
      </c>
      <c r="H584" s="429" t="s">
        <v>1612</v>
      </c>
      <c r="I584" s="432">
        <v>98.110000610351563</v>
      </c>
      <c r="J584" s="432">
        <v>5</v>
      </c>
      <c r="K584" s="433">
        <v>490.52999877929688</v>
      </c>
    </row>
    <row r="585" spans="1:11" ht="14.45" customHeight="1" x14ac:dyDescent="0.2">
      <c r="A585" s="427" t="s">
        <v>436</v>
      </c>
      <c r="B585" s="428" t="s">
        <v>437</v>
      </c>
      <c r="C585" s="429" t="s">
        <v>442</v>
      </c>
      <c r="D585" s="430" t="s">
        <v>443</v>
      </c>
      <c r="E585" s="429" t="s">
        <v>1488</v>
      </c>
      <c r="F585" s="430" t="s">
        <v>1489</v>
      </c>
      <c r="G585" s="429" t="s">
        <v>1613</v>
      </c>
      <c r="H585" s="429" t="s">
        <v>1614</v>
      </c>
      <c r="I585" s="432">
        <v>2.4900000095367432</v>
      </c>
      <c r="J585" s="432">
        <v>1000</v>
      </c>
      <c r="K585" s="433">
        <v>2485.340087890625</v>
      </c>
    </row>
    <row r="586" spans="1:11" ht="14.45" customHeight="1" x14ac:dyDescent="0.2">
      <c r="A586" s="427" t="s">
        <v>436</v>
      </c>
      <c r="B586" s="428" t="s">
        <v>437</v>
      </c>
      <c r="C586" s="429" t="s">
        <v>442</v>
      </c>
      <c r="D586" s="430" t="s">
        <v>443</v>
      </c>
      <c r="E586" s="429" t="s">
        <v>1488</v>
      </c>
      <c r="F586" s="430" t="s">
        <v>1489</v>
      </c>
      <c r="G586" s="429" t="s">
        <v>1615</v>
      </c>
      <c r="H586" s="429" t="s">
        <v>1616</v>
      </c>
      <c r="I586" s="432">
        <v>2.7000000476837158</v>
      </c>
      <c r="J586" s="432">
        <v>3000</v>
      </c>
      <c r="K586" s="433">
        <v>8143.2998046875</v>
      </c>
    </row>
    <row r="587" spans="1:11" ht="14.45" customHeight="1" x14ac:dyDescent="0.2">
      <c r="A587" s="427" t="s">
        <v>436</v>
      </c>
      <c r="B587" s="428" t="s">
        <v>437</v>
      </c>
      <c r="C587" s="429" t="s">
        <v>442</v>
      </c>
      <c r="D587" s="430" t="s">
        <v>443</v>
      </c>
      <c r="E587" s="429" t="s">
        <v>1488</v>
      </c>
      <c r="F587" s="430" t="s">
        <v>1489</v>
      </c>
      <c r="G587" s="429" t="s">
        <v>1617</v>
      </c>
      <c r="H587" s="429" t="s">
        <v>1618</v>
      </c>
      <c r="I587" s="432">
        <v>3.630000114440918</v>
      </c>
      <c r="J587" s="432">
        <v>400</v>
      </c>
      <c r="K587" s="433">
        <v>1450.7900390625</v>
      </c>
    </row>
    <row r="588" spans="1:11" ht="14.45" customHeight="1" x14ac:dyDescent="0.2">
      <c r="A588" s="427" t="s">
        <v>436</v>
      </c>
      <c r="B588" s="428" t="s">
        <v>437</v>
      </c>
      <c r="C588" s="429" t="s">
        <v>442</v>
      </c>
      <c r="D588" s="430" t="s">
        <v>443</v>
      </c>
      <c r="E588" s="429" t="s">
        <v>1488</v>
      </c>
      <c r="F588" s="430" t="s">
        <v>1489</v>
      </c>
      <c r="G588" s="429" t="s">
        <v>1617</v>
      </c>
      <c r="H588" s="429" t="s">
        <v>1619</v>
      </c>
      <c r="I588" s="432">
        <v>3.630000114440918</v>
      </c>
      <c r="J588" s="432">
        <v>200</v>
      </c>
      <c r="K588" s="433">
        <v>725.4000244140625</v>
      </c>
    </row>
    <row r="589" spans="1:11" ht="14.45" customHeight="1" x14ac:dyDescent="0.2">
      <c r="A589" s="427" t="s">
        <v>436</v>
      </c>
      <c r="B589" s="428" t="s">
        <v>437</v>
      </c>
      <c r="C589" s="429" t="s">
        <v>442</v>
      </c>
      <c r="D589" s="430" t="s">
        <v>443</v>
      </c>
      <c r="E589" s="429" t="s">
        <v>1488</v>
      </c>
      <c r="F589" s="430" t="s">
        <v>1489</v>
      </c>
      <c r="G589" s="429" t="s">
        <v>1620</v>
      </c>
      <c r="H589" s="429" t="s">
        <v>1621</v>
      </c>
      <c r="I589" s="432">
        <v>3.3900001049041748</v>
      </c>
      <c r="J589" s="432">
        <v>200</v>
      </c>
      <c r="K589" s="433">
        <v>677.1199951171875</v>
      </c>
    </row>
    <row r="590" spans="1:11" ht="14.45" customHeight="1" x14ac:dyDescent="0.2">
      <c r="A590" s="427" t="s">
        <v>436</v>
      </c>
      <c r="B590" s="428" t="s">
        <v>437</v>
      </c>
      <c r="C590" s="429" t="s">
        <v>442</v>
      </c>
      <c r="D590" s="430" t="s">
        <v>443</v>
      </c>
      <c r="E590" s="429" t="s">
        <v>1488</v>
      </c>
      <c r="F590" s="430" t="s">
        <v>1489</v>
      </c>
      <c r="G590" s="429" t="s">
        <v>1620</v>
      </c>
      <c r="H590" s="429" t="s">
        <v>1622</v>
      </c>
      <c r="I590" s="432">
        <v>3.3900001049041748</v>
      </c>
      <c r="J590" s="432">
        <v>400</v>
      </c>
      <c r="K590" s="433">
        <v>1354.22998046875</v>
      </c>
    </row>
    <row r="591" spans="1:11" ht="14.45" customHeight="1" x14ac:dyDescent="0.2">
      <c r="A591" s="427" t="s">
        <v>436</v>
      </c>
      <c r="B591" s="428" t="s">
        <v>437</v>
      </c>
      <c r="C591" s="429" t="s">
        <v>442</v>
      </c>
      <c r="D591" s="430" t="s">
        <v>443</v>
      </c>
      <c r="E591" s="429" t="s">
        <v>1488</v>
      </c>
      <c r="F591" s="430" t="s">
        <v>1489</v>
      </c>
      <c r="G591" s="429" t="s">
        <v>1623</v>
      </c>
      <c r="H591" s="429" t="s">
        <v>1624</v>
      </c>
      <c r="I591" s="432">
        <v>4.380000114440918</v>
      </c>
      <c r="J591" s="432">
        <v>960</v>
      </c>
      <c r="K591" s="433">
        <v>4205.9599609375</v>
      </c>
    </row>
    <row r="592" spans="1:11" ht="14.45" customHeight="1" x14ac:dyDescent="0.2">
      <c r="A592" s="427" t="s">
        <v>436</v>
      </c>
      <c r="B592" s="428" t="s">
        <v>437</v>
      </c>
      <c r="C592" s="429" t="s">
        <v>442</v>
      </c>
      <c r="D592" s="430" t="s">
        <v>443</v>
      </c>
      <c r="E592" s="429" t="s">
        <v>1488</v>
      </c>
      <c r="F592" s="430" t="s">
        <v>1489</v>
      </c>
      <c r="G592" s="429" t="s">
        <v>1623</v>
      </c>
      <c r="H592" s="429" t="s">
        <v>1625</v>
      </c>
      <c r="I592" s="432">
        <v>4.380000114440918</v>
      </c>
      <c r="J592" s="432">
        <v>9600</v>
      </c>
      <c r="K592" s="433">
        <v>42059.6015625</v>
      </c>
    </row>
    <row r="593" spans="1:11" ht="14.45" customHeight="1" x14ac:dyDescent="0.2">
      <c r="A593" s="427" t="s">
        <v>436</v>
      </c>
      <c r="B593" s="428" t="s">
        <v>437</v>
      </c>
      <c r="C593" s="429" t="s">
        <v>442</v>
      </c>
      <c r="D593" s="430" t="s">
        <v>443</v>
      </c>
      <c r="E593" s="429" t="s">
        <v>1488</v>
      </c>
      <c r="F593" s="430" t="s">
        <v>1489</v>
      </c>
      <c r="G593" s="429" t="s">
        <v>1626</v>
      </c>
      <c r="H593" s="429" t="s">
        <v>1627</v>
      </c>
      <c r="I593" s="432">
        <v>1.0299999713897705</v>
      </c>
      <c r="J593" s="432">
        <v>500</v>
      </c>
      <c r="K593" s="433">
        <v>514.25</v>
      </c>
    </row>
    <row r="594" spans="1:11" ht="14.45" customHeight="1" x14ac:dyDescent="0.2">
      <c r="A594" s="427" t="s">
        <v>436</v>
      </c>
      <c r="B594" s="428" t="s">
        <v>437</v>
      </c>
      <c r="C594" s="429" t="s">
        <v>442</v>
      </c>
      <c r="D594" s="430" t="s">
        <v>443</v>
      </c>
      <c r="E594" s="429" t="s">
        <v>1488</v>
      </c>
      <c r="F594" s="430" t="s">
        <v>1489</v>
      </c>
      <c r="G594" s="429" t="s">
        <v>1626</v>
      </c>
      <c r="H594" s="429" t="s">
        <v>1628</v>
      </c>
      <c r="I594" s="432">
        <v>1.0299999713897705</v>
      </c>
      <c r="J594" s="432">
        <v>2000</v>
      </c>
      <c r="K594" s="433">
        <v>2057</v>
      </c>
    </row>
    <row r="595" spans="1:11" ht="14.45" customHeight="1" x14ac:dyDescent="0.2">
      <c r="A595" s="427" t="s">
        <v>436</v>
      </c>
      <c r="B595" s="428" t="s">
        <v>437</v>
      </c>
      <c r="C595" s="429" t="s">
        <v>442</v>
      </c>
      <c r="D595" s="430" t="s">
        <v>443</v>
      </c>
      <c r="E595" s="429" t="s">
        <v>1488</v>
      </c>
      <c r="F595" s="430" t="s">
        <v>1489</v>
      </c>
      <c r="G595" s="429" t="s">
        <v>1629</v>
      </c>
      <c r="H595" s="429" t="s">
        <v>1630</v>
      </c>
      <c r="I595" s="432">
        <v>9.3100004196166992</v>
      </c>
      <c r="J595" s="432">
        <v>720</v>
      </c>
      <c r="K595" s="433">
        <v>6703.89990234375</v>
      </c>
    </row>
    <row r="596" spans="1:11" ht="14.45" customHeight="1" x14ac:dyDescent="0.2">
      <c r="A596" s="427" t="s">
        <v>436</v>
      </c>
      <c r="B596" s="428" t="s">
        <v>437</v>
      </c>
      <c r="C596" s="429" t="s">
        <v>442</v>
      </c>
      <c r="D596" s="430" t="s">
        <v>443</v>
      </c>
      <c r="E596" s="429" t="s">
        <v>1488</v>
      </c>
      <c r="F596" s="430" t="s">
        <v>1489</v>
      </c>
      <c r="G596" s="429" t="s">
        <v>1631</v>
      </c>
      <c r="H596" s="429" t="s">
        <v>1632</v>
      </c>
      <c r="I596" s="432">
        <v>4.2100000381469727</v>
      </c>
      <c r="J596" s="432">
        <v>1000</v>
      </c>
      <c r="K596" s="433">
        <v>4210.7998046875</v>
      </c>
    </row>
    <row r="597" spans="1:11" ht="14.45" customHeight="1" x14ac:dyDescent="0.2">
      <c r="A597" s="427" t="s">
        <v>436</v>
      </c>
      <c r="B597" s="428" t="s">
        <v>437</v>
      </c>
      <c r="C597" s="429" t="s">
        <v>442</v>
      </c>
      <c r="D597" s="430" t="s">
        <v>443</v>
      </c>
      <c r="E597" s="429" t="s">
        <v>1488</v>
      </c>
      <c r="F597" s="430" t="s">
        <v>1489</v>
      </c>
      <c r="G597" s="429" t="s">
        <v>1633</v>
      </c>
      <c r="H597" s="429" t="s">
        <v>1634</v>
      </c>
      <c r="I597" s="432">
        <v>2.809999942779541</v>
      </c>
      <c r="J597" s="432">
        <v>3000</v>
      </c>
      <c r="K597" s="433">
        <v>8432.490234375</v>
      </c>
    </row>
    <row r="598" spans="1:11" ht="14.45" customHeight="1" x14ac:dyDescent="0.2">
      <c r="A598" s="427" t="s">
        <v>436</v>
      </c>
      <c r="B598" s="428" t="s">
        <v>437</v>
      </c>
      <c r="C598" s="429" t="s">
        <v>442</v>
      </c>
      <c r="D598" s="430" t="s">
        <v>443</v>
      </c>
      <c r="E598" s="429" t="s">
        <v>1488</v>
      </c>
      <c r="F598" s="430" t="s">
        <v>1489</v>
      </c>
      <c r="G598" s="429" t="s">
        <v>1633</v>
      </c>
      <c r="H598" s="429" t="s">
        <v>1635</v>
      </c>
      <c r="I598" s="432">
        <v>2.809999942779541</v>
      </c>
      <c r="J598" s="432">
        <v>4000</v>
      </c>
      <c r="K598" s="433">
        <v>11243.3203125</v>
      </c>
    </row>
    <row r="599" spans="1:11" ht="14.45" customHeight="1" x14ac:dyDescent="0.2">
      <c r="A599" s="427" t="s">
        <v>436</v>
      </c>
      <c r="B599" s="428" t="s">
        <v>437</v>
      </c>
      <c r="C599" s="429" t="s">
        <v>442</v>
      </c>
      <c r="D599" s="430" t="s">
        <v>443</v>
      </c>
      <c r="E599" s="429" t="s">
        <v>1488</v>
      </c>
      <c r="F599" s="430" t="s">
        <v>1489</v>
      </c>
      <c r="G599" s="429" t="s">
        <v>1636</v>
      </c>
      <c r="H599" s="429" t="s">
        <v>1637</v>
      </c>
      <c r="I599" s="432">
        <v>0.93000000715255737</v>
      </c>
      <c r="J599" s="432">
        <v>5000</v>
      </c>
      <c r="K599" s="433">
        <v>4658.5000610351563</v>
      </c>
    </row>
    <row r="600" spans="1:11" ht="14.45" customHeight="1" x14ac:dyDescent="0.2">
      <c r="A600" s="427" t="s">
        <v>436</v>
      </c>
      <c r="B600" s="428" t="s">
        <v>437</v>
      </c>
      <c r="C600" s="429" t="s">
        <v>442</v>
      </c>
      <c r="D600" s="430" t="s">
        <v>443</v>
      </c>
      <c r="E600" s="429" t="s">
        <v>1488</v>
      </c>
      <c r="F600" s="430" t="s">
        <v>1489</v>
      </c>
      <c r="G600" s="429" t="s">
        <v>1638</v>
      </c>
      <c r="H600" s="429" t="s">
        <v>1639</v>
      </c>
      <c r="I600" s="432">
        <v>8.0100002288818359</v>
      </c>
      <c r="J600" s="432">
        <v>500</v>
      </c>
      <c r="K600" s="433">
        <v>4002.679931640625</v>
      </c>
    </row>
    <row r="601" spans="1:11" ht="14.45" customHeight="1" x14ac:dyDescent="0.2">
      <c r="A601" s="427" t="s">
        <v>436</v>
      </c>
      <c r="B601" s="428" t="s">
        <v>437</v>
      </c>
      <c r="C601" s="429" t="s">
        <v>442</v>
      </c>
      <c r="D601" s="430" t="s">
        <v>443</v>
      </c>
      <c r="E601" s="429" t="s">
        <v>1488</v>
      </c>
      <c r="F601" s="430" t="s">
        <v>1489</v>
      </c>
      <c r="G601" s="429" t="s">
        <v>1640</v>
      </c>
      <c r="H601" s="429" t="s">
        <v>1641</v>
      </c>
      <c r="I601" s="432">
        <v>1.1166666746139526</v>
      </c>
      <c r="J601" s="432">
        <v>28000</v>
      </c>
      <c r="K601" s="433">
        <v>31251.879648208618</v>
      </c>
    </row>
    <row r="602" spans="1:11" ht="14.45" customHeight="1" x14ac:dyDescent="0.2">
      <c r="A602" s="427" t="s">
        <v>436</v>
      </c>
      <c r="B602" s="428" t="s">
        <v>437</v>
      </c>
      <c r="C602" s="429" t="s">
        <v>442</v>
      </c>
      <c r="D602" s="430" t="s">
        <v>443</v>
      </c>
      <c r="E602" s="429" t="s">
        <v>1488</v>
      </c>
      <c r="F602" s="430" t="s">
        <v>1489</v>
      </c>
      <c r="G602" s="429" t="s">
        <v>1640</v>
      </c>
      <c r="H602" s="429" t="s">
        <v>1642</v>
      </c>
      <c r="I602" s="432">
        <v>1.1100000143051147</v>
      </c>
      <c r="J602" s="432">
        <v>16000</v>
      </c>
      <c r="K602" s="433">
        <v>17791.83984375</v>
      </c>
    </row>
    <row r="603" spans="1:11" ht="14.45" customHeight="1" x14ac:dyDescent="0.2">
      <c r="A603" s="427" t="s">
        <v>436</v>
      </c>
      <c r="B603" s="428" t="s">
        <v>437</v>
      </c>
      <c r="C603" s="429" t="s">
        <v>442</v>
      </c>
      <c r="D603" s="430" t="s">
        <v>443</v>
      </c>
      <c r="E603" s="429" t="s">
        <v>1488</v>
      </c>
      <c r="F603" s="430" t="s">
        <v>1489</v>
      </c>
      <c r="G603" s="429" t="s">
        <v>1643</v>
      </c>
      <c r="H603" s="429" t="s">
        <v>1644</v>
      </c>
      <c r="I603" s="432">
        <v>1.2599999904632568</v>
      </c>
      <c r="J603" s="432">
        <v>4800</v>
      </c>
      <c r="K603" s="433">
        <v>6040.3198852539063</v>
      </c>
    </row>
    <row r="604" spans="1:11" ht="14.45" customHeight="1" x14ac:dyDescent="0.2">
      <c r="A604" s="427" t="s">
        <v>436</v>
      </c>
      <c r="B604" s="428" t="s">
        <v>437</v>
      </c>
      <c r="C604" s="429" t="s">
        <v>442</v>
      </c>
      <c r="D604" s="430" t="s">
        <v>443</v>
      </c>
      <c r="E604" s="429" t="s">
        <v>1488</v>
      </c>
      <c r="F604" s="430" t="s">
        <v>1489</v>
      </c>
      <c r="G604" s="429" t="s">
        <v>1643</v>
      </c>
      <c r="H604" s="429" t="s">
        <v>1645</v>
      </c>
      <c r="I604" s="432">
        <v>1.2599999904632568</v>
      </c>
      <c r="J604" s="432">
        <v>3600</v>
      </c>
      <c r="K604" s="433">
        <v>4530.2398681640625</v>
      </c>
    </row>
    <row r="605" spans="1:11" ht="14.45" customHeight="1" x14ac:dyDescent="0.2">
      <c r="A605" s="427" t="s">
        <v>436</v>
      </c>
      <c r="B605" s="428" t="s">
        <v>437</v>
      </c>
      <c r="C605" s="429" t="s">
        <v>442</v>
      </c>
      <c r="D605" s="430" t="s">
        <v>443</v>
      </c>
      <c r="E605" s="429" t="s">
        <v>1488</v>
      </c>
      <c r="F605" s="430" t="s">
        <v>1489</v>
      </c>
      <c r="G605" s="429" t="s">
        <v>1646</v>
      </c>
      <c r="H605" s="429" t="s">
        <v>1647</v>
      </c>
      <c r="I605" s="432">
        <v>2.7814285414559499</v>
      </c>
      <c r="J605" s="432">
        <v>3600</v>
      </c>
      <c r="K605" s="433">
        <v>10018.43994140625</v>
      </c>
    </row>
    <row r="606" spans="1:11" ht="14.45" customHeight="1" x14ac:dyDescent="0.2">
      <c r="A606" s="427" t="s">
        <v>436</v>
      </c>
      <c r="B606" s="428" t="s">
        <v>437</v>
      </c>
      <c r="C606" s="429" t="s">
        <v>442</v>
      </c>
      <c r="D606" s="430" t="s">
        <v>443</v>
      </c>
      <c r="E606" s="429" t="s">
        <v>1488</v>
      </c>
      <c r="F606" s="430" t="s">
        <v>1489</v>
      </c>
      <c r="G606" s="429" t="s">
        <v>1646</v>
      </c>
      <c r="H606" s="429" t="s">
        <v>1648</v>
      </c>
      <c r="I606" s="432">
        <v>2.7799999713897705</v>
      </c>
      <c r="J606" s="432">
        <v>4200</v>
      </c>
      <c r="K606" s="433">
        <v>11688.599731445313</v>
      </c>
    </row>
    <row r="607" spans="1:11" ht="14.45" customHeight="1" x14ac:dyDescent="0.2">
      <c r="A607" s="427" t="s">
        <v>436</v>
      </c>
      <c r="B607" s="428" t="s">
        <v>437</v>
      </c>
      <c r="C607" s="429" t="s">
        <v>442</v>
      </c>
      <c r="D607" s="430" t="s">
        <v>443</v>
      </c>
      <c r="E607" s="429" t="s">
        <v>1488</v>
      </c>
      <c r="F607" s="430" t="s">
        <v>1489</v>
      </c>
      <c r="G607" s="429" t="s">
        <v>1649</v>
      </c>
      <c r="H607" s="429" t="s">
        <v>1650</v>
      </c>
      <c r="I607" s="432">
        <v>9.6000002225240078</v>
      </c>
      <c r="J607" s="432">
        <v>1300</v>
      </c>
      <c r="K607" s="433">
        <v>12500.509765625</v>
      </c>
    </row>
    <row r="608" spans="1:11" ht="14.45" customHeight="1" x14ac:dyDescent="0.2">
      <c r="A608" s="427" t="s">
        <v>436</v>
      </c>
      <c r="B608" s="428" t="s">
        <v>437</v>
      </c>
      <c r="C608" s="429" t="s">
        <v>442</v>
      </c>
      <c r="D608" s="430" t="s">
        <v>443</v>
      </c>
      <c r="E608" s="429" t="s">
        <v>1488</v>
      </c>
      <c r="F608" s="430" t="s">
        <v>1489</v>
      </c>
      <c r="G608" s="429" t="s">
        <v>1649</v>
      </c>
      <c r="H608" s="429" t="s">
        <v>1651</v>
      </c>
      <c r="I608" s="432">
        <v>9.7600002288818359</v>
      </c>
      <c r="J608" s="432">
        <v>400</v>
      </c>
      <c r="K608" s="433">
        <v>3905.8798828125</v>
      </c>
    </row>
    <row r="609" spans="1:11" ht="14.45" customHeight="1" x14ac:dyDescent="0.2">
      <c r="A609" s="427" t="s">
        <v>436</v>
      </c>
      <c r="B609" s="428" t="s">
        <v>437</v>
      </c>
      <c r="C609" s="429" t="s">
        <v>442</v>
      </c>
      <c r="D609" s="430" t="s">
        <v>443</v>
      </c>
      <c r="E609" s="429" t="s">
        <v>1652</v>
      </c>
      <c r="F609" s="430" t="s">
        <v>1653</v>
      </c>
      <c r="G609" s="429" t="s">
        <v>1654</v>
      </c>
      <c r="H609" s="429" t="s">
        <v>1655</v>
      </c>
      <c r="I609" s="432">
        <v>0.31999999284744263</v>
      </c>
      <c r="J609" s="432">
        <v>500</v>
      </c>
      <c r="K609" s="433">
        <v>160</v>
      </c>
    </row>
    <row r="610" spans="1:11" ht="14.45" customHeight="1" x14ac:dyDescent="0.2">
      <c r="A610" s="427" t="s">
        <v>436</v>
      </c>
      <c r="B610" s="428" t="s">
        <v>437</v>
      </c>
      <c r="C610" s="429" t="s">
        <v>442</v>
      </c>
      <c r="D610" s="430" t="s">
        <v>443</v>
      </c>
      <c r="E610" s="429" t="s">
        <v>1652</v>
      </c>
      <c r="F610" s="430" t="s">
        <v>1653</v>
      </c>
      <c r="G610" s="429" t="s">
        <v>1654</v>
      </c>
      <c r="H610" s="429" t="s">
        <v>1656</v>
      </c>
      <c r="I610" s="432">
        <v>0.31000000238418579</v>
      </c>
      <c r="J610" s="432">
        <v>1000</v>
      </c>
      <c r="K610" s="433">
        <v>310</v>
      </c>
    </row>
    <row r="611" spans="1:11" ht="14.45" customHeight="1" x14ac:dyDescent="0.2">
      <c r="A611" s="427" t="s">
        <v>436</v>
      </c>
      <c r="B611" s="428" t="s">
        <v>437</v>
      </c>
      <c r="C611" s="429" t="s">
        <v>442</v>
      </c>
      <c r="D611" s="430" t="s">
        <v>443</v>
      </c>
      <c r="E611" s="429" t="s">
        <v>1652</v>
      </c>
      <c r="F611" s="430" t="s">
        <v>1653</v>
      </c>
      <c r="G611" s="429" t="s">
        <v>1657</v>
      </c>
      <c r="H611" s="429" t="s">
        <v>1658</v>
      </c>
      <c r="I611" s="432">
        <v>0.50999999046325684</v>
      </c>
      <c r="J611" s="432">
        <v>500</v>
      </c>
      <c r="K611" s="433">
        <v>255</v>
      </c>
    </row>
    <row r="612" spans="1:11" ht="14.45" customHeight="1" x14ac:dyDescent="0.2">
      <c r="A612" s="427" t="s">
        <v>436</v>
      </c>
      <c r="B612" s="428" t="s">
        <v>437</v>
      </c>
      <c r="C612" s="429" t="s">
        <v>442</v>
      </c>
      <c r="D612" s="430" t="s">
        <v>443</v>
      </c>
      <c r="E612" s="429" t="s">
        <v>1652</v>
      </c>
      <c r="F612" s="430" t="s">
        <v>1653</v>
      </c>
      <c r="G612" s="429" t="s">
        <v>1659</v>
      </c>
      <c r="H612" s="429" t="s">
        <v>1660</v>
      </c>
      <c r="I612" s="432">
        <v>10.119999885559082</v>
      </c>
      <c r="J612" s="432">
        <v>1</v>
      </c>
      <c r="K612" s="433">
        <v>10.119999885559082</v>
      </c>
    </row>
    <row r="613" spans="1:11" ht="14.45" customHeight="1" x14ac:dyDescent="0.2">
      <c r="A613" s="427" t="s">
        <v>436</v>
      </c>
      <c r="B613" s="428" t="s">
        <v>437</v>
      </c>
      <c r="C613" s="429" t="s">
        <v>442</v>
      </c>
      <c r="D613" s="430" t="s">
        <v>443</v>
      </c>
      <c r="E613" s="429" t="s">
        <v>1652</v>
      </c>
      <c r="F613" s="430" t="s">
        <v>1653</v>
      </c>
      <c r="G613" s="429" t="s">
        <v>1661</v>
      </c>
      <c r="H613" s="429" t="s">
        <v>1662</v>
      </c>
      <c r="I613" s="432">
        <v>1.3799999952316284</v>
      </c>
      <c r="J613" s="432">
        <v>100</v>
      </c>
      <c r="K613" s="433">
        <v>138</v>
      </c>
    </row>
    <row r="614" spans="1:11" ht="14.45" customHeight="1" x14ac:dyDescent="0.2">
      <c r="A614" s="427" t="s">
        <v>436</v>
      </c>
      <c r="B614" s="428" t="s">
        <v>437</v>
      </c>
      <c r="C614" s="429" t="s">
        <v>442</v>
      </c>
      <c r="D614" s="430" t="s">
        <v>443</v>
      </c>
      <c r="E614" s="429" t="s">
        <v>1652</v>
      </c>
      <c r="F614" s="430" t="s">
        <v>1653</v>
      </c>
      <c r="G614" s="429" t="s">
        <v>1663</v>
      </c>
      <c r="H614" s="429" t="s">
        <v>1664</v>
      </c>
      <c r="I614" s="432">
        <v>13.020000457763672</v>
      </c>
      <c r="J614" s="432">
        <v>2</v>
      </c>
      <c r="K614" s="433">
        <v>26.040000915527344</v>
      </c>
    </row>
    <row r="615" spans="1:11" ht="14.45" customHeight="1" x14ac:dyDescent="0.2">
      <c r="A615" s="427" t="s">
        <v>436</v>
      </c>
      <c r="B615" s="428" t="s">
        <v>437</v>
      </c>
      <c r="C615" s="429" t="s">
        <v>442</v>
      </c>
      <c r="D615" s="430" t="s">
        <v>443</v>
      </c>
      <c r="E615" s="429" t="s">
        <v>1652</v>
      </c>
      <c r="F615" s="430" t="s">
        <v>1653</v>
      </c>
      <c r="G615" s="429" t="s">
        <v>1665</v>
      </c>
      <c r="H615" s="429" t="s">
        <v>1666</v>
      </c>
      <c r="I615" s="432">
        <v>0.86000001430511475</v>
      </c>
      <c r="J615" s="432">
        <v>100</v>
      </c>
      <c r="K615" s="433">
        <v>86</v>
      </c>
    </row>
    <row r="616" spans="1:11" ht="14.45" customHeight="1" x14ac:dyDescent="0.2">
      <c r="A616" s="427" t="s">
        <v>436</v>
      </c>
      <c r="B616" s="428" t="s">
        <v>437</v>
      </c>
      <c r="C616" s="429" t="s">
        <v>442</v>
      </c>
      <c r="D616" s="430" t="s">
        <v>443</v>
      </c>
      <c r="E616" s="429" t="s">
        <v>1652</v>
      </c>
      <c r="F616" s="430" t="s">
        <v>1653</v>
      </c>
      <c r="G616" s="429" t="s">
        <v>1667</v>
      </c>
      <c r="H616" s="429" t="s">
        <v>1668</v>
      </c>
      <c r="I616" s="432">
        <v>0.37999999523162842</v>
      </c>
      <c r="J616" s="432">
        <v>500</v>
      </c>
      <c r="K616" s="433">
        <v>190</v>
      </c>
    </row>
    <row r="617" spans="1:11" ht="14.45" customHeight="1" x14ac:dyDescent="0.2">
      <c r="A617" s="427" t="s">
        <v>436</v>
      </c>
      <c r="B617" s="428" t="s">
        <v>437</v>
      </c>
      <c r="C617" s="429" t="s">
        <v>442</v>
      </c>
      <c r="D617" s="430" t="s">
        <v>443</v>
      </c>
      <c r="E617" s="429" t="s">
        <v>1652</v>
      </c>
      <c r="F617" s="430" t="s">
        <v>1653</v>
      </c>
      <c r="G617" s="429" t="s">
        <v>1669</v>
      </c>
      <c r="H617" s="429" t="s">
        <v>1670</v>
      </c>
      <c r="I617" s="432">
        <v>8.3900003433227539</v>
      </c>
      <c r="J617" s="432">
        <v>24</v>
      </c>
      <c r="K617" s="433">
        <v>201.36000061035156</v>
      </c>
    </row>
    <row r="618" spans="1:11" ht="14.45" customHeight="1" x14ac:dyDescent="0.2">
      <c r="A618" s="427" t="s">
        <v>436</v>
      </c>
      <c r="B618" s="428" t="s">
        <v>437</v>
      </c>
      <c r="C618" s="429" t="s">
        <v>442</v>
      </c>
      <c r="D618" s="430" t="s">
        <v>443</v>
      </c>
      <c r="E618" s="429" t="s">
        <v>1652</v>
      </c>
      <c r="F618" s="430" t="s">
        <v>1653</v>
      </c>
      <c r="G618" s="429" t="s">
        <v>1671</v>
      </c>
      <c r="H618" s="429" t="s">
        <v>1672</v>
      </c>
      <c r="I618" s="432">
        <v>18.959999084472656</v>
      </c>
      <c r="J618" s="432">
        <v>12</v>
      </c>
      <c r="K618" s="433">
        <v>227.53999328613281</v>
      </c>
    </row>
    <row r="619" spans="1:11" ht="14.45" customHeight="1" x14ac:dyDescent="0.2">
      <c r="A619" s="427" t="s">
        <v>436</v>
      </c>
      <c r="B619" s="428" t="s">
        <v>437</v>
      </c>
      <c r="C619" s="429" t="s">
        <v>442</v>
      </c>
      <c r="D619" s="430" t="s">
        <v>443</v>
      </c>
      <c r="E619" s="429" t="s">
        <v>1652</v>
      </c>
      <c r="F619" s="430" t="s">
        <v>1653</v>
      </c>
      <c r="G619" s="429" t="s">
        <v>1673</v>
      </c>
      <c r="H619" s="429" t="s">
        <v>1674</v>
      </c>
      <c r="I619" s="432">
        <v>7.5900001525878906</v>
      </c>
      <c r="J619" s="432">
        <v>1</v>
      </c>
      <c r="K619" s="433">
        <v>7.5900001525878906</v>
      </c>
    </row>
    <row r="620" spans="1:11" ht="14.45" customHeight="1" x14ac:dyDescent="0.2">
      <c r="A620" s="427" t="s">
        <v>436</v>
      </c>
      <c r="B620" s="428" t="s">
        <v>437</v>
      </c>
      <c r="C620" s="429" t="s">
        <v>442</v>
      </c>
      <c r="D620" s="430" t="s">
        <v>443</v>
      </c>
      <c r="E620" s="429" t="s">
        <v>1652</v>
      </c>
      <c r="F620" s="430" t="s">
        <v>1653</v>
      </c>
      <c r="G620" s="429" t="s">
        <v>1675</v>
      </c>
      <c r="H620" s="429" t="s">
        <v>1676</v>
      </c>
      <c r="I620" s="432">
        <v>2.1800000667572021</v>
      </c>
      <c r="J620" s="432">
        <v>100</v>
      </c>
      <c r="K620" s="433">
        <v>217.55000305175781</v>
      </c>
    </row>
    <row r="621" spans="1:11" ht="14.45" customHeight="1" x14ac:dyDescent="0.2">
      <c r="A621" s="427" t="s">
        <v>436</v>
      </c>
      <c r="B621" s="428" t="s">
        <v>437</v>
      </c>
      <c r="C621" s="429" t="s">
        <v>442</v>
      </c>
      <c r="D621" s="430" t="s">
        <v>443</v>
      </c>
      <c r="E621" s="429" t="s">
        <v>1652</v>
      </c>
      <c r="F621" s="430" t="s">
        <v>1653</v>
      </c>
      <c r="G621" s="429" t="s">
        <v>1677</v>
      </c>
      <c r="H621" s="429" t="s">
        <v>1678</v>
      </c>
      <c r="I621" s="432">
        <v>7.0799999237060547</v>
      </c>
      <c r="J621" s="432">
        <v>3</v>
      </c>
      <c r="K621" s="433">
        <v>21.239999771118164</v>
      </c>
    </row>
    <row r="622" spans="1:11" ht="14.45" customHeight="1" x14ac:dyDescent="0.2">
      <c r="A622" s="427" t="s">
        <v>436</v>
      </c>
      <c r="B622" s="428" t="s">
        <v>437</v>
      </c>
      <c r="C622" s="429" t="s">
        <v>442</v>
      </c>
      <c r="D622" s="430" t="s">
        <v>443</v>
      </c>
      <c r="E622" s="429" t="s">
        <v>1652</v>
      </c>
      <c r="F622" s="430" t="s">
        <v>1653</v>
      </c>
      <c r="G622" s="429" t="s">
        <v>1679</v>
      </c>
      <c r="H622" s="429" t="s">
        <v>1680</v>
      </c>
      <c r="I622" s="432">
        <v>8.3400001525878906</v>
      </c>
      <c r="J622" s="432">
        <v>4</v>
      </c>
      <c r="K622" s="433">
        <v>33.360000610351563</v>
      </c>
    </row>
    <row r="623" spans="1:11" ht="14.45" customHeight="1" x14ac:dyDescent="0.2">
      <c r="A623" s="427" t="s">
        <v>436</v>
      </c>
      <c r="B623" s="428" t="s">
        <v>437</v>
      </c>
      <c r="C623" s="429" t="s">
        <v>442</v>
      </c>
      <c r="D623" s="430" t="s">
        <v>443</v>
      </c>
      <c r="E623" s="429" t="s">
        <v>1652</v>
      </c>
      <c r="F623" s="430" t="s">
        <v>1653</v>
      </c>
      <c r="G623" s="429" t="s">
        <v>1681</v>
      </c>
      <c r="H623" s="429" t="s">
        <v>1682</v>
      </c>
      <c r="I623" s="432">
        <v>9.5900001525878906</v>
      </c>
      <c r="J623" s="432">
        <v>4</v>
      </c>
      <c r="K623" s="433">
        <v>38.360000610351563</v>
      </c>
    </row>
    <row r="624" spans="1:11" ht="14.45" customHeight="1" x14ac:dyDescent="0.2">
      <c r="A624" s="427" t="s">
        <v>436</v>
      </c>
      <c r="B624" s="428" t="s">
        <v>437</v>
      </c>
      <c r="C624" s="429" t="s">
        <v>442</v>
      </c>
      <c r="D624" s="430" t="s">
        <v>443</v>
      </c>
      <c r="E624" s="429" t="s">
        <v>1652</v>
      </c>
      <c r="F624" s="430" t="s">
        <v>1653</v>
      </c>
      <c r="G624" s="429" t="s">
        <v>1683</v>
      </c>
      <c r="H624" s="429" t="s">
        <v>1684</v>
      </c>
      <c r="I624" s="432">
        <v>42.451538672814003</v>
      </c>
      <c r="J624" s="432">
        <v>95</v>
      </c>
      <c r="K624" s="433">
        <v>4032.8499755859375</v>
      </c>
    </row>
    <row r="625" spans="1:11" ht="14.45" customHeight="1" x14ac:dyDescent="0.2">
      <c r="A625" s="427" t="s">
        <v>436</v>
      </c>
      <c r="B625" s="428" t="s">
        <v>437</v>
      </c>
      <c r="C625" s="429" t="s">
        <v>442</v>
      </c>
      <c r="D625" s="430" t="s">
        <v>443</v>
      </c>
      <c r="E625" s="429" t="s">
        <v>1652</v>
      </c>
      <c r="F625" s="430" t="s">
        <v>1653</v>
      </c>
      <c r="G625" s="429" t="s">
        <v>1685</v>
      </c>
      <c r="H625" s="429" t="s">
        <v>1686</v>
      </c>
      <c r="I625" s="432">
        <v>19.959999084472656</v>
      </c>
      <c r="J625" s="432">
        <v>1</v>
      </c>
      <c r="K625" s="433">
        <v>19.959999084472656</v>
      </c>
    </row>
    <row r="626" spans="1:11" ht="14.45" customHeight="1" x14ac:dyDescent="0.2">
      <c r="A626" s="427" t="s">
        <v>436</v>
      </c>
      <c r="B626" s="428" t="s">
        <v>437</v>
      </c>
      <c r="C626" s="429" t="s">
        <v>442</v>
      </c>
      <c r="D626" s="430" t="s">
        <v>443</v>
      </c>
      <c r="E626" s="429" t="s">
        <v>1652</v>
      </c>
      <c r="F626" s="430" t="s">
        <v>1653</v>
      </c>
      <c r="G626" s="429" t="s">
        <v>1687</v>
      </c>
      <c r="H626" s="429" t="s">
        <v>1688</v>
      </c>
      <c r="I626" s="432">
        <v>0.49500000476837158</v>
      </c>
      <c r="J626" s="432">
        <v>1500</v>
      </c>
      <c r="K626" s="433">
        <v>745</v>
      </c>
    </row>
    <row r="627" spans="1:11" ht="14.45" customHeight="1" x14ac:dyDescent="0.2">
      <c r="A627" s="427" t="s">
        <v>436</v>
      </c>
      <c r="B627" s="428" t="s">
        <v>437</v>
      </c>
      <c r="C627" s="429" t="s">
        <v>442</v>
      </c>
      <c r="D627" s="430" t="s">
        <v>443</v>
      </c>
      <c r="E627" s="429" t="s">
        <v>1652</v>
      </c>
      <c r="F627" s="430" t="s">
        <v>1653</v>
      </c>
      <c r="G627" s="429" t="s">
        <v>1689</v>
      </c>
      <c r="H627" s="429" t="s">
        <v>1690</v>
      </c>
      <c r="I627" s="432">
        <v>30.510000228881836</v>
      </c>
      <c r="J627" s="432">
        <v>2</v>
      </c>
      <c r="K627" s="433">
        <v>61.020000457763672</v>
      </c>
    </row>
    <row r="628" spans="1:11" ht="14.45" customHeight="1" x14ac:dyDescent="0.2">
      <c r="A628" s="427" t="s">
        <v>436</v>
      </c>
      <c r="B628" s="428" t="s">
        <v>437</v>
      </c>
      <c r="C628" s="429" t="s">
        <v>442</v>
      </c>
      <c r="D628" s="430" t="s">
        <v>443</v>
      </c>
      <c r="E628" s="429" t="s">
        <v>1652</v>
      </c>
      <c r="F628" s="430" t="s">
        <v>1653</v>
      </c>
      <c r="G628" s="429" t="s">
        <v>1691</v>
      </c>
      <c r="H628" s="429" t="s">
        <v>1692</v>
      </c>
      <c r="I628" s="432">
        <v>29.884443706936306</v>
      </c>
      <c r="J628" s="432">
        <v>384</v>
      </c>
      <c r="K628" s="433">
        <v>11475.599975585938</v>
      </c>
    </row>
    <row r="629" spans="1:11" ht="14.45" customHeight="1" x14ac:dyDescent="0.2">
      <c r="A629" s="427" t="s">
        <v>436</v>
      </c>
      <c r="B629" s="428" t="s">
        <v>437</v>
      </c>
      <c r="C629" s="429" t="s">
        <v>442</v>
      </c>
      <c r="D629" s="430" t="s">
        <v>443</v>
      </c>
      <c r="E629" s="429" t="s">
        <v>1652</v>
      </c>
      <c r="F629" s="430" t="s">
        <v>1653</v>
      </c>
      <c r="G629" s="429" t="s">
        <v>1691</v>
      </c>
      <c r="H629" s="429" t="s">
        <v>1693</v>
      </c>
      <c r="I629" s="432">
        <v>29.872499942779541</v>
      </c>
      <c r="J629" s="432">
        <v>168</v>
      </c>
      <c r="K629" s="433">
        <v>5018.8800048828125</v>
      </c>
    </row>
    <row r="630" spans="1:11" ht="14.45" customHeight="1" x14ac:dyDescent="0.2">
      <c r="A630" s="427" t="s">
        <v>436</v>
      </c>
      <c r="B630" s="428" t="s">
        <v>437</v>
      </c>
      <c r="C630" s="429" t="s">
        <v>442</v>
      </c>
      <c r="D630" s="430" t="s">
        <v>443</v>
      </c>
      <c r="E630" s="429" t="s">
        <v>1694</v>
      </c>
      <c r="F630" s="430" t="s">
        <v>1695</v>
      </c>
      <c r="G630" s="429" t="s">
        <v>1696</v>
      </c>
      <c r="H630" s="429" t="s">
        <v>1697</v>
      </c>
      <c r="I630" s="432">
        <v>131.88999938964844</v>
      </c>
      <c r="J630" s="432">
        <v>5</v>
      </c>
      <c r="K630" s="433">
        <v>659.45001220703125</v>
      </c>
    </row>
    <row r="631" spans="1:11" ht="14.45" customHeight="1" x14ac:dyDescent="0.2">
      <c r="A631" s="427" t="s">
        <v>436</v>
      </c>
      <c r="B631" s="428" t="s">
        <v>437</v>
      </c>
      <c r="C631" s="429" t="s">
        <v>442</v>
      </c>
      <c r="D631" s="430" t="s">
        <v>443</v>
      </c>
      <c r="E631" s="429" t="s">
        <v>1694</v>
      </c>
      <c r="F631" s="430" t="s">
        <v>1695</v>
      </c>
      <c r="G631" s="429" t="s">
        <v>1698</v>
      </c>
      <c r="H631" s="429" t="s">
        <v>1699</v>
      </c>
      <c r="I631" s="432">
        <v>131.88999938964844</v>
      </c>
      <c r="J631" s="432">
        <v>5</v>
      </c>
      <c r="K631" s="433">
        <v>659.45001220703125</v>
      </c>
    </row>
    <row r="632" spans="1:11" ht="14.45" customHeight="1" x14ac:dyDescent="0.2">
      <c r="A632" s="427" t="s">
        <v>436</v>
      </c>
      <c r="B632" s="428" t="s">
        <v>437</v>
      </c>
      <c r="C632" s="429" t="s">
        <v>442</v>
      </c>
      <c r="D632" s="430" t="s">
        <v>443</v>
      </c>
      <c r="E632" s="429" t="s">
        <v>1694</v>
      </c>
      <c r="F632" s="430" t="s">
        <v>1695</v>
      </c>
      <c r="G632" s="429" t="s">
        <v>1700</v>
      </c>
      <c r="H632" s="429" t="s">
        <v>1701</v>
      </c>
      <c r="I632" s="432">
        <v>131.88999938964844</v>
      </c>
      <c r="J632" s="432">
        <v>5</v>
      </c>
      <c r="K632" s="433">
        <v>659.45001220703125</v>
      </c>
    </row>
    <row r="633" spans="1:11" ht="14.45" customHeight="1" x14ac:dyDescent="0.2">
      <c r="A633" s="427" t="s">
        <v>436</v>
      </c>
      <c r="B633" s="428" t="s">
        <v>437</v>
      </c>
      <c r="C633" s="429" t="s">
        <v>442</v>
      </c>
      <c r="D633" s="430" t="s">
        <v>443</v>
      </c>
      <c r="E633" s="429" t="s">
        <v>1694</v>
      </c>
      <c r="F633" s="430" t="s">
        <v>1695</v>
      </c>
      <c r="G633" s="429" t="s">
        <v>1702</v>
      </c>
      <c r="H633" s="429" t="s">
        <v>1703</v>
      </c>
      <c r="I633" s="432">
        <v>134.16999816894531</v>
      </c>
      <c r="J633" s="432">
        <v>25</v>
      </c>
      <c r="K633" s="433">
        <v>3354.360107421875</v>
      </c>
    </row>
    <row r="634" spans="1:11" ht="14.45" customHeight="1" x14ac:dyDescent="0.2">
      <c r="A634" s="427" t="s">
        <v>436</v>
      </c>
      <c r="B634" s="428" t="s">
        <v>437</v>
      </c>
      <c r="C634" s="429" t="s">
        <v>442</v>
      </c>
      <c r="D634" s="430" t="s">
        <v>443</v>
      </c>
      <c r="E634" s="429" t="s">
        <v>1694</v>
      </c>
      <c r="F634" s="430" t="s">
        <v>1695</v>
      </c>
      <c r="G634" s="429" t="s">
        <v>1704</v>
      </c>
      <c r="H634" s="429" t="s">
        <v>1705</v>
      </c>
      <c r="I634" s="432">
        <v>8.6700000762939453</v>
      </c>
      <c r="J634" s="432">
        <v>4000</v>
      </c>
      <c r="K634" s="433">
        <v>34673.76171875</v>
      </c>
    </row>
    <row r="635" spans="1:11" ht="14.45" customHeight="1" x14ac:dyDescent="0.2">
      <c r="A635" s="427" t="s">
        <v>436</v>
      </c>
      <c r="B635" s="428" t="s">
        <v>437</v>
      </c>
      <c r="C635" s="429" t="s">
        <v>442</v>
      </c>
      <c r="D635" s="430" t="s">
        <v>443</v>
      </c>
      <c r="E635" s="429" t="s">
        <v>1694</v>
      </c>
      <c r="F635" s="430" t="s">
        <v>1695</v>
      </c>
      <c r="G635" s="429" t="s">
        <v>1702</v>
      </c>
      <c r="H635" s="429" t="s">
        <v>1706</v>
      </c>
      <c r="I635" s="432">
        <v>133.36499786376953</v>
      </c>
      <c r="J635" s="432">
        <v>50</v>
      </c>
      <c r="K635" s="433">
        <v>6668.31005859375</v>
      </c>
    </row>
    <row r="636" spans="1:11" ht="14.45" customHeight="1" x14ac:dyDescent="0.2">
      <c r="A636" s="427" t="s">
        <v>436</v>
      </c>
      <c r="B636" s="428" t="s">
        <v>437</v>
      </c>
      <c r="C636" s="429" t="s">
        <v>442</v>
      </c>
      <c r="D636" s="430" t="s">
        <v>443</v>
      </c>
      <c r="E636" s="429" t="s">
        <v>1694</v>
      </c>
      <c r="F636" s="430" t="s">
        <v>1695</v>
      </c>
      <c r="G636" s="429" t="s">
        <v>1704</v>
      </c>
      <c r="H636" s="429" t="s">
        <v>1707</v>
      </c>
      <c r="I636" s="432">
        <v>8.6700000762939453</v>
      </c>
      <c r="J636" s="432">
        <v>2000</v>
      </c>
      <c r="K636" s="433">
        <v>17336.8798828125</v>
      </c>
    </row>
    <row r="637" spans="1:11" ht="14.45" customHeight="1" x14ac:dyDescent="0.2">
      <c r="A637" s="427" t="s">
        <v>436</v>
      </c>
      <c r="B637" s="428" t="s">
        <v>437</v>
      </c>
      <c r="C637" s="429" t="s">
        <v>442</v>
      </c>
      <c r="D637" s="430" t="s">
        <v>443</v>
      </c>
      <c r="E637" s="429" t="s">
        <v>1694</v>
      </c>
      <c r="F637" s="430" t="s">
        <v>1695</v>
      </c>
      <c r="G637" s="429" t="s">
        <v>1708</v>
      </c>
      <c r="H637" s="429" t="s">
        <v>1709</v>
      </c>
      <c r="I637" s="432">
        <v>9.9999997764825821E-3</v>
      </c>
      <c r="J637" s="432">
        <v>300</v>
      </c>
      <c r="K637" s="433">
        <v>3</v>
      </c>
    </row>
    <row r="638" spans="1:11" ht="14.45" customHeight="1" x14ac:dyDescent="0.2">
      <c r="A638" s="427" t="s">
        <v>436</v>
      </c>
      <c r="B638" s="428" t="s">
        <v>437</v>
      </c>
      <c r="C638" s="429" t="s">
        <v>442</v>
      </c>
      <c r="D638" s="430" t="s">
        <v>443</v>
      </c>
      <c r="E638" s="429" t="s">
        <v>1694</v>
      </c>
      <c r="F638" s="430" t="s">
        <v>1695</v>
      </c>
      <c r="G638" s="429" t="s">
        <v>1710</v>
      </c>
      <c r="H638" s="429" t="s">
        <v>1711</v>
      </c>
      <c r="I638" s="432">
        <v>10.510000228881836</v>
      </c>
      <c r="J638" s="432">
        <v>5500</v>
      </c>
      <c r="K638" s="433">
        <v>57825.8984375</v>
      </c>
    </row>
    <row r="639" spans="1:11" ht="14.45" customHeight="1" x14ac:dyDescent="0.2">
      <c r="A639" s="427" t="s">
        <v>436</v>
      </c>
      <c r="B639" s="428" t="s">
        <v>437</v>
      </c>
      <c r="C639" s="429" t="s">
        <v>442</v>
      </c>
      <c r="D639" s="430" t="s">
        <v>443</v>
      </c>
      <c r="E639" s="429" t="s">
        <v>1694</v>
      </c>
      <c r="F639" s="430" t="s">
        <v>1695</v>
      </c>
      <c r="G639" s="429" t="s">
        <v>1712</v>
      </c>
      <c r="H639" s="429" t="s">
        <v>1713</v>
      </c>
      <c r="I639" s="432">
        <v>34.029998779296875</v>
      </c>
      <c r="J639" s="432">
        <v>1</v>
      </c>
      <c r="K639" s="433">
        <v>34.029998779296875</v>
      </c>
    </row>
    <row r="640" spans="1:11" ht="14.45" customHeight="1" x14ac:dyDescent="0.2">
      <c r="A640" s="427" t="s">
        <v>436</v>
      </c>
      <c r="B640" s="428" t="s">
        <v>437</v>
      </c>
      <c r="C640" s="429" t="s">
        <v>442</v>
      </c>
      <c r="D640" s="430" t="s">
        <v>443</v>
      </c>
      <c r="E640" s="429" t="s">
        <v>1694</v>
      </c>
      <c r="F640" s="430" t="s">
        <v>1695</v>
      </c>
      <c r="G640" s="429" t="s">
        <v>1714</v>
      </c>
      <c r="H640" s="429" t="s">
        <v>1715</v>
      </c>
      <c r="I640" s="432">
        <v>1379.4000244140625</v>
      </c>
      <c r="J640" s="432">
        <v>1</v>
      </c>
      <c r="K640" s="433">
        <v>1379.4000244140625</v>
      </c>
    </row>
    <row r="641" spans="1:11" ht="14.45" customHeight="1" x14ac:dyDescent="0.2">
      <c r="A641" s="427" t="s">
        <v>436</v>
      </c>
      <c r="B641" s="428" t="s">
        <v>437</v>
      </c>
      <c r="C641" s="429" t="s">
        <v>442</v>
      </c>
      <c r="D641" s="430" t="s">
        <v>443</v>
      </c>
      <c r="E641" s="429" t="s">
        <v>1694</v>
      </c>
      <c r="F641" s="430" t="s">
        <v>1695</v>
      </c>
      <c r="G641" s="429" t="s">
        <v>1716</v>
      </c>
      <c r="H641" s="429" t="s">
        <v>1717</v>
      </c>
      <c r="I641" s="432">
        <v>35.026666005452476</v>
      </c>
      <c r="J641" s="432">
        <v>300</v>
      </c>
      <c r="K641" s="433">
        <v>10321.2998046875</v>
      </c>
    </row>
    <row r="642" spans="1:11" ht="14.45" customHeight="1" x14ac:dyDescent="0.2">
      <c r="A642" s="427" t="s">
        <v>436</v>
      </c>
      <c r="B642" s="428" t="s">
        <v>437</v>
      </c>
      <c r="C642" s="429" t="s">
        <v>442</v>
      </c>
      <c r="D642" s="430" t="s">
        <v>443</v>
      </c>
      <c r="E642" s="429" t="s">
        <v>1694</v>
      </c>
      <c r="F642" s="430" t="s">
        <v>1695</v>
      </c>
      <c r="G642" s="429" t="s">
        <v>1718</v>
      </c>
      <c r="H642" s="429" t="s">
        <v>1719</v>
      </c>
      <c r="I642" s="432">
        <v>33.975000381469727</v>
      </c>
      <c r="J642" s="432">
        <v>250</v>
      </c>
      <c r="K642" s="433">
        <v>8493.72021484375</v>
      </c>
    </row>
    <row r="643" spans="1:11" ht="14.45" customHeight="1" x14ac:dyDescent="0.2">
      <c r="A643" s="427" t="s">
        <v>436</v>
      </c>
      <c r="B643" s="428" t="s">
        <v>437</v>
      </c>
      <c r="C643" s="429" t="s">
        <v>442</v>
      </c>
      <c r="D643" s="430" t="s">
        <v>443</v>
      </c>
      <c r="E643" s="429" t="s">
        <v>1694</v>
      </c>
      <c r="F643" s="430" t="s">
        <v>1695</v>
      </c>
      <c r="G643" s="429" t="s">
        <v>1720</v>
      </c>
      <c r="H643" s="429" t="s">
        <v>1721</v>
      </c>
      <c r="I643" s="432">
        <v>1.8300000429153442</v>
      </c>
      <c r="J643" s="432">
        <v>960</v>
      </c>
      <c r="K643" s="433">
        <v>1754.02001953125</v>
      </c>
    </row>
    <row r="644" spans="1:11" ht="14.45" customHeight="1" x14ac:dyDescent="0.2">
      <c r="A644" s="427" t="s">
        <v>436</v>
      </c>
      <c r="B644" s="428" t="s">
        <v>437</v>
      </c>
      <c r="C644" s="429" t="s">
        <v>442</v>
      </c>
      <c r="D644" s="430" t="s">
        <v>443</v>
      </c>
      <c r="E644" s="429" t="s">
        <v>1694</v>
      </c>
      <c r="F644" s="430" t="s">
        <v>1695</v>
      </c>
      <c r="G644" s="429" t="s">
        <v>1722</v>
      </c>
      <c r="H644" s="429" t="s">
        <v>1723</v>
      </c>
      <c r="I644" s="432">
        <v>1.8899999856948853</v>
      </c>
      <c r="J644" s="432">
        <v>200</v>
      </c>
      <c r="K644" s="433">
        <v>378</v>
      </c>
    </row>
    <row r="645" spans="1:11" ht="14.45" customHeight="1" x14ac:dyDescent="0.2">
      <c r="A645" s="427" t="s">
        <v>436</v>
      </c>
      <c r="B645" s="428" t="s">
        <v>437</v>
      </c>
      <c r="C645" s="429" t="s">
        <v>442</v>
      </c>
      <c r="D645" s="430" t="s">
        <v>443</v>
      </c>
      <c r="E645" s="429" t="s">
        <v>1694</v>
      </c>
      <c r="F645" s="430" t="s">
        <v>1695</v>
      </c>
      <c r="G645" s="429" t="s">
        <v>1724</v>
      </c>
      <c r="H645" s="429" t="s">
        <v>1725</v>
      </c>
      <c r="I645" s="432">
        <v>11.739999771118164</v>
      </c>
      <c r="J645" s="432">
        <v>40</v>
      </c>
      <c r="K645" s="433">
        <v>469.60001373291016</v>
      </c>
    </row>
    <row r="646" spans="1:11" ht="14.45" customHeight="1" x14ac:dyDescent="0.2">
      <c r="A646" s="427" t="s">
        <v>436</v>
      </c>
      <c r="B646" s="428" t="s">
        <v>437</v>
      </c>
      <c r="C646" s="429" t="s">
        <v>442</v>
      </c>
      <c r="D646" s="430" t="s">
        <v>443</v>
      </c>
      <c r="E646" s="429" t="s">
        <v>1694</v>
      </c>
      <c r="F646" s="430" t="s">
        <v>1695</v>
      </c>
      <c r="G646" s="429" t="s">
        <v>1726</v>
      </c>
      <c r="H646" s="429" t="s">
        <v>1727</v>
      </c>
      <c r="I646" s="432">
        <v>25.530000686645508</v>
      </c>
      <c r="J646" s="432">
        <v>140</v>
      </c>
      <c r="K646" s="433">
        <v>3574.200065612793</v>
      </c>
    </row>
    <row r="647" spans="1:11" ht="14.45" customHeight="1" x14ac:dyDescent="0.2">
      <c r="A647" s="427" t="s">
        <v>436</v>
      </c>
      <c r="B647" s="428" t="s">
        <v>437</v>
      </c>
      <c r="C647" s="429" t="s">
        <v>442</v>
      </c>
      <c r="D647" s="430" t="s">
        <v>443</v>
      </c>
      <c r="E647" s="429" t="s">
        <v>1694</v>
      </c>
      <c r="F647" s="430" t="s">
        <v>1695</v>
      </c>
      <c r="G647" s="429" t="s">
        <v>1728</v>
      </c>
      <c r="H647" s="429" t="s">
        <v>1729</v>
      </c>
      <c r="I647" s="432">
        <v>71.837001037597659</v>
      </c>
      <c r="J647" s="432">
        <v>280</v>
      </c>
      <c r="K647" s="433">
        <v>19977.609375</v>
      </c>
    </row>
    <row r="648" spans="1:11" ht="14.45" customHeight="1" x14ac:dyDescent="0.2">
      <c r="A648" s="427" t="s">
        <v>436</v>
      </c>
      <c r="B648" s="428" t="s">
        <v>437</v>
      </c>
      <c r="C648" s="429" t="s">
        <v>442</v>
      </c>
      <c r="D648" s="430" t="s">
        <v>443</v>
      </c>
      <c r="E648" s="429" t="s">
        <v>1694</v>
      </c>
      <c r="F648" s="430" t="s">
        <v>1695</v>
      </c>
      <c r="G648" s="429" t="s">
        <v>1726</v>
      </c>
      <c r="H648" s="429" t="s">
        <v>1730</v>
      </c>
      <c r="I648" s="432">
        <v>25.530000686645508</v>
      </c>
      <c r="J648" s="432">
        <v>50</v>
      </c>
      <c r="K648" s="433">
        <v>1276.5000305175781</v>
      </c>
    </row>
    <row r="649" spans="1:11" ht="14.45" customHeight="1" x14ac:dyDescent="0.2">
      <c r="A649" s="427" t="s">
        <v>436</v>
      </c>
      <c r="B649" s="428" t="s">
        <v>437</v>
      </c>
      <c r="C649" s="429" t="s">
        <v>442</v>
      </c>
      <c r="D649" s="430" t="s">
        <v>443</v>
      </c>
      <c r="E649" s="429" t="s">
        <v>1694</v>
      </c>
      <c r="F649" s="430" t="s">
        <v>1695</v>
      </c>
      <c r="G649" s="429" t="s">
        <v>1728</v>
      </c>
      <c r="H649" s="429" t="s">
        <v>1731</v>
      </c>
      <c r="I649" s="432">
        <v>72.197142464773989</v>
      </c>
      <c r="J649" s="432">
        <v>190</v>
      </c>
      <c r="K649" s="433">
        <v>13757.950073242188</v>
      </c>
    </row>
    <row r="650" spans="1:11" ht="14.45" customHeight="1" x14ac:dyDescent="0.2">
      <c r="A650" s="427" t="s">
        <v>436</v>
      </c>
      <c r="B650" s="428" t="s">
        <v>437</v>
      </c>
      <c r="C650" s="429" t="s">
        <v>442</v>
      </c>
      <c r="D650" s="430" t="s">
        <v>443</v>
      </c>
      <c r="E650" s="429" t="s">
        <v>1694</v>
      </c>
      <c r="F650" s="430" t="s">
        <v>1695</v>
      </c>
      <c r="G650" s="429" t="s">
        <v>1732</v>
      </c>
      <c r="H650" s="429" t="s">
        <v>1733</v>
      </c>
      <c r="I650" s="432">
        <v>123.90000152587891</v>
      </c>
      <c r="J650" s="432">
        <v>12.5</v>
      </c>
      <c r="K650" s="433">
        <v>1548.800048828125</v>
      </c>
    </row>
    <row r="651" spans="1:11" ht="14.45" customHeight="1" x14ac:dyDescent="0.2">
      <c r="A651" s="427" t="s">
        <v>436</v>
      </c>
      <c r="B651" s="428" t="s">
        <v>437</v>
      </c>
      <c r="C651" s="429" t="s">
        <v>442</v>
      </c>
      <c r="D651" s="430" t="s">
        <v>443</v>
      </c>
      <c r="E651" s="429" t="s">
        <v>1694</v>
      </c>
      <c r="F651" s="430" t="s">
        <v>1695</v>
      </c>
      <c r="G651" s="429" t="s">
        <v>1734</v>
      </c>
      <c r="H651" s="429" t="s">
        <v>1735</v>
      </c>
      <c r="I651" s="432">
        <v>148.22000122070313</v>
      </c>
      <c r="J651" s="432">
        <v>1</v>
      </c>
      <c r="K651" s="433">
        <v>148.22000122070313</v>
      </c>
    </row>
    <row r="652" spans="1:11" ht="14.45" customHeight="1" x14ac:dyDescent="0.2">
      <c r="A652" s="427" t="s">
        <v>436</v>
      </c>
      <c r="B652" s="428" t="s">
        <v>437</v>
      </c>
      <c r="C652" s="429" t="s">
        <v>442</v>
      </c>
      <c r="D652" s="430" t="s">
        <v>443</v>
      </c>
      <c r="E652" s="429" t="s">
        <v>1694</v>
      </c>
      <c r="F652" s="430" t="s">
        <v>1695</v>
      </c>
      <c r="G652" s="429" t="s">
        <v>1736</v>
      </c>
      <c r="H652" s="429" t="s">
        <v>1737</v>
      </c>
      <c r="I652" s="432">
        <v>0.63999998569488525</v>
      </c>
      <c r="J652" s="432">
        <v>4000</v>
      </c>
      <c r="K652" s="433">
        <v>2541.010009765625</v>
      </c>
    </row>
    <row r="653" spans="1:11" ht="14.45" customHeight="1" x14ac:dyDescent="0.2">
      <c r="A653" s="427" t="s">
        <v>436</v>
      </c>
      <c r="B653" s="428" t="s">
        <v>437</v>
      </c>
      <c r="C653" s="429" t="s">
        <v>442</v>
      </c>
      <c r="D653" s="430" t="s">
        <v>443</v>
      </c>
      <c r="E653" s="429" t="s">
        <v>1694</v>
      </c>
      <c r="F653" s="430" t="s">
        <v>1695</v>
      </c>
      <c r="G653" s="429" t="s">
        <v>1736</v>
      </c>
      <c r="H653" s="429" t="s">
        <v>1738</v>
      </c>
      <c r="I653" s="432">
        <v>0.63999998569488525</v>
      </c>
      <c r="J653" s="432">
        <v>6500</v>
      </c>
      <c r="K653" s="433">
        <v>4129.1400146484375</v>
      </c>
    </row>
    <row r="654" spans="1:11" ht="14.45" customHeight="1" x14ac:dyDescent="0.2">
      <c r="A654" s="427" t="s">
        <v>436</v>
      </c>
      <c r="B654" s="428" t="s">
        <v>437</v>
      </c>
      <c r="C654" s="429" t="s">
        <v>442</v>
      </c>
      <c r="D654" s="430" t="s">
        <v>443</v>
      </c>
      <c r="E654" s="429" t="s">
        <v>1694</v>
      </c>
      <c r="F654" s="430" t="s">
        <v>1695</v>
      </c>
      <c r="G654" s="429" t="s">
        <v>1739</v>
      </c>
      <c r="H654" s="429" t="s">
        <v>1740</v>
      </c>
      <c r="I654" s="432">
        <v>10.289999961853027</v>
      </c>
      <c r="J654" s="432">
        <v>400</v>
      </c>
      <c r="K654" s="433">
        <v>4114</v>
      </c>
    </row>
    <row r="655" spans="1:11" ht="14.45" customHeight="1" x14ac:dyDescent="0.2">
      <c r="A655" s="427" t="s">
        <v>436</v>
      </c>
      <c r="B655" s="428" t="s">
        <v>437</v>
      </c>
      <c r="C655" s="429" t="s">
        <v>442</v>
      </c>
      <c r="D655" s="430" t="s">
        <v>443</v>
      </c>
      <c r="E655" s="429" t="s">
        <v>1694</v>
      </c>
      <c r="F655" s="430" t="s">
        <v>1695</v>
      </c>
      <c r="G655" s="429" t="s">
        <v>1741</v>
      </c>
      <c r="H655" s="429" t="s">
        <v>1742</v>
      </c>
      <c r="I655" s="432">
        <v>37.220001220703125</v>
      </c>
      <c r="J655" s="432">
        <v>120</v>
      </c>
      <c r="K655" s="433">
        <v>4466.340087890625</v>
      </c>
    </row>
    <row r="656" spans="1:11" ht="14.45" customHeight="1" x14ac:dyDescent="0.2">
      <c r="A656" s="427" t="s">
        <v>436</v>
      </c>
      <c r="B656" s="428" t="s">
        <v>437</v>
      </c>
      <c r="C656" s="429" t="s">
        <v>442</v>
      </c>
      <c r="D656" s="430" t="s">
        <v>443</v>
      </c>
      <c r="E656" s="429" t="s">
        <v>1694</v>
      </c>
      <c r="F656" s="430" t="s">
        <v>1695</v>
      </c>
      <c r="G656" s="429" t="s">
        <v>1743</v>
      </c>
      <c r="H656" s="429" t="s">
        <v>1744</v>
      </c>
      <c r="I656" s="432">
        <v>7.429999828338623</v>
      </c>
      <c r="J656" s="432">
        <v>50</v>
      </c>
      <c r="K656" s="433">
        <v>371.5</v>
      </c>
    </row>
    <row r="657" spans="1:11" ht="14.45" customHeight="1" x14ac:dyDescent="0.2">
      <c r="A657" s="427" t="s">
        <v>436</v>
      </c>
      <c r="B657" s="428" t="s">
        <v>437</v>
      </c>
      <c r="C657" s="429" t="s">
        <v>442</v>
      </c>
      <c r="D657" s="430" t="s">
        <v>443</v>
      </c>
      <c r="E657" s="429" t="s">
        <v>1694</v>
      </c>
      <c r="F657" s="430" t="s">
        <v>1695</v>
      </c>
      <c r="G657" s="429" t="s">
        <v>1745</v>
      </c>
      <c r="H657" s="429" t="s">
        <v>1746</v>
      </c>
      <c r="I657" s="432">
        <v>143.99000549316406</v>
      </c>
      <c r="J657" s="432">
        <v>4</v>
      </c>
      <c r="K657" s="433">
        <v>575.96002197265625</v>
      </c>
    </row>
    <row r="658" spans="1:11" ht="14.45" customHeight="1" x14ac:dyDescent="0.2">
      <c r="A658" s="427" t="s">
        <v>436</v>
      </c>
      <c r="B658" s="428" t="s">
        <v>437</v>
      </c>
      <c r="C658" s="429" t="s">
        <v>442</v>
      </c>
      <c r="D658" s="430" t="s">
        <v>443</v>
      </c>
      <c r="E658" s="429" t="s">
        <v>1694</v>
      </c>
      <c r="F658" s="430" t="s">
        <v>1695</v>
      </c>
      <c r="G658" s="429" t="s">
        <v>1747</v>
      </c>
      <c r="H658" s="429" t="s">
        <v>1748</v>
      </c>
      <c r="I658" s="432">
        <v>1420.5400390625</v>
      </c>
      <c r="J658" s="432">
        <v>4</v>
      </c>
      <c r="K658" s="433">
        <v>5682.16015625</v>
      </c>
    </row>
    <row r="659" spans="1:11" ht="14.45" customHeight="1" x14ac:dyDescent="0.2">
      <c r="A659" s="427" t="s">
        <v>436</v>
      </c>
      <c r="B659" s="428" t="s">
        <v>437</v>
      </c>
      <c r="C659" s="429" t="s">
        <v>442</v>
      </c>
      <c r="D659" s="430" t="s">
        <v>443</v>
      </c>
      <c r="E659" s="429" t="s">
        <v>1694</v>
      </c>
      <c r="F659" s="430" t="s">
        <v>1695</v>
      </c>
      <c r="G659" s="429" t="s">
        <v>1749</v>
      </c>
      <c r="H659" s="429" t="s">
        <v>1750</v>
      </c>
      <c r="I659" s="432">
        <v>428.45999145507813</v>
      </c>
      <c r="J659" s="432">
        <v>1</v>
      </c>
      <c r="K659" s="433">
        <v>428.45999145507813</v>
      </c>
    </row>
    <row r="660" spans="1:11" ht="14.45" customHeight="1" x14ac:dyDescent="0.2">
      <c r="A660" s="427" t="s">
        <v>436</v>
      </c>
      <c r="B660" s="428" t="s">
        <v>437</v>
      </c>
      <c r="C660" s="429" t="s">
        <v>442</v>
      </c>
      <c r="D660" s="430" t="s">
        <v>443</v>
      </c>
      <c r="E660" s="429" t="s">
        <v>1694</v>
      </c>
      <c r="F660" s="430" t="s">
        <v>1695</v>
      </c>
      <c r="G660" s="429" t="s">
        <v>1751</v>
      </c>
      <c r="H660" s="429" t="s">
        <v>1752</v>
      </c>
      <c r="I660" s="432">
        <v>263.66999053955078</v>
      </c>
      <c r="J660" s="432">
        <v>6</v>
      </c>
      <c r="K660" s="433">
        <v>1582.010009765625</v>
      </c>
    </row>
    <row r="661" spans="1:11" ht="14.45" customHeight="1" x14ac:dyDescent="0.2">
      <c r="A661" s="427" t="s">
        <v>436</v>
      </c>
      <c r="B661" s="428" t="s">
        <v>437</v>
      </c>
      <c r="C661" s="429" t="s">
        <v>442</v>
      </c>
      <c r="D661" s="430" t="s">
        <v>443</v>
      </c>
      <c r="E661" s="429" t="s">
        <v>1694</v>
      </c>
      <c r="F661" s="430" t="s">
        <v>1695</v>
      </c>
      <c r="G661" s="429" t="s">
        <v>1753</v>
      </c>
      <c r="H661" s="429" t="s">
        <v>1754</v>
      </c>
      <c r="I661" s="432">
        <v>5.619999885559082</v>
      </c>
      <c r="J661" s="432">
        <v>2600</v>
      </c>
      <c r="K661" s="433">
        <v>14617.66015625</v>
      </c>
    </row>
    <row r="662" spans="1:11" ht="14.45" customHeight="1" x14ac:dyDescent="0.2">
      <c r="A662" s="427" t="s">
        <v>436</v>
      </c>
      <c r="B662" s="428" t="s">
        <v>437</v>
      </c>
      <c r="C662" s="429" t="s">
        <v>442</v>
      </c>
      <c r="D662" s="430" t="s">
        <v>443</v>
      </c>
      <c r="E662" s="429" t="s">
        <v>1694</v>
      </c>
      <c r="F662" s="430" t="s">
        <v>1695</v>
      </c>
      <c r="G662" s="429" t="s">
        <v>1753</v>
      </c>
      <c r="H662" s="429" t="s">
        <v>1755</v>
      </c>
      <c r="I662" s="432">
        <v>6.2300000190734863</v>
      </c>
      <c r="J662" s="432">
        <v>900</v>
      </c>
      <c r="K662" s="433">
        <v>5533.81982421875</v>
      </c>
    </row>
    <row r="663" spans="1:11" ht="14.45" customHeight="1" x14ac:dyDescent="0.2">
      <c r="A663" s="427" t="s">
        <v>436</v>
      </c>
      <c r="B663" s="428" t="s">
        <v>437</v>
      </c>
      <c r="C663" s="429" t="s">
        <v>442</v>
      </c>
      <c r="D663" s="430" t="s">
        <v>443</v>
      </c>
      <c r="E663" s="429" t="s">
        <v>1694</v>
      </c>
      <c r="F663" s="430" t="s">
        <v>1695</v>
      </c>
      <c r="G663" s="429" t="s">
        <v>1753</v>
      </c>
      <c r="H663" s="429" t="s">
        <v>1756</v>
      </c>
      <c r="I663" s="432">
        <v>5.619999885559082</v>
      </c>
      <c r="J663" s="432">
        <v>2800</v>
      </c>
      <c r="K663" s="433">
        <v>15741.160034179688</v>
      </c>
    </row>
    <row r="664" spans="1:11" ht="14.45" customHeight="1" x14ac:dyDescent="0.2">
      <c r="A664" s="427" t="s">
        <v>436</v>
      </c>
      <c r="B664" s="428" t="s">
        <v>437</v>
      </c>
      <c r="C664" s="429" t="s">
        <v>442</v>
      </c>
      <c r="D664" s="430" t="s">
        <v>443</v>
      </c>
      <c r="E664" s="429" t="s">
        <v>1694</v>
      </c>
      <c r="F664" s="430" t="s">
        <v>1695</v>
      </c>
      <c r="G664" s="429" t="s">
        <v>1757</v>
      </c>
      <c r="H664" s="429" t="s">
        <v>1758</v>
      </c>
      <c r="I664" s="432">
        <v>0.31999999284744263</v>
      </c>
      <c r="J664" s="432">
        <v>44000</v>
      </c>
      <c r="K664" s="433">
        <v>13959.54052734375</v>
      </c>
    </row>
    <row r="665" spans="1:11" ht="14.45" customHeight="1" x14ac:dyDescent="0.2">
      <c r="A665" s="427" t="s">
        <v>436</v>
      </c>
      <c r="B665" s="428" t="s">
        <v>437</v>
      </c>
      <c r="C665" s="429" t="s">
        <v>442</v>
      </c>
      <c r="D665" s="430" t="s">
        <v>443</v>
      </c>
      <c r="E665" s="429" t="s">
        <v>1694</v>
      </c>
      <c r="F665" s="430" t="s">
        <v>1695</v>
      </c>
      <c r="G665" s="429" t="s">
        <v>1759</v>
      </c>
      <c r="H665" s="429" t="s">
        <v>1760</v>
      </c>
      <c r="I665" s="432">
        <v>0.31999999284744263</v>
      </c>
      <c r="J665" s="432">
        <v>18000</v>
      </c>
      <c r="K665" s="433">
        <v>5823.9698486328125</v>
      </c>
    </row>
    <row r="666" spans="1:11" ht="14.45" customHeight="1" x14ac:dyDescent="0.2">
      <c r="A666" s="427" t="s">
        <v>436</v>
      </c>
      <c r="B666" s="428" t="s">
        <v>437</v>
      </c>
      <c r="C666" s="429" t="s">
        <v>442</v>
      </c>
      <c r="D666" s="430" t="s">
        <v>443</v>
      </c>
      <c r="E666" s="429" t="s">
        <v>1694</v>
      </c>
      <c r="F666" s="430" t="s">
        <v>1695</v>
      </c>
      <c r="G666" s="429" t="s">
        <v>1761</v>
      </c>
      <c r="H666" s="429" t="s">
        <v>1762</v>
      </c>
      <c r="I666" s="432">
        <v>0.37999999523162842</v>
      </c>
      <c r="J666" s="432">
        <v>7000</v>
      </c>
      <c r="K666" s="433">
        <v>2674.10009765625</v>
      </c>
    </row>
    <row r="667" spans="1:11" ht="14.45" customHeight="1" x14ac:dyDescent="0.2">
      <c r="A667" s="427" t="s">
        <v>436</v>
      </c>
      <c r="B667" s="428" t="s">
        <v>437</v>
      </c>
      <c r="C667" s="429" t="s">
        <v>442</v>
      </c>
      <c r="D667" s="430" t="s">
        <v>443</v>
      </c>
      <c r="E667" s="429" t="s">
        <v>1694</v>
      </c>
      <c r="F667" s="430" t="s">
        <v>1695</v>
      </c>
      <c r="G667" s="429" t="s">
        <v>1757</v>
      </c>
      <c r="H667" s="429" t="s">
        <v>1763</v>
      </c>
      <c r="I667" s="432">
        <v>0.31999999284744263</v>
      </c>
      <c r="J667" s="432">
        <v>21000</v>
      </c>
      <c r="K667" s="433">
        <v>6662.480224609375</v>
      </c>
    </row>
    <row r="668" spans="1:11" ht="14.45" customHeight="1" x14ac:dyDescent="0.2">
      <c r="A668" s="427" t="s">
        <v>436</v>
      </c>
      <c r="B668" s="428" t="s">
        <v>437</v>
      </c>
      <c r="C668" s="429" t="s">
        <v>442</v>
      </c>
      <c r="D668" s="430" t="s">
        <v>443</v>
      </c>
      <c r="E668" s="429" t="s">
        <v>1694</v>
      </c>
      <c r="F668" s="430" t="s">
        <v>1695</v>
      </c>
      <c r="G668" s="429" t="s">
        <v>1759</v>
      </c>
      <c r="H668" s="429" t="s">
        <v>1764</v>
      </c>
      <c r="I668" s="432">
        <v>0.31999999284744263</v>
      </c>
      <c r="J668" s="432">
        <v>4000</v>
      </c>
      <c r="K668" s="433">
        <v>1294.2099609375</v>
      </c>
    </row>
    <row r="669" spans="1:11" ht="14.45" customHeight="1" x14ac:dyDescent="0.2">
      <c r="A669" s="427" t="s">
        <v>436</v>
      </c>
      <c r="B669" s="428" t="s">
        <v>437</v>
      </c>
      <c r="C669" s="429" t="s">
        <v>442</v>
      </c>
      <c r="D669" s="430" t="s">
        <v>443</v>
      </c>
      <c r="E669" s="429" t="s">
        <v>1694</v>
      </c>
      <c r="F669" s="430" t="s">
        <v>1695</v>
      </c>
      <c r="G669" s="429" t="s">
        <v>1765</v>
      </c>
      <c r="H669" s="429" t="s">
        <v>1766</v>
      </c>
      <c r="I669" s="432">
        <v>3.75</v>
      </c>
      <c r="J669" s="432">
        <v>700</v>
      </c>
      <c r="K669" s="433">
        <v>2625</v>
      </c>
    </row>
    <row r="670" spans="1:11" ht="14.45" customHeight="1" x14ac:dyDescent="0.2">
      <c r="A670" s="427" t="s">
        <v>436</v>
      </c>
      <c r="B670" s="428" t="s">
        <v>437</v>
      </c>
      <c r="C670" s="429" t="s">
        <v>442</v>
      </c>
      <c r="D670" s="430" t="s">
        <v>443</v>
      </c>
      <c r="E670" s="429" t="s">
        <v>1694</v>
      </c>
      <c r="F670" s="430" t="s">
        <v>1695</v>
      </c>
      <c r="G670" s="429" t="s">
        <v>1767</v>
      </c>
      <c r="H670" s="429" t="s">
        <v>1768</v>
      </c>
      <c r="I670" s="432">
        <v>3.869999885559082</v>
      </c>
      <c r="J670" s="432">
        <v>300</v>
      </c>
      <c r="K670" s="433">
        <v>1161.5999755859375</v>
      </c>
    </row>
    <row r="671" spans="1:11" ht="14.45" customHeight="1" x14ac:dyDescent="0.2">
      <c r="A671" s="427" t="s">
        <v>436</v>
      </c>
      <c r="B671" s="428" t="s">
        <v>437</v>
      </c>
      <c r="C671" s="429" t="s">
        <v>442</v>
      </c>
      <c r="D671" s="430" t="s">
        <v>443</v>
      </c>
      <c r="E671" s="429" t="s">
        <v>1694</v>
      </c>
      <c r="F671" s="430" t="s">
        <v>1695</v>
      </c>
      <c r="G671" s="429" t="s">
        <v>1769</v>
      </c>
      <c r="H671" s="429" t="s">
        <v>1770</v>
      </c>
      <c r="I671" s="432">
        <v>2.0374999642372131</v>
      </c>
      <c r="J671" s="432">
        <v>300</v>
      </c>
      <c r="K671" s="433">
        <v>611.5</v>
      </c>
    </row>
    <row r="672" spans="1:11" ht="14.45" customHeight="1" x14ac:dyDescent="0.2">
      <c r="A672" s="427" t="s">
        <v>436</v>
      </c>
      <c r="B672" s="428" t="s">
        <v>437</v>
      </c>
      <c r="C672" s="429" t="s">
        <v>442</v>
      </c>
      <c r="D672" s="430" t="s">
        <v>443</v>
      </c>
      <c r="E672" s="429" t="s">
        <v>1694</v>
      </c>
      <c r="F672" s="430" t="s">
        <v>1695</v>
      </c>
      <c r="G672" s="429" t="s">
        <v>1771</v>
      </c>
      <c r="H672" s="429" t="s">
        <v>1772</v>
      </c>
      <c r="I672" s="432">
        <v>3.8199999332427979</v>
      </c>
      <c r="J672" s="432">
        <v>50</v>
      </c>
      <c r="K672" s="433">
        <v>190.75999450683594</v>
      </c>
    </row>
    <row r="673" spans="1:11" ht="14.45" customHeight="1" x14ac:dyDescent="0.2">
      <c r="A673" s="427" t="s">
        <v>436</v>
      </c>
      <c r="B673" s="428" t="s">
        <v>437</v>
      </c>
      <c r="C673" s="429" t="s">
        <v>442</v>
      </c>
      <c r="D673" s="430" t="s">
        <v>443</v>
      </c>
      <c r="E673" s="429" t="s">
        <v>1694</v>
      </c>
      <c r="F673" s="430" t="s">
        <v>1695</v>
      </c>
      <c r="G673" s="429" t="s">
        <v>1773</v>
      </c>
      <c r="H673" s="429" t="s">
        <v>1774</v>
      </c>
      <c r="I673" s="432">
        <v>3.0999999046325684</v>
      </c>
      <c r="J673" s="432">
        <v>150</v>
      </c>
      <c r="K673" s="433">
        <v>465</v>
      </c>
    </row>
    <row r="674" spans="1:11" ht="14.45" customHeight="1" x14ac:dyDescent="0.2">
      <c r="A674" s="427" t="s">
        <v>436</v>
      </c>
      <c r="B674" s="428" t="s">
        <v>437</v>
      </c>
      <c r="C674" s="429" t="s">
        <v>442</v>
      </c>
      <c r="D674" s="430" t="s">
        <v>443</v>
      </c>
      <c r="E674" s="429" t="s">
        <v>1694</v>
      </c>
      <c r="F674" s="430" t="s">
        <v>1695</v>
      </c>
      <c r="G674" s="429" t="s">
        <v>1775</v>
      </c>
      <c r="H674" s="429" t="s">
        <v>1776</v>
      </c>
      <c r="I674" s="432">
        <v>1.9274999499320984</v>
      </c>
      <c r="J674" s="432">
        <v>250</v>
      </c>
      <c r="K674" s="433">
        <v>481.49999618530273</v>
      </c>
    </row>
    <row r="675" spans="1:11" ht="14.45" customHeight="1" x14ac:dyDescent="0.2">
      <c r="A675" s="427" t="s">
        <v>436</v>
      </c>
      <c r="B675" s="428" t="s">
        <v>437</v>
      </c>
      <c r="C675" s="429" t="s">
        <v>442</v>
      </c>
      <c r="D675" s="430" t="s">
        <v>443</v>
      </c>
      <c r="E675" s="429" t="s">
        <v>1694</v>
      </c>
      <c r="F675" s="430" t="s">
        <v>1695</v>
      </c>
      <c r="G675" s="429" t="s">
        <v>1773</v>
      </c>
      <c r="H675" s="429" t="s">
        <v>1777</v>
      </c>
      <c r="I675" s="432">
        <v>3.0999999046325684</v>
      </c>
      <c r="J675" s="432">
        <v>50</v>
      </c>
      <c r="K675" s="433">
        <v>155</v>
      </c>
    </row>
    <row r="676" spans="1:11" ht="14.45" customHeight="1" x14ac:dyDescent="0.2">
      <c r="A676" s="427" t="s">
        <v>436</v>
      </c>
      <c r="B676" s="428" t="s">
        <v>437</v>
      </c>
      <c r="C676" s="429" t="s">
        <v>442</v>
      </c>
      <c r="D676" s="430" t="s">
        <v>443</v>
      </c>
      <c r="E676" s="429" t="s">
        <v>1694</v>
      </c>
      <c r="F676" s="430" t="s">
        <v>1695</v>
      </c>
      <c r="G676" s="429" t="s">
        <v>1775</v>
      </c>
      <c r="H676" s="429" t="s">
        <v>1778</v>
      </c>
      <c r="I676" s="432">
        <v>1.9249999523162842</v>
      </c>
      <c r="J676" s="432">
        <v>100</v>
      </c>
      <c r="K676" s="433">
        <v>192.5</v>
      </c>
    </row>
    <row r="677" spans="1:11" ht="14.45" customHeight="1" x14ac:dyDescent="0.2">
      <c r="A677" s="427" t="s">
        <v>436</v>
      </c>
      <c r="B677" s="428" t="s">
        <v>437</v>
      </c>
      <c r="C677" s="429" t="s">
        <v>442</v>
      </c>
      <c r="D677" s="430" t="s">
        <v>443</v>
      </c>
      <c r="E677" s="429" t="s">
        <v>1694</v>
      </c>
      <c r="F677" s="430" t="s">
        <v>1695</v>
      </c>
      <c r="G677" s="429" t="s">
        <v>1779</v>
      </c>
      <c r="H677" s="429" t="s">
        <v>1780</v>
      </c>
      <c r="I677" s="432">
        <v>0.50999999046325684</v>
      </c>
      <c r="J677" s="432">
        <v>3000</v>
      </c>
      <c r="K677" s="433">
        <v>1540.570068359375</v>
      </c>
    </row>
    <row r="678" spans="1:11" ht="14.45" customHeight="1" x14ac:dyDescent="0.2">
      <c r="A678" s="427" t="s">
        <v>436</v>
      </c>
      <c r="B678" s="428" t="s">
        <v>437</v>
      </c>
      <c r="C678" s="429" t="s">
        <v>442</v>
      </c>
      <c r="D678" s="430" t="s">
        <v>443</v>
      </c>
      <c r="E678" s="429" t="s">
        <v>1694</v>
      </c>
      <c r="F678" s="430" t="s">
        <v>1695</v>
      </c>
      <c r="G678" s="429" t="s">
        <v>1781</v>
      </c>
      <c r="H678" s="429" t="s">
        <v>1782</v>
      </c>
      <c r="I678" s="432">
        <v>0.60000002384185791</v>
      </c>
      <c r="J678" s="432">
        <v>35000</v>
      </c>
      <c r="K678" s="433">
        <v>20920.900024414063</v>
      </c>
    </row>
    <row r="679" spans="1:11" ht="14.45" customHeight="1" x14ac:dyDescent="0.2">
      <c r="A679" s="427" t="s">
        <v>436</v>
      </c>
      <c r="B679" s="428" t="s">
        <v>437</v>
      </c>
      <c r="C679" s="429" t="s">
        <v>442</v>
      </c>
      <c r="D679" s="430" t="s">
        <v>443</v>
      </c>
      <c r="E679" s="429" t="s">
        <v>1694</v>
      </c>
      <c r="F679" s="430" t="s">
        <v>1695</v>
      </c>
      <c r="G679" s="429" t="s">
        <v>1779</v>
      </c>
      <c r="H679" s="429" t="s">
        <v>1783</v>
      </c>
      <c r="I679" s="432">
        <v>0.50999999046325684</v>
      </c>
      <c r="J679" s="432">
        <v>5000</v>
      </c>
      <c r="K679" s="433">
        <v>2567.6199951171875</v>
      </c>
    </row>
    <row r="680" spans="1:11" ht="14.45" customHeight="1" x14ac:dyDescent="0.2">
      <c r="A680" s="427" t="s">
        <v>436</v>
      </c>
      <c r="B680" s="428" t="s">
        <v>437</v>
      </c>
      <c r="C680" s="429" t="s">
        <v>442</v>
      </c>
      <c r="D680" s="430" t="s">
        <v>443</v>
      </c>
      <c r="E680" s="429" t="s">
        <v>1694</v>
      </c>
      <c r="F680" s="430" t="s">
        <v>1695</v>
      </c>
      <c r="G680" s="429" t="s">
        <v>1781</v>
      </c>
      <c r="H680" s="429" t="s">
        <v>1784</v>
      </c>
      <c r="I680" s="432">
        <v>0.60000002384185791</v>
      </c>
      <c r="J680" s="432">
        <v>38000</v>
      </c>
      <c r="K680" s="433">
        <v>22714.119995117188</v>
      </c>
    </row>
    <row r="681" spans="1:11" ht="14.45" customHeight="1" x14ac:dyDescent="0.2">
      <c r="A681" s="427" t="s">
        <v>436</v>
      </c>
      <c r="B681" s="428" t="s">
        <v>437</v>
      </c>
      <c r="C681" s="429" t="s">
        <v>442</v>
      </c>
      <c r="D681" s="430" t="s">
        <v>443</v>
      </c>
      <c r="E681" s="429" t="s">
        <v>1694</v>
      </c>
      <c r="F681" s="430" t="s">
        <v>1695</v>
      </c>
      <c r="G681" s="429" t="s">
        <v>1785</v>
      </c>
      <c r="H681" s="429" t="s">
        <v>1786</v>
      </c>
      <c r="I681" s="432">
        <v>4.7800002098083496</v>
      </c>
      <c r="J681" s="432">
        <v>100</v>
      </c>
      <c r="K681" s="433">
        <v>478</v>
      </c>
    </row>
    <row r="682" spans="1:11" ht="14.45" customHeight="1" x14ac:dyDescent="0.2">
      <c r="A682" s="427" t="s">
        <v>436</v>
      </c>
      <c r="B682" s="428" t="s">
        <v>437</v>
      </c>
      <c r="C682" s="429" t="s">
        <v>442</v>
      </c>
      <c r="D682" s="430" t="s">
        <v>443</v>
      </c>
      <c r="E682" s="429" t="s">
        <v>1694</v>
      </c>
      <c r="F682" s="430" t="s">
        <v>1695</v>
      </c>
      <c r="G682" s="429" t="s">
        <v>1787</v>
      </c>
      <c r="H682" s="429" t="s">
        <v>1788</v>
      </c>
      <c r="I682" s="432">
        <v>2.2200000286102295</v>
      </c>
      <c r="J682" s="432">
        <v>1200</v>
      </c>
      <c r="K682" s="433">
        <v>2662.969970703125</v>
      </c>
    </row>
    <row r="683" spans="1:11" ht="14.45" customHeight="1" x14ac:dyDescent="0.2">
      <c r="A683" s="427" t="s">
        <v>436</v>
      </c>
      <c r="B683" s="428" t="s">
        <v>437</v>
      </c>
      <c r="C683" s="429" t="s">
        <v>442</v>
      </c>
      <c r="D683" s="430" t="s">
        <v>443</v>
      </c>
      <c r="E683" s="429" t="s">
        <v>1694</v>
      </c>
      <c r="F683" s="430" t="s">
        <v>1695</v>
      </c>
      <c r="G683" s="429" t="s">
        <v>1789</v>
      </c>
      <c r="H683" s="429" t="s">
        <v>1790</v>
      </c>
      <c r="I683" s="432">
        <v>0.37999999523162842</v>
      </c>
      <c r="J683" s="432">
        <v>21000</v>
      </c>
      <c r="K683" s="433">
        <v>8054.9200439453125</v>
      </c>
    </row>
    <row r="684" spans="1:11" ht="14.45" customHeight="1" x14ac:dyDescent="0.2">
      <c r="A684" s="427" t="s">
        <v>436</v>
      </c>
      <c r="B684" s="428" t="s">
        <v>437</v>
      </c>
      <c r="C684" s="429" t="s">
        <v>442</v>
      </c>
      <c r="D684" s="430" t="s">
        <v>443</v>
      </c>
      <c r="E684" s="429" t="s">
        <v>1694</v>
      </c>
      <c r="F684" s="430" t="s">
        <v>1695</v>
      </c>
      <c r="G684" s="429" t="s">
        <v>1791</v>
      </c>
      <c r="H684" s="429" t="s">
        <v>1792</v>
      </c>
      <c r="I684" s="432">
        <v>2.5299999713897705</v>
      </c>
      <c r="J684" s="432">
        <v>50</v>
      </c>
      <c r="K684" s="433">
        <v>126.5</v>
      </c>
    </row>
    <row r="685" spans="1:11" ht="14.45" customHeight="1" x14ac:dyDescent="0.2">
      <c r="A685" s="427" t="s">
        <v>436</v>
      </c>
      <c r="B685" s="428" t="s">
        <v>437</v>
      </c>
      <c r="C685" s="429" t="s">
        <v>442</v>
      </c>
      <c r="D685" s="430" t="s">
        <v>443</v>
      </c>
      <c r="E685" s="429" t="s">
        <v>1694</v>
      </c>
      <c r="F685" s="430" t="s">
        <v>1695</v>
      </c>
      <c r="G685" s="429" t="s">
        <v>1793</v>
      </c>
      <c r="H685" s="429" t="s">
        <v>1794</v>
      </c>
      <c r="I685" s="432">
        <v>2.8199999332427979</v>
      </c>
      <c r="J685" s="432">
        <v>150</v>
      </c>
      <c r="K685" s="433">
        <v>422.97000122070313</v>
      </c>
    </row>
    <row r="686" spans="1:11" ht="14.45" customHeight="1" x14ac:dyDescent="0.2">
      <c r="A686" s="427" t="s">
        <v>436</v>
      </c>
      <c r="B686" s="428" t="s">
        <v>437</v>
      </c>
      <c r="C686" s="429" t="s">
        <v>442</v>
      </c>
      <c r="D686" s="430" t="s">
        <v>443</v>
      </c>
      <c r="E686" s="429" t="s">
        <v>1694</v>
      </c>
      <c r="F686" s="430" t="s">
        <v>1695</v>
      </c>
      <c r="G686" s="429" t="s">
        <v>1791</v>
      </c>
      <c r="H686" s="429" t="s">
        <v>1795</v>
      </c>
      <c r="I686" s="432">
        <v>2.5299999713897705</v>
      </c>
      <c r="J686" s="432">
        <v>200</v>
      </c>
      <c r="K686" s="433">
        <v>506</v>
      </c>
    </row>
    <row r="687" spans="1:11" ht="14.45" customHeight="1" x14ac:dyDescent="0.2">
      <c r="A687" s="427" t="s">
        <v>436</v>
      </c>
      <c r="B687" s="428" t="s">
        <v>437</v>
      </c>
      <c r="C687" s="429" t="s">
        <v>442</v>
      </c>
      <c r="D687" s="430" t="s">
        <v>443</v>
      </c>
      <c r="E687" s="429" t="s">
        <v>1694</v>
      </c>
      <c r="F687" s="430" t="s">
        <v>1695</v>
      </c>
      <c r="G687" s="429" t="s">
        <v>1793</v>
      </c>
      <c r="H687" s="429" t="s">
        <v>1796</v>
      </c>
      <c r="I687" s="432">
        <v>2.8199999332427979</v>
      </c>
      <c r="J687" s="432">
        <v>300</v>
      </c>
      <c r="K687" s="433">
        <v>846</v>
      </c>
    </row>
    <row r="688" spans="1:11" ht="14.45" customHeight="1" x14ac:dyDescent="0.2">
      <c r="A688" s="427" t="s">
        <v>436</v>
      </c>
      <c r="B688" s="428" t="s">
        <v>437</v>
      </c>
      <c r="C688" s="429" t="s">
        <v>442</v>
      </c>
      <c r="D688" s="430" t="s">
        <v>443</v>
      </c>
      <c r="E688" s="429" t="s">
        <v>1797</v>
      </c>
      <c r="F688" s="430" t="s">
        <v>1798</v>
      </c>
      <c r="G688" s="429" t="s">
        <v>1799</v>
      </c>
      <c r="H688" s="429" t="s">
        <v>1800</v>
      </c>
      <c r="I688" s="432">
        <v>1.7999999523162842</v>
      </c>
      <c r="J688" s="432">
        <v>800</v>
      </c>
      <c r="K688" s="433">
        <v>1440</v>
      </c>
    </row>
    <row r="689" spans="1:11" ht="14.45" customHeight="1" x14ac:dyDescent="0.2">
      <c r="A689" s="427" t="s">
        <v>436</v>
      </c>
      <c r="B689" s="428" t="s">
        <v>437</v>
      </c>
      <c r="C689" s="429" t="s">
        <v>442</v>
      </c>
      <c r="D689" s="430" t="s">
        <v>443</v>
      </c>
      <c r="E689" s="429" t="s">
        <v>1801</v>
      </c>
      <c r="F689" s="430" t="s">
        <v>1802</v>
      </c>
      <c r="G689" s="429" t="s">
        <v>1803</v>
      </c>
      <c r="H689" s="429" t="s">
        <v>1804</v>
      </c>
      <c r="I689" s="432">
        <v>0.63166666030883789</v>
      </c>
      <c r="J689" s="432">
        <v>4000</v>
      </c>
      <c r="K689" s="433">
        <v>2526</v>
      </c>
    </row>
    <row r="690" spans="1:11" ht="14.45" customHeight="1" x14ac:dyDescent="0.2">
      <c r="A690" s="427" t="s">
        <v>436</v>
      </c>
      <c r="B690" s="428" t="s">
        <v>437</v>
      </c>
      <c r="C690" s="429" t="s">
        <v>442</v>
      </c>
      <c r="D690" s="430" t="s">
        <v>443</v>
      </c>
      <c r="E690" s="429" t="s">
        <v>1801</v>
      </c>
      <c r="F690" s="430" t="s">
        <v>1802</v>
      </c>
      <c r="G690" s="429" t="s">
        <v>1805</v>
      </c>
      <c r="H690" s="429" t="s">
        <v>1806</v>
      </c>
      <c r="I690" s="432">
        <v>0.64166666567325592</v>
      </c>
      <c r="J690" s="432">
        <v>24000</v>
      </c>
      <c r="K690" s="433">
        <v>15390</v>
      </c>
    </row>
    <row r="691" spans="1:11" ht="14.45" customHeight="1" x14ac:dyDescent="0.2">
      <c r="A691" s="427" t="s">
        <v>436</v>
      </c>
      <c r="B691" s="428" t="s">
        <v>437</v>
      </c>
      <c r="C691" s="429" t="s">
        <v>442</v>
      </c>
      <c r="D691" s="430" t="s">
        <v>443</v>
      </c>
      <c r="E691" s="429" t="s">
        <v>1801</v>
      </c>
      <c r="F691" s="430" t="s">
        <v>1802</v>
      </c>
      <c r="G691" s="429" t="s">
        <v>1807</v>
      </c>
      <c r="H691" s="429" t="s">
        <v>1808</v>
      </c>
      <c r="I691" s="432">
        <v>0.64499999284744258</v>
      </c>
      <c r="J691" s="432">
        <v>16200</v>
      </c>
      <c r="K691" s="433">
        <v>10506</v>
      </c>
    </row>
    <row r="692" spans="1:11" ht="14.45" customHeight="1" x14ac:dyDescent="0.2">
      <c r="A692" s="427" t="s">
        <v>436</v>
      </c>
      <c r="B692" s="428" t="s">
        <v>437</v>
      </c>
      <c r="C692" s="429" t="s">
        <v>442</v>
      </c>
      <c r="D692" s="430" t="s">
        <v>443</v>
      </c>
      <c r="E692" s="429" t="s">
        <v>1801</v>
      </c>
      <c r="F692" s="430" t="s">
        <v>1802</v>
      </c>
      <c r="G692" s="429" t="s">
        <v>1809</v>
      </c>
      <c r="H692" s="429" t="s">
        <v>1810</v>
      </c>
      <c r="I692" s="432">
        <v>0.86000001430511475</v>
      </c>
      <c r="J692" s="432">
        <v>600</v>
      </c>
      <c r="K692" s="433">
        <v>515.46002197265625</v>
      </c>
    </row>
    <row r="693" spans="1:11" ht="14.45" customHeight="1" x14ac:dyDescent="0.2">
      <c r="A693" s="427" t="s">
        <v>436</v>
      </c>
      <c r="B693" s="428" t="s">
        <v>437</v>
      </c>
      <c r="C693" s="429" t="s">
        <v>442</v>
      </c>
      <c r="D693" s="430" t="s">
        <v>443</v>
      </c>
      <c r="E693" s="429" t="s">
        <v>1801</v>
      </c>
      <c r="F693" s="430" t="s">
        <v>1802</v>
      </c>
      <c r="G693" s="429" t="s">
        <v>1803</v>
      </c>
      <c r="H693" s="429" t="s">
        <v>1811</v>
      </c>
      <c r="I693" s="432">
        <v>0.62999999523162842</v>
      </c>
      <c r="J693" s="432">
        <v>1000</v>
      </c>
      <c r="K693" s="433">
        <v>630</v>
      </c>
    </row>
    <row r="694" spans="1:11" ht="14.45" customHeight="1" x14ac:dyDescent="0.2">
      <c r="A694" s="427" t="s">
        <v>436</v>
      </c>
      <c r="B694" s="428" t="s">
        <v>437</v>
      </c>
      <c r="C694" s="429" t="s">
        <v>442</v>
      </c>
      <c r="D694" s="430" t="s">
        <v>443</v>
      </c>
      <c r="E694" s="429" t="s">
        <v>1801</v>
      </c>
      <c r="F694" s="430" t="s">
        <v>1802</v>
      </c>
      <c r="G694" s="429" t="s">
        <v>1805</v>
      </c>
      <c r="H694" s="429" t="s">
        <v>1812</v>
      </c>
      <c r="I694" s="432">
        <v>0.62999999523162842</v>
      </c>
      <c r="J694" s="432">
        <v>11800</v>
      </c>
      <c r="K694" s="433">
        <v>7434</v>
      </c>
    </row>
    <row r="695" spans="1:11" ht="14.45" customHeight="1" thickBot="1" x14ac:dyDescent="0.25">
      <c r="A695" s="434" t="s">
        <v>436</v>
      </c>
      <c r="B695" s="435" t="s">
        <v>437</v>
      </c>
      <c r="C695" s="436" t="s">
        <v>442</v>
      </c>
      <c r="D695" s="437" t="s">
        <v>443</v>
      </c>
      <c r="E695" s="436" t="s">
        <v>1801</v>
      </c>
      <c r="F695" s="437" t="s">
        <v>1802</v>
      </c>
      <c r="G695" s="436" t="s">
        <v>1807</v>
      </c>
      <c r="H695" s="436" t="s">
        <v>1813</v>
      </c>
      <c r="I695" s="439">
        <v>0.62833333015441895</v>
      </c>
      <c r="J695" s="439">
        <v>8000</v>
      </c>
      <c r="K695" s="440">
        <v>5030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6648122-4E51-4604-805D-0DE99F8DB2A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9" customWidth="1"/>
    <col min="18" max="18" width="7.28515625" style="244" customWidth="1"/>
    <col min="19" max="19" width="8" style="199" customWidth="1"/>
    <col min="21" max="21" width="11.28515625" bestFit="1" customWidth="1"/>
  </cols>
  <sheetData>
    <row r="1" spans="1:19" ht="19.5" thickBot="1" x14ac:dyDescent="0.35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.75" thickBot="1" x14ac:dyDescent="0.3">
      <c r="A2" s="402" t="s">
        <v>235</v>
      </c>
      <c r="B2" s="201"/>
    </row>
    <row r="3" spans="1:19" x14ac:dyDescent="0.25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207</v>
      </c>
      <c r="Q3" s="376"/>
      <c r="R3" s="376"/>
      <c r="S3" s="377"/>
    </row>
    <row r="4" spans="1:19" ht="15.75" thickBot="1" x14ac:dyDescent="0.3">
      <c r="A4" s="350">
        <v>2020</v>
      </c>
      <c r="B4" s="351"/>
      <c r="C4" s="352" t="s">
        <v>206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205</v>
      </c>
      <c r="J4" s="348" t="s">
        <v>148</v>
      </c>
      <c r="K4" s="367" t="s">
        <v>204</v>
      </c>
      <c r="L4" s="368"/>
      <c r="M4" s="368"/>
      <c r="N4" s="369"/>
      <c r="O4" s="356" t="s">
        <v>203</v>
      </c>
      <c r="P4" s="359" t="s">
        <v>202</v>
      </c>
      <c r="Q4" s="359" t="s">
        <v>158</v>
      </c>
      <c r="R4" s="361" t="s">
        <v>60</v>
      </c>
      <c r="S4" s="363" t="s">
        <v>157</v>
      </c>
    </row>
    <row r="5" spans="1:19" s="279" customFormat="1" ht="19.149999999999999" customHeight="1" x14ac:dyDescent="0.25">
      <c r="A5" s="365" t="s">
        <v>201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200</v>
      </c>
      <c r="N5" s="280" t="s">
        <v>3</v>
      </c>
      <c r="O5" s="357"/>
      <c r="P5" s="360"/>
      <c r="Q5" s="360"/>
      <c r="R5" s="362"/>
      <c r="S5" s="364"/>
    </row>
    <row r="6" spans="1:19" ht="15.75" thickBot="1" x14ac:dyDescent="0.3">
      <c r="A6" s="342" t="s">
        <v>144</v>
      </c>
      <c r="B6" s="343"/>
      <c r="C6" s="278">
        <f ca="1">SUM(Tabulka[01 uv_sk])/2</f>
        <v>30</v>
      </c>
      <c r="D6" s="276"/>
      <c r="E6" s="276"/>
      <c r="F6" s="275"/>
      <c r="G6" s="277">
        <f ca="1">SUM(Tabulka[05 h_vram])/2</f>
        <v>21212.799999999999</v>
      </c>
      <c r="H6" s="276">
        <f ca="1">SUM(Tabulka[06 h_naduv])/2</f>
        <v>100.5</v>
      </c>
      <c r="I6" s="276">
        <f ca="1">SUM(Tabulka[07 h_nadzk])/2</f>
        <v>166</v>
      </c>
      <c r="J6" s="275">
        <f ca="1">SUM(Tabulka[08 h_oon])/2</f>
        <v>0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110136</v>
      </c>
      <c r="N6" s="276">
        <f ca="1">SUM(Tabulka[12 m_oc])/2</f>
        <v>110136</v>
      </c>
      <c r="O6" s="275">
        <f ca="1">SUM(Tabulka[13 m_sk])/2</f>
        <v>6149802</v>
      </c>
      <c r="P6" s="274">
        <f ca="1">SUM(Tabulka[14_vzsk])/2</f>
        <v>2000</v>
      </c>
      <c r="Q6" s="274">
        <f ca="1">SUM(Tabulka[15_vzpl])/2</f>
        <v>29214.848773695918</v>
      </c>
      <c r="R6" s="273">
        <f ca="1">IF(Q6=0,0,P6/Q6)</f>
        <v>6.8458338274909492E-2</v>
      </c>
      <c r="S6" s="272">
        <f ca="1">Q6-P6</f>
        <v>27214.848773695918</v>
      </c>
    </row>
    <row r="7" spans="1:19" hidden="1" x14ac:dyDescent="0.25">
      <c r="A7" s="271" t="s">
        <v>199</v>
      </c>
      <c r="B7" s="270" t="s">
        <v>198</v>
      </c>
      <c r="C7" s="269" t="s">
        <v>197</v>
      </c>
      <c r="D7" s="268" t="s">
        <v>196</v>
      </c>
      <c r="E7" s="267" t="s">
        <v>195</v>
      </c>
      <c r="F7" s="266" t="s">
        <v>194</v>
      </c>
      <c r="G7" s="265" t="s">
        <v>193</v>
      </c>
      <c r="H7" s="263" t="s">
        <v>192</v>
      </c>
      <c r="I7" s="263" t="s">
        <v>191</v>
      </c>
      <c r="J7" s="262" t="s">
        <v>190</v>
      </c>
      <c r="K7" s="264" t="s">
        <v>189</v>
      </c>
      <c r="L7" s="263" t="s">
        <v>188</v>
      </c>
      <c r="M7" s="263" t="s">
        <v>187</v>
      </c>
      <c r="N7" s="262" t="s">
        <v>186</v>
      </c>
      <c r="O7" s="261" t="s">
        <v>185</v>
      </c>
      <c r="P7" s="260" t="s">
        <v>184</v>
      </c>
      <c r="Q7" s="259" t="s">
        <v>183</v>
      </c>
      <c r="R7" s="258" t="s">
        <v>182</v>
      </c>
      <c r="S7" s="257" t="s">
        <v>181</v>
      </c>
    </row>
    <row r="8" spans="1:19" x14ac:dyDescent="0.25">
      <c r="A8" s="254" t="s">
        <v>180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1511.2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845578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8" s="256">
        <f ca="1">IF(Tabulka[[#This Row],[15_vzpl]]=0,"",Tabulka[[#This Row],[14_vzsk]]/Tabulka[[#This Row],[15_vzpl]])</f>
        <v>0</v>
      </c>
      <c r="S8" s="255">
        <f ca="1">IF(Tabulka[[#This Row],[15_vzpl]]-Tabulka[[#This Row],[14_vzsk]]=0,"",Tabulka[[#This Row],[15_vzpl]]-Tabulka[[#This Row],[14_vzsk]])</f>
        <v>2844.574780058651</v>
      </c>
    </row>
    <row r="9" spans="1:19" x14ac:dyDescent="0.25">
      <c r="A9" s="254">
        <v>99</v>
      </c>
      <c r="B9" s="253" t="s">
        <v>1824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9" s="256">
        <f ca="1">IF(Tabulka[[#This Row],[15_vzpl]]=0,"",Tabulka[[#This Row],[14_vzsk]]/Tabulka[[#This Row],[15_vzpl]])</f>
        <v>0</v>
      </c>
      <c r="S9" s="255">
        <f ca="1">IF(Tabulka[[#This Row],[15_vzpl]]-Tabulka[[#This Row],[14_vzsk]]=0,"",Tabulka[[#This Row],[15_vzpl]]-Tabulka[[#This Row],[14_vzsk]])</f>
        <v>2844.574780058651</v>
      </c>
    </row>
    <row r="10" spans="1:19" x14ac:dyDescent="0.25">
      <c r="A10" s="254">
        <v>101</v>
      </c>
      <c r="B10" s="253" t="s">
        <v>1825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1511.2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845578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25">
      <c r="A11" s="254" t="s">
        <v>1815</v>
      </c>
      <c r="B11" s="253"/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10.650000000000002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8161.5999999999995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2434728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20536.940660303932</v>
      </c>
      <c r="R11" s="256">
        <f ca="1">IF(Tabulka[[#This Row],[15_vzpl]]=0,"",Tabulka[[#This Row],[14_vzsk]]/Tabulka[[#This Row],[15_vzpl]])</f>
        <v>9.7385488573077536E-2</v>
      </c>
      <c r="S11" s="255">
        <f ca="1">IF(Tabulka[[#This Row],[15_vzpl]]-Tabulka[[#This Row],[14_vzsk]]=0,"",Tabulka[[#This Row],[15_vzpl]]-Tabulka[[#This Row],[14_vzsk]])</f>
        <v>18536.940660303932</v>
      </c>
    </row>
    <row r="12" spans="1:19" x14ac:dyDescent="0.25">
      <c r="A12" s="254">
        <v>526</v>
      </c>
      <c r="B12" s="253" t="s">
        <v>1826</v>
      </c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9.4500000000000011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7261.5999999999995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2289699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20536.940660303932</v>
      </c>
      <c r="R12" s="256">
        <f ca="1">IF(Tabulka[[#This Row],[15_vzpl]]=0,"",Tabulka[[#This Row],[14_vzsk]]/Tabulka[[#This Row],[15_vzpl]])</f>
        <v>9.7385488573077536E-2</v>
      </c>
      <c r="S12" s="255">
        <f ca="1">IF(Tabulka[[#This Row],[15_vzpl]]-Tabulka[[#This Row],[14_vzsk]]=0,"",Tabulka[[#This Row],[15_vzpl]]-Tabulka[[#This Row],[14_vzsk]])</f>
        <v>18536.940660303932</v>
      </c>
    </row>
    <row r="13" spans="1:19" x14ac:dyDescent="0.25">
      <c r="A13" s="254">
        <v>746</v>
      </c>
      <c r="B13" s="253" t="s">
        <v>1827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145029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25">
      <c r="A14" s="254" t="s">
        <v>1816</v>
      </c>
      <c r="B14" s="253"/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10852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100.5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91036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91036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2741378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4" s="256">
        <f ca="1">IF(Tabulka[[#This Row],[15_vzpl]]=0,"",Tabulka[[#This Row],[14_vzsk]]/Tabulka[[#This Row],[15_vzpl]])</f>
        <v>0</v>
      </c>
      <c r="S14" s="255">
        <f ca="1">IF(Tabulka[[#This Row],[15_vzpl]]-Tabulka[[#This Row],[14_vzsk]]=0,"",Tabulka[[#This Row],[15_vzpl]]-Tabulka[[#This Row],[14_vzsk]])</f>
        <v>5833.3333333333339</v>
      </c>
    </row>
    <row r="15" spans="1:19" x14ac:dyDescent="0.25">
      <c r="A15" s="254">
        <v>303</v>
      </c>
      <c r="B15" s="253" t="s">
        <v>1828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202268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5" s="256">
        <f ca="1">IF(Tabulka[[#This Row],[15_vzpl]]=0,"",Tabulka[[#This Row],[14_vzsk]]/Tabulka[[#This Row],[15_vzpl]])</f>
        <v>0</v>
      </c>
      <c r="S15" s="255">
        <f ca="1">IF(Tabulka[[#This Row],[15_vzpl]]-Tabulka[[#This Row],[14_vzsk]]=0,"",Tabulka[[#This Row],[15_vzpl]]-Tabulka[[#This Row],[14_vzsk]])</f>
        <v>5833.3333333333339</v>
      </c>
    </row>
    <row r="16" spans="1:19" x14ac:dyDescent="0.25">
      <c r="A16" s="254">
        <v>409</v>
      </c>
      <c r="B16" s="253" t="s">
        <v>1829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11.75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7516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100.5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91036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91036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2105062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6" t="str">
        <f ca="1">IF(Tabulka[[#This Row],[15_vzpl]]=0,"",Tabulka[[#This Row],[14_vzsk]]/Tabulka[[#This Row],[15_vzpl]])</f>
        <v/>
      </c>
      <c r="S16" s="255" t="str">
        <f ca="1">IF(Tabulka[[#This Row],[15_vzpl]]-Tabulka[[#This Row],[14_vzsk]]=0,"",Tabulka[[#This Row],[15_vzpl]]-Tabulka[[#This Row],[14_vzsk]])</f>
        <v/>
      </c>
    </row>
    <row r="17" spans="1:19" x14ac:dyDescent="0.25">
      <c r="A17" s="254">
        <v>630</v>
      </c>
      <c r="B17" s="253" t="s">
        <v>1830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125964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25">
      <c r="A18" s="254">
        <v>642</v>
      </c>
      <c r="B18" s="253" t="s">
        <v>1831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308084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25">
      <c r="A19" s="254" t="s">
        <v>1817</v>
      </c>
      <c r="B19" s="253"/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128118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25">
      <c r="A20" s="254">
        <v>30</v>
      </c>
      <c r="B20" s="253" t="s">
        <v>1832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128118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209</v>
      </c>
    </row>
    <row r="22" spans="1:19" x14ac:dyDescent="0.25">
      <c r="A22" s="88" t="s">
        <v>127</v>
      </c>
    </row>
    <row r="23" spans="1:19" x14ac:dyDescent="0.25">
      <c r="A23" s="89" t="s">
        <v>179</v>
      </c>
    </row>
    <row r="24" spans="1:19" x14ac:dyDescent="0.25">
      <c r="A24" s="246" t="s">
        <v>178</v>
      </c>
    </row>
    <row r="25" spans="1:19" x14ac:dyDescent="0.25">
      <c r="A25" s="203" t="s">
        <v>154</v>
      </c>
    </row>
    <row r="26" spans="1:19" x14ac:dyDescent="0.25">
      <c r="A26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7457659-D9AE-4542-8C2B-E0DF54D2A9C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1823</v>
      </c>
    </row>
    <row r="2" spans="1:19" x14ac:dyDescent="0.25">
      <c r="A2" s="402" t="s">
        <v>235</v>
      </c>
    </row>
    <row r="3" spans="1:19" x14ac:dyDescent="0.25">
      <c r="A3" s="292" t="s">
        <v>131</v>
      </c>
      <c r="B3" s="291">
        <v>2020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90" t="s">
        <v>132</v>
      </c>
      <c r="B4" s="289">
        <v>1</v>
      </c>
      <c r="C4" s="284">
        <v>1</v>
      </c>
      <c r="D4" s="284" t="s">
        <v>180</v>
      </c>
      <c r="E4" s="283">
        <v>2.1</v>
      </c>
      <c r="F4" s="283"/>
      <c r="G4" s="283"/>
      <c r="H4" s="283"/>
      <c r="I4" s="283">
        <v>331.2</v>
      </c>
      <c r="J4" s="283"/>
      <c r="K4" s="283"/>
      <c r="L4" s="283"/>
      <c r="M4" s="283"/>
      <c r="N4" s="283"/>
      <c r="O4" s="283"/>
      <c r="P4" s="283"/>
      <c r="Q4" s="283">
        <v>178358</v>
      </c>
      <c r="R4" s="283"/>
      <c r="S4" s="283">
        <v>568.91495601173017</v>
      </c>
    </row>
    <row r="5" spans="1:19" x14ac:dyDescent="0.25">
      <c r="A5" s="288" t="s">
        <v>133</v>
      </c>
      <c r="B5" s="287">
        <v>2</v>
      </c>
      <c r="C5">
        <v>1</v>
      </c>
      <c r="D5">
        <v>99</v>
      </c>
      <c r="S5">
        <v>568.91495601173017</v>
      </c>
    </row>
    <row r="6" spans="1:19" x14ac:dyDescent="0.25">
      <c r="A6" s="290" t="s">
        <v>134</v>
      </c>
      <c r="B6" s="289">
        <v>3</v>
      </c>
      <c r="C6">
        <v>1</v>
      </c>
      <c r="D6">
        <v>101</v>
      </c>
      <c r="E6">
        <v>2.1</v>
      </c>
      <c r="I6">
        <v>331.2</v>
      </c>
      <c r="Q6">
        <v>178358</v>
      </c>
    </row>
    <row r="7" spans="1:19" x14ac:dyDescent="0.25">
      <c r="A7" s="288" t="s">
        <v>135</v>
      </c>
      <c r="B7" s="287">
        <v>4</v>
      </c>
      <c r="C7">
        <v>1</v>
      </c>
      <c r="D7" t="s">
        <v>1815</v>
      </c>
      <c r="E7">
        <v>10.850000000000001</v>
      </c>
      <c r="I7">
        <v>1830.4</v>
      </c>
      <c r="K7">
        <v>34</v>
      </c>
      <c r="O7">
        <v>3000</v>
      </c>
      <c r="P7">
        <v>3000</v>
      </c>
      <c r="Q7">
        <v>527867</v>
      </c>
      <c r="S7">
        <v>4107.3881320607861</v>
      </c>
    </row>
    <row r="8" spans="1:19" x14ac:dyDescent="0.25">
      <c r="A8" s="290" t="s">
        <v>136</v>
      </c>
      <c r="B8" s="289">
        <v>5</v>
      </c>
      <c r="C8">
        <v>1</v>
      </c>
      <c r="D8">
        <v>526</v>
      </c>
      <c r="E8">
        <v>9.8500000000000014</v>
      </c>
      <c r="I8">
        <v>1646.4</v>
      </c>
      <c r="K8">
        <v>34</v>
      </c>
      <c r="O8">
        <v>3000</v>
      </c>
      <c r="P8">
        <v>3000</v>
      </c>
      <c r="Q8">
        <v>503707</v>
      </c>
      <c r="S8">
        <v>4107.3881320607861</v>
      </c>
    </row>
    <row r="9" spans="1:19" x14ac:dyDescent="0.25">
      <c r="A9" s="288" t="s">
        <v>137</v>
      </c>
      <c r="B9" s="287">
        <v>6</v>
      </c>
      <c r="C9">
        <v>1</v>
      </c>
      <c r="D9">
        <v>746</v>
      </c>
      <c r="E9">
        <v>1</v>
      </c>
      <c r="I9">
        <v>184</v>
      </c>
      <c r="Q9">
        <v>24160</v>
      </c>
    </row>
    <row r="10" spans="1:19" x14ac:dyDescent="0.25">
      <c r="A10" s="290" t="s">
        <v>138</v>
      </c>
      <c r="B10" s="289">
        <v>7</v>
      </c>
      <c r="C10">
        <v>1</v>
      </c>
      <c r="D10" t="s">
        <v>1816</v>
      </c>
      <c r="E10">
        <v>17</v>
      </c>
      <c r="I10">
        <v>2528</v>
      </c>
      <c r="J10">
        <v>22</v>
      </c>
      <c r="O10">
        <v>31654</v>
      </c>
      <c r="P10">
        <v>31654</v>
      </c>
      <c r="Q10">
        <v>623547</v>
      </c>
      <c r="S10">
        <v>1166.6666666666667</v>
      </c>
    </row>
    <row r="11" spans="1:19" x14ac:dyDescent="0.25">
      <c r="A11" s="288" t="s">
        <v>139</v>
      </c>
      <c r="B11" s="287">
        <v>8</v>
      </c>
      <c r="C11">
        <v>1</v>
      </c>
      <c r="D11">
        <v>303</v>
      </c>
      <c r="E11">
        <v>1</v>
      </c>
      <c r="I11">
        <v>176</v>
      </c>
      <c r="Q11">
        <v>40506</v>
      </c>
      <c r="S11">
        <v>1166.6666666666667</v>
      </c>
    </row>
    <row r="12" spans="1:19" x14ac:dyDescent="0.25">
      <c r="A12" s="290" t="s">
        <v>140</v>
      </c>
      <c r="B12" s="289">
        <v>9</v>
      </c>
      <c r="C12">
        <v>1</v>
      </c>
      <c r="D12">
        <v>409</v>
      </c>
      <c r="E12">
        <v>12.5</v>
      </c>
      <c r="I12">
        <v>1780</v>
      </c>
      <c r="J12">
        <v>22</v>
      </c>
      <c r="O12">
        <v>31654</v>
      </c>
      <c r="P12">
        <v>31654</v>
      </c>
      <c r="Q12">
        <v>494818</v>
      </c>
    </row>
    <row r="13" spans="1:19" x14ac:dyDescent="0.25">
      <c r="A13" s="288" t="s">
        <v>141</v>
      </c>
      <c r="B13" s="287">
        <v>10</v>
      </c>
      <c r="C13">
        <v>1</v>
      </c>
      <c r="D13">
        <v>630</v>
      </c>
      <c r="E13">
        <v>1</v>
      </c>
      <c r="I13">
        <v>152</v>
      </c>
      <c r="Q13">
        <v>25369</v>
      </c>
    </row>
    <row r="14" spans="1:19" x14ac:dyDescent="0.25">
      <c r="A14" s="290" t="s">
        <v>142</v>
      </c>
      <c r="B14" s="289">
        <v>11</v>
      </c>
      <c r="C14">
        <v>1</v>
      </c>
      <c r="D14">
        <v>642</v>
      </c>
      <c r="E14">
        <v>2.5</v>
      </c>
      <c r="I14">
        <v>420</v>
      </c>
      <c r="Q14">
        <v>62854</v>
      </c>
    </row>
    <row r="15" spans="1:19" x14ac:dyDescent="0.25">
      <c r="A15" s="288" t="s">
        <v>143</v>
      </c>
      <c r="B15" s="287">
        <v>12</v>
      </c>
      <c r="C15">
        <v>1</v>
      </c>
      <c r="D15" t="s">
        <v>1817</v>
      </c>
      <c r="E15">
        <v>1</v>
      </c>
      <c r="I15">
        <v>184</v>
      </c>
      <c r="Q15">
        <v>29120</v>
      </c>
    </row>
    <row r="16" spans="1:19" x14ac:dyDescent="0.25">
      <c r="A16" s="286" t="s">
        <v>131</v>
      </c>
      <c r="B16" s="285">
        <v>2020</v>
      </c>
      <c r="C16">
        <v>1</v>
      </c>
      <c r="D16">
        <v>30</v>
      </c>
      <c r="E16">
        <v>1</v>
      </c>
      <c r="I16">
        <v>184</v>
      </c>
      <c r="Q16">
        <v>29120</v>
      </c>
    </row>
    <row r="17" spans="3:19" x14ac:dyDescent="0.25">
      <c r="C17" t="s">
        <v>1818</v>
      </c>
      <c r="E17">
        <v>30.950000000000003</v>
      </c>
      <c r="I17">
        <v>4873.6000000000004</v>
      </c>
      <c r="J17">
        <v>22</v>
      </c>
      <c r="K17">
        <v>34</v>
      </c>
      <c r="O17">
        <v>34654</v>
      </c>
      <c r="P17">
        <v>34654</v>
      </c>
      <c r="Q17">
        <v>1358892</v>
      </c>
      <c r="S17">
        <v>5842.9697547391834</v>
      </c>
    </row>
    <row r="18" spans="3:19" x14ac:dyDescent="0.25">
      <c r="C18">
        <v>2</v>
      </c>
      <c r="D18" t="s">
        <v>180</v>
      </c>
      <c r="E18">
        <v>2.1</v>
      </c>
      <c r="I18">
        <v>268</v>
      </c>
      <c r="Q18">
        <v>164961</v>
      </c>
      <c r="S18">
        <v>568.91495601173017</v>
      </c>
    </row>
    <row r="19" spans="3:19" x14ac:dyDescent="0.25">
      <c r="C19">
        <v>2</v>
      </c>
      <c r="D19">
        <v>99</v>
      </c>
      <c r="S19">
        <v>568.91495601173017</v>
      </c>
    </row>
    <row r="20" spans="3:19" x14ac:dyDescent="0.25">
      <c r="C20">
        <v>2</v>
      </c>
      <c r="D20">
        <v>101</v>
      </c>
      <c r="E20">
        <v>2.1</v>
      </c>
      <c r="I20">
        <v>268</v>
      </c>
      <c r="Q20">
        <v>164961</v>
      </c>
    </row>
    <row r="21" spans="3:19" x14ac:dyDescent="0.25">
      <c r="C21">
        <v>2</v>
      </c>
      <c r="D21" t="s">
        <v>1815</v>
      </c>
      <c r="E21">
        <v>10.850000000000001</v>
      </c>
      <c r="I21">
        <v>1599.2</v>
      </c>
      <c r="K21">
        <v>30</v>
      </c>
      <c r="O21">
        <v>4000</v>
      </c>
      <c r="P21">
        <v>4000</v>
      </c>
      <c r="Q21">
        <v>523476</v>
      </c>
      <c r="S21">
        <v>4107.3881320607861</v>
      </c>
    </row>
    <row r="22" spans="3:19" x14ac:dyDescent="0.25">
      <c r="C22">
        <v>2</v>
      </c>
      <c r="D22">
        <v>526</v>
      </c>
      <c r="E22">
        <v>9.8500000000000014</v>
      </c>
      <c r="I22">
        <v>1455.2</v>
      </c>
      <c r="K22">
        <v>30</v>
      </c>
      <c r="O22">
        <v>4000</v>
      </c>
      <c r="P22">
        <v>4000</v>
      </c>
      <c r="Q22">
        <v>500173</v>
      </c>
      <c r="S22">
        <v>4107.3881320607861</v>
      </c>
    </row>
    <row r="23" spans="3:19" x14ac:dyDescent="0.25">
      <c r="C23">
        <v>2</v>
      </c>
      <c r="D23">
        <v>746</v>
      </c>
      <c r="E23">
        <v>1</v>
      </c>
      <c r="I23">
        <v>144</v>
      </c>
      <c r="Q23">
        <v>23303</v>
      </c>
    </row>
    <row r="24" spans="3:19" x14ac:dyDescent="0.25">
      <c r="C24">
        <v>2</v>
      </c>
      <c r="D24" t="s">
        <v>1816</v>
      </c>
      <c r="E24">
        <v>16.25</v>
      </c>
      <c r="I24">
        <v>2080</v>
      </c>
      <c r="J24">
        <v>32</v>
      </c>
      <c r="O24">
        <v>9340</v>
      </c>
      <c r="P24">
        <v>9340</v>
      </c>
      <c r="Q24">
        <v>542567</v>
      </c>
      <c r="S24">
        <v>1166.6666666666667</v>
      </c>
    </row>
    <row r="25" spans="3:19" x14ac:dyDescent="0.25">
      <c r="C25">
        <v>2</v>
      </c>
      <c r="D25">
        <v>303</v>
      </c>
      <c r="E25">
        <v>1</v>
      </c>
      <c r="I25">
        <v>136</v>
      </c>
      <c r="Q25">
        <v>40088</v>
      </c>
      <c r="S25">
        <v>1166.6666666666667</v>
      </c>
    </row>
    <row r="26" spans="3:19" x14ac:dyDescent="0.25">
      <c r="C26">
        <v>2</v>
      </c>
      <c r="D26">
        <v>409</v>
      </c>
      <c r="E26">
        <v>11.75</v>
      </c>
      <c r="I26">
        <v>1460</v>
      </c>
      <c r="J26">
        <v>32</v>
      </c>
      <c r="O26">
        <v>9340</v>
      </c>
      <c r="P26">
        <v>9340</v>
      </c>
      <c r="Q26">
        <v>415752</v>
      </c>
    </row>
    <row r="27" spans="3:19" x14ac:dyDescent="0.25">
      <c r="C27">
        <v>2</v>
      </c>
      <c r="D27">
        <v>630</v>
      </c>
      <c r="E27">
        <v>1</v>
      </c>
      <c r="I27">
        <v>144</v>
      </c>
      <c r="Q27">
        <v>24883</v>
      </c>
    </row>
    <row r="28" spans="3:19" x14ac:dyDescent="0.25">
      <c r="C28">
        <v>2</v>
      </c>
      <c r="D28">
        <v>642</v>
      </c>
      <c r="E28">
        <v>2.5</v>
      </c>
      <c r="I28">
        <v>340</v>
      </c>
      <c r="Q28">
        <v>61844</v>
      </c>
    </row>
    <row r="29" spans="3:19" x14ac:dyDescent="0.25">
      <c r="C29">
        <v>2</v>
      </c>
      <c r="D29" t="s">
        <v>1817</v>
      </c>
      <c r="E29">
        <v>1</v>
      </c>
      <c r="I29">
        <v>144</v>
      </c>
      <c r="Q29">
        <v>28914</v>
      </c>
    </row>
    <row r="30" spans="3:19" x14ac:dyDescent="0.25">
      <c r="C30">
        <v>2</v>
      </c>
      <c r="D30">
        <v>30</v>
      </c>
      <c r="E30">
        <v>1</v>
      </c>
      <c r="I30">
        <v>144</v>
      </c>
      <c r="Q30">
        <v>28914</v>
      </c>
    </row>
    <row r="31" spans="3:19" x14ac:dyDescent="0.25">
      <c r="C31" t="s">
        <v>1819</v>
      </c>
      <c r="E31">
        <v>30.200000000000003</v>
      </c>
      <c r="I31">
        <v>4091.2</v>
      </c>
      <c r="J31">
        <v>32</v>
      </c>
      <c r="K31">
        <v>30</v>
      </c>
      <c r="O31">
        <v>13340</v>
      </c>
      <c r="P31">
        <v>13340</v>
      </c>
      <c r="Q31">
        <v>1259918</v>
      </c>
      <c r="S31">
        <v>5842.9697547391834</v>
      </c>
    </row>
    <row r="32" spans="3:19" x14ac:dyDescent="0.25">
      <c r="C32">
        <v>3</v>
      </c>
      <c r="D32" t="s">
        <v>180</v>
      </c>
      <c r="E32">
        <v>2.1</v>
      </c>
      <c r="I32">
        <v>264</v>
      </c>
      <c r="Q32">
        <v>170562</v>
      </c>
      <c r="S32">
        <v>568.91495601173017</v>
      </c>
    </row>
    <row r="33" spans="3:19" x14ac:dyDescent="0.25">
      <c r="C33">
        <v>3</v>
      </c>
      <c r="D33">
        <v>99</v>
      </c>
      <c r="S33">
        <v>568.91495601173017</v>
      </c>
    </row>
    <row r="34" spans="3:19" x14ac:dyDescent="0.25">
      <c r="C34">
        <v>3</v>
      </c>
      <c r="D34">
        <v>101</v>
      </c>
      <c r="E34">
        <v>2.1</v>
      </c>
      <c r="I34">
        <v>264</v>
      </c>
      <c r="Q34">
        <v>170562</v>
      </c>
    </row>
    <row r="35" spans="3:19" x14ac:dyDescent="0.25">
      <c r="C35">
        <v>3</v>
      </c>
      <c r="D35" t="s">
        <v>1815</v>
      </c>
      <c r="E35">
        <v>10.850000000000001</v>
      </c>
      <c r="I35">
        <v>1592.4</v>
      </c>
      <c r="K35">
        <v>34</v>
      </c>
      <c r="Q35">
        <v>477929</v>
      </c>
      <c r="S35">
        <v>4107.3881320607861</v>
      </c>
    </row>
    <row r="36" spans="3:19" x14ac:dyDescent="0.25">
      <c r="C36">
        <v>3</v>
      </c>
      <c r="D36">
        <v>526</v>
      </c>
      <c r="E36">
        <v>9.8500000000000014</v>
      </c>
      <c r="I36">
        <v>1488.4</v>
      </c>
      <c r="K36">
        <v>34</v>
      </c>
      <c r="Q36">
        <v>458108</v>
      </c>
      <c r="S36">
        <v>4107.3881320607861</v>
      </c>
    </row>
    <row r="37" spans="3:19" x14ac:dyDescent="0.25">
      <c r="C37">
        <v>3</v>
      </c>
      <c r="D37">
        <v>746</v>
      </c>
      <c r="E37">
        <v>1</v>
      </c>
      <c r="I37">
        <v>104</v>
      </c>
      <c r="Q37">
        <v>19821</v>
      </c>
    </row>
    <row r="38" spans="3:19" x14ac:dyDescent="0.25">
      <c r="C38">
        <v>3</v>
      </c>
      <c r="D38" t="s">
        <v>1816</v>
      </c>
      <c r="E38">
        <v>16</v>
      </c>
      <c r="I38">
        <v>2176</v>
      </c>
      <c r="O38">
        <v>750</v>
      </c>
      <c r="P38">
        <v>750</v>
      </c>
      <c r="Q38">
        <v>522383</v>
      </c>
      <c r="S38">
        <v>1166.6666666666667</v>
      </c>
    </row>
    <row r="39" spans="3:19" x14ac:dyDescent="0.25">
      <c r="C39">
        <v>3</v>
      </c>
      <c r="D39">
        <v>303</v>
      </c>
      <c r="E39">
        <v>1</v>
      </c>
      <c r="I39">
        <v>168</v>
      </c>
      <c r="Q39">
        <v>40427</v>
      </c>
      <c r="S39">
        <v>1166.6666666666667</v>
      </c>
    </row>
    <row r="40" spans="3:19" x14ac:dyDescent="0.25">
      <c r="C40">
        <v>3</v>
      </c>
      <c r="D40">
        <v>409</v>
      </c>
      <c r="E40">
        <v>11.5</v>
      </c>
      <c r="I40">
        <v>1504</v>
      </c>
      <c r="O40">
        <v>750</v>
      </c>
      <c r="P40">
        <v>750</v>
      </c>
      <c r="Q40">
        <v>396692</v>
      </c>
    </row>
    <row r="41" spans="3:19" x14ac:dyDescent="0.25">
      <c r="C41">
        <v>3</v>
      </c>
      <c r="D41">
        <v>630</v>
      </c>
      <c r="E41">
        <v>1</v>
      </c>
      <c r="I41">
        <v>136</v>
      </c>
      <c r="Q41">
        <v>25201</v>
      </c>
    </row>
    <row r="42" spans="3:19" x14ac:dyDescent="0.25">
      <c r="C42">
        <v>3</v>
      </c>
      <c r="D42">
        <v>642</v>
      </c>
      <c r="E42">
        <v>2.5</v>
      </c>
      <c r="I42">
        <v>368</v>
      </c>
      <c r="Q42">
        <v>60063</v>
      </c>
    </row>
    <row r="43" spans="3:19" x14ac:dyDescent="0.25">
      <c r="C43">
        <v>3</v>
      </c>
      <c r="D43" t="s">
        <v>1817</v>
      </c>
      <c r="E43">
        <v>1</v>
      </c>
      <c r="I43">
        <v>152</v>
      </c>
      <c r="Q43">
        <v>29209</v>
      </c>
    </row>
    <row r="44" spans="3:19" x14ac:dyDescent="0.25">
      <c r="C44">
        <v>3</v>
      </c>
      <c r="D44">
        <v>30</v>
      </c>
      <c r="E44">
        <v>1</v>
      </c>
      <c r="I44">
        <v>152</v>
      </c>
      <c r="Q44">
        <v>29209</v>
      </c>
    </row>
    <row r="45" spans="3:19" x14ac:dyDescent="0.25">
      <c r="C45" t="s">
        <v>1820</v>
      </c>
      <c r="E45">
        <v>29.950000000000003</v>
      </c>
      <c r="I45">
        <v>4184.3999999999996</v>
      </c>
      <c r="K45">
        <v>34</v>
      </c>
      <c r="O45">
        <v>750</v>
      </c>
      <c r="P45">
        <v>750</v>
      </c>
      <c r="Q45">
        <v>1200083</v>
      </c>
      <c r="S45">
        <v>5842.9697547391834</v>
      </c>
    </row>
    <row r="46" spans="3:19" x14ac:dyDescent="0.25">
      <c r="C46">
        <v>4</v>
      </c>
      <c r="D46" t="s">
        <v>180</v>
      </c>
      <c r="E46">
        <v>2.1</v>
      </c>
      <c r="I46">
        <v>336</v>
      </c>
      <c r="O46">
        <v>7000</v>
      </c>
      <c r="P46">
        <v>7000</v>
      </c>
      <c r="Q46">
        <v>161768</v>
      </c>
      <c r="S46">
        <v>568.91495601173017</v>
      </c>
    </row>
    <row r="47" spans="3:19" x14ac:dyDescent="0.25">
      <c r="C47">
        <v>4</v>
      </c>
      <c r="D47">
        <v>99</v>
      </c>
      <c r="S47">
        <v>568.91495601173017</v>
      </c>
    </row>
    <row r="48" spans="3:19" x14ac:dyDescent="0.25">
      <c r="C48">
        <v>4</v>
      </c>
      <c r="D48">
        <v>101</v>
      </c>
      <c r="E48">
        <v>2.1</v>
      </c>
      <c r="I48">
        <v>336</v>
      </c>
      <c r="O48">
        <v>7000</v>
      </c>
      <c r="P48">
        <v>7000</v>
      </c>
      <c r="Q48">
        <v>161768</v>
      </c>
    </row>
    <row r="49" spans="3:19" x14ac:dyDescent="0.25">
      <c r="C49">
        <v>4</v>
      </c>
      <c r="D49" t="s">
        <v>1815</v>
      </c>
      <c r="E49">
        <v>9.8500000000000014</v>
      </c>
      <c r="I49">
        <v>1584.4</v>
      </c>
      <c r="K49">
        <v>34</v>
      </c>
      <c r="O49">
        <v>5100</v>
      </c>
      <c r="P49">
        <v>5100</v>
      </c>
      <c r="Q49">
        <v>442786</v>
      </c>
      <c r="S49">
        <v>4107.3881320607861</v>
      </c>
    </row>
    <row r="50" spans="3:19" x14ac:dyDescent="0.25">
      <c r="C50">
        <v>4</v>
      </c>
      <c r="D50">
        <v>526</v>
      </c>
      <c r="E50">
        <v>8.8500000000000014</v>
      </c>
      <c r="I50">
        <v>1416.4</v>
      </c>
      <c r="K50">
        <v>34</v>
      </c>
      <c r="O50">
        <v>5100</v>
      </c>
      <c r="P50">
        <v>5100</v>
      </c>
      <c r="Q50">
        <v>417787</v>
      </c>
      <c r="S50">
        <v>4107.3881320607861</v>
      </c>
    </row>
    <row r="51" spans="3:19" x14ac:dyDescent="0.25">
      <c r="C51">
        <v>4</v>
      </c>
      <c r="D51">
        <v>746</v>
      </c>
      <c r="E51">
        <v>1</v>
      </c>
      <c r="I51">
        <v>168</v>
      </c>
      <c r="Q51">
        <v>24999</v>
      </c>
    </row>
    <row r="52" spans="3:19" x14ac:dyDescent="0.25">
      <c r="C52">
        <v>4</v>
      </c>
      <c r="D52" t="s">
        <v>1816</v>
      </c>
      <c r="E52">
        <v>16</v>
      </c>
      <c r="I52">
        <v>1948</v>
      </c>
      <c r="J52">
        <v>20.5</v>
      </c>
      <c r="O52">
        <v>30860</v>
      </c>
      <c r="P52">
        <v>30860</v>
      </c>
      <c r="Q52">
        <v>522885</v>
      </c>
      <c r="S52">
        <v>1166.6666666666667</v>
      </c>
    </row>
    <row r="53" spans="3:19" x14ac:dyDescent="0.25">
      <c r="C53">
        <v>4</v>
      </c>
      <c r="D53">
        <v>303</v>
      </c>
      <c r="E53">
        <v>1</v>
      </c>
      <c r="I53">
        <v>136</v>
      </c>
      <c r="Q53">
        <v>40912</v>
      </c>
      <c r="S53">
        <v>1166.6666666666667</v>
      </c>
    </row>
    <row r="54" spans="3:19" x14ac:dyDescent="0.25">
      <c r="C54">
        <v>4</v>
      </c>
      <c r="D54">
        <v>409</v>
      </c>
      <c r="E54">
        <v>11.5</v>
      </c>
      <c r="I54">
        <v>1340</v>
      </c>
      <c r="J54">
        <v>20.5</v>
      </c>
      <c r="O54">
        <v>30860</v>
      </c>
      <c r="P54">
        <v>30860</v>
      </c>
      <c r="Q54">
        <v>393684</v>
      </c>
    </row>
    <row r="55" spans="3:19" x14ac:dyDescent="0.25">
      <c r="C55">
        <v>4</v>
      </c>
      <c r="D55">
        <v>630</v>
      </c>
      <c r="E55">
        <v>1</v>
      </c>
      <c r="I55">
        <v>136</v>
      </c>
      <c r="Q55">
        <v>25437</v>
      </c>
    </row>
    <row r="56" spans="3:19" x14ac:dyDescent="0.25">
      <c r="C56">
        <v>4</v>
      </c>
      <c r="D56">
        <v>642</v>
      </c>
      <c r="E56">
        <v>2.5</v>
      </c>
      <c r="I56">
        <v>336</v>
      </c>
      <c r="Q56">
        <v>62852</v>
      </c>
    </row>
    <row r="57" spans="3:19" x14ac:dyDescent="0.25">
      <c r="C57">
        <v>4</v>
      </c>
      <c r="D57" t="s">
        <v>1817</v>
      </c>
      <c r="E57">
        <v>1</v>
      </c>
      <c r="I57">
        <v>104</v>
      </c>
      <c r="Q57">
        <v>22848</v>
      </c>
    </row>
    <row r="58" spans="3:19" x14ac:dyDescent="0.25">
      <c r="C58">
        <v>4</v>
      </c>
      <c r="D58">
        <v>30</v>
      </c>
      <c r="E58">
        <v>1</v>
      </c>
      <c r="I58">
        <v>104</v>
      </c>
      <c r="Q58">
        <v>22848</v>
      </c>
    </row>
    <row r="59" spans="3:19" x14ac:dyDescent="0.25">
      <c r="C59" t="s">
        <v>1821</v>
      </c>
      <c r="E59">
        <v>28.950000000000003</v>
      </c>
      <c r="I59">
        <v>3972.4</v>
      </c>
      <c r="J59">
        <v>20.5</v>
      </c>
      <c r="K59">
        <v>34</v>
      </c>
      <c r="O59">
        <v>42960</v>
      </c>
      <c r="P59">
        <v>42960</v>
      </c>
      <c r="Q59">
        <v>1150287</v>
      </c>
      <c r="S59">
        <v>5842.9697547391834</v>
      </c>
    </row>
    <row r="60" spans="3:19" x14ac:dyDescent="0.25">
      <c r="C60">
        <v>5</v>
      </c>
      <c r="D60" t="s">
        <v>180</v>
      </c>
      <c r="E60">
        <v>2.1</v>
      </c>
      <c r="I60">
        <v>312</v>
      </c>
      <c r="Q60">
        <v>169929</v>
      </c>
      <c r="S60">
        <v>568.91495601173017</v>
      </c>
    </row>
    <row r="61" spans="3:19" x14ac:dyDescent="0.25">
      <c r="C61">
        <v>5</v>
      </c>
      <c r="D61">
        <v>99</v>
      </c>
      <c r="S61">
        <v>568.91495601173017</v>
      </c>
    </row>
    <row r="62" spans="3:19" x14ac:dyDescent="0.25">
      <c r="C62">
        <v>5</v>
      </c>
      <c r="D62">
        <v>101</v>
      </c>
      <c r="E62">
        <v>2.1</v>
      </c>
      <c r="I62">
        <v>312</v>
      </c>
      <c r="Q62">
        <v>169929</v>
      </c>
    </row>
    <row r="63" spans="3:19" x14ac:dyDescent="0.25">
      <c r="C63">
        <v>5</v>
      </c>
      <c r="D63" t="s">
        <v>1815</v>
      </c>
      <c r="E63">
        <v>10.850000000000001</v>
      </c>
      <c r="I63">
        <v>1555.2</v>
      </c>
      <c r="K63">
        <v>34</v>
      </c>
      <c r="Q63">
        <v>462670</v>
      </c>
      <c r="R63">
        <v>2000</v>
      </c>
      <c r="S63">
        <v>4107.3881320607861</v>
      </c>
    </row>
    <row r="64" spans="3:19" x14ac:dyDescent="0.25">
      <c r="C64">
        <v>5</v>
      </c>
      <c r="D64">
        <v>526</v>
      </c>
      <c r="E64">
        <v>8.8500000000000014</v>
      </c>
      <c r="I64">
        <v>1255.2</v>
      </c>
      <c r="K64">
        <v>34</v>
      </c>
      <c r="Q64">
        <v>409924</v>
      </c>
      <c r="R64">
        <v>2000</v>
      </c>
      <c r="S64">
        <v>4107.3881320607861</v>
      </c>
    </row>
    <row r="65" spans="3:19" x14ac:dyDescent="0.25">
      <c r="C65">
        <v>5</v>
      </c>
      <c r="D65">
        <v>746</v>
      </c>
      <c r="E65">
        <v>2</v>
      </c>
      <c r="I65">
        <v>300</v>
      </c>
      <c r="Q65">
        <v>52746</v>
      </c>
    </row>
    <row r="66" spans="3:19" x14ac:dyDescent="0.25">
      <c r="C66">
        <v>5</v>
      </c>
      <c r="D66" t="s">
        <v>1816</v>
      </c>
      <c r="E66">
        <v>16</v>
      </c>
      <c r="I66">
        <v>2120</v>
      </c>
      <c r="J66">
        <v>26</v>
      </c>
      <c r="O66">
        <v>18432</v>
      </c>
      <c r="P66">
        <v>18432</v>
      </c>
      <c r="Q66">
        <v>529996</v>
      </c>
      <c r="S66">
        <v>1166.6666666666667</v>
      </c>
    </row>
    <row r="67" spans="3:19" x14ac:dyDescent="0.25">
      <c r="C67">
        <v>5</v>
      </c>
      <c r="D67">
        <v>303</v>
      </c>
      <c r="E67">
        <v>1</v>
      </c>
      <c r="I67">
        <v>164</v>
      </c>
      <c r="Q67">
        <v>40335</v>
      </c>
      <c r="S67">
        <v>1166.6666666666667</v>
      </c>
    </row>
    <row r="68" spans="3:19" x14ac:dyDescent="0.25">
      <c r="C68">
        <v>5</v>
      </c>
      <c r="D68">
        <v>409</v>
      </c>
      <c r="E68">
        <v>11.5</v>
      </c>
      <c r="I68">
        <v>1432</v>
      </c>
      <c r="J68">
        <v>26</v>
      </c>
      <c r="O68">
        <v>18432</v>
      </c>
      <c r="P68">
        <v>18432</v>
      </c>
      <c r="Q68">
        <v>404116</v>
      </c>
    </row>
    <row r="69" spans="3:19" x14ac:dyDescent="0.25">
      <c r="C69">
        <v>5</v>
      </c>
      <c r="D69">
        <v>630</v>
      </c>
      <c r="E69">
        <v>1</v>
      </c>
      <c r="I69">
        <v>160</v>
      </c>
      <c r="Q69">
        <v>25074</v>
      </c>
    </row>
    <row r="70" spans="3:19" x14ac:dyDescent="0.25">
      <c r="C70">
        <v>5</v>
      </c>
      <c r="D70">
        <v>642</v>
      </c>
      <c r="E70">
        <v>2.5</v>
      </c>
      <c r="I70">
        <v>364</v>
      </c>
      <c r="Q70">
        <v>60471</v>
      </c>
    </row>
    <row r="71" spans="3:19" x14ac:dyDescent="0.25">
      <c r="C71">
        <v>5</v>
      </c>
      <c r="D71" t="s">
        <v>1817</v>
      </c>
      <c r="E71">
        <v>1</v>
      </c>
      <c r="I71">
        <v>104</v>
      </c>
      <c r="Q71">
        <v>18027</v>
      </c>
    </row>
    <row r="72" spans="3:19" x14ac:dyDescent="0.25">
      <c r="C72">
        <v>5</v>
      </c>
      <c r="D72">
        <v>30</v>
      </c>
      <c r="E72">
        <v>1</v>
      </c>
      <c r="I72">
        <v>104</v>
      </c>
      <c r="Q72">
        <v>18027</v>
      </c>
    </row>
    <row r="73" spans="3:19" x14ac:dyDescent="0.25">
      <c r="C73" t="s">
        <v>1822</v>
      </c>
      <c r="E73">
        <v>29.950000000000003</v>
      </c>
      <c r="I73">
        <v>4091.2</v>
      </c>
      <c r="J73">
        <v>26</v>
      </c>
      <c r="K73">
        <v>34</v>
      </c>
      <c r="O73">
        <v>18432</v>
      </c>
      <c r="P73">
        <v>18432</v>
      </c>
      <c r="Q73">
        <v>1180622</v>
      </c>
      <c r="R73">
        <v>2000</v>
      </c>
      <c r="S73">
        <v>5842.9697547391834</v>
      </c>
    </row>
  </sheetData>
  <hyperlinks>
    <hyperlink ref="A2" location="Obsah!A1" display="Zpět na Obsah  KL 01  1.-4.měsíc" xr:uid="{E33FB1FE-4307-4AE3-B786-B3527C85B44E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81" t="s">
        <v>1837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5" customHeight="1" thickBot="1" x14ac:dyDescent="0.25">
      <c r="A2" s="402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5" customHeight="1" thickBot="1" x14ac:dyDescent="0.25">
      <c r="A3" s="188" t="s">
        <v>111</v>
      </c>
      <c r="B3" s="189">
        <f>SUBTOTAL(9,B6:B1048576)/4</f>
        <v>28788857</v>
      </c>
      <c r="C3" s="190">
        <f t="shared" ref="C3:Z3" si="0">SUBTOTAL(9,C6:C1048576)</f>
        <v>6</v>
      </c>
      <c r="D3" s="190"/>
      <c r="E3" s="190">
        <f>SUBTOTAL(9,E6:E1048576)/4</f>
        <v>33880336</v>
      </c>
      <c r="F3" s="190"/>
      <c r="G3" s="190">
        <f t="shared" si="0"/>
        <v>9</v>
      </c>
      <c r="H3" s="190">
        <f>SUBTOTAL(9,H6:H1048576)/4</f>
        <v>23779001</v>
      </c>
      <c r="I3" s="193">
        <f>IF(B3&lt;&gt;0,H3/B3,"")</f>
        <v>0.8259793363800445</v>
      </c>
      <c r="J3" s="191">
        <f>IF(E3&lt;&gt;0,H3/E3,"")</f>
        <v>0.70185257312678362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5" customHeight="1" x14ac:dyDescent="0.2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5" customHeight="1" thickBot="1" x14ac:dyDescent="0.25">
      <c r="A5" s="460"/>
      <c r="B5" s="461">
        <v>2018</v>
      </c>
      <c r="C5" s="462"/>
      <c r="D5" s="462"/>
      <c r="E5" s="462">
        <v>2019</v>
      </c>
      <c r="F5" s="462"/>
      <c r="G5" s="462"/>
      <c r="H5" s="462">
        <v>2020</v>
      </c>
      <c r="I5" s="463" t="s">
        <v>234</v>
      </c>
      <c r="J5" s="464" t="s">
        <v>2</v>
      </c>
      <c r="K5" s="461">
        <v>2015</v>
      </c>
      <c r="L5" s="462"/>
      <c r="M5" s="462"/>
      <c r="N5" s="462">
        <v>2019</v>
      </c>
      <c r="O5" s="462"/>
      <c r="P5" s="462"/>
      <c r="Q5" s="462">
        <v>2020</v>
      </c>
      <c r="R5" s="463" t="s">
        <v>234</v>
      </c>
      <c r="S5" s="464" t="s">
        <v>2</v>
      </c>
      <c r="T5" s="461">
        <v>2015</v>
      </c>
      <c r="U5" s="462"/>
      <c r="V5" s="462"/>
      <c r="W5" s="462">
        <v>2019</v>
      </c>
      <c r="X5" s="462"/>
      <c r="Y5" s="462"/>
      <c r="Z5" s="462">
        <v>2020</v>
      </c>
      <c r="AA5" s="463" t="s">
        <v>234</v>
      </c>
      <c r="AB5" s="464" t="s">
        <v>2</v>
      </c>
    </row>
    <row r="6" spans="1:28" ht="14.45" customHeight="1" x14ac:dyDescent="0.25">
      <c r="A6" s="465" t="s">
        <v>1833</v>
      </c>
      <c r="B6" s="466"/>
      <c r="C6" s="467"/>
      <c r="D6" s="467"/>
      <c r="E6" s="466">
        <v>2254457</v>
      </c>
      <c r="F6" s="467"/>
      <c r="G6" s="467">
        <v>1</v>
      </c>
      <c r="H6" s="466">
        <v>1496103</v>
      </c>
      <c r="I6" s="467"/>
      <c r="J6" s="467">
        <v>0.66362010896637191</v>
      </c>
      <c r="K6" s="466"/>
      <c r="L6" s="467"/>
      <c r="M6" s="467"/>
      <c r="N6" s="466"/>
      <c r="O6" s="467"/>
      <c r="P6" s="467"/>
      <c r="Q6" s="466"/>
      <c r="R6" s="467"/>
      <c r="S6" s="467"/>
      <c r="T6" s="466"/>
      <c r="U6" s="467"/>
      <c r="V6" s="467"/>
      <c r="W6" s="466"/>
      <c r="X6" s="467"/>
      <c r="Y6" s="467"/>
      <c r="Z6" s="466"/>
      <c r="AA6" s="467"/>
      <c r="AB6" s="468"/>
    </row>
    <row r="7" spans="1:28" ht="14.45" customHeight="1" x14ac:dyDescent="0.25">
      <c r="A7" s="479" t="s">
        <v>1834</v>
      </c>
      <c r="B7" s="469"/>
      <c r="C7" s="470"/>
      <c r="D7" s="470"/>
      <c r="E7" s="469">
        <v>2254457</v>
      </c>
      <c r="F7" s="470"/>
      <c r="G7" s="470">
        <v>1</v>
      </c>
      <c r="H7" s="469">
        <v>1496103</v>
      </c>
      <c r="I7" s="470"/>
      <c r="J7" s="470">
        <v>0.66362010896637191</v>
      </c>
      <c r="K7" s="469"/>
      <c r="L7" s="470"/>
      <c r="M7" s="470"/>
      <c r="N7" s="469"/>
      <c r="O7" s="470"/>
      <c r="P7" s="470"/>
      <c r="Q7" s="469"/>
      <c r="R7" s="470"/>
      <c r="S7" s="470"/>
      <c r="T7" s="469"/>
      <c r="U7" s="470"/>
      <c r="V7" s="470"/>
      <c r="W7" s="469"/>
      <c r="X7" s="470"/>
      <c r="Y7" s="470"/>
      <c r="Z7" s="469"/>
      <c r="AA7" s="470"/>
      <c r="AB7" s="471"/>
    </row>
    <row r="8" spans="1:28" ht="14.45" customHeight="1" x14ac:dyDescent="0.25">
      <c r="A8" s="472" t="s">
        <v>1835</v>
      </c>
      <c r="B8" s="473">
        <v>28788857</v>
      </c>
      <c r="C8" s="474">
        <v>1</v>
      </c>
      <c r="D8" s="474">
        <v>0.91029428778880739</v>
      </c>
      <c r="E8" s="473">
        <v>31625879</v>
      </c>
      <c r="F8" s="474">
        <v>1.0985458366756276</v>
      </c>
      <c r="G8" s="474">
        <v>1</v>
      </c>
      <c r="H8" s="473">
        <v>22282898</v>
      </c>
      <c r="I8" s="474">
        <v>0.77401120857281691</v>
      </c>
      <c r="J8" s="474">
        <v>0.70457798184834641</v>
      </c>
      <c r="K8" s="473"/>
      <c r="L8" s="474"/>
      <c r="M8" s="474"/>
      <c r="N8" s="473"/>
      <c r="O8" s="474"/>
      <c r="P8" s="474"/>
      <c r="Q8" s="473"/>
      <c r="R8" s="474"/>
      <c r="S8" s="474"/>
      <c r="T8" s="473"/>
      <c r="U8" s="474"/>
      <c r="V8" s="474"/>
      <c r="W8" s="473"/>
      <c r="X8" s="474"/>
      <c r="Y8" s="474"/>
      <c r="Z8" s="473"/>
      <c r="AA8" s="474"/>
      <c r="AB8" s="475"/>
    </row>
    <row r="9" spans="1:28" ht="14.45" customHeight="1" thickBot="1" x14ac:dyDescent="0.3">
      <c r="A9" s="480" t="s">
        <v>1836</v>
      </c>
      <c r="B9" s="476">
        <v>28788857</v>
      </c>
      <c r="C9" s="477">
        <v>1</v>
      </c>
      <c r="D9" s="477">
        <v>0.91029428778880739</v>
      </c>
      <c r="E9" s="476">
        <v>31625879</v>
      </c>
      <c r="F9" s="477">
        <v>1.0985458366756276</v>
      </c>
      <c r="G9" s="477">
        <v>1</v>
      </c>
      <c r="H9" s="476">
        <v>22282898</v>
      </c>
      <c r="I9" s="477">
        <v>0.77401120857281691</v>
      </c>
      <c r="J9" s="477">
        <v>0.70457798184834641</v>
      </c>
      <c r="K9" s="476"/>
      <c r="L9" s="477"/>
      <c r="M9" s="477"/>
      <c r="N9" s="476"/>
      <c r="O9" s="477"/>
      <c r="P9" s="477"/>
      <c r="Q9" s="476"/>
      <c r="R9" s="477"/>
      <c r="S9" s="477"/>
      <c r="T9" s="476"/>
      <c r="U9" s="477"/>
      <c r="V9" s="477"/>
      <c r="W9" s="476"/>
      <c r="X9" s="477"/>
      <c r="Y9" s="477"/>
      <c r="Z9" s="476"/>
      <c r="AA9" s="477"/>
      <c r="AB9" s="478"/>
    </row>
    <row r="10" spans="1:28" ht="14.45" customHeight="1" thickBot="1" x14ac:dyDescent="0.25"/>
    <row r="11" spans="1:28" ht="14.45" customHeight="1" x14ac:dyDescent="0.25">
      <c r="A11" s="465" t="s">
        <v>442</v>
      </c>
      <c r="B11" s="466">
        <v>28430369</v>
      </c>
      <c r="C11" s="467">
        <v>1</v>
      </c>
      <c r="D11" s="467">
        <v>0.84771912099436664</v>
      </c>
      <c r="E11" s="466">
        <v>33537487</v>
      </c>
      <c r="F11" s="467">
        <v>1.1796360082417503</v>
      </c>
      <c r="G11" s="467">
        <v>1</v>
      </c>
      <c r="H11" s="466">
        <v>23472569</v>
      </c>
      <c r="I11" s="467">
        <v>0.82561605162423324</v>
      </c>
      <c r="J11" s="468">
        <v>0.69989051356173471</v>
      </c>
    </row>
    <row r="12" spans="1:28" ht="14.45" customHeight="1" x14ac:dyDescent="0.25">
      <c r="A12" s="479" t="s">
        <v>1838</v>
      </c>
      <c r="B12" s="469">
        <v>28430369</v>
      </c>
      <c r="C12" s="470">
        <v>1</v>
      </c>
      <c r="D12" s="470">
        <v>0.84771912099436664</v>
      </c>
      <c r="E12" s="469">
        <v>33537487</v>
      </c>
      <c r="F12" s="470">
        <v>1.1796360082417503</v>
      </c>
      <c r="G12" s="470">
        <v>1</v>
      </c>
      <c r="H12" s="469">
        <v>23472569</v>
      </c>
      <c r="I12" s="470">
        <v>0.82561605162423324</v>
      </c>
      <c r="J12" s="471">
        <v>0.69989051356173471</v>
      </c>
    </row>
    <row r="13" spans="1:28" ht="14.45" customHeight="1" x14ac:dyDescent="0.25">
      <c r="A13" s="472" t="s">
        <v>1839</v>
      </c>
      <c r="B13" s="473">
        <v>358488</v>
      </c>
      <c r="C13" s="474">
        <v>1</v>
      </c>
      <c r="D13" s="474">
        <v>1.0456148333522921</v>
      </c>
      <c r="E13" s="473">
        <v>342849</v>
      </c>
      <c r="F13" s="474">
        <v>0.95637510879025245</v>
      </c>
      <c r="G13" s="474">
        <v>1</v>
      </c>
      <c r="H13" s="473">
        <v>306432</v>
      </c>
      <c r="I13" s="474">
        <v>0.85479011849769027</v>
      </c>
      <c r="J13" s="475">
        <v>0.89378122730414844</v>
      </c>
    </row>
    <row r="14" spans="1:28" ht="14.45" customHeight="1" x14ac:dyDescent="0.25">
      <c r="A14" s="479" t="s">
        <v>1838</v>
      </c>
      <c r="B14" s="469">
        <v>358488</v>
      </c>
      <c r="C14" s="470">
        <v>1</v>
      </c>
      <c r="D14" s="470">
        <v>1.2171610169491525</v>
      </c>
      <c r="E14" s="469">
        <v>294528</v>
      </c>
      <c r="F14" s="470">
        <v>0.82158398607484773</v>
      </c>
      <c r="G14" s="470">
        <v>1</v>
      </c>
      <c r="H14" s="469">
        <v>306432</v>
      </c>
      <c r="I14" s="470">
        <v>0.85479011849769027</v>
      </c>
      <c r="J14" s="471">
        <v>1.0404172099087354</v>
      </c>
    </row>
    <row r="15" spans="1:28" ht="14.45" customHeight="1" thickBot="1" x14ac:dyDescent="0.3">
      <c r="A15" s="480" t="s">
        <v>1840</v>
      </c>
      <c r="B15" s="476"/>
      <c r="C15" s="477"/>
      <c r="D15" s="477"/>
      <c r="E15" s="476">
        <v>48321</v>
      </c>
      <c r="F15" s="477"/>
      <c r="G15" s="477">
        <v>1</v>
      </c>
      <c r="H15" s="476"/>
      <c r="I15" s="477"/>
      <c r="J15" s="478"/>
    </row>
    <row r="16" spans="1:28" ht="14.45" customHeight="1" x14ac:dyDescent="0.2">
      <c r="A16" s="481" t="s">
        <v>209</v>
      </c>
    </row>
    <row r="17" spans="1:1" ht="14.45" customHeight="1" x14ac:dyDescent="0.2">
      <c r="A17" s="482" t="s">
        <v>1841</v>
      </c>
    </row>
    <row r="18" spans="1:1" ht="14.45" customHeight="1" x14ac:dyDescent="0.2">
      <c r="A18" s="481" t="s">
        <v>1842</v>
      </c>
    </row>
    <row r="19" spans="1:1" ht="14.45" customHeight="1" x14ac:dyDescent="0.2">
      <c r="A19" s="481" t="s">
        <v>1843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E9A5663-4DE4-4C04-8B95-6D74903299D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81" t="s">
        <v>1845</v>
      </c>
      <c r="B1" s="297"/>
      <c r="C1" s="297"/>
      <c r="D1" s="297"/>
      <c r="E1" s="297"/>
      <c r="F1" s="297"/>
      <c r="G1" s="297"/>
    </row>
    <row r="2" spans="1:7" ht="14.45" customHeight="1" thickBot="1" x14ac:dyDescent="0.25">
      <c r="A2" s="402" t="s">
        <v>235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41" t="s">
        <v>111</v>
      </c>
      <c r="B3" s="227">
        <f t="shared" ref="B3:G3" si="0">SUBTOTAL(9,B6:B1048576)</f>
        <v>57902</v>
      </c>
      <c r="C3" s="228">
        <f t="shared" si="0"/>
        <v>60076</v>
      </c>
      <c r="D3" s="240">
        <f t="shared" si="0"/>
        <v>46460</v>
      </c>
      <c r="E3" s="192">
        <f t="shared" si="0"/>
        <v>28788857</v>
      </c>
      <c r="F3" s="190">
        <f t="shared" si="0"/>
        <v>33880336</v>
      </c>
      <c r="G3" s="229">
        <f t="shared" si="0"/>
        <v>23779001</v>
      </c>
    </row>
    <row r="4" spans="1:7" ht="14.45" customHeight="1" x14ac:dyDescent="0.2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5" customHeight="1" thickBot="1" x14ac:dyDescent="0.25">
      <c r="A5" s="460"/>
      <c r="B5" s="461">
        <v>2018</v>
      </c>
      <c r="C5" s="462">
        <v>2019</v>
      </c>
      <c r="D5" s="483">
        <v>2020</v>
      </c>
      <c r="E5" s="461">
        <v>2018</v>
      </c>
      <c r="F5" s="462">
        <v>2019</v>
      </c>
      <c r="G5" s="483">
        <v>2020</v>
      </c>
    </row>
    <row r="6" spans="1:7" ht="14.45" customHeight="1" x14ac:dyDescent="0.2">
      <c r="A6" s="447" t="s">
        <v>1838</v>
      </c>
      <c r="B6" s="425">
        <v>57902</v>
      </c>
      <c r="C6" s="425">
        <v>60013</v>
      </c>
      <c r="D6" s="425">
        <v>46460</v>
      </c>
      <c r="E6" s="484">
        <v>28788857</v>
      </c>
      <c r="F6" s="484">
        <v>33832015</v>
      </c>
      <c r="G6" s="485">
        <v>23779001</v>
      </c>
    </row>
    <row r="7" spans="1:7" ht="14.45" customHeight="1" thickBot="1" x14ac:dyDescent="0.25">
      <c r="A7" s="488" t="s">
        <v>1844</v>
      </c>
      <c r="B7" s="439"/>
      <c r="C7" s="439">
        <v>63</v>
      </c>
      <c r="D7" s="439"/>
      <c r="E7" s="486"/>
      <c r="F7" s="486">
        <v>48321</v>
      </c>
      <c r="G7" s="487"/>
    </row>
    <row r="8" spans="1:7" ht="14.45" customHeight="1" x14ac:dyDescent="0.2">
      <c r="A8" s="481" t="s">
        <v>209</v>
      </c>
    </row>
    <row r="9" spans="1:7" ht="14.45" customHeight="1" x14ac:dyDescent="0.2">
      <c r="A9" s="482" t="s">
        <v>1841</v>
      </c>
    </row>
    <row r="10" spans="1:7" ht="14.45" customHeight="1" x14ac:dyDescent="0.2">
      <c r="A10" s="481" t="s">
        <v>1842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ADD39E3-6FCC-4CD4-BC3E-057A72D1386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97" t="s">
        <v>2002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5" customHeight="1" thickBot="1" x14ac:dyDescent="0.25">
      <c r="A2" s="402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5" customHeight="1" thickBot="1" x14ac:dyDescent="0.25">
      <c r="F3" s="63" t="s">
        <v>111</v>
      </c>
      <c r="G3" s="77">
        <f t="shared" ref="G3:P3" si="0">SUBTOTAL(9,G6:G1048576)</f>
        <v>57902</v>
      </c>
      <c r="H3" s="78">
        <f t="shared" si="0"/>
        <v>28788857</v>
      </c>
      <c r="I3" s="58"/>
      <c r="J3" s="58"/>
      <c r="K3" s="78">
        <f t="shared" si="0"/>
        <v>60076</v>
      </c>
      <c r="L3" s="78">
        <f t="shared" si="0"/>
        <v>33880336</v>
      </c>
      <c r="M3" s="58"/>
      <c r="N3" s="58"/>
      <c r="O3" s="78">
        <f t="shared" si="0"/>
        <v>46460</v>
      </c>
      <c r="P3" s="78">
        <f t="shared" si="0"/>
        <v>23779001</v>
      </c>
      <c r="Q3" s="59">
        <f>IF(L3=0,0,P3/L3)</f>
        <v>0.70185257312678362</v>
      </c>
      <c r="R3" s="79">
        <f>IF(O3=0,0,P3/O3)</f>
        <v>511.81663796814462</v>
      </c>
    </row>
    <row r="4" spans="1:18" ht="14.45" customHeight="1" x14ac:dyDescent="0.2">
      <c r="A4" s="389" t="s">
        <v>176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2018</v>
      </c>
      <c r="H4" s="394"/>
      <c r="I4" s="76"/>
      <c r="J4" s="76"/>
      <c r="K4" s="393">
        <v>2019</v>
      </c>
      <c r="L4" s="394"/>
      <c r="M4" s="76"/>
      <c r="N4" s="76"/>
      <c r="O4" s="393">
        <v>2020</v>
      </c>
      <c r="P4" s="394"/>
      <c r="Q4" s="395" t="s">
        <v>2</v>
      </c>
      <c r="R4" s="390" t="s">
        <v>83</v>
      </c>
    </row>
    <row r="5" spans="1:18" ht="14.45" customHeight="1" thickBot="1" x14ac:dyDescent="0.25">
      <c r="A5" s="489"/>
      <c r="B5" s="489"/>
      <c r="C5" s="490"/>
      <c r="D5" s="491"/>
      <c r="E5" s="492"/>
      <c r="F5" s="493"/>
      <c r="G5" s="494" t="s">
        <v>57</v>
      </c>
      <c r="H5" s="495" t="s">
        <v>14</v>
      </c>
      <c r="I5" s="496"/>
      <c r="J5" s="496"/>
      <c r="K5" s="494" t="s">
        <v>57</v>
      </c>
      <c r="L5" s="495" t="s">
        <v>14</v>
      </c>
      <c r="M5" s="496"/>
      <c r="N5" s="496"/>
      <c r="O5" s="494" t="s">
        <v>57</v>
      </c>
      <c r="P5" s="495" t="s">
        <v>14</v>
      </c>
      <c r="Q5" s="497"/>
      <c r="R5" s="498"/>
    </row>
    <row r="6" spans="1:18" ht="14.45" customHeight="1" x14ac:dyDescent="0.2">
      <c r="A6" s="420" t="s">
        <v>1846</v>
      </c>
      <c r="B6" s="421" t="s">
        <v>1847</v>
      </c>
      <c r="C6" s="421" t="s">
        <v>442</v>
      </c>
      <c r="D6" s="421" t="s">
        <v>1848</v>
      </c>
      <c r="E6" s="421" t="s">
        <v>1849</v>
      </c>
      <c r="F6" s="421" t="s">
        <v>1850</v>
      </c>
      <c r="G6" s="425">
        <v>139</v>
      </c>
      <c r="H6" s="425">
        <v>206137</v>
      </c>
      <c r="I6" s="421">
        <v>0.64520642273623585</v>
      </c>
      <c r="J6" s="421">
        <v>1483</v>
      </c>
      <c r="K6" s="425">
        <v>215</v>
      </c>
      <c r="L6" s="425">
        <v>319490</v>
      </c>
      <c r="M6" s="421">
        <v>1</v>
      </c>
      <c r="N6" s="421">
        <v>1486</v>
      </c>
      <c r="O6" s="425">
        <v>211</v>
      </c>
      <c r="P6" s="425">
        <v>313968</v>
      </c>
      <c r="Q6" s="448">
        <v>0.98271620395004533</v>
      </c>
      <c r="R6" s="426">
        <v>1488</v>
      </c>
    </row>
    <row r="7" spans="1:18" ht="14.45" customHeight="1" x14ac:dyDescent="0.2">
      <c r="A7" s="427" t="s">
        <v>1846</v>
      </c>
      <c r="B7" s="428" t="s">
        <v>1847</v>
      </c>
      <c r="C7" s="428" t="s">
        <v>442</v>
      </c>
      <c r="D7" s="428" t="s">
        <v>1848</v>
      </c>
      <c r="E7" s="428" t="s">
        <v>1851</v>
      </c>
      <c r="F7" s="428" t="s">
        <v>1852</v>
      </c>
      <c r="G7" s="432">
        <v>86</v>
      </c>
      <c r="H7" s="432">
        <v>336776</v>
      </c>
      <c r="I7" s="428">
        <v>1.9490705373058315</v>
      </c>
      <c r="J7" s="428">
        <v>3916</v>
      </c>
      <c r="K7" s="432">
        <v>44</v>
      </c>
      <c r="L7" s="432">
        <v>172788</v>
      </c>
      <c r="M7" s="428">
        <v>1</v>
      </c>
      <c r="N7" s="428">
        <v>3927</v>
      </c>
      <c r="O7" s="432">
        <v>27</v>
      </c>
      <c r="P7" s="432">
        <v>106272</v>
      </c>
      <c r="Q7" s="499">
        <v>0.61504271129939581</v>
      </c>
      <c r="R7" s="433">
        <v>3936</v>
      </c>
    </row>
    <row r="8" spans="1:18" ht="14.45" customHeight="1" x14ac:dyDescent="0.2">
      <c r="A8" s="427" t="s">
        <v>1846</v>
      </c>
      <c r="B8" s="428" t="s">
        <v>1847</v>
      </c>
      <c r="C8" s="428" t="s">
        <v>442</v>
      </c>
      <c r="D8" s="428" t="s">
        <v>1848</v>
      </c>
      <c r="E8" s="428" t="s">
        <v>1853</v>
      </c>
      <c r="F8" s="428" t="s">
        <v>1854</v>
      </c>
      <c r="G8" s="432">
        <v>202</v>
      </c>
      <c r="H8" s="432">
        <v>132916</v>
      </c>
      <c r="I8" s="428">
        <v>1.1490468986384266</v>
      </c>
      <c r="J8" s="428">
        <v>658</v>
      </c>
      <c r="K8" s="432">
        <v>175</v>
      </c>
      <c r="L8" s="432">
        <v>115675</v>
      </c>
      <c r="M8" s="428">
        <v>1</v>
      </c>
      <c r="N8" s="428">
        <v>661</v>
      </c>
      <c r="O8" s="432">
        <v>125</v>
      </c>
      <c r="P8" s="432">
        <v>82875</v>
      </c>
      <c r="Q8" s="499">
        <v>0.71644694186297819</v>
      </c>
      <c r="R8" s="433">
        <v>663</v>
      </c>
    </row>
    <row r="9" spans="1:18" ht="14.45" customHeight="1" x14ac:dyDescent="0.2">
      <c r="A9" s="427" t="s">
        <v>1846</v>
      </c>
      <c r="B9" s="428" t="s">
        <v>1847</v>
      </c>
      <c r="C9" s="428" t="s">
        <v>442</v>
      </c>
      <c r="D9" s="428" t="s">
        <v>1848</v>
      </c>
      <c r="E9" s="428" t="s">
        <v>1855</v>
      </c>
      <c r="F9" s="428" t="s">
        <v>1856</v>
      </c>
      <c r="G9" s="432">
        <v>31</v>
      </c>
      <c r="H9" s="432">
        <v>32054</v>
      </c>
      <c r="I9" s="428">
        <v>0.95398809523809525</v>
      </c>
      <c r="J9" s="428">
        <v>1034</v>
      </c>
      <c r="K9" s="432">
        <v>32</v>
      </c>
      <c r="L9" s="432">
        <v>33600</v>
      </c>
      <c r="M9" s="428">
        <v>1</v>
      </c>
      <c r="N9" s="428">
        <v>1050</v>
      </c>
      <c r="O9" s="432">
        <v>19</v>
      </c>
      <c r="P9" s="432">
        <v>20216</v>
      </c>
      <c r="Q9" s="499">
        <v>0.60166666666666668</v>
      </c>
      <c r="R9" s="433">
        <v>1064</v>
      </c>
    </row>
    <row r="10" spans="1:18" ht="14.45" customHeight="1" x14ac:dyDescent="0.2">
      <c r="A10" s="427" t="s">
        <v>1846</v>
      </c>
      <c r="B10" s="428" t="s">
        <v>1847</v>
      </c>
      <c r="C10" s="428" t="s">
        <v>442</v>
      </c>
      <c r="D10" s="428" t="s">
        <v>1848</v>
      </c>
      <c r="E10" s="428" t="s">
        <v>1857</v>
      </c>
      <c r="F10" s="428" t="s">
        <v>1858</v>
      </c>
      <c r="G10" s="432">
        <v>4</v>
      </c>
      <c r="H10" s="432">
        <v>4356</v>
      </c>
      <c r="I10" s="428"/>
      <c r="J10" s="428">
        <v>1089</v>
      </c>
      <c r="K10" s="432"/>
      <c r="L10" s="432"/>
      <c r="M10" s="428"/>
      <c r="N10" s="428"/>
      <c r="O10" s="432">
        <v>3</v>
      </c>
      <c r="P10" s="432">
        <v>3342</v>
      </c>
      <c r="Q10" s="499"/>
      <c r="R10" s="433">
        <v>1114</v>
      </c>
    </row>
    <row r="11" spans="1:18" ht="14.45" customHeight="1" x14ac:dyDescent="0.2">
      <c r="A11" s="427" t="s">
        <v>1846</v>
      </c>
      <c r="B11" s="428" t="s">
        <v>1847</v>
      </c>
      <c r="C11" s="428" t="s">
        <v>442</v>
      </c>
      <c r="D11" s="428" t="s">
        <v>1848</v>
      </c>
      <c r="E11" s="428" t="s">
        <v>1859</v>
      </c>
      <c r="F11" s="428" t="s">
        <v>1860</v>
      </c>
      <c r="G11" s="432">
        <v>358</v>
      </c>
      <c r="H11" s="432">
        <v>301794</v>
      </c>
      <c r="I11" s="428">
        <v>0.93384946715680817</v>
      </c>
      <c r="J11" s="428">
        <v>843</v>
      </c>
      <c r="K11" s="432">
        <v>382</v>
      </c>
      <c r="L11" s="432">
        <v>323172</v>
      </c>
      <c r="M11" s="428">
        <v>1</v>
      </c>
      <c r="N11" s="428">
        <v>846</v>
      </c>
      <c r="O11" s="432">
        <v>369</v>
      </c>
      <c r="P11" s="432">
        <v>313281</v>
      </c>
      <c r="Q11" s="499">
        <v>0.96939400690653899</v>
      </c>
      <c r="R11" s="433">
        <v>849</v>
      </c>
    </row>
    <row r="12" spans="1:18" ht="14.45" customHeight="1" x14ac:dyDescent="0.2">
      <c r="A12" s="427" t="s">
        <v>1846</v>
      </c>
      <c r="B12" s="428" t="s">
        <v>1847</v>
      </c>
      <c r="C12" s="428" t="s">
        <v>442</v>
      </c>
      <c r="D12" s="428" t="s">
        <v>1848</v>
      </c>
      <c r="E12" s="428" t="s">
        <v>1861</v>
      </c>
      <c r="F12" s="428" t="s">
        <v>1862</v>
      </c>
      <c r="G12" s="432">
        <v>1</v>
      </c>
      <c r="H12" s="432">
        <v>207</v>
      </c>
      <c r="I12" s="428"/>
      <c r="J12" s="428">
        <v>207</v>
      </c>
      <c r="K12" s="432"/>
      <c r="L12" s="432"/>
      <c r="M12" s="428"/>
      <c r="N12" s="428"/>
      <c r="O12" s="432"/>
      <c r="P12" s="432"/>
      <c r="Q12" s="499"/>
      <c r="R12" s="433"/>
    </row>
    <row r="13" spans="1:18" ht="14.45" customHeight="1" x14ac:dyDescent="0.2">
      <c r="A13" s="427" t="s">
        <v>1846</v>
      </c>
      <c r="B13" s="428" t="s">
        <v>1847</v>
      </c>
      <c r="C13" s="428" t="s">
        <v>442</v>
      </c>
      <c r="D13" s="428" t="s">
        <v>1848</v>
      </c>
      <c r="E13" s="428" t="s">
        <v>1863</v>
      </c>
      <c r="F13" s="428" t="s">
        <v>1864</v>
      </c>
      <c r="G13" s="432">
        <v>312</v>
      </c>
      <c r="H13" s="432">
        <v>253968</v>
      </c>
      <c r="I13" s="428">
        <v>0.97252090800477897</v>
      </c>
      <c r="J13" s="428">
        <v>814</v>
      </c>
      <c r="K13" s="432">
        <v>324</v>
      </c>
      <c r="L13" s="432">
        <v>261144</v>
      </c>
      <c r="M13" s="428">
        <v>1</v>
      </c>
      <c r="N13" s="428">
        <v>806</v>
      </c>
      <c r="O13" s="432">
        <v>342</v>
      </c>
      <c r="P13" s="432">
        <v>276336</v>
      </c>
      <c r="Q13" s="499">
        <v>1.058174800110284</v>
      </c>
      <c r="R13" s="433">
        <v>808</v>
      </c>
    </row>
    <row r="14" spans="1:18" ht="14.45" customHeight="1" x14ac:dyDescent="0.2">
      <c r="A14" s="427" t="s">
        <v>1846</v>
      </c>
      <c r="B14" s="428" t="s">
        <v>1847</v>
      </c>
      <c r="C14" s="428" t="s">
        <v>442</v>
      </c>
      <c r="D14" s="428" t="s">
        <v>1848</v>
      </c>
      <c r="E14" s="428" t="s">
        <v>1865</v>
      </c>
      <c r="F14" s="428" t="s">
        <v>1866</v>
      </c>
      <c r="G14" s="432">
        <v>312</v>
      </c>
      <c r="H14" s="432">
        <v>253968</v>
      </c>
      <c r="I14" s="428">
        <v>0.97252090800477897</v>
      </c>
      <c r="J14" s="428">
        <v>814</v>
      </c>
      <c r="K14" s="432">
        <v>324</v>
      </c>
      <c r="L14" s="432">
        <v>261144</v>
      </c>
      <c r="M14" s="428">
        <v>1</v>
      </c>
      <c r="N14" s="428">
        <v>806</v>
      </c>
      <c r="O14" s="432">
        <v>342</v>
      </c>
      <c r="P14" s="432">
        <v>276336</v>
      </c>
      <c r="Q14" s="499">
        <v>1.058174800110284</v>
      </c>
      <c r="R14" s="433">
        <v>808</v>
      </c>
    </row>
    <row r="15" spans="1:18" ht="14.45" customHeight="1" x14ac:dyDescent="0.2">
      <c r="A15" s="427" t="s">
        <v>1846</v>
      </c>
      <c r="B15" s="428" t="s">
        <v>1847</v>
      </c>
      <c r="C15" s="428" t="s">
        <v>442</v>
      </c>
      <c r="D15" s="428" t="s">
        <v>1848</v>
      </c>
      <c r="E15" s="428" t="s">
        <v>1867</v>
      </c>
      <c r="F15" s="428" t="s">
        <v>1868</v>
      </c>
      <c r="G15" s="432">
        <v>2212</v>
      </c>
      <c r="H15" s="432">
        <v>371616</v>
      </c>
      <c r="I15" s="428">
        <v>0.95427092320966356</v>
      </c>
      <c r="J15" s="428">
        <v>168</v>
      </c>
      <c r="K15" s="432">
        <v>2318</v>
      </c>
      <c r="L15" s="432">
        <v>389424</v>
      </c>
      <c r="M15" s="428">
        <v>1</v>
      </c>
      <c r="N15" s="428">
        <v>168</v>
      </c>
      <c r="O15" s="432">
        <v>1700</v>
      </c>
      <c r="P15" s="432">
        <v>285600</v>
      </c>
      <c r="Q15" s="499">
        <v>0.73339085418464189</v>
      </c>
      <c r="R15" s="433">
        <v>168</v>
      </c>
    </row>
    <row r="16" spans="1:18" ht="14.45" customHeight="1" x14ac:dyDescent="0.2">
      <c r="A16" s="427" t="s">
        <v>1846</v>
      </c>
      <c r="B16" s="428" t="s">
        <v>1847</v>
      </c>
      <c r="C16" s="428" t="s">
        <v>442</v>
      </c>
      <c r="D16" s="428" t="s">
        <v>1848</v>
      </c>
      <c r="E16" s="428" t="s">
        <v>1869</v>
      </c>
      <c r="F16" s="428" t="s">
        <v>1870</v>
      </c>
      <c r="G16" s="432">
        <v>1820</v>
      </c>
      <c r="H16" s="432">
        <v>316680</v>
      </c>
      <c r="I16" s="428">
        <v>0.88705882352941179</v>
      </c>
      <c r="J16" s="428">
        <v>174</v>
      </c>
      <c r="K16" s="432">
        <v>2040</v>
      </c>
      <c r="L16" s="432">
        <v>357000</v>
      </c>
      <c r="M16" s="428">
        <v>1</v>
      </c>
      <c r="N16" s="428">
        <v>175</v>
      </c>
      <c r="O16" s="432">
        <v>1449</v>
      </c>
      <c r="P16" s="432">
        <v>253575</v>
      </c>
      <c r="Q16" s="499">
        <v>0.71029411764705885</v>
      </c>
      <c r="R16" s="433">
        <v>175</v>
      </c>
    </row>
    <row r="17" spans="1:18" ht="14.45" customHeight="1" x14ac:dyDescent="0.2">
      <c r="A17" s="427" t="s">
        <v>1846</v>
      </c>
      <c r="B17" s="428" t="s">
        <v>1847</v>
      </c>
      <c r="C17" s="428" t="s">
        <v>442</v>
      </c>
      <c r="D17" s="428" t="s">
        <v>1848</v>
      </c>
      <c r="E17" s="428" t="s">
        <v>1871</v>
      </c>
      <c r="F17" s="428" t="s">
        <v>1872</v>
      </c>
      <c r="G17" s="432">
        <v>2001</v>
      </c>
      <c r="H17" s="432">
        <v>704352</v>
      </c>
      <c r="I17" s="428">
        <v>0.96253325844631299</v>
      </c>
      <c r="J17" s="428">
        <v>352</v>
      </c>
      <c r="K17" s="432">
        <v>2073</v>
      </c>
      <c r="L17" s="432">
        <v>731769</v>
      </c>
      <c r="M17" s="428">
        <v>1</v>
      </c>
      <c r="N17" s="428">
        <v>353</v>
      </c>
      <c r="O17" s="432">
        <v>1531</v>
      </c>
      <c r="P17" s="432">
        <v>541974</v>
      </c>
      <c r="Q17" s="499">
        <v>0.74063536443877787</v>
      </c>
      <c r="R17" s="433">
        <v>354</v>
      </c>
    </row>
    <row r="18" spans="1:18" ht="14.45" customHeight="1" x14ac:dyDescent="0.2">
      <c r="A18" s="427" t="s">
        <v>1846</v>
      </c>
      <c r="B18" s="428" t="s">
        <v>1847</v>
      </c>
      <c r="C18" s="428" t="s">
        <v>442</v>
      </c>
      <c r="D18" s="428" t="s">
        <v>1848</v>
      </c>
      <c r="E18" s="428" t="s">
        <v>1873</v>
      </c>
      <c r="F18" s="428" t="s">
        <v>1874</v>
      </c>
      <c r="G18" s="432">
        <v>445</v>
      </c>
      <c r="H18" s="432">
        <v>84550</v>
      </c>
      <c r="I18" s="428">
        <v>0.93587771050330404</v>
      </c>
      <c r="J18" s="428">
        <v>190</v>
      </c>
      <c r="K18" s="432">
        <v>473</v>
      </c>
      <c r="L18" s="432">
        <v>90343</v>
      </c>
      <c r="M18" s="428">
        <v>1</v>
      </c>
      <c r="N18" s="428">
        <v>191</v>
      </c>
      <c r="O18" s="432">
        <v>295</v>
      </c>
      <c r="P18" s="432">
        <v>56345</v>
      </c>
      <c r="Q18" s="499">
        <v>0.62367864693446085</v>
      </c>
      <c r="R18" s="433">
        <v>191</v>
      </c>
    </row>
    <row r="19" spans="1:18" ht="14.45" customHeight="1" x14ac:dyDescent="0.2">
      <c r="A19" s="427" t="s">
        <v>1846</v>
      </c>
      <c r="B19" s="428" t="s">
        <v>1847</v>
      </c>
      <c r="C19" s="428" t="s">
        <v>442</v>
      </c>
      <c r="D19" s="428" t="s">
        <v>1848</v>
      </c>
      <c r="E19" s="428" t="s">
        <v>1875</v>
      </c>
      <c r="F19" s="428" t="s">
        <v>1876</v>
      </c>
      <c r="G19" s="432">
        <v>2383</v>
      </c>
      <c r="H19" s="432">
        <v>1961209</v>
      </c>
      <c r="I19" s="428">
        <v>0.94902429311031467</v>
      </c>
      <c r="J19" s="428">
        <v>823</v>
      </c>
      <c r="K19" s="432">
        <v>2511</v>
      </c>
      <c r="L19" s="432">
        <v>2066553</v>
      </c>
      <c r="M19" s="428">
        <v>1</v>
      </c>
      <c r="N19" s="428">
        <v>823</v>
      </c>
      <c r="O19" s="432">
        <v>1169</v>
      </c>
      <c r="P19" s="432">
        <v>962087</v>
      </c>
      <c r="Q19" s="499">
        <v>0.46555157307845479</v>
      </c>
      <c r="R19" s="433">
        <v>823</v>
      </c>
    </row>
    <row r="20" spans="1:18" ht="14.45" customHeight="1" x14ac:dyDescent="0.2">
      <c r="A20" s="427" t="s">
        <v>1846</v>
      </c>
      <c r="B20" s="428" t="s">
        <v>1847</v>
      </c>
      <c r="C20" s="428" t="s">
        <v>442</v>
      </c>
      <c r="D20" s="428" t="s">
        <v>1848</v>
      </c>
      <c r="E20" s="428" t="s">
        <v>1877</v>
      </c>
      <c r="F20" s="428" t="s">
        <v>1878</v>
      </c>
      <c r="G20" s="432">
        <v>20</v>
      </c>
      <c r="H20" s="432">
        <v>27740</v>
      </c>
      <c r="I20" s="428">
        <v>1.1756229869469401</v>
      </c>
      <c r="J20" s="428">
        <v>1387</v>
      </c>
      <c r="K20" s="432">
        <v>17</v>
      </c>
      <c r="L20" s="432">
        <v>23596</v>
      </c>
      <c r="M20" s="428">
        <v>1</v>
      </c>
      <c r="N20" s="428">
        <v>1388</v>
      </c>
      <c r="O20" s="432">
        <v>16</v>
      </c>
      <c r="P20" s="432">
        <v>22208</v>
      </c>
      <c r="Q20" s="499">
        <v>0.94117647058823528</v>
      </c>
      <c r="R20" s="433">
        <v>1388</v>
      </c>
    </row>
    <row r="21" spans="1:18" ht="14.45" customHeight="1" x14ac:dyDescent="0.2">
      <c r="A21" s="427" t="s">
        <v>1846</v>
      </c>
      <c r="B21" s="428" t="s">
        <v>1847</v>
      </c>
      <c r="C21" s="428" t="s">
        <v>442</v>
      </c>
      <c r="D21" s="428" t="s">
        <v>1848</v>
      </c>
      <c r="E21" s="428" t="s">
        <v>1879</v>
      </c>
      <c r="F21" s="428" t="s">
        <v>1880</v>
      </c>
      <c r="G21" s="432">
        <v>1351</v>
      </c>
      <c r="H21" s="432">
        <v>743050</v>
      </c>
      <c r="I21" s="428">
        <v>0.90143589196114016</v>
      </c>
      <c r="J21" s="428">
        <v>550</v>
      </c>
      <c r="K21" s="432">
        <v>1496</v>
      </c>
      <c r="L21" s="432">
        <v>824296</v>
      </c>
      <c r="M21" s="428">
        <v>1</v>
      </c>
      <c r="N21" s="428">
        <v>551</v>
      </c>
      <c r="O21" s="432">
        <v>1129</v>
      </c>
      <c r="P21" s="432">
        <v>623208</v>
      </c>
      <c r="Q21" s="499">
        <v>0.75604879800460034</v>
      </c>
      <c r="R21" s="433">
        <v>552</v>
      </c>
    </row>
    <row r="22" spans="1:18" ht="14.45" customHeight="1" x14ac:dyDescent="0.2">
      <c r="A22" s="427" t="s">
        <v>1846</v>
      </c>
      <c r="B22" s="428" t="s">
        <v>1847</v>
      </c>
      <c r="C22" s="428" t="s">
        <v>442</v>
      </c>
      <c r="D22" s="428" t="s">
        <v>1848</v>
      </c>
      <c r="E22" s="428" t="s">
        <v>1881</v>
      </c>
      <c r="F22" s="428" t="s">
        <v>1882</v>
      </c>
      <c r="G22" s="432">
        <v>220</v>
      </c>
      <c r="H22" s="432">
        <v>144100</v>
      </c>
      <c r="I22" s="428">
        <v>0.79301311966188259</v>
      </c>
      <c r="J22" s="428">
        <v>655</v>
      </c>
      <c r="K22" s="432">
        <v>277</v>
      </c>
      <c r="L22" s="432">
        <v>181712</v>
      </c>
      <c r="M22" s="428">
        <v>1</v>
      </c>
      <c r="N22" s="428">
        <v>656</v>
      </c>
      <c r="O22" s="432">
        <v>273</v>
      </c>
      <c r="P22" s="432">
        <v>179361</v>
      </c>
      <c r="Q22" s="499">
        <v>0.98706194417539839</v>
      </c>
      <c r="R22" s="433">
        <v>657</v>
      </c>
    </row>
    <row r="23" spans="1:18" ht="14.45" customHeight="1" x14ac:dyDescent="0.2">
      <c r="A23" s="427" t="s">
        <v>1846</v>
      </c>
      <c r="B23" s="428" t="s">
        <v>1847</v>
      </c>
      <c r="C23" s="428" t="s">
        <v>442</v>
      </c>
      <c r="D23" s="428" t="s">
        <v>1848</v>
      </c>
      <c r="E23" s="428" t="s">
        <v>1883</v>
      </c>
      <c r="F23" s="428" t="s">
        <v>1884</v>
      </c>
      <c r="G23" s="432">
        <v>220</v>
      </c>
      <c r="H23" s="432">
        <v>144100</v>
      </c>
      <c r="I23" s="428">
        <v>0.79301311966188259</v>
      </c>
      <c r="J23" s="428">
        <v>655</v>
      </c>
      <c r="K23" s="432">
        <v>277</v>
      </c>
      <c r="L23" s="432">
        <v>181712</v>
      </c>
      <c r="M23" s="428">
        <v>1</v>
      </c>
      <c r="N23" s="428">
        <v>656</v>
      </c>
      <c r="O23" s="432">
        <v>273</v>
      </c>
      <c r="P23" s="432">
        <v>179361</v>
      </c>
      <c r="Q23" s="499">
        <v>0.98706194417539839</v>
      </c>
      <c r="R23" s="433">
        <v>657</v>
      </c>
    </row>
    <row r="24" spans="1:18" ht="14.45" customHeight="1" x14ac:dyDescent="0.2">
      <c r="A24" s="427" t="s">
        <v>1846</v>
      </c>
      <c r="B24" s="428" t="s">
        <v>1847</v>
      </c>
      <c r="C24" s="428" t="s">
        <v>442</v>
      </c>
      <c r="D24" s="428" t="s">
        <v>1848</v>
      </c>
      <c r="E24" s="428" t="s">
        <v>1885</v>
      </c>
      <c r="F24" s="428" t="s">
        <v>1886</v>
      </c>
      <c r="G24" s="432">
        <v>184</v>
      </c>
      <c r="H24" s="432">
        <v>124936</v>
      </c>
      <c r="I24" s="428">
        <v>0.73895582329317266</v>
      </c>
      <c r="J24" s="428">
        <v>679</v>
      </c>
      <c r="K24" s="432">
        <v>249</v>
      </c>
      <c r="L24" s="432">
        <v>169071</v>
      </c>
      <c r="M24" s="428">
        <v>1</v>
      </c>
      <c r="N24" s="428">
        <v>679</v>
      </c>
      <c r="O24" s="432">
        <v>268</v>
      </c>
      <c r="P24" s="432">
        <v>182240</v>
      </c>
      <c r="Q24" s="499">
        <v>1.0778903537567057</v>
      </c>
      <c r="R24" s="433">
        <v>680</v>
      </c>
    </row>
    <row r="25" spans="1:18" ht="14.45" customHeight="1" x14ac:dyDescent="0.2">
      <c r="A25" s="427" t="s">
        <v>1846</v>
      </c>
      <c r="B25" s="428" t="s">
        <v>1847</v>
      </c>
      <c r="C25" s="428" t="s">
        <v>442</v>
      </c>
      <c r="D25" s="428" t="s">
        <v>1848</v>
      </c>
      <c r="E25" s="428" t="s">
        <v>1887</v>
      </c>
      <c r="F25" s="428" t="s">
        <v>1888</v>
      </c>
      <c r="G25" s="432">
        <v>227</v>
      </c>
      <c r="H25" s="432">
        <v>116678</v>
      </c>
      <c r="I25" s="428">
        <v>0.79494464316130131</v>
      </c>
      <c r="J25" s="428">
        <v>514</v>
      </c>
      <c r="K25" s="432">
        <v>285</v>
      </c>
      <c r="L25" s="432">
        <v>146775</v>
      </c>
      <c r="M25" s="428">
        <v>1</v>
      </c>
      <c r="N25" s="428">
        <v>515</v>
      </c>
      <c r="O25" s="432">
        <v>313</v>
      </c>
      <c r="P25" s="432">
        <v>161508</v>
      </c>
      <c r="Q25" s="499">
        <v>1.1003781297904958</v>
      </c>
      <c r="R25" s="433">
        <v>516</v>
      </c>
    </row>
    <row r="26" spans="1:18" ht="14.45" customHeight="1" x14ac:dyDescent="0.2">
      <c r="A26" s="427" t="s">
        <v>1846</v>
      </c>
      <c r="B26" s="428" t="s">
        <v>1847</v>
      </c>
      <c r="C26" s="428" t="s">
        <v>442</v>
      </c>
      <c r="D26" s="428" t="s">
        <v>1848</v>
      </c>
      <c r="E26" s="428" t="s">
        <v>1889</v>
      </c>
      <c r="F26" s="428" t="s">
        <v>1890</v>
      </c>
      <c r="G26" s="432">
        <v>227</v>
      </c>
      <c r="H26" s="432">
        <v>96248</v>
      </c>
      <c r="I26" s="428">
        <v>0.79461713106295151</v>
      </c>
      <c r="J26" s="428">
        <v>424</v>
      </c>
      <c r="K26" s="432">
        <v>285</v>
      </c>
      <c r="L26" s="432">
        <v>121125</v>
      </c>
      <c r="M26" s="428">
        <v>1</v>
      </c>
      <c r="N26" s="428">
        <v>425</v>
      </c>
      <c r="O26" s="432">
        <v>313</v>
      </c>
      <c r="P26" s="432">
        <v>133338</v>
      </c>
      <c r="Q26" s="499">
        <v>1.1008297213622291</v>
      </c>
      <c r="R26" s="433">
        <v>426</v>
      </c>
    </row>
    <row r="27" spans="1:18" ht="14.45" customHeight="1" x14ac:dyDescent="0.2">
      <c r="A27" s="427" t="s">
        <v>1846</v>
      </c>
      <c r="B27" s="428" t="s">
        <v>1847</v>
      </c>
      <c r="C27" s="428" t="s">
        <v>442</v>
      </c>
      <c r="D27" s="428" t="s">
        <v>1848</v>
      </c>
      <c r="E27" s="428" t="s">
        <v>1891</v>
      </c>
      <c r="F27" s="428" t="s">
        <v>1892</v>
      </c>
      <c r="G27" s="432">
        <v>2115</v>
      </c>
      <c r="H27" s="432">
        <v>740250</v>
      </c>
      <c r="I27" s="428">
        <v>1.0910369161791822</v>
      </c>
      <c r="J27" s="428">
        <v>350</v>
      </c>
      <c r="K27" s="432">
        <v>1933</v>
      </c>
      <c r="L27" s="432">
        <v>678483</v>
      </c>
      <c r="M27" s="428">
        <v>1</v>
      </c>
      <c r="N27" s="428">
        <v>351</v>
      </c>
      <c r="O27" s="432">
        <v>1434</v>
      </c>
      <c r="P27" s="432">
        <v>506202</v>
      </c>
      <c r="Q27" s="499">
        <v>0.74607912062645643</v>
      </c>
      <c r="R27" s="433">
        <v>353</v>
      </c>
    </row>
    <row r="28" spans="1:18" ht="14.45" customHeight="1" x14ac:dyDescent="0.2">
      <c r="A28" s="427" t="s">
        <v>1846</v>
      </c>
      <c r="B28" s="428" t="s">
        <v>1847</v>
      </c>
      <c r="C28" s="428" t="s">
        <v>442</v>
      </c>
      <c r="D28" s="428" t="s">
        <v>1848</v>
      </c>
      <c r="E28" s="428" t="s">
        <v>1893</v>
      </c>
      <c r="F28" s="428" t="s">
        <v>1894</v>
      </c>
      <c r="G28" s="432">
        <v>455</v>
      </c>
      <c r="H28" s="432">
        <v>101010</v>
      </c>
      <c r="I28" s="428">
        <v>1.0657873911896598</v>
      </c>
      <c r="J28" s="428">
        <v>222</v>
      </c>
      <c r="K28" s="432">
        <v>425</v>
      </c>
      <c r="L28" s="432">
        <v>94775</v>
      </c>
      <c r="M28" s="428">
        <v>1</v>
      </c>
      <c r="N28" s="428">
        <v>223</v>
      </c>
      <c r="O28" s="432">
        <v>356</v>
      </c>
      <c r="P28" s="432">
        <v>79744</v>
      </c>
      <c r="Q28" s="499">
        <v>0.8414033236613031</v>
      </c>
      <c r="R28" s="433">
        <v>224</v>
      </c>
    </row>
    <row r="29" spans="1:18" ht="14.45" customHeight="1" x14ac:dyDescent="0.2">
      <c r="A29" s="427" t="s">
        <v>1846</v>
      </c>
      <c r="B29" s="428" t="s">
        <v>1847</v>
      </c>
      <c r="C29" s="428" t="s">
        <v>442</v>
      </c>
      <c r="D29" s="428" t="s">
        <v>1848</v>
      </c>
      <c r="E29" s="428" t="s">
        <v>1895</v>
      </c>
      <c r="F29" s="428" t="s">
        <v>1896</v>
      </c>
      <c r="G29" s="432">
        <v>212</v>
      </c>
      <c r="H29" s="432">
        <v>107908</v>
      </c>
      <c r="I29" s="428">
        <v>1.9844054580896686</v>
      </c>
      <c r="J29" s="428">
        <v>509</v>
      </c>
      <c r="K29" s="432">
        <v>106</v>
      </c>
      <c r="L29" s="432">
        <v>54378</v>
      </c>
      <c r="M29" s="428">
        <v>1</v>
      </c>
      <c r="N29" s="428">
        <v>513</v>
      </c>
      <c r="O29" s="432">
        <v>184</v>
      </c>
      <c r="P29" s="432">
        <v>95128</v>
      </c>
      <c r="Q29" s="499">
        <v>1.7493839420353821</v>
      </c>
      <c r="R29" s="433">
        <v>517</v>
      </c>
    </row>
    <row r="30" spans="1:18" ht="14.45" customHeight="1" x14ac:dyDescent="0.2">
      <c r="A30" s="427" t="s">
        <v>1846</v>
      </c>
      <c r="B30" s="428" t="s">
        <v>1847</v>
      </c>
      <c r="C30" s="428" t="s">
        <v>442</v>
      </c>
      <c r="D30" s="428" t="s">
        <v>1848</v>
      </c>
      <c r="E30" s="428" t="s">
        <v>1897</v>
      </c>
      <c r="F30" s="428" t="s">
        <v>1898</v>
      </c>
      <c r="G30" s="432">
        <v>31</v>
      </c>
      <c r="H30" s="432">
        <v>4681</v>
      </c>
      <c r="I30" s="428">
        <v>0.48882623224728489</v>
      </c>
      <c r="J30" s="428">
        <v>151</v>
      </c>
      <c r="K30" s="432">
        <v>63</v>
      </c>
      <c r="L30" s="432">
        <v>9576</v>
      </c>
      <c r="M30" s="428">
        <v>1</v>
      </c>
      <c r="N30" s="428">
        <v>152</v>
      </c>
      <c r="O30" s="432">
        <v>34</v>
      </c>
      <c r="P30" s="432">
        <v>5236</v>
      </c>
      <c r="Q30" s="499">
        <v>0.54678362573099415</v>
      </c>
      <c r="R30" s="433">
        <v>154</v>
      </c>
    </row>
    <row r="31" spans="1:18" ht="14.45" customHeight="1" x14ac:dyDescent="0.2">
      <c r="A31" s="427" t="s">
        <v>1846</v>
      </c>
      <c r="B31" s="428" t="s">
        <v>1847</v>
      </c>
      <c r="C31" s="428" t="s">
        <v>442</v>
      </c>
      <c r="D31" s="428" t="s">
        <v>1848</v>
      </c>
      <c r="E31" s="428" t="s">
        <v>1899</v>
      </c>
      <c r="F31" s="428" t="s">
        <v>1900</v>
      </c>
      <c r="G31" s="432">
        <v>1194</v>
      </c>
      <c r="H31" s="432">
        <v>285366</v>
      </c>
      <c r="I31" s="428">
        <v>1.0348346388163621</v>
      </c>
      <c r="J31" s="428">
        <v>239</v>
      </c>
      <c r="K31" s="432">
        <v>1149</v>
      </c>
      <c r="L31" s="432">
        <v>275760</v>
      </c>
      <c r="M31" s="428">
        <v>1</v>
      </c>
      <c r="N31" s="428">
        <v>240</v>
      </c>
      <c r="O31" s="432">
        <v>780</v>
      </c>
      <c r="P31" s="432">
        <v>187200</v>
      </c>
      <c r="Q31" s="499">
        <v>0.6788511749347258</v>
      </c>
      <c r="R31" s="433">
        <v>240</v>
      </c>
    </row>
    <row r="32" spans="1:18" ht="14.45" customHeight="1" x14ac:dyDescent="0.2">
      <c r="A32" s="427" t="s">
        <v>1846</v>
      </c>
      <c r="B32" s="428" t="s">
        <v>1847</v>
      </c>
      <c r="C32" s="428" t="s">
        <v>442</v>
      </c>
      <c r="D32" s="428" t="s">
        <v>1848</v>
      </c>
      <c r="E32" s="428" t="s">
        <v>1901</v>
      </c>
      <c r="F32" s="428" t="s">
        <v>1902</v>
      </c>
      <c r="G32" s="432">
        <v>1295</v>
      </c>
      <c r="H32" s="432">
        <v>143745</v>
      </c>
      <c r="I32" s="428">
        <v>0.95011005135730009</v>
      </c>
      <c r="J32" s="428">
        <v>111</v>
      </c>
      <c r="K32" s="432">
        <v>1363</v>
      </c>
      <c r="L32" s="432">
        <v>151293</v>
      </c>
      <c r="M32" s="428">
        <v>1</v>
      </c>
      <c r="N32" s="428">
        <v>111</v>
      </c>
      <c r="O32" s="432">
        <v>935</v>
      </c>
      <c r="P32" s="432">
        <v>104720</v>
      </c>
      <c r="Q32" s="499">
        <v>0.69216685504286379</v>
      </c>
      <c r="R32" s="433">
        <v>112</v>
      </c>
    </row>
    <row r="33" spans="1:18" ht="14.45" customHeight="1" x14ac:dyDescent="0.2">
      <c r="A33" s="427" t="s">
        <v>1846</v>
      </c>
      <c r="B33" s="428" t="s">
        <v>1847</v>
      </c>
      <c r="C33" s="428" t="s">
        <v>442</v>
      </c>
      <c r="D33" s="428" t="s">
        <v>1848</v>
      </c>
      <c r="E33" s="428" t="s">
        <v>1903</v>
      </c>
      <c r="F33" s="428" t="s">
        <v>1904</v>
      </c>
      <c r="G33" s="432">
        <v>684</v>
      </c>
      <c r="H33" s="432">
        <v>213408</v>
      </c>
      <c r="I33" s="428">
        <v>0.72611464968152861</v>
      </c>
      <c r="J33" s="428">
        <v>312</v>
      </c>
      <c r="K33" s="432">
        <v>942</v>
      </c>
      <c r="L33" s="432">
        <v>293904</v>
      </c>
      <c r="M33" s="428">
        <v>1</v>
      </c>
      <c r="N33" s="428">
        <v>312</v>
      </c>
      <c r="O33" s="432">
        <v>828</v>
      </c>
      <c r="P33" s="432">
        <v>259164</v>
      </c>
      <c r="Q33" s="499">
        <v>0.88179813816756492</v>
      </c>
      <c r="R33" s="433">
        <v>313</v>
      </c>
    </row>
    <row r="34" spans="1:18" ht="14.45" customHeight="1" x14ac:dyDescent="0.2">
      <c r="A34" s="427" t="s">
        <v>1846</v>
      </c>
      <c r="B34" s="428" t="s">
        <v>1847</v>
      </c>
      <c r="C34" s="428" t="s">
        <v>442</v>
      </c>
      <c r="D34" s="428" t="s">
        <v>1848</v>
      </c>
      <c r="E34" s="428" t="s">
        <v>1905</v>
      </c>
      <c r="F34" s="428" t="s">
        <v>1906</v>
      </c>
      <c r="G34" s="432">
        <v>273</v>
      </c>
      <c r="H34" s="432">
        <v>3276</v>
      </c>
      <c r="I34" s="428"/>
      <c r="J34" s="428">
        <v>12</v>
      </c>
      <c r="K34" s="432"/>
      <c r="L34" s="432"/>
      <c r="M34" s="428"/>
      <c r="N34" s="428"/>
      <c r="O34" s="432"/>
      <c r="P34" s="432"/>
      <c r="Q34" s="499"/>
      <c r="R34" s="433"/>
    </row>
    <row r="35" spans="1:18" ht="14.45" customHeight="1" x14ac:dyDescent="0.2">
      <c r="A35" s="427" t="s">
        <v>1846</v>
      </c>
      <c r="B35" s="428" t="s">
        <v>1847</v>
      </c>
      <c r="C35" s="428" t="s">
        <v>442</v>
      </c>
      <c r="D35" s="428" t="s">
        <v>1848</v>
      </c>
      <c r="E35" s="428" t="s">
        <v>1907</v>
      </c>
      <c r="F35" s="428" t="s">
        <v>1908</v>
      </c>
      <c r="G35" s="432">
        <v>4691</v>
      </c>
      <c r="H35" s="432">
        <v>79747</v>
      </c>
      <c r="I35" s="428">
        <v>0.92433497536945808</v>
      </c>
      <c r="J35" s="428">
        <v>17</v>
      </c>
      <c r="K35" s="432">
        <v>5075</v>
      </c>
      <c r="L35" s="432">
        <v>86275</v>
      </c>
      <c r="M35" s="428">
        <v>1</v>
      </c>
      <c r="N35" s="428">
        <v>17</v>
      </c>
      <c r="O35" s="432">
        <v>3938</v>
      </c>
      <c r="P35" s="432">
        <v>66946</v>
      </c>
      <c r="Q35" s="499">
        <v>0.77596059113300497</v>
      </c>
      <c r="R35" s="433">
        <v>17</v>
      </c>
    </row>
    <row r="36" spans="1:18" ht="14.45" customHeight="1" x14ac:dyDescent="0.2">
      <c r="A36" s="427" t="s">
        <v>1846</v>
      </c>
      <c r="B36" s="428" t="s">
        <v>1847</v>
      </c>
      <c r="C36" s="428" t="s">
        <v>442</v>
      </c>
      <c r="D36" s="428" t="s">
        <v>1848</v>
      </c>
      <c r="E36" s="428" t="s">
        <v>1909</v>
      </c>
      <c r="F36" s="428" t="s">
        <v>1910</v>
      </c>
      <c r="G36" s="432"/>
      <c r="H36" s="432"/>
      <c r="I36" s="428"/>
      <c r="J36" s="428"/>
      <c r="K36" s="432">
        <v>1</v>
      </c>
      <c r="L36" s="432">
        <v>1567</v>
      </c>
      <c r="M36" s="428">
        <v>1</v>
      </c>
      <c r="N36" s="428">
        <v>1567</v>
      </c>
      <c r="O36" s="432">
        <v>1</v>
      </c>
      <c r="P36" s="432">
        <v>1577</v>
      </c>
      <c r="Q36" s="499">
        <v>1.0063816209317167</v>
      </c>
      <c r="R36" s="433">
        <v>1577</v>
      </c>
    </row>
    <row r="37" spans="1:18" ht="14.45" customHeight="1" x14ac:dyDescent="0.2">
      <c r="A37" s="427" t="s">
        <v>1846</v>
      </c>
      <c r="B37" s="428" t="s">
        <v>1847</v>
      </c>
      <c r="C37" s="428" t="s">
        <v>442</v>
      </c>
      <c r="D37" s="428" t="s">
        <v>1848</v>
      </c>
      <c r="E37" s="428" t="s">
        <v>1911</v>
      </c>
      <c r="F37" s="428" t="s">
        <v>1912</v>
      </c>
      <c r="G37" s="432">
        <v>6841</v>
      </c>
      <c r="H37" s="432">
        <v>2394350</v>
      </c>
      <c r="I37" s="428">
        <v>1.2560320330528396</v>
      </c>
      <c r="J37" s="428">
        <v>350</v>
      </c>
      <c r="K37" s="432">
        <v>5431</v>
      </c>
      <c r="L37" s="432">
        <v>1906281</v>
      </c>
      <c r="M37" s="428">
        <v>1</v>
      </c>
      <c r="N37" s="428">
        <v>351</v>
      </c>
      <c r="O37" s="432">
        <v>5777</v>
      </c>
      <c r="P37" s="432">
        <v>2033504</v>
      </c>
      <c r="Q37" s="499">
        <v>1.0667388490993721</v>
      </c>
      <c r="R37" s="433">
        <v>352</v>
      </c>
    </row>
    <row r="38" spans="1:18" ht="14.45" customHeight="1" x14ac:dyDescent="0.2">
      <c r="A38" s="427" t="s">
        <v>1846</v>
      </c>
      <c r="B38" s="428" t="s">
        <v>1847</v>
      </c>
      <c r="C38" s="428" t="s">
        <v>442</v>
      </c>
      <c r="D38" s="428" t="s">
        <v>1848</v>
      </c>
      <c r="E38" s="428" t="s">
        <v>1913</v>
      </c>
      <c r="F38" s="428" t="s">
        <v>1914</v>
      </c>
      <c r="G38" s="432">
        <v>1084</v>
      </c>
      <c r="H38" s="432">
        <v>161516</v>
      </c>
      <c r="I38" s="428">
        <v>0.96919291929192919</v>
      </c>
      <c r="J38" s="428">
        <v>149</v>
      </c>
      <c r="K38" s="432">
        <v>1111</v>
      </c>
      <c r="L38" s="432">
        <v>166650</v>
      </c>
      <c r="M38" s="428">
        <v>1</v>
      </c>
      <c r="N38" s="428">
        <v>150</v>
      </c>
      <c r="O38" s="432">
        <v>742</v>
      </c>
      <c r="P38" s="432">
        <v>111300</v>
      </c>
      <c r="Q38" s="499">
        <v>0.66786678667866783</v>
      </c>
      <c r="R38" s="433">
        <v>150</v>
      </c>
    </row>
    <row r="39" spans="1:18" ht="14.45" customHeight="1" x14ac:dyDescent="0.2">
      <c r="A39" s="427" t="s">
        <v>1846</v>
      </c>
      <c r="B39" s="428" t="s">
        <v>1847</v>
      </c>
      <c r="C39" s="428" t="s">
        <v>442</v>
      </c>
      <c r="D39" s="428" t="s">
        <v>1848</v>
      </c>
      <c r="E39" s="428" t="s">
        <v>1915</v>
      </c>
      <c r="F39" s="428" t="s">
        <v>1916</v>
      </c>
      <c r="G39" s="432">
        <v>9</v>
      </c>
      <c r="H39" s="432">
        <v>333</v>
      </c>
      <c r="I39" s="428">
        <v>0.87631578947368416</v>
      </c>
      <c r="J39" s="428">
        <v>37</v>
      </c>
      <c r="K39" s="432">
        <v>10</v>
      </c>
      <c r="L39" s="432">
        <v>380</v>
      </c>
      <c r="M39" s="428">
        <v>1</v>
      </c>
      <c r="N39" s="428">
        <v>38</v>
      </c>
      <c r="O39" s="432">
        <v>5</v>
      </c>
      <c r="P39" s="432">
        <v>190</v>
      </c>
      <c r="Q39" s="499">
        <v>0.5</v>
      </c>
      <c r="R39" s="433">
        <v>38</v>
      </c>
    </row>
    <row r="40" spans="1:18" ht="14.45" customHeight="1" x14ac:dyDescent="0.2">
      <c r="A40" s="427" t="s">
        <v>1846</v>
      </c>
      <c r="B40" s="428" t="s">
        <v>1847</v>
      </c>
      <c r="C40" s="428" t="s">
        <v>442</v>
      </c>
      <c r="D40" s="428" t="s">
        <v>1848</v>
      </c>
      <c r="E40" s="428" t="s">
        <v>1917</v>
      </c>
      <c r="F40" s="428" t="s">
        <v>1918</v>
      </c>
      <c r="G40" s="432">
        <v>1301</v>
      </c>
      <c r="H40" s="432">
        <v>383795</v>
      </c>
      <c r="I40" s="428">
        <v>1.0422867602329018</v>
      </c>
      <c r="J40" s="428">
        <v>295</v>
      </c>
      <c r="K40" s="432">
        <v>1244</v>
      </c>
      <c r="L40" s="432">
        <v>368224</v>
      </c>
      <c r="M40" s="428">
        <v>1</v>
      </c>
      <c r="N40" s="428">
        <v>296</v>
      </c>
      <c r="O40" s="432">
        <v>877</v>
      </c>
      <c r="P40" s="432">
        <v>260469</v>
      </c>
      <c r="Q40" s="499">
        <v>0.70736562527157387</v>
      </c>
      <c r="R40" s="433">
        <v>297</v>
      </c>
    </row>
    <row r="41" spans="1:18" ht="14.45" customHeight="1" x14ac:dyDescent="0.2">
      <c r="A41" s="427" t="s">
        <v>1846</v>
      </c>
      <c r="B41" s="428" t="s">
        <v>1847</v>
      </c>
      <c r="C41" s="428" t="s">
        <v>442</v>
      </c>
      <c r="D41" s="428" t="s">
        <v>1848</v>
      </c>
      <c r="E41" s="428" t="s">
        <v>1919</v>
      </c>
      <c r="F41" s="428" t="s">
        <v>1920</v>
      </c>
      <c r="G41" s="432">
        <v>1077</v>
      </c>
      <c r="H41" s="432">
        <v>226170</v>
      </c>
      <c r="I41" s="428">
        <v>1.0093180175114467</v>
      </c>
      <c r="J41" s="428">
        <v>210</v>
      </c>
      <c r="K41" s="432">
        <v>1062</v>
      </c>
      <c r="L41" s="432">
        <v>224082</v>
      </c>
      <c r="M41" s="428">
        <v>1</v>
      </c>
      <c r="N41" s="428">
        <v>211</v>
      </c>
      <c r="O41" s="432">
        <v>782</v>
      </c>
      <c r="P41" s="432">
        <v>166566</v>
      </c>
      <c r="Q41" s="499">
        <v>0.74332610383698827</v>
      </c>
      <c r="R41" s="433">
        <v>213</v>
      </c>
    </row>
    <row r="42" spans="1:18" ht="14.45" customHeight="1" x14ac:dyDescent="0.2">
      <c r="A42" s="427" t="s">
        <v>1846</v>
      </c>
      <c r="B42" s="428" t="s">
        <v>1847</v>
      </c>
      <c r="C42" s="428" t="s">
        <v>442</v>
      </c>
      <c r="D42" s="428" t="s">
        <v>1848</v>
      </c>
      <c r="E42" s="428" t="s">
        <v>1921</v>
      </c>
      <c r="F42" s="428" t="s">
        <v>1922</v>
      </c>
      <c r="G42" s="432">
        <v>1211</v>
      </c>
      <c r="H42" s="432">
        <v>48440</v>
      </c>
      <c r="I42" s="428">
        <v>0.81329751511081261</v>
      </c>
      <c r="J42" s="428">
        <v>40</v>
      </c>
      <c r="K42" s="432">
        <v>1489</v>
      </c>
      <c r="L42" s="432">
        <v>59560</v>
      </c>
      <c r="M42" s="428">
        <v>1</v>
      </c>
      <c r="N42" s="428">
        <v>40</v>
      </c>
      <c r="O42" s="432">
        <v>1057</v>
      </c>
      <c r="P42" s="432">
        <v>42280</v>
      </c>
      <c r="Q42" s="499">
        <v>0.70987239758226994</v>
      </c>
      <c r="R42" s="433">
        <v>40</v>
      </c>
    </row>
    <row r="43" spans="1:18" ht="14.45" customHeight="1" x14ac:dyDescent="0.2">
      <c r="A43" s="427" t="s">
        <v>1846</v>
      </c>
      <c r="B43" s="428" t="s">
        <v>1847</v>
      </c>
      <c r="C43" s="428" t="s">
        <v>442</v>
      </c>
      <c r="D43" s="428" t="s">
        <v>1848</v>
      </c>
      <c r="E43" s="428" t="s">
        <v>1923</v>
      </c>
      <c r="F43" s="428" t="s">
        <v>1924</v>
      </c>
      <c r="G43" s="432">
        <v>161</v>
      </c>
      <c r="H43" s="432">
        <v>808864</v>
      </c>
      <c r="I43" s="428">
        <v>0.99264168077952042</v>
      </c>
      <c r="J43" s="428">
        <v>5024</v>
      </c>
      <c r="K43" s="432">
        <v>162</v>
      </c>
      <c r="L43" s="432">
        <v>814860</v>
      </c>
      <c r="M43" s="428">
        <v>1</v>
      </c>
      <c r="N43" s="428">
        <v>5030</v>
      </c>
      <c r="O43" s="432">
        <v>108</v>
      </c>
      <c r="P43" s="432">
        <v>543780</v>
      </c>
      <c r="Q43" s="499">
        <v>0.66732935719019215</v>
      </c>
      <c r="R43" s="433">
        <v>5035</v>
      </c>
    </row>
    <row r="44" spans="1:18" ht="14.45" customHeight="1" x14ac:dyDescent="0.2">
      <c r="A44" s="427" t="s">
        <v>1846</v>
      </c>
      <c r="B44" s="428" t="s">
        <v>1847</v>
      </c>
      <c r="C44" s="428" t="s">
        <v>442</v>
      </c>
      <c r="D44" s="428" t="s">
        <v>1848</v>
      </c>
      <c r="E44" s="428" t="s">
        <v>1925</v>
      </c>
      <c r="F44" s="428" t="s">
        <v>1926</v>
      </c>
      <c r="G44" s="432">
        <v>1702</v>
      </c>
      <c r="H44" s="432">
        <v>291042</v>
      </c>
      <c r="I44" s="428">
        <v>0.92752043596730249</v>
      </c>
      <c r="J44" s="428">
        <v>171</v>
      </c>
      <c r="K44" s="432">
        <v>1835</v>
      </c>
      <c r="L44" s="432">
        <v>313785</v>
      </c>
      <c r="M44" s="428">
        <v>1</v>
      </c>
      <c r="N44" s="428">
        <v>171</v>
      </c>
      <c r="O44" s="432">
        <v>1331</v>
      </c>
      <c r="P44" s="432">
        <v>227601</v>
      </c>
      <c r="Q44" s="499">
        <v>0.72534059945504092</v>
      </c>
      <c r="R44" s="433">
        <v>171</v>
      </c>
    </row>
    <row r="45" spans="1:18" ht="14.45" customHeight="1" x14ac:dyDescent="0.2">
      <c r="A45" s="427" t="s">
        <v>1846</v>
      </c>
      <c r="B45" s="428" t="s">
        <v>1847</v>
      </c>
      <c r="C45" s="428" t="s">
        <v>442</v>
      </c>
      <c r="D45" s="428" t="s">
        <v>1848</v>
      </c>
      <c r="E45" s="428" t="s">
        <v>1927</v>
      </c>
      <c r="F45" s="428" t="s">
        <v>1928</v>
      </c>
      <c r="G45" s="432">
        <v>213</v>
      </c>
      <c r="H45" s="432">
        <v>69651</v>
      </c>
      <c r="I45" s="428">
        <v>1.0617530487804878</v>
      </c>
      <c r="J45" s="428">
        <v>327</v>
      </c>
      <c r="K45" s="432">
        <v>200</v>
      </c>
      <c r="L45" s="432">
        <v>65600</v>
      </c>
      <c r="M45" s="428">
        <v>1</v>
      </c>
      <c r="N45" s="428">
        <v>328</v>
      </c>
      <c r="O45" s="432">
        <v>196</v>
      </c>
      <c r="P45" s="432">
        <v>64484</v>
      </c>
      <c r="Q45" s="499">
        <v>0.98298780487804882</v>
      </c>
      <c r="R45" s="433">
        <v>329</v>
      </c>
    </row>
    <row r="46" spans="1:18" ht="14.45" customHeight="1" x14ac:dyDescent="0.2">
      <c r="A46" s="427" t="s">
        <v>1846</v>
      </c>
      <c r="B46" s="428" t="s">
        <v>1847</v>
      </c>
      <c r="C46" s="428" t="s">
        <v>442</v>
      </c>
      <c r="D46" s="428" t="s">
        <v>1848</v>
      </c>
      <c r="E46" s="428" t="s">
        <v>1929</v>
      </c>
      <c r="F46" s="428" t="s">
        <v>1930</v>
      </c>
      <c r="G46" s="432">
        <v>576</v>
      </c>
      <c r="H46" s="432">
        <v>398016</v>
      </c>
      <c r="I46" s="428">
        <v>0.9715669426652086</v>
      </c>
      <c r="J46" s="428">
        <v>691</v>
      </c>
      <c r="K46" s="432">
        <v>592</v>
      </c>
      <c r="L46" s="432">
        <v>409664</v>
      </c>
      <c r="M46" s="428">
        <v>1</v>
      </c>
      <c r="N46" s="428">
        <v>692</v>
      </c>
      <c r="O46" s="432">
        <v>427</v>
      </c>
      <c r="P46" s="432">
        <v>295911</v>
      </c>
      <c r="Q46" s="499">
        <v>0.72232610139040776</v>
      </c>
      <c r="R46" s="433">
        <v>693</v>
      </c>
    </row>
    <row r="47" spans="1:18" ht="14.45" customHeight="1" x14ac:dyDescent="0.2">
      <c r="A47" s="427" t="s">
        <v>1846</v>
      </c>
      <c r="B47" s="428" t="s">
        <v>1847</v>
      </c>
      <c r="C47" s="428" t="s">
        <v>442</v>
      </c>
      <c r="D47" s="428" t="s">
        <v>1848</v>
      </c>
      <c r="E47" s="428" t="s">
        <v>1931</v>
      </c>
      <c r="F47" s="428" t="s">
        <v>1932</v>
      </c>
      <c r="G47" s="432">
        <v>1599</v>
      </c>
      <c r="H47" s="432">
        <v>559650</v>
      </c>
      <c r="I47" s="428">
        <v>0.948509485094851</v>
      </c>
      <c r="J47" s="428">
        <v>350</v>
      </c>
      <c r="K47" s="432">
        <v>1681</v>
      </c>
      <c r="L47" s="432">
        <v>590031</v>
      </c>
      <c r="M47" s="428">
        <v>1</v>
      </c>
      <c r="N47" s="428">
        <v>351</v>
      </c>
      <c r="O47" s="432">
        <v>1247</v>
      </c>
      <c r="P47" s="432">
        <v>437697</v>
      </c>
      <c r="Q47" s="499">
        <v>0.74182034503271865</v>
      </c>
      <c r="R47" s="433">
        <v>351</v>
      </c>
    </row>
    <row r="48" spans="1:18" ht="14.45" customHeight="1" x14ac:dyDescent="0.2">
      <c r="A48" s="427" t="s">
        <v>1846</v>
      </c>
      <c r="B48" s="428" t="s">
        <v>1847</v>
      </c>
      <c r="C48" s="428" t="s">
        <v>442</v>
      </c>
      <c r="D48" s="428" t="s">
        <v>1848</v>
      </c>
      <c r="E48" s="428" t="s">
        <v>1933</v>
      </c>
      <c r="F48" s="428" t="s">
        <v>1934</v>
      </c>
      <c r="G48" s="432">
        <v>1462</v>
      </c>
      <c r="H48" s="432">
        <v>254388</v>
      </c>
      <c r="I48" s="428">
        <v>0.91033623910336237</v>
      </c>
      <c r="J48" s="428">
        <v>174</v>
      </c>
      <c r="K48" s="432">
        <v>1606</v>
      </c>
      <c r="L48" s="432">
        <v>279444</v>
      </c>
      <c r="M48" s="428">
        <v>1</v>
      </c>
      <c r="N48" s="428">
        <v>174</v>
      </c>
      <c r="O48" s="432">
        <v>1180</v>
      </c>
      <c r="P48" s="432">
        <v>205320</v>
      </c>
      <c r="Q48" s="499">
        <v>0.73474470734744712</v>
      </c>
      <c r="R48" s="433">
        <v>174</v>
      </c>
    </row>
    <row r="49" spans="1:18" ht="14.45" customHeight="1" x14ac:dyDescent="0.2">
      <c r="A49" s="427" t="s">
        <v>1846</v>
      </c>
      <c r="B49" s="428" t="s">
        <v>1847</v>
      </c>
      <c r="C49" s="428" t="s">
        <v>442</v>
      </c>
      <c r="D49" s="428" t="s">
        <v>1848</v>
      </c>
      <c r="E49" s="428" t="s">
        <v>1935</v>
      </c>
      <c r="F49" s="428" t="s">
        <v>1936</v>
      </c>
      <c r="G49" s="432">
        <v>600</v>
      </c>
      <c r="H49" s="432">
        <v>240600</v>
      </c>
      <c r="I49" s="428">
        <v>0.58823529411764708</v>
      </c>
      <c r="J49" s="428">
        <v>401</v>
      </c>
      <c r="K49" s="432">
        <v>1020</v>
      </c>
      <c r="L49" s="432">
        <v>409020</v>
      </c>
      <c r="M49" s="428">
        <v>1</v>
      </c>
      <c r="N49" s="428">
        <v>401</v>
      </c>
      <c r="O49" s="432">
        <v>684</v>
      </c>
      <c r="P49" s="432">
        <v>274968</v>
      </c>
      <c r="Q49" s="499">
        <v>0.67226052515769397</v>
      </c>
      <c r="R49" s="433">
        <v>402</v>
      </c>
    </row>
    <row r="50" spans="1:18" ht="14.45" customHeight="1" x14ac:dyDescent="0.2">
      <c r="A50" s="427" t="s">
        <v>1846</v>
      </c>
      <c r="B50" s="428" t="s">
        <v>1847</v>
      </c>
      <c r="C50" s="428" t="s">
        <v>442</v>
      </c>
      <c r="D50" s="428" t="s">
        <v>1848</v>
      </c>
      <c r="E50" s="428" t="s">
        <v>1937</v>
      </c>
      <c r="F50" s="428" t="s">
        <v>1938</v>
      </c>
      <c r="G50" s="432">
        <v>220</v>
      </c>
      <c r="H50" s="432">
        <v>144100</v>
      </c>
      <c r="I50" s="428">
        <v>0.79301311966188259</v>
      </c>
      <c r="J50" s="428">
        <v>655</v>
      </c>
      <c r="K50" s="432">
        <v>277</v>
      </c>
      <c r="L50" s="432">
        <v>181712</v>
      </c>
      <c r="M50" s="428">
        <v>1</v>
      </c>
      <c r="N50" s="428">
        <v>656</v>
      </c>
      <c r="O50" s="432">
        <v>273</v>
      </c>
      <c r="P50" s="432">
        <v>179361</v>
      </c>
      <c r="Q50" s="499">
        <v>0.98706194417539839</v>
      </c>
      <c r="R50" s="433">
        <v>657</v>
      </c>
    </row>
    <row r="51" spans="1:18" ht="14.45" customHeight="1" x14ac:dyDescent="0.2">
      <c r="A51" s="427" t="s">
        <v>1846</v>
      </c>
      <c r="B51" s="428" t="s">
        <v>1847</v>
      </c>
      <c r="C51" s="428" t="s">
        <v>442</v>
      </c>
      <c r="D51" s="428" t="s">
        <v>1848</v>
      </c>
      <c r="E51" s="428" t="s">
        <v>1939</v>
      </c>
      <c r="F51" s="428" t="s">
        <v>1940</v>
      </c>
      <c r="G51" s="432">
        <v>220</v>
      </c>
      <c r="H51" s="432">
        <v>144100</v>
      </c>
      <c r="I51" s="428">
        <v>0.79301311966188259</v>
      </c>
      <c r="J51" s="428">
        <v>655</v>
      </c>
      <c r="K51" s="432">
        <v>277</v>
      </c>
      <c r="L51" s="432">
        <v>181712</v>
      </c>
      <c r="M51" s="428">
        <v>1</v>
      </c>
      <c r="N51" s="428">
        <v>656</v>
      </c>
      <c r="O51" s="432">
        <v>273</v>
      </c>
      <c r="P51" s="432">
        <v>179361</v>
      </c>
      <c r="Q51" s="499">
        <v>0.98706194417539839</v>
      </c>
      <c r="R51" s="433">
        <v>657</v>
      </c>
    </row>
    <row r="52" spans="1:18" ht="14.45" customHeight="1" x14ac:dyDescent="0.2">
      <c r="A52" s="427" t="s">
        <v>1846</v>
      </c>
      <c r="B52" s="428" t="s">
        <v>1847</v>
      </c>
      <c r="C52" s="428" t="s">
        <v>442</v>
      </c>
      <c r="D52" s="428" t="s">
        <v>1848</v>
      </c>
      <c r="E52" s="428" t="s">
        <v>1941</v>
      </c>
      <c r="F52" s="428" t="s">
        <v>1942</v>
      </c>
      <c r="G52" s="432">
        <v>4</v>
      </c>
      <c r="H52" s="432">
        <v>1884</v>
      </c>
      <c r="I52" s="428"/>
      <c r="J52" s="428">
        <v>471</v>
      </c>
      <c r="K52" s="432"/>
      <c r="L52" s="432"/>
      <c r="M52" s="428"/>
      <c r="N52" s="428"/>
      <c r="O52" s="432"/>
      <c r="P52" s="432"/>
      <c r="Q52" s="499"/>
      <c r="R52" s="433"/>
    </row>
    <row r="53" spans="1:18" ht="14.45" customHeight="1" x14ac:dyDescent="0.2">
      <c r="A53" s="427" t="s">
        <v>1846</v>
      </c>
      <c r="B53" s="428" t="s">
        <v>1847</v>
      </c>
      <c r="C53" s="428" t="s">
        <v>442</v>
      </c>
      <c r="D53" s="428" t="s">
        <v>1848</v>
      </c>
      <c r="E53" s="428" t="s">
        <v>1943</v>
      </c>
      <c r="F53" s="428" t="s">
        <v>1944</v>
      </c>
      <c r="G53" s="432">
        <v>89</v>
      </c>
      <c r="H53" s="432">
        <v>61855</v>
      </c>
      <c r="I53" s="428">
        <v>0.78647899501576646</v>
      </c>
      <c r="J53" s="428">
        <v>695</v>
      </c>
      <c r="K53" s="432">
        <v>113</v>
      </c>
      <c r="L53" s="432">
        <v>78648</v>
      </c>
      <c r="M53" s="428">
        <v>1</v>
      </c>
      <c r="N53" s="428">
        <v>696</v>
      </c>
      <c r="O53" s="432">
        <v>112</v>
      </c>
      <c r="P53" s="432">
        <v>78064</v>
      </c>
      <c r="Q53" s="499">
        <v>0.99257450920557422</v>
      </c>
      <c r="R53" s="433">
        <v>697</v>
      </c>
    </row>
    <row r="54" spans="1:18" ht="14.45" customHeight="1" x14ac:dyDescent="0.2">
      <c r="A54" s="427" t="s">
        <v>1846</v>
      </c>
      <c r="B54" s="428" t="s">
        <v>1847</v>
      </c>
      <c r="C54" s="428" t="s">
        <v>442</v>
      </c>
      <c r="D54" s="428" t="s">
        <v>1848</v>
      </c>
      <c r="E54" s="428" t="s">
        <v>1945</v>
      </c>
      <c r="F54" s="428" t="s">
        <v>1946</v>
      </c>
      <c r="G54" s="432">
        <v>184</v>
      </c>
      <c r="H54" s="432">
        <v>124936</v>
      </c>
      <c r="I54" s="428">
        <v>0.73895582329317266</v>
      </c>
      <c r="J54" s="428">
        <v>679</v>
      </c>
      <c r="K54" s="432">
        <v>249</v>
      </c>
      <c r="L54" s="432">
        <v>169071</v>
      </c>
      <c r="M54" s="428">
        <v>1</v>
      </c>
      <c r="N54" s="428">
        <v>679</v>
      </c>
      <c r="O54" s="432">
        <v>268</v>
      </c>
      <c r="P54" s="432">
        <v>182240</v>
      </c>
      <c r="Q54" s="499">
        <v>1.0778903537567057</v>
      </c>
      <c r="R54" s="433">
        <v>680</v>
      </c>
    </row>
    <row r="55" spans="1:18" ht="14.45" customHeight="1" x14ac:dyDescent="0.2">
      <c r="A55" s="427" t="s">
        <v>1846</v>
      </c>
      <c r="B55" s="428" t="s">
        <v>1847</v>
      </c>
      <c r="C55" s="428" t="s">
        <v>442</v>
      </c>
      <c r="D55" s="428" t="s">
        <v>1848</v>
      </c>
      <c r="E55" s="428" t="s">
        <v>1947</v>
      </c>
      <c r="F55" s="428" t="s">
        <v>1948</v>
      </c>
      <c r="G55" s="432">
        <v>962</v>
      </c>
      <c r="H55" s="432">
        <v>459836</v>
      </c>
      <c r="I55" s="428">
        <v>0.89738805970149249</v>
      </c>
      <c r="J55" s="428">
        <v>478</v>
      </c>
      <c r="K55" s="432">
        <v>1072</v>
      </c>
      <c r="L55" s="432">
        <v>512416</v>
      </c>
      <c r="M55" s="428">
        <v>1</v>
      </c>
      <c r="N55" s="428">
        <v>478</v>
      </c>
      <c r="O55" s="432">
        <v>805</v>
      </c>
      <c r="P55" s="432">
        <v>385595</v>
      </c>
      <c r="Q55" s="499">
        <v>0.7525038250171735</v>
      </c>
      <c r="R55" s="433">
        <v>479</v>
      </c>
    </row>
    <row r="56" spans="1:18" ht="14.45" customHeight="1" x14ac:dyDescent="0.2">
      <c r="A56" s="427" t="s">
        <v>1846</v>
      </c>
      <c r="B56" s="428" t="s">
        <v>1847</v>
      </c>
      <c r="C56" s="428" t="s">
        <v>442</v>
      </c>
      <c r="D56" s="428" t="s">
        <v>1848</v>
      </c>
      <c r="E56" s="428" t="s">
        <v>1949</v>
      </c>
      <c r="F56" s="428" t="s">
        <v>1950</v>
      </c>
      <c r="G56" s="432">
        <v>227</v>
      </c>
      <c r="H56" s="432">
        <v>66284</v>
      </c>
      <c r="I56" s="428">
        <v>0.79377282797437276</v>
      </c>
      <c r="J56" s="428">
        <v>292</v>
      </c>
      <c r="K56" s="432">
        <v>285</v>
      </c>
      <c r="L56" s="432">
        <v>83505</v>
      </c>
      <c r="M56" s="428">
        <v>1</v>
      </c>
      <c r="N56" s="428">
        <v>293</v>
      </c>
      <c r="O56" s="432">
        <v>313</v>
      </c>
      <c r="P56" s="432">
        <v>92022</v>
      </c>
      <c r="Q56" s="499">
        <v>1.1019938925812827</v>
      </c>
      <c r="R56" s="433">
        <v>294</v>
      </c>
    </row>
    <row r="57" spans="1:18" ht="14.45" customHeight="1" x14ac:dyDescent="0.2">
      <c r="A57" s="427" t="s">
        <v>1846</v>
      </c>
      <c r="B57" s="428" t="s">
        <v>1847</v>
      </c>
      <c r="C57" s="428" t="s">
        <v>442</v>
      </c>
      <c r="D57" s="428" t="s">
        <v>1848</v>
      </c>
      <c r="E57" s="428" t="s">
        <v>1951</v>
      </c>
      <c r="F57" s="428" t="s">
        <v>1952</v>
      </c>
      <c r="G57" s="432">
        <v>312</v>
      </c>
      <c r="H57" s="432">
        <v>253968</v>
      </c>
      <c r="I57" s="428">
        <v>0.97252090800477897</v>
      </c>
      <c r="J57" s="428">
        <v>814</v>
      </c>
      <c r="K57" s="432">
        <v>324</v>
      </c>
      <c r="L57" s="432">
        <v>261144</v>
      </c>
      <c r="M57" s="428">
        <v>1</v>
      </c>
      <c r="N57" s="428">
        <v>806</v>
      </c>
      <c r="O57" s="432">
        <v>342</v>
      </c>
      <c r="P57" s="432">
        <v>276336</v>
      </c>
      <c r="Q57" s="499">
        <v>1.058174800110284</v>
      </c>
      <c r="R57" s="433">
        <v>808</v>
      </c>
    </row>
    <row r="58" spans="1:18" ht="14.45" customHeight="1" x14ac:dyDescent="0.2">
      <c r="A58" s="427" t="s">
        <v>1846</v>
      </c>
      <c r="B58" s="428" t="s">
        <v>1847</v>
      </c>
      <c r="C58" s="428" t="s">
        <v>442</v>
      </c>
      <c r="D58" s="428" t="s">
        <v>1848</v>
      </c>
      <c r="E58" s="428" t="s">
        <v>1953</v>
      </c>
      <c r="F58" s="428" t="s">
        <v>1954</v>
      </c>
      <c r="G58" s="432">
        <v>1821</v>
      </c>
      <c r="H58" s="432">
        <v>305928</v>
      </c>
      <c r="I58" s="428">
        <v>0.89528023598820061</v>
      </c>
      <c r="J58" s="428">
        <v>168</v>
      </c>
      <c r="K58" s="432">
        <v>2034</v>
      </c>
      <c r="L58" s="432">
        <v>341712</v>
      </c>
      <c r="M58" s="428">
        <v>1</v>
      </c>
      <c r="N58" s="428">
        <v>168</v>
      </c>
      <c r="O58" s="432">
        <v>1448</v>
      </c>
      <c r="P58" s="432">
        <v>243264</v>
      </c>
      <c r="Q58" s="499">
        <v>0.71189773844641102</v>
      </c>
      <c r="R58" s="433">
        <v>168</v>
      </c>
    </row>
    <row r="59" spans="1:18" ht="14.45" customHeight="1" x14ac:dyDescent="0.2">
      <c r="A59" s="427" t="s">
        <v>1846</v>
      </c>
      <c r="B59" s="428" t="s">
        <v>1847</v>
      </c>
      <c r="C59" s="428" t="s">
        <v>442</v>
      </c>
      <c r="D59" s="428" t="s">
        <v>1848</v>
      </c>
      <c r="E59" s="428" t="s">
        <v>1955</v>
      </c>
      <c r="F59" s="428" t="s">
        <v>1956</v>
      </c>
      <c r="G59" s="432">
        <v>173</v>
      </c>
      <c r="H59" s="432">
        <v>147742</v>
      </c>
      <c r="I59" s="428">
        <v>0.97625797072719467</v>
      </c>
      <c r="J59" s="428">
        <v>854</v>
      </c>
      <c r="K59" s="432">
        <v>177</v>
      </c>
      <c r="L59" s="432">
        <v>151335</v>
      </c>
      <c r="M59" s="428">
        <v>1</v>
      </c>
      <c r="N59" s="428">
        <v>855</v>
      </c>
      <c r="O59" s="432">
        <v>131</v>
      </c>
      <c r="P59" s="432">
        <v>112005</v>
      </c>
      <c r="Q59" s="499">
        <v>0.74011299435028244</v>
      </c>
      <c r="R59" s="433">
        <v>855</v>
      </c>
    </row>
    <row r="60" spans="1:18" ht="14.45" customHeight="1" x14ac:dyDescent="0.2">
      <c r="A60" s="427" t="s">
        <v>1846</v>
      </c>
      <c r="B60" s="428" t="s">
        <v>1847</v>
      </c>
      <c r="C60" s="428" t="s">
        <v>442</v>
      </c>
      <c r="D60" s="428" t="s">
        <v>1848</v>
      </c>
      <c r="E60" s="428" t="s">
        <v>1957</v>
      </c>
      <c r="F60" s="428" t="s">
        <v>1958</v>
      </c>
      <c r="G60" s="432">
        <v>150</v>
      </c>
      <c r="H60" s="432">
        <v>86100</v>
      </c>
      <c r="I60" s="428">
        <v>0.88235294117647056</v>
      </c>
      <c r="J60" s="428">
        <v>574</v>
      </c>
      <c r="K60" s="432">
        <v>170</v>
      </c>
      <c r="L60" s="432">
        <v>97580</v>
      </c>
      <c r="M60" s="428">
        <v>1</v>
      </c>
      <c r="N60" s="428">
        <v>574</v>
      </c>
      <c r="O60" s="432">
        <v>114</v>
      </c>
      <c r="P60" s="432">
        <v>65550</v>
      </c>
      <c r="Q60" s="499">
        <v>0.67175650748104121</v>
      </c>
      <c r="R60" s="433">
        <v>575</v>
      </c>
    </row>
    <row r="61" spans="1:18" ht="14.45" customHeight="1" x14ac:dyDescent="0.2">
      <c r="A61" s="427" t="s">
        <v>1846</v>
      </c>
      <c r="B61" s="428" t="s">
        <v>1847</v>
      </c>
      <c r="C61" s="428" t="s">
        <v>442</v>
      </c>
      <c r="D61" s="428" t="s">
        <v>1848</v>
      </c>
      <c r="E61" s="428" t="s">
        <v>1959</v>
      </c>
      <c r="F61" s="428" t="s">
        <v>1960</v>
      </c>
      <c r="G61" s="432">
        <v>445</v>
      </c>
      <c r="H61" s="432">
        <v>83215</v>
      </c>
      <c r="I61" s="428">
        <v>0.93579910935180599</v>
      </c>
      <c r="J61" s="428">
        <v>187</v>
      </c>
      <c r="K61" s="432">
        <v>473</v>
      </c>
      <c r="L61" s="432">
        <v>88924</v>
      </c>
      <c r="M61" s="428">
        <v>1</v>
      </c>
      <c r="N61" s="428">
        <v>188</v>
      </c>
      <c r="O61" s="432">
        <v>295</v>
      </c>
      <c r="P61" s="432">
        <v>55460</v>
      </c>
      <c r="Q61" s="499">
        <v>0.62367864693446085</v>
      </c>
      <c r="R61" s="433">
        <v>188</v>
      </c>
    </row>
    <row r="62" spans="1:18" ht="14.45" customHeight="1" x14ac:dyDescent="0.2">
      <c r="A62" s="427" t="s">
        <v>1846</v>
      </c>
      <c r="B62" s="428" t="s">
        <v>1847</v>
      </c>
      <c r="C62" s="428" t="s">
        <v>442</v>
      </c>
      <c r="D62" s="428" t="s">
        <v>1848</v>
      </c>
      <c r="E62" s="428" t="s">
        <v>1961</v>
      </c>
      <c r="F62" s="428" t="s">
        <v>1962</v>
      </c>
      <c r="G62" s="432">
        <v>9454</v>
      </c>
      <c r="H62" s="432">
        <v>5445504</v>
      </c>
      <c r="I62" s="428">
        <v>1.1192139221025217</v>
      </c>
      <c r="J62" s="428">
        <v>576</v>
      </c>
      <c r="K62" s="432">
        <v>8447</v>
      </c>
      <c r="L62" s="432">
        <v>4865472</v>
      </c>
      <c r="M62" s="428">
        <v>1</v>
      </c>
      <c r="N62" s="428">
        <v>576</v>
      </c>
      <c r="O62" s="432">
        <v>6081</v>
      </c>
      <c r="P62" s="432">
        <v>3502656</v>
      </c>
      <c r="Q62" s="499">
        <v>0.71990055641055994</v>
      </c>
      <c r="R62" s="433">
        <v>576</v>
      </c>
    </row>
    <row r="63" spans="1:18" ht="14.45" customHeight="1" x14ac:dyDescent="0.2">
      <c r="A63" s="427" t="s">
        <v>1846</v>
      </c>
      <c r="B63" s="428" t="s">
        <v>1847</v>
      </c>
      <c r="C63" s="428" t="s">
        <v>442</v>
      </c>
      <c r="D63" s="428" t="s">
        <v>1848</v>
      </c>
      <c r="E63" s="428" t="s">
        <v>1963</v>
      </c>
      <c r="F63" s="428" t="s">
        <v>1964</v>
      </c>
      <c r="G63" s="432">
        <v>220</v>
      </c>
      <c r="H63" s="432">
        <v>308000</v>
      </c>
      <c r="I63" s="428">
        <v>0.79422382671480141</v>
      </c>
      <c r="J63" s="428">
        <v>1400</v>
      </c>
      <c r="K63" s="432">
        <v>277</v>
      </c>
      <c r="L63" s="432">
        <v>387800</v>
      </c>
      <c r="M63" s="428">
        <v>1</v>
      </c>
      <c r="N63" s="428">
        <v>1400</v>
      </c>
      <c r="O63" s="432">
        <v>273</v>
      </c>
      <c r="P63" s="432">
        <v>382473</v>
      </c>
      <c r="Q63" s="499">
        <v>0.98626353790613719</v>
      </c>
      <c r="R63" s="433">
        <v>1401</v>
      </c>
    </row>
    <row r="64" spans="1:18" ht="14.45" customHeight="1" x14ac:dyDescent="0.2">
      <c r="A64" s="427" t="s">
        <v>1846</v>
      </c>
      <c r="B64" s="428" t="s">
        <v>1847</v>
      </c>
      <c r="C64" s="428" t="s">
        <v>442</v>
      </c>
      <c r="D64" s="428" t="s">
        <v>1848</v>
      </c>
      <c r="E64" s="428" t="s">
        <v>1965</v>
      </c>
      <c r="F64" s="428" t="s">
        <v>1966</v>
      </c>
      <c r="G64" s="432">
        <v>16</v>
      </c>
      <c r="H64" s="432">
        <v>16368</v>
      </c>
      <c r="I64" s="428">
        <v>1.1428571428571428</v>
      </c>
      <c r="J64" s="428">
        <v>1023</v>
      </c>
      <c r="K64" s="432">
        <v>14</v>
      </c>
      <c r="L64" s="432">
        <v>14322</v>
      </c>
      <c r="M64" s="428">
        <v>1</v>
      </c>
      <c r="N64" s="428">
        <v>1023</v>
      </c>
      <c r="O64" s="432">
        <v>12</v>
      </c>
      <c r="P64" s="432">
        <v>12288</v>
      </c>
      <c r="Q64" s="499">
        <v>0.85798072894847088</v>
      </c>
      <c r="R64" s="433">
        <v>1024</v>
      </c>
    </row>
    <row r="65" spans="1:18" ht="14.45" customHeight="1" x14ac:dyDescent="0.2">
      <c r="A65" s="427" t="s">
        <v>1846</v>
      </c>
      <c r="B65" s="428" t="s">
        <v>1847</v>
      </c>
      <c r="C65" s="428" t="s">
        <v>442</v>
      </c>
      <c r="D65" s="428" t="s">
        <v>1848</v>
      </c>
      <c r="E65" s="428" t="s">
        <v>1967</v>
      </c>
      <c r="F65" s="428" t="s">
        <v>1968</v>
      </c>
      <c r="G65" s="432">
        <v>215</v>
      </c>
      <c r="H65" s="432">
        <v>40850</v>
      </c>
      <c r="I65" s="428">
        <v>0.9555555555555556</v>
      </c>
      <c r="J65" s="428">
        <v>190</v>
      </c>
      <c r="K65" s="432">
        <v>225</v>
      </c>
      <c r="L65" s="432">
        <v>42750</v>
      </c>
      <c r="M65" s="428">
        <v>1</v>
      </c>
      <c r="N65" s="428">
        <v>190</v>
      </c>
      <c r="O65" s="432">
        <v>177</v>
      </c>
      <c r="P65" s="432">
        <v>33630</v>
      </c>
      <c r="Q65" s="499">
        <v>0.78666666666666663</v>
      </c>
      <c r="R65" s="433">
        <v>190</v>
      </c>
    </row>
    <row r="66" spans="1:18" ht="14.45" customHeight="1" x14ac:dyDescent="0.2">
      <c r="A66" s="427" t="s">
        <v>1846</v>
      </c>
      <c r="B66" s="428" t="s">
        <v>1847</v>
      </c>
      <c r="C66" s="428" t="s">
        <v>442</v>
      </c>
      <c r="D66" s="428" t="s">
        <v>1848</v>
      </c>
      <c r="E66" s="428" t="s">
        <v>1969</v>
      </c>
      <c r="F66" s="428" t="s">
        <v>1970</v>
      </c>
      <c r="G66" s="432">
        <v>312</v>
      </c>
      <c r="H66" s="432">
        <v>253968</v>
      </c>
      <c r="I66" s="428">
        <v>0.97252090800477897</v>
      </c>
      <c r="J66" s="428">
        <v>814</v>
      </c>
      <c r="K66" s="432">
        <v>324</v>
      </c>
      <c r="L66" s="432">
        <v>261144</v>
      </c>
      <c r="M66" s="428">
        <v>1</v>
      </c>
      <c r="N66" s="428">
        <v>806</v>
      </c>
      <c r="O66" s="432">
        <v>342</v>
      </c>
      <c r="P66" s="432">
        <v>276336</v>
      </c>
      <c r="Q66" s="499">
        <v>1.058174800110284</v>
      </c>
      <c r="R66" s="433">
        <v>808</v>
      </c>
    </row>
    <row r="67" spans="1:18" ht="14.45" customHeight="1" x14ac:dyDescent="0.2">
      <c r="A67" s="427" t="s">
        <v>1846</v>
      </c>
      <c r="B67" s="428" t="s">
        <v>1847</v>
      </c>
      <c r="C67" s="428" t="s">
        <v>442</v>
      </c>
      <c r="D67" s="428" t="s">
        <v>1848</v>
      </c>
      <c r="E67" s="428" t="s">
        <v>1971</v>
      </c>
      <c r="F67" s="428" t="s">
        <v>1972</v>
      </c>
      <c r="G67" s="432">
        <v>2</v>
      </c>
      <c r="H67" s="432">
        <v>678</v>
      </c>
      <c r="I67" s="428"/>
      <c r="J67" s="428">
        <v>339</v>
      </c>
      <c r="K67" s="432"/>
      <c r="L67" s="432"/>
      <c r="M67" s="428"/>
      <c r="N67" s="428"/>
      <c r="O67" s="432">
        <v>1</v>
      </c>
      <c r="P67" s="432">
        <v>350</v>
      </c>
      <c r="Q67" s="499"/>
      <c r="R67" s="433">
        <v>350</v>
      </c>
    </row>
    <row r="68" spans="1:18" ht="14.45" customHeight="1" x14ac:dyDescent="0.2">
      <c r="A68" s="427" t="s">
        <v>1846</v>
      </c>
      <c r="B68" s="428" t="s">
        <v>1847</v>
      </c>
      <c r="C68" s="428" t="s">
        <v>442</v>
      </c>
      <c r="D68" s="428" t="s">
        <v>1848</v>
      </c>
      <c r="E68" s="428" t="s">
        <v>1973</v>
      </c>
      <c r="F68" s="428" t="s">
        <v>1974</v>
      </c>
      <c r="G68" s="432">
        <v>21</v>
      </c>
      <c r="H68" s="432">
        <v>5481</v>
      </c>
      <c r="I68" s="428">
        <v>1.4942748091603053</v>
      </c>
      <c r="J68" s="428">
        <v>261</v>
      </c>
      <c r="K68" s="432">
        <v>14</v>
      </c>
      <c r="L68" s="432">
        <v>3668</v>
      </c>
      <c r="M68" s="428">
        <v>1</v>
      </c>
      <c r="N68" s="428">
        <v>262</v>
      </c>
      <c r="O68" s="432">
        <v>12</v>
      </c>
      <c r="P68" s="432">
        <v>3156</v>
      </c>
      <c r="Q68" s="499">
        <v>0.86041439476553983</v>
      </c>
      <c r="R68" s="433">
        <v>263</v>
      </c>
    </row>
    <row r="69" spans="1:18" ht="14.45" customHeight="1" x14ac:dyDescent="0.2">
      <c r="A69" s="427" t="s">
        <v>1846</v>
      </c>
      <c r="B69" s="428" t="s">
        <v>1847</v>
      </c>
      <c r="C69" s="428" t="s">
        <v>442</v>
      </c>
      <c r="D69" s="428" t="s">
        <v>1848</v>
      </c>
      <c r="E69" s="428" t="s">
        <v>1975</v>
      </c>
      <c r="F69" s="428" t="s">
        <v>1976</v>
      </c>
      <c r="G69" s="432">
        <v>55</v>
      </c>
      <c r="H69" s="432">
        <v>224785</v>
      </c>
      <c r="I69" s="428">
        <v>0.61571773703153843</v>
      </c>
      <c r="J69" s="428">
        <v>4087</v>
      </c>
      <c r="K69" s="432">
        <v>89</v>
      </c>
      <c r="L69" s="432">
        <v>365078</v>
      </c>
      <c r="M69" s="428">
        <v>1</v>
      </c>
      <c r="N69" s="428">
        <v>4102</v>
      </c>
      <c r="O69" s="432">
        <v>83</v>
      </c>
      <c r="P69" s="432">
        <v>341462</v>
      </c>
      <c r="Q69" s="499">
        <v>0.93531245377700112</v>
      </c>
      <c r="R69" s="433">
        <v>4114</v>
      </c>
    </row>
    <row r="70" spans="1:18" ht="14.45" customHeight="1" x14ac:dyDescent="0.2">
      <c r="A70" s="427" t="s">
        <v>1846</v>
      </c>
      <c r="B70" s="428" t="s">
        <v>1847</v>
      </c>
      <c r="C70" s="428" t="s">
        <v>442</v>
      </c>
      <c r="D70" s="428" t="s">
        <v>1848</v>
      </c>
      <c r="E70" s="428" t="s">
        <v>1977</v>
      </c>
      <c r="F70" s="428" t="s">
        <v>1978</v>
      </c>
      <c r="G70" s="432">
        <v>13</v>
      </c>
      <c r="H70" s="432">
        <v>45032</v>
      </c>
      <c r="I70" s="428">
        <v>0.64645420614412863</v>
      </c>
      <c r="J70" s="428">
        <v>3464</v>
      </c>
      <c r="K70" s="432">
        <v>20</v>
      </c>
      <c r="L70" s="432">
        <v>69660</v>
      </c>
      <c r="M70" s="428">
        <v>1</v>
      </c>
      <c r="N70" s="428">
        <v>3483</v>
      </c>
      <c r="O70" s="432">
        <v>32</v>
      </c>
      <c r="P70" s="432">
        <v>112000</v>
      </c>
      <c r="Q70" s="499">
        <v>1.6078093597473442</v>
      </c>
      <c r="R70" s="433">
        <v>3500</v>
      </c>
    </row>
    <row r="71" spans="1:18" ht="14.45" customHeight="1" x14ac:dyDescent="0.2">
      <c r="A71" s="427" t="s">
        <v>1846</v>
      </c>
      <c r="B71" s="428" t="s">
        <v>1847</v>
      </c>
      <c r="C71" s="428" t="s">
        <v>442</v>
      </c>
      <c r="D71" s="428" t="s">
        <v>1848</v>
      </c>
      <c r="E71" s="428" t="s">
        <v>1979</v>
      </c>
      <c r="F71" s="428" t="s">
        <v>1980</v>
      </c>
      <c r="G71" s="432">
        <v>45</v>
      </c>
      <c r="H71" s="432">
        <v>11385</v>
      </c>
      <c r="I71" s="428">
        <v>0.66114982578397208</v>
      </c>
      <c r="J71" s="428">
        <v>253</v>
      </c>
      <c r="K71" s="432">
        <v>70</v>
      </c>
      <c r="L71" s="432">
        <v>17220</v>
      </c>
      <c r="M71" s="428">
        <v>1</v>
      </c>
      <c r="N71" s="428">
        <v>246</v>
      </c>
      <c r="O71" s="432">
        <v>40</v>
      </c>
      <c r="P71" s="432">
        <v>9920</v>
      </c>
      <c r="Q71" s="499">
        <v>0.57607433217189319</v>
      </c>
      <c r="R71" s="433">
        <v>248</v>
      </c>
    </row>
    <row r="72" spans="1:18" ht="14.45" customHeight="1" x14ac:dyDescent="0.2">
      <c r="A72" s="427" t="s">
        <v>1846</v>
      </c>
      <c r="B72" s="428" t="s">
        <v>1847</v>
      </c>
      <c r="C72" s="428" t="s">
        <v>442</v>
      </c>
      <c r="D72" s="428" t="s">
        <v>1848</v>
      </c>
      <c r="E72" s="428" t="s">
        <v>1981</v>
      </c>
      <c r="F72" s="428" t="s">
        <v>1982</v>
      </c>
      <c r="G72" s="432">
        <v>44</v>
      </c>
      <c r="H72" s="432">
        <v>18656</v>
      </c>
      <c r="I72" s="428">
        <v>0.62413435482252178</v>
      </c>
      <c r="J72" s="428">
        <v>424</v>
      </c>
      <c r="K72" s="432">
        <v>71</v>
      </c>
      <c r="L72" s="432">
        <v>29891</v>
      </c>
      <c r="M72" s="428">
        <v>1</v>
      </c>
      <c r="N72" s="428">
        <v>421</v>
      </c>
      <c r="O72" s="432">
        <v>40</v>
      </c>
      <c r="P72" s="432">
        <v>16880</v>
      </c>
      <c r="Q72" s="499">
        <v>0.56471847713358536</v>
      </c>
      <c r="R72" s="433">
        <v>422</v>
      </c>
    </row>
    <row r="73" spans="1:18" ht="14.45" customHeight="1" x14ac:dyDescent="0.2">
      <c r="A73" s="427" t="s">
        <v>1846</v>
      </c>
      <c r="B73" s="428" t="s">
        <v>1847</v>
      </c>
      <c r="C73" s="428" t="s">
        <v>442</v>
      </c>
      <c r="D73" s="428" t="s">
        <v>1848</v>
      </c>
      <c r="E73" s="428" t="s">
        <v>1983</v>
      </c>
      <c r="F73" s="428" t="s">
        <v>1984</v>
      </c>
      <c r="G73" s="432">
        <v>316</v>
      </c>
      <c r="H73" s="432">
        <v>2424984</v>
      </c>
      <c r="I73" s="428">
        <v>0.44700371891114704</v>
      </c>
      <c r="J73" s="428">
        <v>7674</v>
      </c>
      <c r="K73" s="432">
        <v>705</v>
      </c>
      <c r="L73" s="432">
        <v>5424975</v>
      </c>
      <c r="M73" s="428">
        <v>1</v>
      </c>
      <c r="N73" s="428">
        <v>7695</v>
      </c>
      <c r="O73" s="432">
        <v>170</v>
      </c>
      <c r="P73" s="432">
        <v>1311380</v>
      </c>
      <c r="Q73" s="499">
        <v>0.241730146221872</v>
      </c>
      <c r="R73" s="433">
        <v>7714</v>
      </c>
    </row>
    <row r="74" spans="1:18" ht="14.45" customHeight="1" x14ac:dyDescent="0.2">
      <c r="A74" s="427" t="s">
        <v>1846</v>
      </c>
      <c r="B74" s="428" t="s">
        <v>1847</v>
      </c>
      <c r="C74" s="428" t="s">
        <v>442</v>
      </c>
      <c r="D74" s="428" t="s">
        <v>1848</v>
      </c>
      <c r="E74" s="428" t="s">
        <v>1985</v>
      </c>
      <c r="F74" s="428" t="s">
        <v>1986</v>
      </c>
      <c r="G74" s="432">
        <v>217</v>
      </c>
      <c r="H74" s="432">
        <v>3406249</v>
      </c>
      <c r="I74" s="428">
        <v>1.1653303637713437</v>
      </c>
      <c r="J74" s="428">
        <v>15697</v>
      </c>
      <c r="K74" s="432">
        <v>186</v>
      </c>
      <c r="L74" s="432">
        <v>2922990</v>
      </c>
      <c r="M74" s="428">
        <v>1</v>
      </c>
      <c r="N74" s="428">
        <v>15715</v>
      </c>
      <c r="O74" s="432">
        <v>151</v>
      </c>
      <c r="P74" s="432">
        <v>2375532</v>
      </c>
      <c r="Q74" s="499">
        <v>0.81270616731497547</v>
      </c>
      <c r="R74" s="433">
        <v>15732</v>
      </c>
    </row>
    <row r="75" spans="1:18" ht="14.45" customHeight="1" x14ac:dyDescent="0.2">
      <c r="A75" s="427" t="s">
        <v>1846</v>
      </c>
      <c r="B75" s="428" t="s">
        <v>1847</v>
      </c>
      <c r="C75" s="428" t="s">
        <v>442</v>
      </c>
      <c r="D75" s="428" t="s">
        <v>1848</v>
      </c>
      <c r="E75" s="428" t="s">
        <v>1987</v>
      </c>
      <c r="F75" s="428" t="s">
        <v>1988</v>
      </c>
      <c r="G75" s="432">
        <v>128</v>
      </c>
      <c r="H75" s="432">
        <v>302080</v>
      </c>
      <c r="I75" s="428">
        <v>0.72680902255639102</v>
      </c>
      <c r="J75" s="428">
        <v>2360</v>
      </c>
      <c r="K75" s="432">
        <v>175</v>
      </c>
      <c r="L75" s="432">
        <v>415625</v>
      </c>
      <c r="M75" s="428">
        <v>1</v>
      </c>
      <c r="N75" s="428">
        <v>2375</v>
      </c>
      <c r="O75" s="432">
        <v>168</v>
      </c>
      <c r="P75" s="432">
        <v>401016</v>
      </c>
      <c r="Q75" s="499">
        <v>0.96485052631578949</v>
      </c>
      <c r="R75" s="433">
        <v>2387</v>
      </c>
    </row>
    <row r="76" spans="1:18" ht="14.45" customHeight="1" x14ac:dyDescent="0.2">
      <c r="A76" s="427" t="s">
        <v>1846</v>
      </c>
      <c r="B76" s="428" t="s">
        <v>1847</v>
      </c>
      <c r="C76" s="428" t="s">
        <v>442</v>
      </c>
      <c r="D76" s="428" t="s">
        <v>1848</v>
      </c>
      <c r="E76" s="428" t="s">
        <v>1989</v>
      </c>
      <c r="F76" s="428" t="s">
        <v>1990</v>
      </c>
      <c r="G76" s="432">
        <v>28</v>
      </c>
      <c r="H76" s="432">
        <v>172760</v>
      </c>
      <c r="I76" s="428">
        <v>0.5942998675587815</v>
      </c>
      <c r="J76" s="428">
        <v>6170</v>
      </c>
      <c r="K76" s="432">
        <v>47</v>
      </c>
      <c r="L76" s="432">
        <v>290695</v>
      </c>
      <c r="M76" s="428">
        <v>1</v>
      </c>
      <c r="N76" s="428">
        <v>6185</v>
      </c>
      <c r="O76" s="432">
        <v>52</v>
      </c>
      <c r="P76" s="432">
        <v>322244</v>
      </c>
      <c r="Q76" s="499">
        <v>1.1085295584719379</v>
      </c>
      <c r="R76" s="433">
        <v>6197</v>
      </c>
    </row>
    <row r="77" spans="1:18" ht="14.45" customHeight="1" x14ac:dyDescent="0.2">
      <c r="A77" s="427" t="s">
        <v>1846</v>
      </c>
      <c r="B77" s="428" t="s">
        <v>1847</v>
      </c>
      <c r="C77" s="428" t="s">
        <v>442</v>
      </c>
      <c r="D77" s="428" t="s">
        <v>1848</v>
      </c>
      <c r="E77" s="428" t="s">
        <v>1991</v>
      </c>
      <c r="F77" s="428" t="s">
        <v>1992</v>
      </c>
      <c r="G77" s="432"/>
      <c r="H77" s="432"/>
      <c r="I77" s="428"/>
      <c r="J77" s="428"/>
      <c r="K77" s="432"/>
      <c r="L77" s="432"/>
      <c r="M77" s="428"/>
      <c r="N77" s="428"/>
      <c r="O77" s="432">
        <v>27</v>
      </c>
      <c r="P77" s="432">
        <v>18819</v>
      </c>
      <c r="Q77" s="499"/>
      <c r="R77" s="433">
        <v>697</v>
      </c>
    </row>
    <row r="78" spans="1:18" ht="14.45" customHeight="1" x14ac:dyDescent="0.2">
      <c r="A78" s="427" t="s">
        <v>1846</v>
      </c>
      <c r="B78" s="428" t="s">
        <v>1847</v>
      </c>
      <c r="C78" s="428" t="s">
        <v>442</v>
      </c>
      <c r="D78" s="428" t="s">
        <v>1848</v>
      </c>
      <c r="E78" s="428" t="s">
        <v>1993</v>
      </c>
      <c r="F78" s="428" t="s">
        <v>1994</v>
      </c>
      <c r="G78" s="432"/>
      <c r="H78" s="432"/>
      <c r="I78" s="428"/>
      <c r="J78" s="428"/>
      <c r="K78" s="432"/>
      <c r="L78" s="432"/>
      <c r="M78" s="428"/>
      <c r="N78" s="428"/>
      <c r="O78" s="432">
        <v>136</v>
      </c>
      <c r="P78" s="432">
        <v>63648</v>
      </c>
      <c r="Q78" s="499"/>
      <c r="R78" s="433">
        <v>468</v>
      </c>
    </row>
    <row r="79" spans="1:18" ht="14.45" customHeight="1" x14ac:dyDescent="0.2">
      <c r="A79" s="427" t="s">
        <v>1846</v>
      </c>
      <c r="B79" s="428" t="s">
        <v>1847</v>
      </c>
      <c r="C79" s="428" t="s">
        <v>1839</v>
      </c>
      <c r="D79" s="428" t="s">
        <v>1848</v>
      </c>
      <c r="E79" s="428" t="s">
        <v>1995</v>
      </c>
      <c r="F79" s="428" t="s">
        <v>1996</v>
      </c>
      <c r="G79" s="432">
        <v>312</v>
      </c>
      <c r="H79" s="432">
        <v>323856</v>
      </c>
      <c r="I79" s="428">
        <v>1.0459721854390192</v>
      </c>
      <c r="J79" s="428">
        <v>1038</v>
      </c>
      <c r="K79" s="432">
        <v>298</v>
      </c>
      <c r="L79" s="432">
        <v>309622</v>
      </c>
      <c r="M79" s="428">
        <v>1</v>
      </c>
      <c r="N79" s="428">
        <v>1039</v>
      </c>
      <c r="O79" s="432">
        <v>266</v>
      </c>
      <c r="P79" s="432">
        <v>276640</v>
      </c>
      <c r="Q79" s="499">
        <v>0.89347656174302859</v>
      </c>
      <c r="R79" s="433">
        <v>1040</v>
      </c>
    </row>
    <row r="80" spans="1:18" ht="14.45" customHeight="1" x14ac:dyDescent="0.2">
      <c r="A80" s="427" t="s">
        <v>1846</v>
      </c>
      <c r="B80" s="428" t="s">
        <v>1847</v>
      </c>
      <c r="C80" s="428" t="s">
        <v>1839</v>
      </c>
      <c r="D80" s="428" t="s">
        <v>1848</v>
      </c>
      <c r="E80" s="428" t="s">
        <v>1893</v>
      </c>
      <c r="F80" s="428" t="s">
        <v>1894</v>
      </c>
      <c r="G80" s="432">
        <v>156</v>
      </c>
      <c r="H80" s="432">
        <v>34632</v>
      </c>
      <c r="I80" s="428">
        <v>1.0422848887952569</v>
      </c>
      <c r="J80" s="428">
        <v>222</v>
      </c>
      <c r="K80" s="432">
        <v>149</v>
      </c>
      <c r="L80" s="432">
        <v>33227</v>
      </c>
      <c r="M80" s="428">
        <v>1</v>
      </c>
      <c r="N80" s="428">
        <v>223</v>
      </c>
      <c r="O80" s="432">
        <v>133</v>
      </c>
      <c r="P80" s="432">
        <v>29792</v>
      </c>
      <c r="Q80" s="499">
        <v>0.89662021849700546</v>
      </c>
      <c r="R80" s="433">
        <v>224</v>
      </c>
    </row>
    <row r="81" spans="1:18" ht="14.45" customHeight="1" x14ac:dyDescent="0.2">
      <c r="A81" s="427" t="s">
        <v>1846</v>
      </c>
      <c r="B81" s="428" t="s">
        <v>1997</v>
      </c>
      <c r="C81" s="428" t="s">
        <v>442</v>
      </c>
      <c r="D81" s="428" t="s">
        <v>1848</v>
      </c>
      <c r="E81" s="428" t="s">
        <v>1905</v>
      </c>
      <c r="F81" s="428" t="s">
        <v>1906</v>
      </c>
      <c r="G81" s="432"/>
      <c r="H81" s="432"/>
      <c r="I81" s="428"/>
      <c r="J81" s="428"/>
      <c r="K81" s="432">
        <v>221</v>
      </c>
      <c r="L81" s="432">
        <v>2652</v>
      </c>
      <c r="M81" s="428">
        <v>1</v>
      </c>
      <c r="N81" s="428">
        <v>12</v>
      </c>
      <c r="O81" s="432">
        <v>160</v>
      </c>
      <c r="P81" s="432">
        <v>1920</v>
      </c>
      <c r="Q81" s="499">
        <v>0.72398190045248867</v>
      </c>
      <c r="R81" s="433">
        <v>12</v>
      </c>
    </row>
    <row r="82" spans="1:18" ht="14.45" customHeight="1" x14ac:dyDescent="0.2">
      <c r="A82" s="427" t="s">
        <v>1846</v>
      </c>
      <c r="B82" s="428" t="s">
        <v>1997</v>
      </c>
      <c r="C82" s="428" t="s">
        <v>442</v>
      </c>
      <c r="D82" s="428" t="s">
        <v>1848</v>
      </c>
      <c r="E82" s="428" t="s">
        <v>1998</v>
      </c>
      <c r="F82" s="428" t="s">
        <v>1999</v>
      </c>
      <c r="G82" s="432"/>
      <c r="H82" s="432"/>
      <c r="I82" s="428"/>
      <c r="J82" s="428"/>
      <c r="K82" s="432">
        <v>77</v>
      </c>
      <c r="L82" s="432">
        <v>47124</v>
      </c>
      <c r="M82" s="428">
        <v>1</v>
      </c>
      <c r="N82" s="428">
        <v>612</v>
      </c>
      <c r="O82" s="432">
        <v>51</v>
      </c>
      <c r="P82" s="432">
        <v>31365</v>
      </c>
      <c r="Q82" s="499">
        <v>0.66558441558441561</v>
      </c>
      <c r="R82" s="433">
        <v>615</v>
      </c>
    </row>
    <row r="83" spans="1:18" ht="14.45" customHeight="1" thickBot="1" x14ac:dyDescent="0.25">
      <c r="A83" s="434" t="s">
        <v>1846</v>
      </c>
      <c r="B83" s="435" t="s">
        <v>1997</v>
      </c>
      <c r="C83" s="435" t="s">
        <v>442</v>
      </c>
      <c r="D83" s="435" t="s">
        <v>1848</v>
      </c>
      <c r="E83" s="435" t="s">
        <v>2000</v>
      </c>
      <c r="F83" s="435" t="s">
        <v>2001</v>
      </c>
      <c r="G83" s="439"/>
      <c r="H83" s="439"/>
      <c r="I83" s="435"/>
      <c r="J83" s="435"/>
      <c r="K83" s="439">
        <v>919</v>
      </c>
      <c r="L83" s="439">
        <v>2204681</v>
      </c>
      <c r="M83" s="435">
        <v>1</v>
      </c>
      <c r="N83" s="435">
        <v>2399</v>
      </c>
      <c r="O83" s="439">
        <v>609</v>
      </c>
      <c r="P83" s="439">
        <v>1462818</v>
      </c>
      <c r="Q83" s="450">
        <v>0.66350551394963719</v>
      </c>
      <c r="R83" s="440">
        <v>2402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6F42678-0D46-4828-AA59-9404711D6B73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97" t="s">
        <v>2003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02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5" customHeight="1" thickBot="1" x14ac:dyDescent="0.25">
      <c r="G3" s="63" t="s">
        <v>111</v>
      </c>
      <c r="H3" s="77">
        <f t="shared" ref="H3:Q3" si="0">SUBTOTAL(9,H6:H1048576)</f>
        <v>57902</v>
      </c>
      <c r="I3" s="78">
        <f t="shared" si="0"/>
        <v>28788857</v>
      </c>
      <c r="J3" s="58"/>
      <c r="K3" s="58"/>
      <c r="L3" s="78">
        <f t="shared" si="0"/>
        <v>60076</v>
      </c>
      <c r="M3" s="78">
        <f t="shared" si="0"/>
        <v>33880336</v>
      </c>
      <c r="N3" s="58"/>
      <c r="O3" s="58"/>
      <c r="P3" s="78">
        <f t="shared" si="0"/>
        <v>46460</v>
      </c>
      <c r="Q3" s="78">
        <f t="shared" si="0"/>
        <v>23779001</v>
      </c>
      <c r="R3" s="59">
        <f>IF(M3=0,0,Q3/M3)</f>
        <v>0.70185257312678362</v>
      </c>
      <c r="S3" s="79">
        <f>IF(P3=0,0,Q3/P3)</f>
        <v>511.81663796814462</v>
      </c>
    </row>
    <row r="4" spans="1:19" ht="14.45" customHeight="1" x14ac:dyDescent="0.2">
      <c r="A4" s="389" t="s">
        <v>176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2018</v>
      </c>
      <c r="I4" s="394"/>
      <c r="J4" s="76"/>
      <c r="K4" s="76"/>
      <c r="L4" s="393">
        <v>2019</v>
      </c>
      <c r="M4" s="394"/>
      <c r="N4" s="76"/>
      <c r="O4" s="76"/>
      <c r="P4" s="393">
        <v>2020</v>
      </c>
      <c r="Q4" s="394"/>
      <c r="R4" s="395" t="s">
        <v>2</v>
      </c>
      <c r="S4" s="390" t="s">
        <v>83</v>
      </c>
    </row>
    <row r="5" spans="1:19" ht="14.45" customHeight="1" thickBot="1" x14ac:dyDescent="0.25">
      <c r="A5" s="489"/>
      <c r="B5" s="489"/>
      <c r="C5" s="490"/>
      <c r="D5" s="500"/>
      <c r="E5" s="491"/>
      <c r="F5" s="492"/>
      <c r="G5" s="493"/>
      <c r="H5" s="494" t="s">
        <v>57</v>
      </c>
      <c r="I5" s="495" t="s">
        <v>14</v>
      </c>
      <c r="J5" s="496"/>
      <c r="K5" s="496"/>
      <c r="L5" s="494" t="s">
        <v>57</v>
      </c>
      <c r="M5" s="495" t="s">
        <v>14</v>
      </c>
      <c r="N5" s="496"/>
      <c r="O5" s="496"/>
      <c r="P5" s="494" t="s">
        <v>57</v>
      </c>
      <c r="Q5" s="495" t="s">
        <v>14</v>
      </c>
      <c r="R5" s="497"/>
      <c r="S5" s="498"/>
    </row>
    <row r="6" spans="1:19" ht="14.45" customHeight="1" x14ac:dyDescent="0.2">
      <c r="A6" s="420" t="s">
        <v>1846</v>
      </c>
      <c r="B6" s="421" t="s">
        <v>1847</v>
      </c>
      <c r="C6" s="421" t="s">
        <v>442</v>
      </c>
      <c r="D6" s="421" t="s">
        <v>1838</v>
      </c>
      <c r="E6" s="421" t="s">
        <v>1848</v>
      </c>
      <c r="F6" s="421" t="s">
        <v>1849</v>
      </c>
      <c r="G6" s="421" t="s">
        <v>1850</v>
      </c>
      <c r="H6" s="425">
        <v>139</v>
      </c>
      <c r="I6" s="425">
        <v>206137</v>
      </c>
      <c r="J6" s="421">
        <v>0.64520642273623585</v>
      </c>
      <c r="K6" s="421">
        <v>1483</v>
      </c>
      <c r="L6" s="425">
        <v>215</v>
      </c>
      <c r="M6" s="425">
        <v>319490</v>
      </c>
      <c r="N6" s="421">
        <v>1</v>
      </c>
      <c r="O6" s="421">
        <v>1486</v>
      </c>
      <c r="P6" s="425">
        <v>211</v>
      </c>
      <c r="Q6" s="425">
        <v>313968</v>
      </c>
      <c r="R6" s="448">
        <v>0.98271620395004533</v>
      </c>
      <c r="S6" s="426">
        <v>1488</v>
      </c>
    </row>
    <row r="7" spans="1:19" ht="14.45" customHeight="1" x14ac:dyDescent="0.2">
      <c r="A7" s="427" t="s">
        <v>1846</v>
      </c>
      <c r="B7" s="428" t="s">
        <v>1847</v>
      </c>
      <c r="C7" s="428" t="s">
        <v>442</v>
      </c>
      <c r="D7" s="428" t="s">
        <v>1838</v>
      </c>
      <c r="E7" s="428" t="s">
        <v>1848</v>
      </c>
      <c r="F7" s="428" t="s">
        <v>1851</v>
      </c>
      <c r="G7" s="428" t="s">
        <v>1852</v>
      </c>
      <c r="H7" s="432">
        <v>86</v>
      </c>
      <c r="I7" s="432">
        <v>336776</v>
      </c>
      <c r="J7" s="428">
        <v>1.9490705373058315</v>
      </c>
      <c r="K7" s="428">
        <v>3916</v>
      </c>
      <c r="L7" s="432">
        <v>44</v>
      </c>
      <c r="M7" s="432">
        <v>172788</v>
      </c>
      <c r="N7" s="428">
        <v>1</v>
      </c>
      <c r="O7" s="428">
        <v>3927</v>
      </c>
      <c r="P7" s="432">
        <v>27</v>
      </c>
      <c r="Q7" s="432">
        <v>106272</v>
      </c>
      <c r="R7" s="499">
        <v>0.61504271129939581</v>
      </c>
      <c r="S7" s="433">
        <v>3936</v>
      </c>
    </row>
    <row r="8" spans="1:19" ht="14.45" customHeight="1" x14ac:dyDescent="0.2">
      <c r="A8" s="427" t="s">
        <v>1846</v>
      </c>
      <c r="B8" s="428" t="s">
        <v>1847</v>
      </c>
      <c r="C8" s="428" t="s">
        <v>442</v>
      </c>
      <c r="D8" s="428" t="s">
        <v>1838</v>
      </c>
      <c r="E8" s="428" t="s">
        <v>1848</v>
      </c>
      <c r="F8" s="428" t="s">
        <v>1853</v>
      </c>
      <c r="G8" s="428" t="s">
        <v>1854</v>
      </c>
      <c r="H8" s="432">
        <v>202</v>
      </c>
      <c r="I8" s="432">
        <v>132916</v>
      </c>
      <c r="J8" s="428">
        <v>1.1490468986384266</v>
      </c>
      <c r="K8" s="428">
        <v>658</v>
      </c>
      <c r="L8" s="432">
        <v>175</v>
      </c>
      <c r="M8" s="432">
        <v>115675</v>
      </c>
      <c r="N8" s="428">
        <v>1</v>
      </c>
      <c r="O8" s="428">
        <v>661</v>
      </c>
      <c r="P8" s="432">
        <v>125</v>
      </c>
      <c r="Q8" s="432">
        <v>82875</v>
      </c>
      <c r="R8" s="499">
        <v>0.71644694186297819</v>
      </c>
      <c r="S8" s="433">
        <v>663</v>
      </c>
    </row>
    <row r="9" spans="1:19" ht="14.45" customHeight="1" x14ac:dyDescent="0.2">
      <c r="A9" s="427" t="s">
        <v>1846</v>
      </c>
      <c r="B9" s="428" t="s">
        <v>1847</v>
      </c>
      <c r="C9" s="428" t="s">
        <v>442</v>
      </c>
      <c r="D9" s="428" t="s">
        <v>1838</v>
      </c>
      <c r="E9" s="428" t="s">
        <v>1848</v>
      </c>
      <c r="F9" s="428" t="s">
        <v>1855</v>
      </c>
      <c r="G9" s="428" t="s">
        <v>1856</v>
      </c>
      <c r="H9" s="432">
        <v>31</v>
      </c>
      <c r="I9" s="432">
        <v>32054</v>
      </c>
      <c r="J9" s="428">
        <v>0.95398809523809525</v>
      </c>
      <c r="K9" s="428">
        <v>1034</v>
      </c>
      <c r="L9" s="432">
        <v>32</v>
      </c>
      <c r="M9" s="432">
        <v>33600</v>
      </c>
      <c r="N9" s="428">
        <v>1</v>
      </c>
      <c r="O9" s="428">
        <v>1050</v>
      </c>
      <c r="P9" s="432">
        <v>19</v>
      </c>
      <c r="Q9" s="432">
        <v>20216</v>
      </c>
      <c r="R9" s="499">
        <v>0.60166666666666668</v>
      </c>
      <c r="S9" s="433">
        <v>1064</v>
      </c>
    </row>
    <row r="10" spans="1:19" ht="14.45" customHeight="1" x14ac:dyDescent="0.2">
      <c r="A10" s="427" t="s">
        <v>1846</v>
      </c>
      <c r="B10" s="428" t="s">
        <v>1847</v>
      </c>
      <c r="C10" s="428" t="s">
        <v>442</v>
      </c>
      <c r="D10" s="428" t="s">
        <v>1838</v>
      </c>
      <c r="E10" s="428" t="s">
        <v>1848</v>
      </c>
      <c r="F10" s="428" t="s">
        <v>1857</v>
      </c>
      <c r="G10" s="428" t="s">
        <v>1858</v>
      </c>
      <c r="H10" s="432">
        <v>4</v>
      </c>
      <c r="I10" s="432">
        <v>4356</v>
      </c>
      <c r="J10" s="428"/>
      <c r="K10" s="428">
        <v>1089</v>
      </c>
      <c r="L10" s="432"/>
      <c r="M10" s="432"/>
      <c r="N10" s="428"/>
      <c r="O10" s="428"/>
      <c r="P10" s="432">
        <v>3</v>
      </c>
      <c r="Q10" s="432">
        <v>3342</v>
      </c>
      <c r="R10" s="499"/>
      <c r="S10" s="433">
        <v>1114</v>
      </c>
    </row>
    <row r="11" spans="1:19" ht="14.45" customHeight="1" x14ac:dyDescent="0.2">
      <c r="A11" s="427" t="s">
        <v>1846</v>
      </c>
      <c r="B11" s="428" t="s">
        <v>1847</v>
      </c>
      <c r="C11" s="428" t="s">
        <v>442</v>
      </c>
      <c r="D11" s="428" t="s">
        <v>1838</v>
      </c>
      <c r="E11" s="428" t="s">
        <v>1848</v>
      </c>
      <c r="F11" s="428" t="s">
        <v>1859</v>
      </c>
      <c r="G11" s="428" t="s">
        <v>1860</v>
      </c>
      <c r="H11" s="432">
        <v>358</v>
      </c>
      <c r="I11" s="432">
        <v>301794</v>
      </c>
      <c r="J11" s="428">
        <v>0.93384946715680817</v>
      </c>
      <c r="K11" s="428">
        <v>843</v>
      </c>
      <c r="L11" s="432">
        <v>382</v>
      </c>
      <c r="M11" s="432">
        <v>323172</v>
      </c>
      <c r="N11" s="428">
        <v>1</v>
      </c>
      <c r="O11" s="428">
        <v>846</v>
      </c>
      <c r="P11" s="432">
        <v>369</v>
      </c>
      <c r="Q11" s="432">
        <v>313281</v>
      </c>
      <c r="R11" s="499">
        <v>0.96939400690653899</v>
      </c>
      <c r="S11" s="433">
        <v>849</v>
      </c>
    </row>
    <row r="12" spans="1:19" ht="14.45" customHeight="1" x14ac:dyDescent="0.2">
      <c r="A12" s="427" t="s">
        <v>1846</v>
      </c>
      <c r="B12" s="428" t="s">
        <v>1847</v>
      </c>
      <c r="C12" s="428" t="s">
        <v>442</v>
      </c>
      <c r="D12" s="428" t="s">
        <v>1838</v>
      </c>
      <c r="E12" s="428" t="s">
        <v>1848</v>
      </c>
      <c r="F12" s="428" t="s">
        <v>1861</v>
      </c>
      <c r="G12" s="428" t="s">
        <v>1862</v>
      </c>
      <c r="H12" s="432">
        <v>1</v>
      </c>
      <c r="I12" s="432">
        <v>207</v>
      </c>
      <c r="J12" s="428"/>
      <c r="K12" s="428">
        <v>207</v>
      </c>
      <c r="L12" s="432"/>
      <c r="M12" s="432"/>
      <c r="N12" s="428"/>
      <c r="O12" s="428"/>
      <c r="P12" s="432"/>
      <c r="Q12" s="432"/>
      <c r="R12" s="499"/>
      <c r="S12" s="433"/>
    </row>
    <row r="13" spans="1:19" ht="14.45" customHeight="1" x14ac:dyDescent="0.2">
      <c r="A13" s="427" t="s">
        <v>1846</v>
      </c>
      <c r="B13" s="428" t="s">
        <v>1847</v>
      </c>
      <c r="C13" s="428" t="s">
        <v>442</v>
      </c>
      <c r="D13" s="428" t="s">
        <v>1838</v>
      </c>
      <c r="E13" s="428" t="s">
        <v>1848</v>
      </c>
      <c r="F13" s="428" t="s">
        <v>1863</v>
      </c>
      <c r="G13" s="428" t="s">
        <v>1864</v>
      </c>
      <c r="H13" s="432">
        <v>312</v>
      </c>
      <c r="I13" s="432">
        <v>253968</v>
      </c>
      <c r="J13" s="428">
        <v>0.97252090800477897</v>
      </c>
      <c r="K13" s="428">
        <v>814</v>
      </c>
      <c r="L13" s="432">
        <v>324</v>
      </c>
      <c r="M13" s="432">
        <v>261144</v>
      </c>
      <c r="N13" s="428">
        <v>1</v>
      </c>
      <c r="O13" s="428">
        <v>806</v>
      </c>
      <c r="P13" s="432">
        <v>342</v>
      </c>
      <c r="Q13" s="432">
        <v>276336</v>
      </c>
      <c r="R13" s="499">
        <v>1.058174800110284</v>
      </c>
      <c r="S13" s="433">
        <v>808</v>
      </c>
    </row>
    <row r="14" spans="1:19" ht="14.45" customHeight="1" x14ac:dyDescent="0.2">
      <c r="A14" s="427" t="s">
        <v>1846</v>
      </c>
      <c r="B14" s="428" t="s">
        <v>1847</v>
      </c>
      <c r="C14" s="428" t="s">
        <v>442</v>
      </c>
      <c r="D14" s="428" t="s">
        <v>1838</v>
      </c>
      <c r="E14" s="428" t="s">
        <v>1848</v>
      </c>
      <c r="F14" s="428" t="s">
        <v>1865</v>
      </c>
      <c r="G14" s="428" t="s">
        <v>1866</v>
      </c>
      <c r="H14" s="432">
        <v>312</v>
      </c>
      <c r="I14" s="432">
        <v>253968</v>
      </c>
      <c r="J14" s="428">
        <v>0.97252090800477897</v>
      </c>
      <c r="K14" s="428">
        <v>814</v>
      </c>
      <c r="L14" s="432">
        <v>324</v>
      </c>
      <c r="M14" s="432">
        <v>261144</v>
      </c>
      <c r="N14" s="428">
        <v>1</v>
      </c>
      <c r="O14" s="428">
        <v>806</v>
      </c>
      <c r="P14" s="432">
        <v>342</v>
      </c>
      <c r="Q14" s="432">
        <v>276336</v>
      </c>
      <c r="R14" s="499">
        <v>1.058174800110284</v>
      </c>
      <c r="S14" s="433">
        <v>808</v>
      </c>
    </row>
    <row r="15" spans="1:19" ht="14.45" customHeight="1" x14ac:dyDescent="0.2">
      <c r="A15" s="427" t="s">
        <v>1846</v>
      </c>
      <c r="B15" s="428" t="s">
        <v>1847</v>
      </c>
      <c r="C15" s="428" t="s">
        <v>442</v>
      </c>
      <c r="D15" s="428" t="s">
        <v>1838</v>
      </c>
      <c r="E15" s="428" t="s">
        <v>1848</v>
      </c>
      <c r="F15" s="428" t="s">
        <v>1867</v>
      </c>
      <c r="G15" s="428" t="s">
        <v>1868</v>
      </c>
      <c r="H15" s="432">
        <v>2212</v>
      </c>
      <c r="I15" s="432">
        <v>371616</v>
      </c>
      <c r="J15" s="428">
        <v>0.95427092320966356</v>
      </c>
      <c r="K15" s="428">
        <v>168</v>
      </c>
      <c r="L15" s="432">
        <v>2318</v>
      </c>
      <c r="M15" s="432">
        <v>389424</v>
      </c>
      <c r="N15" s="428">
        <v>1</v>
      </c>
      <c r="O15" s="428">
        <v>168</v>
      </c>
      <c r="P15" s="432">
        <v>1700</v>
      </c>
      <c r="Q15" s="432">
        <v>285600</v>
      </c>
      <c r="R15" s="499">
        <v>0.73339085418464189</v>
      </c>
      <c r="S15" s="433">
        <v>168</v>
      </c>
    </row>
    <row r="16" spans="1:19" ht="14.45" customHeight="1" x14ac:dyDescent="0.2">
      <c r="A16" s="427" t="s">
        <v>1846</v>
      </c>
      <c r="B16" s="428" t="s">
        <v>1847</v>
      </c>
      <c r="C16" s="428" t="s">
        <v>442</v>
      </c>
      <c r="D16" s="428" t="s">
        <v>1838</v>
      </c>
      <c r="E16" s="428" t="s">
        <v>1848</v>
      </c>
      <c r="F16" s="428" t="s">
        <v>1869</v>
      </c>
      <c r="G16" s="428" t="s">
        <v>1870</v>
      </c>
      <c r="H16" s="432">
        <v>1820</v>
      </c>
      <c r="I16" s="432">
        <v>316680</v>
      </c>
      <c r="J16" s="428">
        <v>0.88705882352941179</v>
      </c>
      <c r="K16" s="428">
        <v>174</v>
      </c>
      <c r="L16" s="432">
        <v>2040</v>
      </c>
      <c r="M16" s="432">
        <v>357000</v>
      </c>
      <c r="N16" s="428">
        <v>1</v>
      </c>
      <c r="O16" s="428">
        <v>175</v>
      </c>
      <c r="P16" s="432">
        <v>1449</v>
      </c>
      <c r="Q16" s="432">
        <v>253575</v>
      </c>
      <c r="R16" s="499">
        <v>0.71029411764705885</v>
      </c>
      <c r="S16" s="433">
        <v>175</v>
      </c>
    </row>
    <row r="17" spans="1:19" ht="14.45" customHeight="1" x14ac:dyDescent="0.2">
      <c r="A17" s="427" t="s">
        <v>1846</v>
      </c>
      <c r="B17" s="428" t="s">
        <v>1847</v>
      </c>
      <c r="C17" s="428" t="s">
        <v>442</v>
      </c>
      <c r="D17" s="428" t="s">
        <v>1838</v>
      </c>
      <c r="E17" s="428" t="s">
        <v>1848</v>
      </c>
      <c r="F17" s="428" t="s">
        <v>1871</v>
      </c>
      <c r="G17" s="428" t="s">
        <v>1872</v>
      </c>
      <c r="H17" s="432">
        <v>2001</v>
      </c>
      <c r="I17" s="432">
        <v>704352</v>
      </c>
      <c r="J17" s="428">
        <v>0.96253325844631299</v>
      </c>
      <c r="K17" s="428">
        <v>352</v>
      </c>
      <c r="L17" s="432">
        <v>2073</v>
      </c>
      <c r="M17" s="432">
        <v>731769</v>
      </c>
      <c r="N17" s="428">
        <v>1</v>
      </c>
      <c r="O17" s="428">
        <v>353</v>
      </c>
      <c r="P17" s="432">
        <v>1531</v>
      </c>
      <c r="Q17" s="432">
        <v>541974</v>
      </c>
      <c r="R17" s="499">
        <v>0.74063536443877787</v>
      </c>
      <c r="S17" s="433">
        <v>354</v>
      </c>
    </row>
    <row r="18" spans="1:19" ht="14.45" customHeight="1" x14ac:dyDescent="0.2">
      <c r="A18" s="427" t="s">
        <v>1846</v>
      </c>
      <c r="B18" s="428" t="s">
        <v>1847</v>
      </c>
      <c r="C18" s="428" t="s">
        <v>442</v>
      </c>
      <c r="D18" s="428" t="s">
        <v>1838</v>
      </c>
      <c r="E18" s="428" t="s">
        <v>1848</v>
      </c>
      <c r="F18" s="428" t="s">
        <v>1873</v>
      </c>
      <c r="G18" s="428" t="s">
        <v>1874</v>
      </c>
      <c r="H18" s="432">
        <v>445</v>
      </c>
      <c r="I18" s="432">
        <v>84550</v>
      </c>
      <c r="J18" s="428">
        <v>0.93587771050330404</v>
      </c>
      <c r="K18" s="428">
        <v>190</v>
      </c>
      <c r="L18" s="432">
        <v>473</v>
      </c>
      <c r="M18" s="432">
        <v>90343</v>
      </c>
      <c r="N18" s="428">
        <v>1</v>
      </c>
      <c r="O18" s="428">
        <v>191</v>
      </c>
      <c r="P18" s="432">
        <v>295</v>
      </c>
      <c r="Q18" s="432">
        <v>56345</v>
      </c>
      <c r="R18" s="499">
        <v>0.62367864693446085</v>
      </c>
      <c r="S18" s="433">
        <v>191</v>
      </c>
    </row>
    <row r="19" spans="1:19" ht="14.45" customHeight="1" x14ac:dyDescent="0.2">
      <c r="A19" s="427" t="s">
        <v>1846</v>
      </c>
      <c r="B19" s="428" t="s">
        <v>1847</v>
      </c>
      <c r="C19" s="428" t="s">
        <v>442</v>
      </c>
      <c r="D19" s="428" t="s">
        <v>1838</v>
      </c>
      <c r="E19" s="428" t="s">
        <v>1848</v>
      </c>
      <c r="F19" s="428" t="s">
        <v>1875</v>
      </c>
      <c r="G19" s="428" t="s">
        <v>1876</v>
      </c>
      <c r="H19" s="432">
        <v>2383</v>
      </c>
      <c r="I19" s="432">
        <v>1961209</v>
      </c>
      <c r="J19" s="428">
        <v>0.94902429311031467</v>
      </c>
      <c r="K19" s="428">
        <v>823</v>
      </c>
      <c r="L19" s="432">
        <v>2511</v>
      </c>
      <c r="M19" s="432">
        <v>2066553</v>
      </c>
      <c r="N19" s="428">
        <v>1</v>
      </c>
      <c r="O19" s="428">
        <v>823</v>
      </c>
      <c r="P19" s="432">
        <v>1169</v>
      </c>
      <c r="Q19" s="432">
        <v>962087</v>
      </c>
      <c r="R19" s="499">
        <v>0.46555157307845479</v>
      </c>
      <c r="S19" s="433">
        <v>823</v>
      </c>
    </row>
    <row r="20" spans="1:19" ht="14.45" customHeight="1" x14ac:dyDescent="0.2">
      <c r="A20" s="427" t="s">
        <v>1846</v>
      </c>
      <c r="B20" s="428" t="s">
        <v>1847</v>
      </c>
      <c r="C20" s="428" t="s">
        <v>442</v>
      </c>
      <c r="D20" s="428" t="s">
        <v>1838</v>
      </c>
      <c r="E20" s="428" t="s">
        <v>1848</v>
      </c>
      <c r="F20" s="428" t="s">
        <v>1877</v>
      </c>
      <c r="G20" s="428" t="s">
        <v>1878</v>
      </c>
      <c r="H20" s="432">
        <v>20</v>
      </c>
      <c r="I20" s="432">
        <v>27740</v>
      </c>
      <c r="J20" s="428">
        <v>1.1756229869469401</v>
      </c>
      <c r="K20" s="428">
        <v>1387</v>
      </c>
      <c r="L20" s="432">
        <v>17</v>
      </c>
      <c r="M20" s="432">
        <v>23596</v>
      </c>
      <c r="N20" s="428">
        <v>1</v>
      </c>
      <c r="O20" s="428">
        <v>1388</v>
      </c>
      <c r="P20" s="432">
        <v>16</v>
      </c>
      <c r="Q20" s="432">
        <v>22208</v>
      </c>
      <c r="R20" s="499">
        <v>0.94117647058823528</v>
      </c>
      <c r="S20" s="433">
        <v>1388</v>
      </c>
    </row>
    <row r="21" spans="1:19" ht="14.45" customHeight="1" x14ac:dyDescent="0.2">
      <c r="A21" s="427" t="s">
        <v>1846</v>
      </c>
      <c r="B21" s="428" t="s">
        <v>1847</v>
      </c>
      <c r="C21" s="428" t="s">
        <v>442</v>
      </c>
      <c r="D21" s="428" t="s">
        <v>1838</v>
      </c>
      <c r="E21" s="428" t="s">
        <v>1848</v>
      </c>
      <c r="F21" s="428" t="s">
        <v>1879</v>
      </c>
      <c r="G21" s="428" t="s">
        <v>1880</v>
      </c>
      <c r="H21" s="432">
        <v>1351</v>
      </c>
      <c r="I21" s="432">
        <v>743050</v>
      </c>
      <c r="J21" s="428">
        <v>0.90143589196114016</v>
      </c>
      <c r="K21" s="428">
        <v>550</v>
      </c>
      <c r="L21" s="432">
        <v>1496</v>
      </c>
      <c r="M21" s="432">
        <v>824296</v>
      </c>
      <c r="N21" s="428">
        <v>1</v>
      </c>
      <c r="O21" s="428">
        <v>551</v>
      </c>
      <c r="P21" s="432">
        <v>1129</v>
      </c>
      <c r="Q21" s="432">
        <v>623208</v>
      </c>
      <c r="R21" s="499">
        <v>0.75604879800460034</v>
      </c>
      <c r="S21" s="433">
        <v>552</v>
      </c>
    </row>
    <row r="22" spans="1:19" ht="14.45" customHeight="1" x14ac:dyDescent="0.2">
      <c r="A22" s="427" t="s">
        <v>1846</v>
      </c>
      <c r="B22" s="428" t="s">
        <v>1847</v>
      </c>
      <c r="C22" s="428" t="s">
        <v>442</v>
      </c>
      <c r="D22" s="428" t="s">
        <v>1838</v>
      </c>
      <c r="E22" s="428" t="s">
        <v>1848</v>
      </c>
      <c r="F22" s="428" t="s">
        <v>1881</v>
      </c>
      <c r="G22" s="428" t="s">
        <v>1882</v>
      </c>
      <c r="H22" s="432">
        <v>220</v>
      </c>
      <c r="I22" s="432">
        <v>144100</v>
      </c>
      <c r="J22" s="428">
        <v>0.79301311966188259</v>
      </c>
      <c r="K22" s="428">
        <v>655</v>
      </c>
      <c r="L22" s="432">
        <v>277</v>
      </c>
      <c r="M22" s="432">
        <v>181712</v>
      </c>
      <c r="N22" s="428">
        <v>1</v>
      </c>
      <c r="O22" s="428">
        <v>656</v>
      </c>
      <c r="P22" s="432">
        <v>273</v>
      </c>
      <c r="Q22" s="432">
        <v>179361</v>
      </c>
      <c r="R22" s="499">
        <v>0.98706194417539839</v>
      </c>
      <c r="S22" s="433">
        <v>657</v>
      </c>
    </row>
    <row r="23" spans="1:19" ht="14.45" customHeight="1" x14ac:dyDescent="0.2">
      <c r="A23" s="427" t="s">
        <v>1846</v>
      </c>
      <c r="B23" s="428" t="s">
        <v>1847</v>
      </c>
      <c r="C23" s="428" t="s">
        <v>442</v>
      </c>
      <c r="D23" s="428" t="s">
        <v>1838</v>
      </c>
      <c r="E23" s="428" t="s">
        <v>1848</v>
      </c>
      <c r="F23" s="428" t="s">
        <v>1883</v>
      </c>
      <c r="G23" s="428" t="s">
        <v>1884</v>
      </c>
      <c r="H23" s="432">
        <v>220</v>
      </c>
      <c r="I23" s="432">
        <v>144100</v>
      </c>
      <c r="J23" s="428">
        <v>0.79301311966188259</v>
      </c>
      <c r="K23" s="428">
        <v>655</v>
      </c>
      <c r="L23" s="432">
        <v>277</v>
      </c>
      <c r="M23" s="432">
        <v>181712</v>
      </c>
      <c r="N23" s="428">
        <v>1</v>
      </c>
      <c r="O23" s="428">
        <v>656</v>
      </c>
      <c r="P23" s="432">
        <v>273</v>
      </c>
      <c r="Q23" s="432">
        <v>179361</v>
      </c>
      <c r="R23" s="499">
        <v>0.98706194417539839</v>
      </c>
      <c r="S23" s="433">
        <v>657</v>
      </c>
    </row>
    <row r="24" spans="1:19" ht="14.45" customHeight="1" x14ac:dyDescent="0.2">
      <c r="A24" s="427" t="s">
        <v>1846</v>
      </c>
      <c r="B24" s="428" t="s">
        <v>1847</v>
      </c>
      <c r="C24" s="428" t="s">
        <v>442</v>
      </c>
      <c r="D24" s="428" t="s">
        <v>1838</v>
      </c>
      <c r="E24" s="428" t="s">
        <v>1848</v>
      </c>
      <c r="F24" s="428" t="s">
        <v>1885</v>
      </c>
      <c r="G24" s="428" t="s">
        <v>1886</v>
      </c>
      <c r="H24" s="432">
        <v>184</v>
      </c>
      <c r="I24" s="432">
        <v>124936</v>
      </c>
      <c r="J24" s="428">
        <v>0.73895582329317266</v>
      </c>
      <c r="K24" s="428">
        <v>679</v>
      </c>
      <c r="L24" s="432">
        <v>249</v>
      </c>
      <c r="M24" s="432">
        <v>169071</v>
      </c>
      <c r="N24" s="428">
        <v>1</v>
      </c>
      <c r="O24" s="428">
        <v>679</v>
      </c>
      <c r="P24" s="432">
        <v>268</v>
      </c>
      <c r="Q24" s="432">
        <v>182240</v>
      </c>
      <c r="R24" s="499">
        <v>1.0778903537567057</v>
      </c>
      <c r="S24" s="433">
        <v>680</v>
      </c>
    </row>
    <row r="25" spans="1:19" ht="14.45" customHeight="1" x14ac:dyDescent="0.2">
      <c r="A25" s="427" t="s">
        <v>1846</v>
      </c>
      <c r="B25" s="428" t="s">
        <v>1847</v>
      </c>
      <c r="C25" s="428" t="s">
        <v>442</v>
      </c>
      <c r="D25" s="428" t="s">
        <v>1838</v>
      </c>
      <c r="E25" s="428" t="s">
        <v>1848</v>
      </c>
      <c r="F25" s="428" t="s">
        <v>1887</v>
      </c>
      <c r="G25" s="428" t="s">
        <v>1888</v>
      </c>
      <c r="H25" s="432">
        <v>227</v>
      </c>
      <c r="I25" s="432">
        <v>116678</v>
      </c>
      <c r="J25" s="428">
        <v>0.79494464316130131</v>
      </c>
      <c r="K25" s="428">
        <v>514</v>
      </c>
      <c r="L25" s="432">
        <v>285</v>
      </c>
      <c r="M25" s="432">
        <v>146775</v>
      </c>
      <c r="N25" s="428">
        <v>1</v>
      </c>
      <c r="O25" s="428">
        <v>515</v>
      </c>
      <c r="P25" s="432">
        <v>313</v>
      </c>
      <c r="Q25" s="432">
        <v>161508</v>
      </c>
      <c r="R25" s="499">
        <v>1.1003781297904958</v>
      </c>
      <c r="S25" s="433">
        <v>516</v>
      </c>
    </row>
    <row r="26" spans="1:19" ht="14.45" customHeight="1" x14ac:dyDescent="0.2">
      <c r="A26" s="427" t="s">
        <v>1846</v>
      </c>
      <c r="B26" s="428" t="s">
        <v>1847</v>
      </c>
      <c r="C26" s="428" t="s">
        <v>442</v>
      </c>
      <c r="D26" s="428" t="s">
        <v>1838</v>
      </c>
      <c r="E26" s="428" t="s">
        <v>1848</v>
      </c>
      <c r="F26" s="428" t="s">
        <v>1889</v>
      </c>
      <c r="G26" s="428" t="s">
        <v>1890</v>
      </c>
      <c r="H26" s="432">
        <v>227</v>
      </c>
      <c r="I26" s="432">
        <v>96248</v>
      </c>
      <c r="J26" s="428">
        <v>0.79461713106295151</v>
      </c>
      <c r="K26" s="428">
        <v>424</v>
      </c>
      <c r="L26" s="432">
        <v>285</v>
      </c>
      <c r="M26" s="432">
        <v>121125</v>
      </c>
      <c r="N26" s="428">
        <v>1</v>
      </c>
      <c r="O26" s="428">
        <v>425</v>
      </c>
      <c r="P26" s="432">
        <v>313</v>
      </c>
      <c r="Q26" s="432">
        <v>133338</v>
      </c>
      <c r="R26" s="499">
        <v>1.1008297213622291</v>
      </c>
      <c r="S26" s="433">
        <v>426</v>
      </c>
    </row>
    <row r="27" spans="1:19" ht="14.45" customHeight="1" x14ac:dyDescent="0.2">
      <c r="A27" s="427" t="s">
        <v>1846</v>
      </c>
      <c r="B27" s="428" t="s">
        <v>1847</v>
      </c>
      <c r="C27" s="428" t="s">
        <v>442</v>
      </c>
      <c r="D27" s="428" t="s">
        <v>1838</v>
      </c>
      <c r="E27" s="428" t="s">
        <v>1848</v>
      </c>
      <c r="F27" s="428" t="s">
        <v>1891</v>
      </c>
      <c r="G27" s="428" t="s">
        <v>1892</v>
      </c>
      <c r="H27" s="432">
        <v>2115</v>
      </c>
      <c r="I27" s="432">
        <v>740250</v>
      </c>
      <c r="J27" s="428">
        <v>1.0910369161791822</v>
      </c>
      <c r="K27" s="428">
        <v>350</v>
      </c>
      <c r="L27" s="432">
        <v>1933</v>
      </c>
      <c r="M27" s="432">
        <v>678483</v>
      </c>
      <c r="N27" s="428">
        <v>1</v>
      </c>
      <c r="O27" s="428">
        <v>351</v>
      </c>
      <c r="P27" s="432">
        <v>1434</v>
      </c>
      <c r="Q27" s="432">
        <v>506202</v>
      </c>
      <c r="R27" s="499">
        <v>0.74607912062645643</v>
      </c>
      <c r="S27" s="433">
        <v>353</v>
      </c>
    </row>
    <row r="28" spans="1:19" ht="14.45" customHeight="1" x14ac:dyDescent="0.2">
      <c r="A28" s="427" t="s">
        <v>1846</v>
      </c>
      <c r="B28" s="428" t="s">
        <v>1847</v>
      </c>
      <c r="C28" s="428" t="s">
        <v>442</v>
      </c>
      <c r="D28" s="428" t="s">
        <v>1838</v>
      </c>
      <c r="E28" s="428" t="s">
        <v>1848</v>
      </c>
      <c r="F28" s="428" t="s">
        <v>1893</v>
      </c>
      <c r="G28" s="428" t="s">
        <v>1894</v>
      </c>
      <c r="H28" s="432">
        <v>455</v>
      </c>
      <c r="I28" s="432">
        <v>101010</v>
      </c>
      <c r="J28" s="428">
        <v>1.0657873911896598</v>
      </c>
      <c r="K28" s="428">
        <v>222</v>
      </c>
      <c r="L28" s="432">
        <v>425</v>
      </c>
      <c r="M28" s="432">
        <v>94775</v>
      </c>
      <c r="N28" s="428">
        <v>1</v>
      </c>
      <c r="O28" s="428">
        <v>223</v>
      </c>
      <c r="P28" s="432">
        <v>356</v>
      </c>
      <c r="Q28" s="432">
        <v>79744</v>
      </c>
      <c r="R28" s="499">
        <v>0.8414033236613031</v>
      </c>
      <c r="S28" s="433">
        <v>224</v>
      </c>
    </row>
    <row r="29" spans="1:19" ht="14.45" customHeight="1" x14ac:dyDescent="0.2">
      <c r="A29" s="427" t="s">
        <v>1846</v>
      </c>
      <c r="B29" s="428" t="s">
        <v>1847</v>
      </c>
      <c r="C29" s="428" t="s">
        <v>442</v>
      </c>
      <c r="D29" s="428" t="s">
        <v>1838</v>
      </c>
      <c r="E29" s="428" t="s">
        <v>1848</v>
      </c>
      <c r="F29" s="428" t="s">
        <v>1895</v>
      </c>
      <c r="G29" s="428" t="s">
        <v>1896</v>
      </c>
      <c r="H29" s="432">
        <v>212</v>
      </c>
      <c r="I29" s="432">
        <v>107908</v>
      </c>
      <c r="J29" s="428">
        <v>1.9844054580896686</v>
      </c>
      <c r="K29" s="428">
        <v>509</v>
      </c>
      <c r="L29" s="432">
        <v>106</v>
      </c>
      <c r="M29" s="432">
        <v>54378</v>
      </c>
      <c r="N29" s="428">
        <v>1</v>
      </c>
      <c r="O29" s="428">
        <v>513</v>
      </c>
      <c r="P29" s="432">
        <v>184</v>
      </c>
      <c r="Q29" s="432">
        <v>95128</v>
      </c>
      <c r="R29" s="499">
        <v>1.7493839420353821</v>
      </c>
      <c r="S29" s="433">
        <v>517</v>
      </c>
    </row>
    <row r="30" spans="1:19" ht="14.45" customHeight="1" x14ac:dyDescent="0.2">
      <c r="A30" s="427" t="s">
        <v>1846</v>
      </c>
      <c r="B30" s="428" t="s">
        <v>1847</v>
      </c>
      <c r="C30" s="428" t="s">
        <v>442</v>
      </c>
      <c r="D30" s="428" t="s">
        <v>1838</v>
      </c>
      <c r="E30" s="428" t="s">
        <v>1848</v>
      </c>
      <c r="F30" s="428" t="s">
        <v>1897</v>
      </c>
      <c r="G30" s="428" t="s">
        <v>1898</v>
      </c>
      <c r="H30" s="432">
        <v>31</v>
      </c>
      <c r="I30" s="432">
        <v>4681</v>
      </c>
      <c r="J30" s="428">
        <v>0.48882623224728489</v>
      </c>
      <c r="K30" s="428">
        <v>151</v>
      </c>
      <c r="L30" s="432">
        <v>63</v>
      </c>
      <c r="M30" s="432">
        <v>9576</v>
      </c>
      <c r="N30" s="428">
        <v>1</v>
      </c>
      <c r="O30" s="428">
        <v>152</v>
      </c>
      <c r="P30" s="432">
        <v>34</v>
      </c>
      <c r="Q30" s="432">
        <v>5236</v>
      </c>
      <c r="R30" s="499">
        <v>0.54678362573099415</v>
      </c>
      <c r="S30" s="433">
        <v>154</v>
      </c>
    </row>
    <row r="31" spans="1:19" ht="14.45" customHeight="1" x14ac:dyDescent="0.2">
      <c r="A31" s="427" t="s">
        <v>1846</v>
      </c>
      <c r="B31" s="428" t="s">
        <v>1847</v>
      </c>
      <c r="C31" s="428" t="s">
        <v>442</v>
      </c>
      <c r="D31" s="428" t="s">
        <v>1838</v>
      </c>
      <c r="E31" s="428" t="s">
        <v>1848</v>
      </c>
      <c r="F31" s="428" t="s">
        <v>1899</v>
      </c>
      <c r="G31" s="428" t="s">
        <v>1900</v>
      </c>
      <c r="H31" s="432">
        <v>1194</v>
      </c>
      <c r="I31" s="432">
        <v>285366</v>
      </c>
      <c r="J31" s="428">
        <v>1.0348346388163621</v>
      </c>
      <c r="K31" s="428">
        <v>239</v>
      </c>
      <c r="L31" s="432">
        <v>1149</v>
      </c>
      <c r="M31" s="432">
        <v>275760</v>
      </c>
      <c r="N31" s="428">
        <v>1</v>
      </c>
      <c r="O31" s="428">
        <v>240</v>
      </c>
      <c r="P31" s="432">
        <v>780</v>
      </c>
      <c r="Q31" s="432">
        <v>187200</v>
      </c>
      <c r="R31" s="499">
        <v>0.6788511749347258</v>
      </c>
      <c r="S31" s="433">
        <v>240</v>
      </c>
    </row>
    <row r="32" spans="1:19" ht="14.45" customHeight="1" x14ac:dyDescent="0.2">
      <c r="A32" s="427" t="s">
        <v>1846</v>
      </c>
      <c r="B32" s="428" t="s">
        <v>1847</v>
      </c>
      <c r="C32" s="428" t="s">
        <v>442</v>
      </c>
      <c r="D32" s="428" t="s">
        <v>1838</v>
      </c>
      <c r="E32" s="428" t="s">
        <v>1848</v>
      </c>
      <c r="F32" s="428" t="s">
        <v>1901</v>
      </c>
      <c r="G32" s="428" t="s">
        <v>1902</v>
      </c>
      <c r="H32" s="432">
        <v>1295</v>
      </c>
      <c r="I32" s="432">
        <v>143745</v>
      </c>
      <c r="J32" s="428">
        <v>0.95011005135730009</v>
      </c>
      <c r="K32" s="428">
        <v>111</v>
      </c>
      <c r="L32" s="432">
        <v>1363</v>
      </c>
      <c r="M32" s="432">
        <v>151293</v>
      </c>
      <c r="N32" s="428">
        <v>1</v>
      </c>
      <c r="O32" s="428">
        <v>111</v>
      </c>
      <c r="P32" s="432">
        <v>935</v>
      </c>
      <c r="Q32" s="432">
        <v>104720</v>
      </c>
      <c r="R32" s="499">
        <v>0.69216685504286379</v>
      </c>
      <c r="S32" s="433">
        <v>112</v>
      </c>
    </row>
    <row r="33" spans="1:19" ht="14.45" customHeight="1" x14ac:dyDescent="0.2">
      <c r="A33" s="427" t="s">
        <v>1846</v>
      </c>
      <c r="B33" s="428" t="s">
        <v>1847</v>
      </c>
      <c r="C33" s="428" t="s">
        <v>442</v>
      </c>
      <c r="D33" s="428" t="s">
        <v>1838</v>
      </c>
      <c r="E33" s="428" t="s">
        <v>1848</v>
      </c>
      <c r="F33" s="428" t="s">
        <v>1903</v>
      </c>
      <c r="G33" s="428" t="s">
        <v>1904</v>
      </c>
      <c r="H33" s="432">
        <v>684</v>
      </c>
      <c r="I33" s="432">
        <v>213408</v>
      </c>
      <c r="J33" s="428">
        <v>0.72611464968152861</v>
      </c>
      <c r="K33" s="428">
        <v>312</v>
      </c>
      <c r="L33" s="432">
        <v>942</v>
      </c>
      <c r="M33" s="432">
        <v>293904</v>
      </c>
      <c r="N33" s="428">
        <v>1</v>
      </c>
      <c r="O33" s="428">
        <v>312</v>
      </c>
      <c r="P33" s="432">
        <v>828</v>
      </c>
      <c r="Q33" s="432">
        <v>259164</v>
      </c>
      <c r="R33" s="499">
        <v>0.88179813816756492</v>
      </c>
      <c r="S33" s="433">
        <v>313</v>
      </c>
    </row>
    <row r="34" spans="1:19" ht="14.45" customHeight="1" x14ac:dyDescent="0.2">
      <c r="A34" s="427" t="s">
        <v>1846</v>
      </c>
      <c r="B34" s="428" t="s">
        <v>1847</v>
      </c>
      <c r="C34" s="428" t="s">
        <v>442</v>
      </c>
      <c r="D34" s="428" t="s">
        <v>1838</v>
      </c>
      <c r="E34" s="428" t="s">
        <v>1848</v>
      </c>
      <c r="F34" s="428" t="s">
        <v>1905</v>
      </c>
      <c r="G34" s="428" t="s">
        <v>1906</v>
      </c>
      <c r="H34" s="432">
        <v>273</v>
      </c>
      <c r="I34" s="432">
        <v>3276</v>
      </c>
      <c r="J34" s="428"/>
      <c r="K34" s="428">
        <v>12</v>
      </c>
      <c r="L34" s="432"/>
      <c r="M34" s="432"/>
      <c r="N34" s="428"/>
      <c r="O34" s="428"/>
      <c r="P34" s="432"/>
      <c r="Q34" s="432"/>
      <c r="R34" s="499"/>
      <c r="S34" s="433"/>
    </row>
    <row r="35" spans="1:19" ht="14.45" customHeight="1" x14ac:dyDescent="0.2">
      <c r="A35" s="427" t="s">
        <v>1846</v>
      </c>
      <c r="B35" s="428" t="s">
        <v>1847</v>
      </c>
      <c r="C35" s="428" t="s">
        <v>442</v>
      </c>
      <c r="D35" s="428" t="s">
        <v>1838</v>
      </c>
      <c r="E35" s="428" t="s">
        <v>1848</v>
      </c>
      <c r="F35" s="428" t="s">
        <v>1907</v>
      </c>
      <c r="G35" s="428" t="s">
        <v>1908</v>
      </c>
      <c r="H35" s="432">
        <v>4691</v>
      </c>
      <c r="I35" s="432">
        <v>79747</v>
      </c>
      <c r="J35" s="428">
        <v>0.92433497536945808</v>
      </c>
      <c r="K35" s="428">
        <v>17</v>
      </c>
      <c r="L35" s="432">
        <v>5075</v>
      </c>
      <c r="M35" s="432">
        <v>86275</v>
      </c>
      <c r="N35" s="428">
        <v>1</v>
      </c>
      <c r="O35" s="428">
        <v>17</v>
      </c>
      <c r="P35" s="432">
        <v>3938</v>
      </c>
      <c r="Q35" s="432">
        <v>66946</v>
      </c>
      <c r="R35" s="499">
        <v>0.77596059113300497</v>
      </c>
      <c r="S35" s="433">
        <v>17</v>
      </c>
    </row>
    <row r="36" spans="1:19" ht="14.45" customHeight="1" x14ac:dyDescent="0.2">
      <c r="A36" s="427" t="s">
        <v>1846</v>
      </c>
      <c r="B36" s="428" t="s">
        <v>1847</v>
      </c>
      <c r="C36" s="428" t="s">
        <v>442</v>
      </c>
      <c r="D36" s="428" t="s">
        <v>1838</v>
      </c>
      <c r="E36" s="428" t="s">
        <v>1848</v>
      </c>
      <c r="F36" s="428" t="s">
        <v>1909</v>
      </c>
      <c r="G36" s="428" t="s">
        <v>1910</v>
      </c>
      <c r="H36" s="432"/>
      <c r="I36" s="432"/>
      <c r="J36" s="428"/>
      <c r="K36" s="428"/>
      <c r="L36" s="432">
        <v>1</v>
      </c>
      <c r="M36" s="432">
        <v>1567</v>
      </c>
      <c r="N36" s="428">
        <v>1</v>
      </c>
      <c r="O36" s="428">
        <v>1567</v>
      </c>
      <c r="P36" s="432">
        <v>1</v>
      </c>
      <c r="Q36" s="432">
        <v>1577</v>
      </c>
      <c r="R36" s="499">
        <v>1.0063816209317167</v>
      </c>
      <c r="S36" s="433">
        <v>1577</v>
      </c>
    </row>
    <row r="37" spans="1:19" ht="14.45" customHeight="1" x14ac:dyDescent="0.2">
      <c r="A37" s="427" t="s">
        <v>1846</v>
      </c>
      <c r="B37" s="428" t="s">
        <v>1847</v>
      </c>
      <c r="C37" s="428" t="s">
        <v>442</v>
      </c>
      <c r="D37" s="428" t="s">
        <v>1838</v>
      </c>
      <c r="E37" s="428" t="s">
        <v>1848</v>
      </c>
      <c r="F37" s="428" t="s">
        <v>1911</v>
      </c>
      <c r="G37" s="428" t="s">
        <v>1912</v>
      </c>
      <c r="H37" s="432">
        <v>6841</v>
      </c>
      <c r="I37" s="432">
        <v>2394350</v>
      </c>
      <c r="J37" s="428">
        <v>1.2560320330528396</v>
      </c>
      <c r="K37" s="428">
        <v>350</v>
      </c>
      <c r="L37" s="432">
        <v>5431</v>
      </c>
      <c r="M37" s="432">
        <v>1906281</v>
      </c>
      <c r="N37" s="428">
        <v>1</v>
      </c>
      <c r="O37" s="428">
        <v>351</v>
      </c>
      <c r="P37" s="432">
        <v>5777</v>
      </c>
      <c r="Q37" s="432">
        <v>2033504</v>
      </c>
      <c r="R37" s="499">
        <v>1.0667388490993721</v>
      </c>
      <c r="S37" s="433">
        <v>352</v>
      </c>
    </row>
    <row r="38" spans="1:19" ht="14.45" customHeight="1" x14ac:dyDescent="0.2">
      <c r="A38" s="427" t="s">
        <v>1846</v>
      </c>
      <c r="B38" s="428" t="s">
        <v>1847</v>
      </c>
      <c r="C38" s="428" t="s">
        <v>442</v>
      </c>
      <c r="D38" s="428" t="s">
        <v>1838</v>
      </c>
      <c r="E38" s="428" t="s">
        <v>1848</v>
      </c>
      <c r="F38" s="428" t="s">
        <v>1913</v>
      </c>
      <c r="G38" s="428" t="s">
        <v>1914</v>
      </c>
      <c r="H38" s="432">
        <v>1084</v>
      </c>
      <c r="I38" s="432">
        <v>161516</v>
      </c>
      <c r="J38" s="428">
        <v>0.96919291929192919</v>
      </c>
      <c r="K38" s="428">
        <v>149</v>
      </c>
      <c r="L38" s="432">
        <v>1111</v>
      </c>
      <c r="M38" s="432">
        <v>166650</v>
      </c>
      <c r="N38" s="428">
        <v>1</v>
      </c>
      <c r="O38" s="428">
        <v>150</v>
      </c>
      <c r="P38" s="432">
        <v>742</v>
      </c>
      <c r="Q38" s="432">
        <v>111300</v>
      </c>
      <c r="R38" s="499">
        <v>0.66786678667866783</v>
      </c>
      <c r="S38" s="433">
        <v>150</v>
      </c>
    </row>
    <row r="39" spans="1:19" ht="14.45" customHeight="1" x14ac:dyDescent="0.2">
      <c r="A39" s="427" t="s">
        <v>1846</v>
      </c>
      <c r="B39" s="428" t="s">
        <v>1847</v>
      </c>
      <c r="C39" s="428" t="s">
        <v>442</v>
      </c>
      <c r="D39" s="428" t="s">
        <v>1838</v>
      </c>
      <c r="E39" s="428" t="s">
        <v>1848</v>
      </c>
      <c r="F39" s="428" t="s">
        <v>1915</v>
      </c>
      <c r="G39" s="428" t="s">
        <v>1916</v>
      </c>
      <c r="H39" s="432">
        <v>9</v>
      </c>
      <c r="I39" s="432">
        <v>333</v>
      </c>
      <c r="J39" s="428">
        <v>0.87631578947368416</v>
      </c>
      <c r="K39" s="428">
        <v>37</v>
      </c>
      <c r="L39" s="432">
        <v>10</v>
      </c>
      <c r="M39" s="432">
        <v>380</v>
      </c>
      <c r="N39" s="428">
        <v>1</v>
      </c>
      <c r="O39" s="428">
        <v>38</v>
      </c>
      <c r="P39" s="432">
        <v>5</v>
      </c>
      <c r="Q39" s="432">
        <v>190</v>
      </c>
      <c r="R39" s="499">
        <v>0.5</v>
      </c>
      <c r="S39" s="433">
        <v>38</v>
      </c>
    </row>
    <row r="40" spans="1:19" ht="14.45" customHeight="1" x14ac:dyDescent="0.2">
      <c r="A40" s="427" t="s">
        <v>1846</v>
      </c>
      <c r="B40" s="428" t="s">
        <v>1847</v>
      </c>
      <c r="C40" s="428" t="s">
        <v>442</v>
      </c>
      <c r="D40" s="428" t="s">
        <v>1838</v>
      </c>
      <c r="E40" s="428" t="s">
        <v>1848</v>
      </c>
      <c r="F40" s="428" t="s">
        <v>1917</v>
      </c>
      <c r="G40" s="428" t="s">
        <v>1918</v>
      </c>
      <c r="H40" s="432">
        <v>1301</v>
      </c>
      <c r="I40" s="432">
        <v>383795</v>
      </c>
      <c r="J40" s="428">
        <v>1.0422867602329018</v>
      </c>
      <c r="K40" s="428">
        <v>295</v>
      </c>
      <c r="L40" s="432">
        <v>1244</v>
      </c>
      <c r="M40" s="432">
        <v>368224</v>
      </c>
      <c r="N40" s="428">
        <v>1</v>
      </c>
      <c r="O40" s="428">
        <v>296</v>
      </c>
      <c r="P40" s="432">
        <v>877</v>
      </c>
      <c r="Q40" s="432">
        <v>260469</v>
      </c>
      <c r="R40" s="499">
        <v>0.70736562527157387</v>
      </c>
      <c r="S40" s="433">
        <v>297</v>
      </c>
    </row>
    <row r="41" spans="1:19" ht="14.45" customHeight="1" x14ac:dyDescent="0.2">
      <c r="A41" s="427" t="s">
        <v>1846</v>
      </c>
      <c r="B41" s="428" t="s">
        <v>1847</v>
      </c>
      <c r="C41" s="428" t="s">
        <v>442</v>
      </c>
      <c r="D41" s="428" t="s">
        <v>1838</v>
      </c>
      <c r="E41" s="428" t="s">
        <v>1848</v>
      </c>
      <c r="F41" s="428" t="s">
        <v>1919</v>
      </c>
      <c r="G41" s="428" t="s">
        <v>1920</v>
      </c>
      <c r="H41" s="432">
        <v>1077</v>
      </c>
      <c r="I41" s="432">
        <v>226170</v>
      </c>
      <c r="J41" s="428">
        <v>1.0093180175114467</v>
      </c>
      <c r="K41" s="428">
        <v>210</v>
      </c>
      <c r="L41" s="432">
        <v>1062</v>
      </c>
      <c r="M41" s="432">
        <v>224082</v>
      </c>
      <c r="N41" s="428">
        <v>1</v>
      </c>
      <c r="O41" s="428">
        <v>211</v>
      </c>
      <c r="P41" s="432">
        <v>782</v>
      </c>
      <c r="Q41" s="432">
        <v>166566</v>
      </c>
      <c r="R41" s="499">
        <v>0.74332610383698827</v>
      </c>
      <c r="S41" s="433">
        <v>213</v>
      </c>
    </row>
    <row r="42" spans="1:19" ht="14.45" customHeight="1" x14ac:dyDescent="0.2">
      <c r="A42" s="427" t="s">
        <v>1846</v>
      </c>
      <c r="B42" s="428" t="s">
        <v>1847</v>
      </c>
      <c r="C42" s="428" t="s">
        <v>442</v>
      </c>
      <c r="D42" s="428" t="s">
        <v>1838</v>
      </c>
      <c r="E42" s="428" t="s">
        <v>1848</v>
      </c>
      <c r="F42" s="428" t="s">
        <v>1921</v>
      </c>
      <c r="G42" s="428" t="s">
        <v>1922</v>
      </c>
      <c r="H42" s="432">
        <v>1211</v>
      </c>
      <c r="I42" s="432">
        <v>48440</v>
      </c>
      <c r="J42" s="428">
        <v>0.81329751511081261</v>
      </c>
      <c r="K42" s="428">
        <v>40</v>
      </c>
      <c r="L42" s="432">
        <v>1489</v>
      </c>
      <c r="M42" s="432">
        <v>59560</v>
      </c>
      <c r="N42" s="428">
        <v>1</v>
      </c>
      <c r="O42" s="428">
        <v>40</v>
      </c>
      <c r="P42" s="432">
        <v>1057</v>
      </c>
      <c r="Q42" s="432">
        <v>42280</v>
      </c>
      <c r="R42" s="499">
        <v>0.70987239758226994</v>
      </c>
      <c r="S42" s="433">
        <v>40</v>
      </c>
    </row>
    <row r="43" spans="1:19" ht="14.45" customHeight="1" x14ac:dyDescent="0.2">
      <c r="A43" s="427" t="s">
        <v>1846</v>
      </c>
      <c r="B43" s="428" t="s">
        <v>1847</v>
      </c>
      <c r="C43" s="428" t="s">
        <v>442</v>
      </c>
      <c r="D43" s="428" t="s">
        <v>1838</v>
      </c>
      <c r="E43" s="428" t="s">
        <v>1848</v>
      </c>
      <c r="F43" s="428" t="s">
        <v>1923</v>
      </c>
      <c r="G43" s="428" t="s">
        <v>1924</v>
      </c>
      <c r="H43" s="432">
        <v>161</v>
      </c>
      <c r="I43" s="432">
        <v>808864</v>
      </c>
      <c r="J43" s="428">
        <v>0.99264168077952042</v>
      </c>
      <c r="K43" s="428">
        <v>5024</v>
      </c>
      <c r="L43" s="432">
        <v>162</v>
      </c>
      <c r="M43" s="432">
        <v>814860</v>
      </c>
      <c r="N43" s="428">
        <v>1</v>
      </c>
      <c r="O43" s="428">
        <v>5030</v>
      </c>
      <c r="P43" s="432">
        <v>108</v>
      </c>
      <c r="Q43" s="432">
        <v>543780</v>
      </c>
      <c r="R43" s="499">
        <v>0.66732935719019215</v>
      </c>
      <c r="S43" s="433">
        <v>5035</v>
      </c>
    </row>
    <row r="44" spans="1:19" ht="14.45" customHeight="1" x14ac:dyDescent="0.2">
      <c r="A44" s="427" t="s">
        <v>1846</v>
      </c>
      <c r="B44" s="428" t="s">
        <v>1847</v>
      </c>
      <c r="C44" s="428" t="s">
        <v>442</v>
      </c>
      <c r="D44" s="428" t="s">
        <v>1838</v>
      </c>
      <c r="E44" s="428" t="s">
        <v>1848</v>
      </c>
      <c r="F44" s="428" t="s">
        <v>1925</v>
      </c>
      <c r="G44" s="428" t="s">
        <v>1926</v>
      </c>
      <c r="H44" s="432">
        <v>1702</v>
      </c>
      <c r="I44" s="432">
        <v>291042</v>
      </c>
      <c r="J44" s="428">
        <v>0.92752043596730249</v>
      </c>
      <c r="K44" s="428">
        <v>171</v>
      </c>
      <c r="L44" s="432">
        <v>1835</v>
      </c>
      <c r="M44" s="432">
        <v>313785</v>
      </c>
      <c r="N44" s="428">
        <v>1</v>
      </c>
      <c r="O44" s="428">
        <v>171</v>
      </c>
      <c r="P44" s="432">
        <v>1331</v>
      </c>
      <c r="Q44" s="432">
        <v>227601</v>
      </c>
      <c r="R44" s="499">
        <v>0.72534059945504092</v>
      </c>
      <c r="S44" s="433">
        <v>171</v>
      </c>
    </row>
    <row r="45" spans="1:19" ht="14.45" customHeight="1" x14ac:dyDescent="0.2">
      <c r="A45" s="427" t="s">
        <v>1846</v>
      </c>
      <c r="B45" s="428" t="s">
        <v>1847</v>
      </c>
      <c r="C45" s="428" t="s">
        <v>442</v>
      </c>
      <c r="D45" s="428" t="s">
        <v>1838</v>
      </c>
      <c r="E45" s="428" t="s">
        <v>1848</v>
      </c>
      <c r="F45" s="428" t="s">
        <v>1927</v>
      </c>
      <c r="G45" s="428" t="s">
        <v>1928</v>
      </c>
      <c r="H45" s="432">
        <v>213</v>
      </c>
      <c r="I45" s="432">
        <v>69651</v>
      </c>
      <c r="J45" s="428">
        <v>1.0617530487804878</v>
      </c>
      <c r="K45" s="428">
        <v>327</v>
      </c>
      <c r="L45" s="432">
        <v>200</v>
      </c>
      <c r="M45" s="432">
        <v>65600</v>
      </c>
      <c r="N45" s="428">
        <v>1</v>
      </c>
      <c r="O45" s="428">
        <v>328</v>
      </c>
      <c r="P45" s="432">
        <v>196</v>
      </c>
      <c r="Q45" s="432">
        <v>64484</v>
      </c>
      <c r="R45" s="499">
        <v>0.98298780487804882</v>
      </c>
      <c r="S45" s="433">
        <v>329</v>
      </c>
    </row>
    <row r="46" spans="1:19" ht="14.45" customHeight="1" x14ac:dyDescent="0.2">
      <c r="A46" s="427" t="s">
        <v>1846</v>
      </c>
      <c r="B46" s="428" t="s">
        <v>1847</v>
      </c>
      <c r="C46" s="428" t="s">
        <v>442</v>
      </c>
      <c r="D46" s="428" t="s">
        <v>1838</v>
      </c>
      <c r="E46" s="428" t="s">
        <v>1848</v>
      </c>
      <c r="F46" s="428" t="s">
        <v>1929</v>
      </c>
      <c r="G46" s="428" t="s">
        <v>1930</v>
      </c>
      <c r="H46" s="432">
        <v>576</v>
      </c>
      <c r="I46" s="432">
        <v>398016</v>
      </c>
      <c r="J46" s="428">
        <v>0.9715669426652086</v>
      </c>
      <c r="K46" s="428">
        <v>691</v>
      </c>
      <c r="L46" s="432">
        <v>592</v>
      </c>
      <c r="M46" s="432">
        <v>409664</v>
      </c>
      <c r="N46" s="428">
        <v>1</v>
      </c>
      <c r="O46" s="428">
        <v>692</v>
      </c>
      <c r="P46" s="432">
        <v>427</v>
      </c>
      <c r="Q46" s="432">
        <v>295911</v>
      </c>
      <c r="R46" s="499">
        <v>0.72232610139040776</v>
      </c>
      <c r="S46" s="433">
        <v>693</v>
      </c>
    </row>
    <row r="47" spans="1:19" ht="14.45" customHeight="1" x14ac:dyDescent="0.2">
      <c r="A47" s="427" t="s">
        <v>1846</v>
      </c>
      <c r="B47" s="428" t="s">
        <v>1847</v>
      </c>
      <c r="C47" s="428" t="s">
        <v>442</v>
      </c>
      <c r="D47" s="428" t="s">
        <v>1838</v>
      </c>
      <c r="E47" s="428" t="s">
        <v>1848</v>
      </c>
      <c r="F47" s="428" t="s">
        <v>1931</v>
      </c>
      <c r="G47" s="428" t="s">
        <v>1932</v>
      </c>
      <c r="H47" s="432">
        <v>1599</v>
      </c>
      <c r="I47" s="432">
        <v>559650</v>
      </c>
      <c r="J47" s="428">
        <v>0.948509485094851</v>
      </c>
      <c r="K47" s="428">
        <v>350</v>
      </c>
      <c r="L47" s="432">
        <v>1681</v>
      </c>
      <c r="M47" s="432">
        <v>590031</v>
      </c>
      <c r="N47" s="428">
        <v>1</v>
      </c>
      <c r="O47" s="428">
        <v>351</v>
      </c>
      <c r="P47" s="432">
        <v>1247</v>
      </c>
      <c r="Q47" s="432">
        <v>437697</v>
      </c>
      <c r="R47" s="499">
        <v>0.74182034503271865</v>
      </c>
      <c r="S47" s="433">
        <v>351</v>
      </c>
    </row>
    <row r="48" spans="1:19" ht="14.45" customHeight="1" x14ac:dyDescent="0.2">
      <c r="A48" s="427" t="s">
        <v>1846</v>
      </c>
      <c r="B48" s="428" t="s">
        <v>1847</v>
      </c>
      <c r="C48" s="428" t="s">
        <v>442</v>
      </c>
      <c r="D48" s="428" t="s">
        <v>1838</v>
      </c>
      <c r="E48" s="428" t="s">
        <v>1848</v>
      </c>
      <c r="F48" s="428" t="s">
        <v>1933</v>
      </c>
      <c r="G48" s="428" t="s">
        <v>1934</v>
      </c>
      <c r="H48" s="432">
        <v>1462</v>
      </c>
      <c r="I48" s="432">
        <v>254388</v>
      </c>
      <c r="J48" s="428">
        <v>0.91033623910336237</v>
      </c>
      <c r="K48" s="428">
        <v>174</v>
      </c>
      <c r="L48" s="432">
        <v>1606</v>
      </c>
      <c r="M48" s="432">
        <v>279444</v>
      </c>
      <c r="N48" s="428">
        <v>1</v>
      </c>
      <c r="O48" s="428">
        <v>174</v>
      </c>
      <c r="P48" s="432">
        <v>1180</v>
      </c>
      <c r="Q48" s="432">
        <v>205320</v>
      </c>
      <c r="R48" s="499">
        <v>0.73474470734744712</v>
      </c>
      <c r="S48" s="433">
        <v>174</v>
      </c>
    </row>
    <row r="49" spans="1:19" ht="14.45" customHeight="1" x14ac:dyDescent="0.2">
      <c r="A49" s="427" t="s">
        <v>1846</v>
      </c>
      <c r="B49" s="428" t="s">
        <v>1847</v>
      </c>
      <c r="C49" s="428" t="s">
        <v>442</v>
      </c>
      <c r="D49" s="428" t="s">
        <v>1838</v>
      </c>
      <c r="E49" s="428" t="s">
        <v>1848</v>
      </c>
      <c r="F49" s="428" t="s">
        <v>1935</v>
      </c>
      <c r="G49" s="428" t="s">
        <v>1936</v>
      </c>
      <c r="H49" s="432">
        <v>600</v>
      </c>
      <c r="I49" s="432">
        <v>240600</v>
      </c>
      <c r="J49" s="428">
        <v>0.58823529411764708</v>
      </c>
      <c r="K49" s="428">
        <v>401</v>
      </c>
      <c r="L49" s="432">
        <v>1020</v>
      </c>
      <c r="M49" s="432">
        <v>409020</v>
      </c>
      <c r="N49" s="428">
        <v>1</v>
      </c>
      <c r="O49" s="428">
        <v>401</v>
      </c>
      <c r="P49" s="432">
        <v>684</v>
      </c>
      <c r="Q49" s="432">
        <v>274968</v>
      </c>
      <c r="R49" s="499">
        <v>0.67226052515769397</v>
      </c>
      <c r="S49" s="433">
        <v>402</v>
      </c>
    </row>
    <row r="50" spans="1:19" ht="14.45" customHeight="1" x14ac:dyDescent="0.2">
      <c r="A50" s="427" t="s">
        <v>1846</v>
      </c>
      <c r="B50" s="428" t="s">
        <v>1847</v>
      </c>
      <c r="C50" s="428" t="s">
        <v>442</v>
      </c>
      <c r="D50" s="428" t="s">
        <v>1838</v>
      </c>
      <c r="E50" s="428" t="s">
        <v>1848</v>
      </c>
      <c r="F50" s="428" t="s">
        <v>1937</v>
      </c>
      <c r="G50" s="428" t="s">
        <v>1938</v>
      </c>
      <c r="H50" s="432">
        <v>220</v>
      </c>
      <c r="I50" s="432">
        <v>144100</v>
      </c>
      <c r="J50" s="428">
        <v>0.79301311966188259</v>
      </c>
      <c r="K50" s="428">
        <v>655</v>
      </c>
      <c r="L50" s="432">
        <v>277</v>
      </c>
      <c r="M50" s="432">
        <v>181712</v>
      </c>
      <c r="N50" s="428">
        <v>1</v>
      </c>
      <c r="O50" s="428">
        <v>656</v>
      </c>
      <c r="P50" s="432">
        <v>273</v>
      </c>
      <c r="Q50" s="432">
        <v>179361</v>
      </c>
      <c r="R50" s="499">
        <v>0.98706194417539839</v>
      </c>
      <c r="S50" s="433">
        <v>657</v>
      </c>
    </row>
    <row r="51" spans="1:19" ht="14.45" customHeight="1" x14ac:dyDescent="0.2">
      <c r="A51" s="427" t="s">
        <v>1846</v>
      </c>
      <c r="B51" s="428" t="s">
        <v>1847</v>
      </c>
      <c r="C51" s="428" t="s">
        <v>442</v>
      </c>
      <c r="D51" s="428" t="s">
        <v>1838</v>
      </c>
      <c r="E51" s="428" t="s">
        <v>1848</v>
      </c>
      <c r="F51" s="428" t="s">
        <v>1939</v>
      </c>
      <c r="G51" s="428" t="s">
        <v>1940</v>
      </c>
      <c r="H51" s="432">
        <v>220</v>
      </c>
      <c r="I51" s="432">
        <v>144100</v>
      </c>
      <c r="J51" s="428">
        <v>0.79301311966188259</v>
      </c>
      <c r="K51" s="428">
        <v>655</v>
      </c>
      <c r="L51" s="432">
        <v>277</v>
      </c>
      <c r="M51" s="432">
        <v>181712</v>
      </c>
      <c r="N51" s="428">
        <v>1</v>
      </c>
      <c r="O51" s="428">
        <v>656</v>
      </c>
      <c r="P51" s="432">
        <v>273</v>
      </c>
      <c r="Q51" s="432">
        <v>179361</v>
      </c>
      <c r="R51" s="499">
        <v>0.98706194417539839</v>
      </c>
      <c r="S51" s="433">
        <v>657</v>
      </c>
    </row>
    <row r="52" spans="1:19" ht="14.45" customHeight="1" x14ac:dyDescent="0.2">
      <c r="A52" s="427" t="s">
        <v>1846</v>
      </c>
      <c r="B52" s="428" t="s">
        <v>1847</v>
      </c>
      <c r="C52" s="428" t="s">
        <v>442</v>
      </c>
      <c r="D52" s="428" t="s">
        <v>1838</v>
      </c>
      <c r="E52" s="428" t="s">
        <v>1848</v>
      </c>
      <c r="F52" s="428" t="s">
        <v>1941</v>
      </c>
      <c r="G52" s="428" t="s">
        <v>1942</v>
      </c>
      <c r="H52" s="432">
        <v>4</v>
      </c>
      <c r="I52" s="432">
        <v>1884</v>
      </c>
      <c r="J52" s="428"/>
      <c r="K52" s="428">
        <v>471</v>
      </c>
      <c r="L52" s="432"/>
      <c r="M52" s="432"/>
      <c r="N52" s="428"/>
      <c r="O52" s="428"/>
      <c r="P52" s="432"/>
      <c r="Q52" s="432"/>
      <c r="R52" s="499"/>
      <c r="S52" s="433"/>
    </row>
    <row r="53" spans="1:19" ht="14.45" customHeight="1" x14ac:dyDescent="0.2">
      <c r="A53" s="427" t="s">
        <v>1846</v>
      </c>
      <c r="B53" s="428" t="s">
        <v>1847</v>
      </c>
      <c r="C53" s="428" t="s">
        <v>442</v>
      </c>
      <c r="D53" s="428" t="s">
        <v>1838</v>
      </c>
      <c r="E53" s="428" t="s">
        <v>1848</v>
      </c>
      <c r="F53" s="428" t="s">
        <v>1943</v>
      </c>
      <c r="G53" s="428" t="s">
        <v>1944</v>
      </c>
      <c r="H53" s="432">
        <v>89</v>
      </c>
      <c r="I53" s="432">
        <v>61855</v>
      </c>
      <c r="J53" s="428">
        <v>0.78647899501576646</v>
      </c>
      <c r="K53" s="428">
        <v>695</v>
      </c>
      <c r="L53" s="432">
        <v>113</v>
      </c>
      <c r="M53" s="432">
        <v>78648</v>
      </c>
      <c r="N53" s="428">
        <v>1</v>
      </c>
      <c r="O53" s="428">
        <v>696</v>
      </c>
      <c r="P53" s="432">
        <v>112</v>
      </c>
      <c r="Q53" s="432">
        <v>78064</v>
      </c>
      <c r="R53" s="499">
        <v>0.99257450920557422</v>
      </c>
      <c r="S53" s="433">
        <v>697</v>
      </c>
    </row>
    <row r="54" spans="1:19" ht="14.45" customHeight="1" x14ac:dyDescent="0.2">
      <c r="A54" s="427" t="s">
        <v>1846</v>
      </c>
      <c r="B54" s="428" t="s">
        <v>1847</v>
      </c>
      <c r="C54" s="428" t="s">
        <v>442</v>
      </c>
      <c r="D54" s="428" t="s">
        <v>1838</v>
      </c>
      <c r="E54" s="428" t="s">
        <v>1848</v>
      </c>
      <c r="F54" s="428" t="s">
        <v>1945</v>
      </c>
      <c r="G54" s="428" t="s">
        <v>1946</v>
      </c>
      <c r="H54" s="432">
        <v>184</v>
      </c>
      <c r="I54" s="432">
        <v>124936</v>
      </c>
      <c r="J54" s="428">
        <v>0.73895582329317266</v>
      </c>
      <c r="K54" s="428">
        <v>679</v>
      </c>
      <c r="L54" s="432">
        <v>249</v>
      </c>
      <c r="M54" s="432">
        <v>169071</v>
      </c>
      <c r="N54" s="428">
        <v>1</v>
      </c>
      <c r="O54" s="428">
        <v>679</v>
      </c>
      <c r="P54" s="432">
        <v>268</v>
      </c>
      <c r="Q54" s="432">
        <v>182240</v>
      </c>
      <c r="R54" s="499">
        <v>1.0778903537567057</v>
      </c>
      <c r="S54" s="433">
        <v>680</v>
      </c>
    </row>
    <row r="55" spans="1:19" ht="14.45" customHeight="1" x14ac:dyDescent="0.2">
      <c r="A55" s="427" t="s">
        <v>1846</v>
      </c>
      <c r="B55" s="428" t="s">
        <v>1847</v>
      </c>
      <c r="C55" s="428" t="s">
        <v>442</v>
      </c>
      <c r="D55" s="428" t="s">
        <v>1838</v>
      </c>
      <c r="E55" s="428" t="s">
        <v>1848</v>
      </c>
      <c r="F55" s="428" t="s">
        <v>1947</v>
      </c>
      <c r="G55" s="428" t="s">
        <v>1948</v>
      </c>
      <c r="H55" s="432">
        <v>962</v>
      </c>
      <c r="I55" s="432">
        <v>459836</v>
      </c>
      <c r="J55" s="428">
        <v>0.89738805970149249</v>
      </c>
      <c r="K55" s="428">
        <v>478</v>
      </c>
      <c r="L55" s="432">
        <v>1072</v>
      </c>
      <c r="M55" s="432">
        <v>512416</v>
      </c>
      <c r="N55" s="428">
        <v>1</v>
      </c>
      <c r="O55" s="428">
        <v>478</v>
      </c>
      <c r="P55" s="432">
        <v>805</v>
      </c>
      <c r="Q55" s="432">
        <v>385595</v>
      </c>
      <c r="R55" s="499">
        <v>0.7525038250171735</v>
      </c>
      <c r="S55" s="433">
        <v>479</v>
      </c>
    </row>
    <row r="56" spans="1:19" ht="14.45" customHeight="1" x14ac:dyDescent="0.2">
      <c r="A56" s="427" t="s">
        <v>1846</v>
      </c>
      <c r="B56" s="428" t="s">
        <v>1847</v>
      </c>
      <c r="C56" s="428" t="s">
        <v>442</v>
      </c>
      <c r="D56" s="428" t="s">
        <v>1838</v>
      </c>
      <c r="E56" s="428" t="s">
        <v>1848</v>
      </c>
      <c r="F56" s="428" t="s">
        <v>1949</v>
      </c>
      <c r="G56" s="428" t="s">
        <v>1950</v>
      </c>
      <c r="H56" s="432">
        <v>227</v>
      </c>
      <c r="I56" s="432">
        <v>66284</v>
      </c>
      <c r="J56" s="428">
        <v>0.79377282797437276</v>
      </c>
      <c r="K56" s="428">
        <v>292</v>
      </c>
      <c r="L56" s="432">
        <v>285</v>
      </c>
      <c r="M56" s="432">
        <v>83505</v>
      </c>
      <c r="N56" s="428">
        <v>1</v>
      </c>
      <c r="O56" s="428">
        <v>293</v>
      </c>
      <c r="P56" s="432">
        <v>313</v>
      </c>
      <c r="Q56" s="432">
        <v>92022</v>
      </c>
      <c r="R56" s="499">
        <v>1.1019938925812827</v>
      </c>
      <c r="S56" s="433">
        <v>294</v>
      </c>
    </row>
    <row r="57" spans="1:19" ht="14.45" customHeight="1" x14ac:dyDescent="0.2">
      <c r="A57" s="427" t="s">
        <v>1846</v>
      </c>
      <c r="B57" s="428" t="s">
        <v>1847</v>
      </c>
      <c r="C57" s="428" t="s">
        <v>442</v>
      </c>
      <c r="D57" s="428" t="s">
        <v>1838</v>
      </c>
      <c r="E57" s="428" t="s">
        <v>1848</v>
      </c>
      <c r="F57" s="428" t="s">
        <v>1951</v>
      </c>
      <c r="G57" s="428" t="s">
        <v>1952</v>
      </c>
      <c r="H57" s="432">
        <v>312</v>
      </c>
      <c r="I57" s="432">
        <v>253968</v>
      </c>
      <c r="J57" s="428">
        <v>0.97252090800477897</v>
      </c>
      <c r="K57" s="428">
        <v>814</v>
      </c>
      <c r="L57" s="432">
        <v>324</v>
      </c>
      <c r="M57" s="432">
        <v>261144</v>
      </c>
      <c r="N57" s="428">
        <v>1</v>
      </c>
      <c r="O57" s="428">
        <v>806</v>
      </c>
      <c r="P57" s="432">
        <v>342</v>
      </c>
      <c r="Q57" s="432">
        <v>276336</v>
      </c>
      <c r="R57" s="499">
        <v>1.058174800110284</v>
      </c>
      <c r="S57" s="433">
        <v>808</v>
      </c>
    </row>
    <row r="58" spans="1:19" ht="14.45" customHeight="1" x14ac:dyDescent="0.2">
      <c r="A58" s="427" t="s">
        <v>1846</v>
      </c>
      <c r="B58" s="428" t="s">
        <v>1847</v>
      </c>
      <c r="C58" s="428" t="s">
        <v>442</v>
      </c>
      <c r="D58" s="428" t="s">
        <v>1838</v>
      </c>
      <c r="E58" s="428" t="s">
        <v>1848</v>
      </c>
      <c r="F58" s="428" t="s">
        <v>1953</v>
      </c>
      <c r="G58" s="428" t="s">
        <v>1954</v>
      </c>
      <c r="H58" s="432">
        <v>1821</v>
      </c>
      <c r="I58" s="432">
        <v>305928</v>
      </c>
      <c r="J58" s="428">
        <v>0.89528023598820061</v>
      </c>
      <c r="K58" s="428">
        <v>168</v>
      </c>
      <c r="L58" s="432">
        <v>2034</v>
      </c>
      <c r="M58" s="432">
        <v>341712</v>
      </c>
      <c r="N58" s="428">
        <v>1</v>
      </c>
      <c r="O58" s="428">
        <v>168</v>
      </c>
      <c r="P58" s="432">
        <v>1448</v>
      </c>
      <c r="Q58" s="432">
        <v>243264</v>
      </c>
      <c r="R58" s="499">
        <v>0.71189773844641102</v>
      </c>
      <c r="S58" s="433">
        <v>168</v>
      </c>
    </row>
    <row r="59" spans="1:19" ht="14.45" customHeight="1" x14ac:dyDescent="0.2">
      <c r="A59" s="427" t="s">
        <v>1846</v>
      </c>
      <c r="B59" s="428" t="s">
        <v>1847</v>
      </c>
      <c r="C59" s="428" t="s">
        <v>442</v>
      </c>
      <c r="D59" s="428" t="s">
        <v>1838</v>
      </c>
      <c r="E59" s="428" t="s">
        <v>1848</v>
      </c>
      <c r="F59" s="428" t="s">
        <v>1955</v>
      </c>
      <c r="G59" s="428" t="s">
        <v>1956</v>
      </c>
      <c r="H59" s="432">
        <v>173</v>
      </c>
      <c r="I59" s="432">
        <v>147742</v>
      </c>
      <c r="J59" s="428">
        <v>0.97625797072719467</v>
      </c>
      <c r="K59" s="428">
        <v>854</v>
      </c>
      <c r="L59" s="432">
        <v>177</v>
      </c>
      <c r="M59" s="432">
        <v>151335</v>
      </c>
      <c r="N59" s="428">
        <v>1</v>
      </c>
      <c r="O59" s="428">
        <v>855</v>
      </c>
      <c r="P59" s="432">
        <v>131</v>
      </c>
      <c r="Q59" s="432">
        <v>112005</v>
      </c>
      <c r="R59" s="499">
        <v>0.74011299435028244</v>
      </c>
      <c r="S59" s="433">
        <v>855</v>
      </c>
    </row>
    <row r="60" spans="1:19" ht="14.45" customHeight="1" x14ac:dyDescent="0.2">
      <c r="A60" s="427" t="s">
        <v>1846</v>
      </c>
      <c r="B60" s="428" t="s">
        <v>1847</v>
      </c>
      <c r="C60" s="428" t="s">
        <v>442</v>
      </c>
      <c r="D60" s="428" t="s">
        <v>1838</v>
      </c>
      <c r="E60" s="428" t="s">
        <v>1848</v>
      </c>
      <c r="F60" s="428" t="s">
        <v>1957</v>
      </c>
      <c r="G60" s="428" t="s">
        <v>1958</v>
      </c>
      <c r="H60" s="432">
        <v>150</v>
      </c>
      <c r="I60" s="432">
        <v>86100</v>
      </c>
      <c r="J60" s="428">
        <v>0.88235294117647056</v>
      </c>
      <c r="K60" s="428">
        <v>574</v>
      </c>
      <c r="L60" s="432">
        <v>170</v>
      </c>
      <c r="M60" s="432">
        <v>97580</v>
      </c>
      <c r="N60" s="428">
        <v>1</v>
      </c>
      <c r="O60" s="428">
        <v>574</v>
      </c>
      <c r="P60" s="432">
        <v>114</v>
      </c>
      <c r="Q60" s="432">
        <v>65550</v>
      </c>
      <c r="R60" s="499">
        <v>0.67175650748104121</v>
      </c>
      <c r="S60" s="433">
        <v>575</v>
      </c>
    </row>
    <row r="61" spans="1:19" ht="14.45" customHeight="1" x14ac:dyDescent="0.2">
      <c r="A61" s="427" t="s">
        <v>1846</v>
      </c>
      <c r="B61" s="428" t="s">
        <v>1847</v>
      </c>
      <c r="C61" s="428" t="s">
        <v>442</v>
      </c>
      <c r="D61" s="428" t="s">
        <v>1838</v>
      </c>
      <c r="E61" s="428" t="s">
        <v>1848</v>
      </c>
      <c r="F61" s="428" t="s">
        <v>1959</v>
      </c>
      <c r="G61" s="428" t="s">
        <v>1960</v>
      </c>
      <c r="H61" s="432">
        <v>445</v>
      </c>
      <c r="I61" s="432">
        <v>83215</v>
      </c>
      <c r="J61" s="428">
        <v>0.93579910935180599</v>
      </c>
      <c r="K61" s="428">
        <v>187</v>
      </c>
      <c r="L61" s="432">
        <v>473</v>
      </c>
      <c r="M61" s="432">
        <v>88924</v>
      </c>
      <c r="N61" s="428">
        <v>1</v>
      </c>
      <c r="O61" s="428">
        <v>188</v>
      </c>
      <c r="P61" s="432">
        <v>295</v>
      </c>
      <c r="Q61" s="432">
        <v>55460</v>
      </c>
      <c r="R61" s="499">
        <v>0.62367864693446085</v>
      </c>
      <c r="S61" s="433">
        <v>188</v>
      </c>
    </row>
    <row r="62" spans="1:19" ht="14.45" customHeight="1" x14ac:dyDescent="0.2">
      <c r="A62" s="427" t="s">
        <v>1846</v>
      </c>
      <c r="B62" s="428" t="s">
        <v>1847</v>
      </c>
      <c r="C62" s="428" t="s">
        <v>442</v>
      </c>
      <c r="D62" s="428" t="s">
        <v>1838</v>
      </c>
      <c r="E62" s="428" t="s">
        <v>1848</v>
      </c>
      <c r="F62" s="428" t="s">
        <v>1961</v>
      </c>
      <c r="G62" s="428" t="s">
        <v>1962</v>
      </c>
      <c r="H62" s="432">
        <v>9454</v>
      </c>
      <c r="I62" s="432">
        <v>5445504</v>
      </c>
      <c r="J62" s="428">
        <v>1.1192139221025217</v>
      </c>
      <c r="K62" s="428">
        <v>576</v>
      </c>
      <c r="L62" s="432">
        <v>8447</v>
      </c>
      <c r="M62" s="432">
        <v>4865472</v>
      </c>
      <c r="N62" s="428">
        <v>1</v>
      </c>
      <c r="O62" s="428">
        <v>576</v>
      </c>
      <c r="P62" s="432">
        <v>6081</v>
      </c>
      <c r="Q62" s="432">
        <v>3502656</v>
      </c>
      <c r="R62" s="499">
        <v>0.71990055641055994</v>
      </c>
      <c r="S62" s="433">
        <v>576</v>
      </c>
    </row>
    <row r="63" spans="1:19" ht="14.45" customHeight="1" x14ac:dyDescent="0.2">
      <c r="A63" s="427" t="s">
        <v>1846</v>
      </c>
      <c r="B63" s="428" t="s">
        <v>1847</v>
      </c>
      <c r="C63" s="428" t="s">
        <v>442</v>
      </c>
      <c r="D63" s="428" t="s">
        <v>1838</v>
      </c>
      <c r="E63" s="428" t="s">
        <v>1848</v>
      </c>
      <c r="F63" s="428" t="s">
        <v>1963</v>
      </c>
      <c r="G63" s="428" t="s">
        <v>1964</v>
      </c>
      <c r="H63" s="432">
        <v>220</v>
      </c>
      <c r="I63" s="432">
        <v>308000</v>
      </c>
      <c r="J63" s="428">
        <v>0.79422382671480141</v>
      </c>
      <c r="K63" s="428">
        <v>1400</v>
      </c>
      <c r="L63" s="432">
        <v>277</v>
      </c>
      <c r="M63" s="432">
        <v>387800</v>
      </c>
      <c r="N63" s="428">
        <v>1</v>
      </c>
      <c r="O63" s="428">
        <v>1400</v>
      </c>
      <c r="P63" s="432">
        <v>273</v>
      </c>
      <c r="Q63" s="432">
        <v>382473</v>
      </c>
      <c r="R63" s="499">
        <v>0.98626353790613719</v>
      </c>
      <c r="S63" s="433">
        <v>1401</v>
      </c>
    </row>
    <row r="64" spans="1:19" ht="14.45" customHeight="1" x14ac:dyDescent="0.2">
      <c r="A64" s="427" t="s">
        <v>1846</v>
      </c>
      <c r="B64" s="428" t="s">
        <v>1847</v>
      </c>
      <c r="C64" s="428" t="s">
        <v>442</v>
      </c>
      <c r="D64" s="428" t="s">
        <v>1838</v>
      </c>
      <c r="E64" s="428" t="s">
        <v>1848</v>
      </c>
      <c r="F64" s="428" t="s">
        <v>1965</v>
      </c>
      <c r="G64" s="428" t="s">
        <v>1966</v>
      </c>
      <c r="H64" s="432">
        <v>16</v>
      </c>
      <c r="I64" s="432">
        <v>16368</v>
      </c>
      <c r="J64" s="428">
        <v>1.1428571428571428</v>
      </c>
      <c r="K64" s="428">
        <v>1023</v>
      </c>
      <c r="L64" s="432">
        <v>14</v>
      </c>
      <c r="M64" s="432">
        <v>14322</v>
      </c>
      <c r="N64" s="428">
        <v>1</v>
      </c>
      <c r="O64" s="428">
        <v>1023</v>
      </c>
      <c r="P64" s="432">
        <v>12</v>
      </c>
      <c r="Q64" s="432">
        <v>12288</v>
      </c>
      <c r="R64" s="499">
        <v>0.85798072894847088</v>
      </c>
      <c r="S64" s="433">
        <v>1024</v>
      </c>
    </row>
    <row r="65" spans="1:19" ht="14.45" customHeight="1" x14ac:dyDescent="0.2">
      <c r="A65" s="427" t="s">
        <v>1846</v>
      </c>
      <c r="B65" s="428" t="s">
        <v>1847</v>
      </c>
      <c r="C65" s="428" t="s">
        <v>442</v>
      </c>
      <c r="D65" s="428" t="s">
        <v>1838</v>
      </c>
      <c r="E65" s="428" t="s">
        <v>1848</v>
      </c>
      <c r="F65" s="428" t="s">
        <v>1967</v>
      </c>
      <c r="G65" s="428" t="s">
        <v>1968</v>
      </c>
      <c r="H65" s="432">
        <v>215</v>
      </c>
      <c r="I65" s="432">
        <v>40850</v>
      </c>
      <c r="J65" s="428">
        <v>0.9555555555555556</v>
      </c>
      <c r="K65" s="428">
        <v>190</v>
      </c>
      <c r="L65" s="432">
        <v>225</v>
      </c>
      <c r="M65" s="432">
        <v>42750</v>
      </c>
      <c r="N65" s="428">
        <v>1</v>
      </c>
      <c r="O65" s="428">
        <v>190</v>
      </c>
      <c r="P65" s="432">
        <v>177</v>
      </c>
      <c r="Q65" s="432">
        <v>33630</v>
      </c>
      <c r="R65" s="499">
        <v>0.78666666666666663</v>
      </c>
      <c r="S65" s="433">
        <v>190</v>
      </c>
    </row>
    <row r="66" spans="1:19" ht="14.45" customHeight="1" x14ac:dyDescent="0.2">
      <c r="A66" s="427" t="s">
        <v>1846</v>
      </c>
      <c r="B66" s="428" t="s">
        <v>1847</v>
      </c>
      <c r="C66" s="428" t="s">
        <v>442</v>
      </c>
      <c r="D66" s="428" t="s">
        <v>1838</v>
      </c>
      <c r="E66" s="428" t="s">
        <v>1848</v>
      </c>
      <c r="F66" s="428" t="s">
        <v>1969</v>
      </c>
      <c r="G66" s="428" t="s">
        <v>1970</v>
      </c>
      <c r="H66" s="432">
        <v>312</v>
      </c>
      <c r="I66" s="432">
        <v>253968</v>
      </c>
      <c r="J66" s="428">
        <v>0.97252090800477897</v>
      </c>
      <c r="K66" s="428">
        <v>814</v>
      </c>
      <c r="L66" s="432">
        <v>324</v>
      </c>
      <c r="M66" s="432">
        <v>261144</v>
      </c>
      <c r="N66" s="428">
        <v>1</v>
      </c>
      <c r="O66" s="428">
        <v>806</v>
      </c>
      <c r="P66" s="432">
        <v>342</v>
      </c>
      <c r="Q66" s="432">
        <v>276336</v>
      </c>
      <c r="R66" s="499">
        <v>1.058174800110284</v>
      </c>
      <c r="S66" s="433">
        <v>808</v>
      </c>
    </row>
    <row r="67" spans="1:19" ht="14.45" customHeight="1" x14ac:dyDescent="0.2">
      <c r="A67" s="427" t="s">
        <v>1846</v>
      </c>
      <c r="B67" s="428" t="s">
        <v>1847</v>
      </c>
      <c r="C67" s="428" t="s">
        <v>442</v>
      </c>
      <c r="D67" s="428" t="s">
        <v>1838</v>
      </c>
      <c r="E67" s="428" t="s">
        <v>1848</v>
      </c>
      <c r="F67" s="428" t="s">
        <v>1971</v>
      </c>
      <c r="G67" s="428" t="s">
        <v>1972</v>
      </c>
      <c r="H67" s="432">
        <v>2</v>
      </c>
      <c r="I67" s="432">
        <v>678</v>
      </c>
      <c r="J67" s="428"/>
      <c r="K67" s="428">
        <v>339</v>
      </c>
      <c r="L67" s="432"/>
      <c r="M67" s="432"/>
      <c r="N67" s="428"/>
      <c r="O67" s="428"/>
      <c r="P67" s="432">
        <v>1</v>
      </c>
      <c r="Q67" s="432">
        <v>350</v>
      </c>
      <c r="R67" s="499"/>
      <c r="S67" s="433">
        <v>350</v>
      </c>
    </row>
    <row r="68" spans="1:19" ht="14.45" customHeight="1" x14ac:dyDescent="0.2">
      <c r="A68" s="427" t="s">
        <v>1846</v>
      </c>
      <c r="B68" s="428" t="s">
        <v>1847</v>
      </c>
      <c r="C68" s="428" t="s">
        <v>442</v>
      </c>
      <c r="D68" s="428" t="s">
        <v>1838</v>
      </c>
      <c r="E68" s="428" t="s">
        <v>1848</v>
      </c>
      <c r="F68" s="428" t="s">
        <v>1973</v>
      </c>
      <c r="G68" s="428" t="s">
        <v>1974</v>
      </c>
      <c r="H68" s="432">
        <v>21</v>
      </c>
      <c r="I68" s="432">
        <v>5481</v>
      </c>
      <c r="J68" s="428">
        <v>1.4942748091603053</v>
      </c>
      <c r="K68" s="428">
        <v>261</v>
      </c>
      <c r="L68" s="432">
        <v>14</v>
      </c>
      <c r="M68" s="432">
        <v>3668</v>
      </c>
      <c r="N68" s="428">
        <v>1</v>
      </c>
      <c r="O68" s="428">
        <v>262</v>
      </c>
      <c r="P68" s="432">
        <v>12</v>
      </c>
      <c r="Q68" s="432">
        <v>3156</v>
      </c>
      <c r="R68" s="499">
        <v>0.86041439476553983</v>
      </c>
      <c r="S68" s="433">
        <v>263</v>
      </c>
    </row>
    <row r="69" spans="1:19" ht="14.45" customHeight="1" x14ac:dyDescent="0.2">
      <c r="A69" s="427" t="s">
        <v>1846</v>
      </c>
      <c r="B69" s="428" t="s">
        <v>1847</v>
      </c>
      <c r="C69" s="428" t="s">
        <v>442</v>
      </c>
      <c r="D69" s="428" t="s">
        <v>1838</v>
      </c>
      <c r="E69" s="428" t="s">
        <v>1848</v>
      </c>
      <c r="F69" s="428" t="s">
        <v>1975</v>
      </c>
      <c r="G69" s="428" t="s">
        <v>1976</v>
      </c>
      <c r="H69" s="432">
        <v>55</v>
      </c>
      <c r="I69" s="432">
        <v>224785</v>
      </c>
      <c r="J69" s="428">
        <v>0.61571773703153843</v>
      </c>
      <c r="K69" s="428">
        <v>4087</v>
      </c>
      <c r="L69" s="432">
        <v>89</v>
      </c>
      <c r="M69" s="432">
        <v>365078</v>
      </c>
      <c r="N69" s="428">
        <v>1</v>
      </c>
      <c r="O69" s="428">
        <v>4102</v>
      </c>
      <c r="P69" s="432">
        <v>83</v>
      </c>
      <c r="Q69" s="432">
        <v>341462</v>
      </c>
      <c r="R69" s="499">
        <v>0.93531245377700112</v>
      </c>
      <c r="S69" s="433">
        <v>4114</v>
      </c>
    </row>
    <row r="70" spans="1:19" ht="14.45" customHeight="1" x14ac:dyDescent="0.2">
      <c r="A70" s="427" t="s">
        <v>1846</v>
      </c>
      <c r="B70" s="428" t="s">
        <v>1847</v>
      </c>
      <c r="C70" s="428" t="s">
        <v>442</v>
      </c>
      <c r="D70" s="428" t="s">
        <v>1838</v>
      </c>
      <c r="E70" s="428" t="s">
        <v>1848</v>
      </c>
      <c r="F70" s="428" t="s">
        <v>1977</v>
      </c>
      <c r="G70" s="428" t="s">
        <v>1978</v>
      </c>
      <c r="H70" s="432">
        <v>13</v>
      </c>
      <c r="I70" s="432">
        <v>45032</v>
      </c>
      <c r="J70" s="428">
        <v>0.64645420614412863</v>
      </c>
      <c r="K70" s="428">
        <v>3464</v>
      </c>
      <c r="L70" s="432">
        <v>20</v>
      </c>
      <c r="M70" s="432">
        <v>69660</v>
      </c>
      <c r="N70" s="428">
        <v>1</v>
      </c>
      <c r="O70" s="428">
        <v>3483</v>
      </c>
      <c r="P70" s="432">
        <v>32</v>
      </c>
      <c r="Q70" s="432">
        <v>112000</v>
      </c>
      <c r="R70" s="499">
        <v>1.6078093597473442</v>
      </c>
      <c r="S70" s="433">
        <v>3500</v>
      </c>
    </row>
    <row r="71" spans="1:19" ht="14.45" customHeight="1" x14ac:dyDescent="0.2">
      <c r="A71" s="427" t="s">
        <v>1846</v>
      </c>
      <c r="B71" s="428" t="s">
        <v>1847</v>
      </c>
      <c r="C71" s="428" t="s">
        <v>442</v>
      </c>
      <c r="D71" s="428" t="s">
        <v>1838</v>
      </c>
      <c r="E71" s="428" t="s">
        <v>1848</v>
      </c>
      <c r="F71" s="428" t="s">
        <v>1979</v>
      </c>
      <c r="G71" s="428" t="s">
        <v>1980</v>
      </c>
      <c r="H71" s="432">
        <v>45</v>
      </c>
      <c r="I71" s="432">
        <v>11385</v>
      </c>
      <c r="J71" s="428">
        <v>0.66114982578397208</v>
      </c>
      <c r="K71" s="428">
        <v>253</v>
      </c>
      <c r="L71" s="432">
        <v>70</v>
      </c>
      <c r="M71" s="432">
        <v>17220</v>
      </c>
      <c r="N71" s="428">
        <v>1</v>
      </c>
      <c r="O71" s="428">
        <v>246</v>
      </c>
      <c r="P71" s="432">
        <v>40</v>
      </c>
      <c r="Q71" s="432">
        <v>9920</v>
      </c>
      <c r="R71" s="499">
        <v>0.57607433217189319</v>
      </c>
      <c r="S71" s="433">
        <v>248</v>
      </c>
    </row>
    <row r="72" spans="1:19" ht="14.45" customHeight="1" x14ac:dyDescent="0.2">
      <c r="A72" s="427" t="s">
        <v>1846</v>
      </c>
      <c r="B72" s="428" t="s">
        <v>1847</v>
      </c>
      <c r="C72" s="428" t="s">
        <v>442</v>
      </c>
      <c r="D72" s="428" t="s">
        <v>1838</v>
      </c>
      <c r="E72" s="428" t="s">
        <v>1848</v>
      </c>
      <c r="F72" s="428" t="s">
        <v>1981</v>
      </c>
      <c r="G72" s="428" t="s">
        <v>1982</v>
      </c>
      <c r="H72" s="432">
        <v>44</v>
      </c>
      <c r="I72" s="432">
        <v>18656</v>
      </c>
      <c r="J72" s="428">
        <v>0.62413435482252178</v>
      </c>
      <c r="K72" s="428">
        <v>424</v>
      </c>
      <c r="L72" s="432">
        <v>71</v>
      </c>
      <c r="M72" s="432">
        <v>29891</v>
      </c>
      <c r="N72" s="428">
        <v>1</v>
      </c>
      <c r="O72" s="428">
        <v>421</v>
      </c>
      <c r="P72" s="432">
        <v>40</v>
      </c>
      <c r="Q72" s="432">
        <v>16880</v>
      </c>
      <c r="R72" s="499">
        <v>0.56471847713358536</v>
      </c>
      <c r="S72" s="433">
        <v>422</v>
      </c>
    </row>
    <row r="73" spans="1:19" ht="14.45" customHeight="1" x14ac:dyDescent="0.2">
      <c r="A73" s="427" t="s">
        <v>1846</v>
      </c>
      <c r="B73" s="428" t="s">
        <v>1847</v>
      </c>
      <c r="C73" s="428" t="s">
        <v>442</v>
      </c>
      <c r="D73" s="428" t="s">
        <v>1838</v>
      </c>
      <c r="E73" s="428" t="s">
        <v>1848</v>
      </c>
      <c r="F73" s="428" t="s">
        <v>1983</v>
      </c>
      <c r="G73" s="428" t="s">
        <v>1984</v>
      </c>
      <c r="H73" s="432">
        <v>316</v>
      </c>
      <c r="I73" s="432">
        <v>2424984</v>
      </c>
      <c r="J73" s="428">
        <v>0.44700371891114704</v>
      </c>
      <c r="K73" s="428">
        <v>7674</v>
      </c>
      <c r="L73" s="432">
        <v>705</v>
      </c>
      <c r="M73" s="432">
        <v>5424975</v>
      </c>
      <c r="N73" s="428">
        <v>1</v>
      </c>
      <c r="O73" s="428">
        <v>7695</v>
      </c>
      <c r="P73" s="432">
        <v>170</v>
      </c>
      <c r="Q73" s="432">
        <v>1311380</v>
      </c>
      <c r="R73" s="499">
        <v>0.241730146221872</v>
      </c>
      <c r="S73" s="433">
        <v>7714</v>
      </c>
    </row>
    <row r="74" spans="1:19" ht="14.45" customHeight="1" x14ac:dyDescent="0.2">
      <c r="A74" s="427" t="s">
        <v>1846</v>
      </c>
      <c r="B74" s="428" t="s">
        <v>1847</v>
      </c>
      <c r="C74" s="428" t="s">
        <v>442</v>
      </c>
      <c r="D74" s="428" t="s">
        <v>1838</v>
      </c>
      <c r="E74" s="428" t="s">
        <v>1848</v>
      </c>
      <c r="F74" s="428" t="s">
        <v>1985</v>
      </c>
      <c r="G74" s="428" t="s">
        <v>1986</v>
      </c>
      <c r="H74" s="432">
        <v>217</v>
      </c>
      <c r="I74" s="432">
        <v>3406249</v>
      </c>
      <c r="J74" s="428">
        <v>1.1653303637713437</v>
      </c>
      <c r="K74" s="428">
        <v>15697</v>
      </c>
      <c r="L74" s="432">
        <v>186</v>
      </c>
      <c r="M74" s="432">
        <v>2922990</v>
      </c>
      <c r="N74" s="428">
        <v>1</v>
      </c>
      <c r="O74" s="428">
        <v>15715</v>
      </c>
      <c r="P74" s="432">
        <v>151</v>
      </c>
      <c r="Q74" s="432">
        <v>2375532</v>
      </c>
      <c r="R74" s="499">
        <v>0.81270616731497547</v>
      </c>
      <c r="S74" s="433">
        <v>15732</v>
      </c>
    </row>
    <row r="75" spans="1:19" ht="14.45" customHeight="1" x14ac:dyDescent="0.2">
      <c r="A75" s="427" t="s">
        <v>1846</v>
      </c>
      <c r="B75" s="428" t="s">
        <v>1847</v>
      </c>
      <c r="C75" s="428" t="s">
        <v>442</v>
      </c>
      <c r="D75" s="428" t="s">
        <v>1838</v>
      </c>
      <c r="E75" s="428" t="s">
        <v>1848</v>
      </c>
      <c r="F75" s="428" t="s">
        <v>1987</v>
      </c>
      <c r="G75" s="428" t="s">
        <v>1988</v>
      </c>
      <c r="H75" s="432">
        <v>128</v>
      </c>
      <c r="I75" s="432">
        <v>302080</v>
      </c>
      <c r="J75" s="428">
        <v>0.72680902255639102</v>
      </c>
      <c r="K75" s="428">
        <v>2360</v>
      </c>
      <c r="L75" s="432">
        <v>175</v>
      </c>
      <c r="M75" s="432">
        <v>415625</v>
      </c>
      <c r="N75" s="428">
        <v>1</v>
      </c>
      <c r="O75" s="428">
        <v>2375</v>
      </c>
      <c r="P75" s="432">
        <v>168</v>
      </c>
      <c r="Q75" s="432">
        <v>401016</v>
      </c>
      <c r="R75" s="499">
        <v>0.96485052631578949</v>
      </c>
      <c r="S75" s="433">
        <v>2387</v>
      </c>
    </row>
    <row r="76" spans="1:19" ht="14.45" customHeight="1" x14ac:dyDescent="0.2">
      <c r="A76" s="427" t="s">
        <v>1846</v>
      </c>
      <c r="B76" s="428" t="s">
        <v>1847</v>
      </c>
      <c r="C76" s="428" t="s">
        <v>442</v>
      </c>
      <c r="D76" s="428" t="s">
        <v>1838</v>
      </c>
      <c r="E76" s="428" t="s">
        <v>1848</v>
      </c>
      <c r="F76" s="428" t="s">
        <v>1989</v>
      </c>
      <c r="G76" s="428" t="s">
        <v>1990</v>
      </c>
      <c r="H76" s="432">
        <v>28</v>
      </c>
      <c r="I76" s="432">
        <v>172760</v>
      </c>
      <c r="J76" s="428">
        <v>0.5942998675587815</v>
      </c>
      <c r="K76" s="428">
        <v>6170</v>
      </c>
      <c r="L76" s="432">
        <v>47</v>
      </c>
      <c r="M76" s="432">
        <v>290695</v>
      </c>
      <c r="N76" s="428">
        <v>1</v>
      </c>
      <c r="O76" s="428">
        <v>6185</v>
      </c>
      <c r="P76" s="432">
        <v>52</v>
      </c>
      <c r="Q76" s="432">
        <v>322244</v>
      </c>
      <c r="R76" s="499">
        <v>1.1085295584719379</v>
      </c>
      <c r="S76" s="433">
        <v>6197</v>
      </c>
    </row>
    <row r="77" spans="1:19" ht="14.45" customHeight="1" x14ac:dyDescent="0.2">
      <c r="A77" s="427" t="s">
        <v>1846</v>
      </c>
      <c r="B77" s="428" t="s">
        <v>1847</v>
      </c>
      <c r="C77" s="428" t="s">
        <v>442</v>
      </c>
      <c r="D77" s="428" t="s">
        <v>1838</v>
      </c>
      <c r="E77" s="428" t="s">
        <v>1848</v>
      </c>
      <c r="F77" s="428" t="s">
        <v>1991</v>
      </c>
      <c r="G77" s="428" t="s">
        <v>1992</v>
      </c>
      <c r="H77" s="432"/>
      <c r="I77" s="432"/>
      <c r="J77" s="428"/>
      <c r="K77" s="428"/>
      <c r="L77" s="432"/>
      <c r="M77" s="432"/>
      <c r="N77" s="428"/>
      <c r="O77" s="428"/>
      <c r="P77" s="432">
        <v>27</v>
      </c>
      <c r="Q77" s="432">
        <v>18819</v>
      </c>
      <c r="R77" s="499"/>
      <c r="S77" s="433">
        <v>697</v>
      </c>
    </row>
    <row r="78" spans="1:19" ht="14.45" customHeight="1" x14ac:dyDescent="0.2">
      <c r="A78" s="427" t="s">
        <v>1846</v>
      </c>
      <c r="B78" s="428" t="s">
        <v>1847</v>
      </c>
      <c r="C78" s="428" t="s">
        <v>442</v>
      </c>
      <c r="D78" s="428" t="s">
        <v>1838</v>
      </c>
      <c r="E78" s="428" t="s">
        <v>1848</v>
      </c>
      <c r="F78" s="428" t="s">
        <v>1993</v>
      </c>
      <c r="G78" s="428" t="s">
        <v>1994</v>
      </c>
      <c r="H78" s="432"/>
      <c r="I78" s="432"/>
      <c r="J78" s="428"/>
      <c r="K78" s="428"/>
      <c r="L78" s="432"/>
      <c r="M78" s="432"/>
      <c r="N78" s="428"/>
      <c r="O78" s="428"/>
      <c r="P78" s="432">
        <v>136</v>
      </c>
      <c r="Q78" s="432">
        <v>63648</v>
      </c>
      <c r="R78" s="499"/>
      <c r="S78" s="433">
        <v>468</v>
      </c>
    </row>
    <row r="79" spans="1:19" ht="14.45" customHeight="1" x14ac:dyDescent="0.2">
      <c r="A79" s="427" t="s">
        <v>1846</v>
      </c>
      <c r="B79" s="428" t="s">
        <v>1847</v>
      </c>
      <c r="C79" s="428" t="s">
        <v>1839</v>
      </c>
      <c r="D79" s="428" t="s">
        <v>1838</v>
      </c>
      <c r="E79" s="428" t="s">
        <v>1848</v>
      </c>
      <c r="F79" s="428" t="s">
        <v>1995</v>
      </c>
      <c r="G79" s="428" t="s">
        <v>1996</v>
      </c>
      <c r="H79" s="432">
        <v>312</v>
      </c>
      <c r="I79" s="432">
        <v>323856</v>
      </c>
      <c r="J79" s="428">
        <v>1.2175769971126083</v>
      </c>
      <c r="K79" s="428">
        <v>1038</v>
      </c>
      <c r="L79" s="432">
        <v>256</v>
      </c>
      <c r="M79" s="432">
        <v>265984</v>
      </c>
      <c r="N79" s="428">
        <v>1</v>
      </c>
      <c r="O79" s="428">
        <v>1039</v>
      </c>
      <c r="P79" s="432">
        <v>266</v>
      </c>
      <c r="Q79" s="432">
        <v>276640</v>
      </c>
      <c r="R79" s="499">
        <v>1.0400625601539941</v>
      </c>
      <c r="S79" s="433">
        <v>1040</v>
      </c>
    </row>
    <row r="80" spans="1:19" ht="14.45" customHeight="1" x14ac:dyDescent="0.2">
      <c r="A80" s="427" t="s">
        <v>1846</v>
      </c>
      <c r="B80" s="428" t="s">
        <v>1847</v>
      </c>
      <c r="C80" s="428" t="s">
        <v>1839</v>
      </c>
      <c r="D80" s="428" t="s">
        <v>1838</v>
      </c>
      <c r="E80" s="428" t="s">
        <v>1848</v>
      </c>
      <c r="F80" s="428" t="s">
        <v>1893</v>
      </c>
      <c r="G80" s="428" t="s">
        <v>1894</v>
      </c>
      <c r="H80" s="432">
        <v>156</v>
      </c>
      <c r="I80" s="432">
        <v>34632</v>
      </c>
      <c r="J80" s="428">
        <v>1.2132847533632287</v>
      </c>
      <c r="K80" s="428">
        <v>222</v>
      </c>
      <c r="L80" s="432">
        <v>128</v>
      </c>
      <c r="M80" s="432">
        <v>28544</v>
      </c>
      <c r="N80" s="428">
        <v>1</v>
      </c>
      <c r="O80" s="428">
        <v>223</v>
      </c>
      <c r="P80" s="432">
        <v>133</v>
      </c>
      <c r="Q80" s="432">
        <v>29792</v>
      </c>
      <c r="R80" s="499">
        <v>1.0437219730941705</v>
      </c>
      <c r="S80" s="433">
        <v>224</v>
      </c>
    </row>
    <row r="81" spans="1:19" ht="14.45" customHeight="1" x14ac:dyDescent="0.2">
      <c r="A81" s="427" t="s">
        <v>1846</v>
      </c>
      <c r="B81" s="428" t="s">
        <v>1847</v>
      </c>
      <c r="C81" s="428" t="s">
        <v>1839</v>
      </c>
      <c r="D81" s="428" t="s">
        <v>1844</v>
      </c>
      <c r="E81" s="428" t="s">
        <v>1848</v>
      </c>
      <c r="F81" s="428" t="s">
        <v>1995</v>
      </c>
      <c r="G81" s="428" t="s">
        <v>1996</v>
      </c>
      <c r="H81" s="432"/>
      <c r="I81" s="432"/>
      <c r="J81" s="428"/>
      <c r="K81" s="428"/>
      <c r="L81" s="432">
        <v>42</v>
      </c>
      <c r="M81" s="432">
        <v>43638</v>
      </c>
      <c r="N81" s="428">
        <v>1</v>
      </c>
      <c r="O81" s="428">
        <v>1039</v>
      </c>
      <c r="P81" s="432"/>
      <c r="Q81" s="432"/>
      <c r="R81" s="499"/>
      <c r="S81" s="433"/>
    </row>
    <row r="82" spans="1:19" ht="14.45" customHeight="1" x14ac:dyDescent="0.2">
      <c r="A82" s="427" t="s">
        <v>1846</v>
      </c>
      <c r="B82" s="428" t="s">
        <v>1847</v>
      </c>
      <c r="C82" s="428" t="s">
        <v>1839</v>
      </c>
      <c r="D82" s="428" t="s">
        <v>1844</v>
      </c>
      <c r="E82" s="428" t="s">
        <v>1848</v>
      </c>
      <c r="F82" s="428" t="s">
        <v>1893</v>
      </c>
      <c r="G82" s="428" t="s">
        <v>1894</v>
      </c>
      <c r="H82" s="432"/>
      <c r="I82" s="432"/>
      <c r="J82" s="428"/>
      <c r="K82" s="428"/>
      <c r="L82" s="432">
        <v>21</v>
      </c>
      <c r="M82" s="432">
        <v>4683</v>
      </c>
      <c r="N82" s="428">
        <v>1</v>
      </c>
      <c r="O82" s="428">
        <v>223</v>
      </c>
      <c r="P82" s="432"/>
      <c r="Q82" s="432"/>
      <c r="R82" s="499"/>
      <c r="S82" s="433"/>
    </row>
    <row r="83" spans="1:19" ht="14.45" customHeight="1" x14ac:dyDescent="0.2">
      <c r="A83" s="427" t="s">
        <v>1846</v>
      </c>
      <c r="B83" s="428" t="s">
        <v>1997</v>
      </c>
      <c r="C83" s="428" t="s">
        <v>442</v>
      </c>
      <c r="D83" s="428" t="s">
        <v>1838</v>
      </c>
      <c r="E83" s="428" t="s">
        <v>1848</v>
      </c>
      <c r="F83" s="428" t="s">
        <v>1905</v>
      </c>
      <c r="G83" s="428" t="s">
        <v>1906</v>
      </c>
      <c r="H83" s="432"/>
      <c r="I83" s="432"/>
      <c r="J83" s="428"/>
      <c r="K83" s="428"/>
      <c r="L83" s="432">
        <v>221</v>
      </c>
      <c r="M83" s="432">
        <v>2652</v>
      </c>
      <c r="N83" s="428">
        <v>1</v>
      </c>
      <c r="O83" s="428">
        <v>12</v>
      </c>
      <c r="P83" s="432">
        <v>160</v>
      </c>
      <c r="Q83" s="432">
        <v>1920</v>
      </c>
      <c r="R83" s="499">
        <v>0.72398190045248867</v>
      </c>
      <c r="S83" s="433">
        <v>12</v>
      </c>
    </row>
    <row r="84" spans="1:19" ht="14.45" customHeight="1" x14ac:dyDescent="0.2">
      <c r="A84" s="427" t="s">
        <v>1846</v>
      </c>
      <c r="B84" s="428" t="s">
        <v>1997</v>
      </c>
      <c r="C84" s="428" t="s">
        <v>442</v>
      </c>
      <c r="D84" s="428" t="s">
        <v>1838</v>
      </c>
      <c r="E84" s="428" t="s">
        <v>1848</v>
      </c>
      <c r="F84" s="428" t="s">
        <v>1998</v>
      </c>
      <c r="G84" s="428" t="s">
        <v>1999</v>
      </c>
      <c r="H84" s="432"/>
      <c r="I84" s="432"/>
      <c r="J84" s="428"/>
      <c r="K84" s="428"/>
      <c r="L84" s="432">
        <v>77</v>
      </c>
      <c r="M84" s="432">
        <v>47124</v>
      </c>
      <c r="N84" s="428">
        <v>1</v>
      </c>
      <c r="O84" s="428">
        <v>612</v>
      </c>
      <c r="P84" s="432">
        <v>51</v>
      </c>
      <c r="Q84" s="432">
        <v>31365</v>
      </c>
      <c r="R84" s="499">
        <v>0.66558441558441561</v>
      </c>
      <c r="S84" s="433">
        <v>615</v>
      </c>
    </row>
    <row r="85" spans="1:19" ht="14.45" customHeight="1" thickBot="1" x14ac:dyDescent="0.25">
      <c r="A85" s="434" t="s">
        <v>1846</v>
      </c>
      <c r="B85" s="435" t="s">
        <v>1997</v>
      </c>
      <c r="C85" s="435" t="s">
        <v>442</v>
      </c>
      <c r="D85" s="435" t="s">
        <v>1838</v>
      </c>
      <c r="E85" s="435" t="s">
        <v>1848</v>
      </c>
      <c r="F85" s="435" t="s">
        <v>2000</v>
      </c>
      <c r="G85" s="435" t="s">
        <v>2001</v>
      </c>
      <c r="H85" s="439"/>
      <c r="I85" s="439"/>
      <c r="J85" s="435"/>
      <c r="K85" s="435"/>
      <c r="L85" s="439">
        <v>919</v>
      </c>
      <c r="M85" s="439">
        <v>2204681</v>
      </c>
      <c r="N85" s="435">
        <v>1</v>
      </c>
      <c r="O85" s="435">
        <v>2399</v>
      </c>
      <c r="P85" s="439">
        <v>609</v>
      </c>
      <c r="Q85" s="439">
        <v>1462818</v>
      </c>
      <c r="R85" s="450">
        <v>0.66350551394963719</v>
      </c>
      <c r="S85" s="440">
        <v>2402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0E8824F-2013-46C0-9785-7933A5234A3E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5" customHeight="1" thickBot="1" x14ac:dyDescent="0.25">
      <c r="A2" s="402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5" customHeight="1" thickBot="1" x14ac:dyDescent="0.25">
      <c r="A3" s="188" t="s">
        <v>111</v>
      </c>
      <c r="B3" s="189">
        <f>SUBTOTAL(9,B6:B1048576)</f>
        <v>6783509</v>
      </c>
      <c r="C3" s="190">
        <f t="shared" ref="C3:R3" si="0">SUBTOTAL(9,C6:C1048576)</f>
        <v>54.550488697183226</v>
      </c>
      <c r="D3" s="190">
        <f t="shared" si="0"/>
        <v>7539374</v>
      </c>
      <c r="E3" s="190">
        <f t="shared" si="0"/>
        <v>22</v>
      </c>
      <c r="F3" s="190">
        <f t="shared" si="0"/>
        <v>6020588</v>
      </c>
      <c r="G3" s="193">
        <f>IF(D3&lt;&gt;0,F3/D3,"")</f>
        <v>0.79855277109213574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5" customHeight="1" x14ac:dyDescent="0.2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5" customHeight="1" thickBot="1" x14ac:dyDescent="0.25">
      <c r="A5" s="460"/>
      <c r="B5" s="461">
        <v>2018</v>
      </c>
      <c r="C5" s="462"/>
      <c r="D5" s="462">
        <v>2019</v>
      </c>
      <c r="E5" s="462"/>
      <c r="F5" s="462">
        <v>2020</v>
      </c>
      <c r="G5" s="501" t="s">
        <v>2</v>
      </c>
      <c r="H5" s="461">
        <v>2018</v>
      </c>
      <c r="I5" s="462"/>
      <c r="J5" s="462">
        <v>2019</v>
      </c>
      <c r="K5" s="462"/>
      <c r="L5" s="462">
        <v>2020</v>
      </c>
      <c r="M5" s="501" t="s">
        <v>2</v>
      </c>
      <c r="N5" s="461">
        <v>2018</v>
      </c>
      <c r="O5" s="462"/>
      <c r="P5" s="462">
        <v>2019</v>
      </c>
      <c r="Q5" s="462"/>
      <c r="R5" s="462">
        <v>2020</v>
      </c>
      <c r="S5" s="501" t="s">
        <v>2</v>
      </c>
    </row>
    <row r="6" spans="1:19" ht="14.45" customHeight="1" x14ac:dyDescent="0.2">
      <c r="A6" s="447" t="s">
        <v>2004</v>
      </c>
      <c r="B6" s="484">
        <v>192484</v>
      </c>
      <c r="C6" s="421">
        <v>0.93405734860947331</v>
      </c>
      <c r="D6" s="484">
        <v>206073</v>
      </c>
      <c r="E6" s="421">
        <v>1</v>
      </c>
      <c r="F6" s="484">
        <v>139510</v>
      </c>
      <c r="G6" s="448">
        <v>0.67699310438533922</v>
      </c>
      <c r="H6" s="484"/>
      <c r="I6" s="421"/>
      <c r="J6" s="484"/>
      <c r="K6" s="421"/>
      <c r="L6" s="484"/>
      <c r="M6" s="448"/>
      <c r="N6" s="484"/>
      <c r="O6" s="421"/>
      <c r="P6" s="484"/>
      <c r="Q6" s="421"/>
      <c r="R6" s="484"/>
      <c r="S6" s="449"/>
    </row>
    <row r="7" spans="1:19" ht="14.45" customHeight="1" x14ac:dyDescent="0.2">
      <c r="A7" s="504" t="s">
        <v>2005</v>
      </c>
      <c r="B7" s="502">
        <v>84265</v>
      </c>
      <c r="C7" s="428">
        <v>0.51600083280262576</v>
      </c>
      <c r="D7" s="502">
        <v>163304</v>
      </c>
      <c r="E7" s="428">
        <v>1</v>
      </c>
      <c r="F7" s="502">
        <v>119314</v>
      </c>
      <c r="G7" s="499">
        <v>0.73062509185323077</v>
      </c>
      <c r="H7" s="502"/>
      <c r="I7" s="428"/>
      <c r="J7" s="502"/>
      <c r="K7" s="428"/>
      <c r="L7" s="502"/>
      <c r="M7" s="499"/>
      <c r="N7" s="502"/>
      <c r="O7" s="428"/>
      <c r="P7" s="502"/>
      <c r="Q7" s="428"/>
      <c r="R7" s="502"/>
      <c r="S7" s="503"/>
    </row>
    <row r="8" spans="1:19" ht="14.45" customHeight="1" x14ac:dyDescent="0.2">
      <c r="A8" s="504" t="s">
        <v>2006</v>
      </c>
      <c r="B8" s="502">
        <v>1233159</v>
      </c>
      <c r="C8" s="428">
        <v>0.9926802291322534</v>
      </c>
      <c r="D8" s="502">
        <v>1242252</v>
      </c>
      <c r="E8" s="428">
        <v>1</v>
      </c>
      <c r="F8" s="502">
        <v>967327</v>
      </c>
      <c r="G8" s="499">
        <v>0.77868822106947699</v>
      </c>
      <c r="H8" s="502"/>
      <c r="I8" s="428"/>
      <c r="J8" s="502"/>
      <c r="K8" s="428"/>
      <c r="L8" s="502"/>
      <c r="M8" s="499"/>
      <c r="N8" s="502"/>
      <c r="O8" s="428"/>
      <c r="P8" s="502"/>
      <c r="Q8" s="428"/>
      <c r="R8" s="502"/>
      <c r="S8" s="503"/>
    </row>
    <row r="9" spans="1:19" ht="14.45" customHeight="1" x14ac:dyDescent="0.2">
      <c r="A9" s="504" t="s">
        <v>2007</v>
      </c>
      <c r="B9" s="502">
        <v>4930</v>
      </c>
      <c r="C9" s="428">
        <v>0.47678916827852996</v>
      </c>
      <c r="D9" s="502">
        <v>10340</v>
      </c>
      <c r="E9" s="428">
        <v>1</v>
      </c>
      <c r="F9" s="502">
        <v>7878</v>
      </c>
      <c r="G9" s="499">
        <v>0.76189555125725339</v>
      </c>
      <c r="H9" s="502"/>
      <c r="I9" s="428"/>
      <c r="J9" s="502"/>
      <c r="K9" s="428"/>
      <c r="L9" s="502"/>
      <c r="M9" s="499"/>
      <c r="N9" s="502"/>
      <c r="O9" s="428"/>
      <c r="P9" s="502"/>
      <c r="Q9" s="428"/>
      <c r="R9" s="502"/>
      <c r="S9" s="503"/>
    </row>
    <row r="10" spans="1:19" ht="14.45" customHeight="1" x14ac:dyDescent="0.2">
      <c r="A10" s="504" t="s">
        <v>2008</v>
      </c>
      <c r="B10" s="502">
        <v>108950</v>
      </c>
      <c r="C10" s="428">
        <v>6.7294626312538606</v>
      </c>
      <c r="D10" s="502">
        <v>16190</v>
      </c>
      <c r="E10" s="428">
        <v>1</v>
      </c>
      <c r="F10" s="502">
        <v>68728</v>
      </c>
      <c r="G10" s="499">
        <v>4.2450895614576902</v>
      </c>
      <c r="H10" s="502"/>
      <c r="I10" s="428"/>
      <c r="J10" s="502"/>
      <c r="K10" s="428"/>
      <c r="L10" s="502"/>
      <c r="M10" s="499"/>
      <c r="N10" s="502"/>
      <c r="O10" s="428"/>
      <c r="P10" s="502"/>
      <c r="Q10" s="428"/>
      <c r="R10" s="502"/>
      <c r="S10" s="503"/>
    </row>
    <row r="11" spans="1:19" ht="14.45" customHeight="1" x14ac:dyDescent="0.2">
      <c r="A11" s="504" t="s">
        <v>2009</v>
      </c>
      <c r="B11" s="502"/>
      <c r="C11" s="428"/>
      <c r="D11" s="502"/>
      <c r="E11" s="428"/>
      <c r="F11" s="502">
        <v>1488</v>
      </c>
      <c r="G11" s="499"/>
      <c r="H11" s="502"/>
      <c r="I11" s="428"/>
      <c r="J11" s="502"/>
      <c r="K11" s="428"/>
      <c r="L11" s="502"/>
      <c r="M11" s="499"/>
      <c r="N11" s="502"/>
      <c r="O11" s="428"/>
      <c r="P11" s="502"/>
      <c r="Q11" s="428"/>
      <c r="R11" s="502"/>
      <c r="S11" s="503"/>
    </row>
    <row r="12" spans="1:19" ht="14.45" customHeight="1" x14ac:dyDescent="0.2">
      <c r="A12" s="504" t="s">
        <v>2010</v>
      </c>
      <c r="B12" s="502">
        <v>55636</v>
      </c>
      <c r="C12" s="428">
        <v>1.2258135589485977</v>
      </c>
      <c r="D12" s="502">
        <v>45387</v>
      </c>
      <c r="E12" s="428">
        <v>1</v>
      </c>
      <c r="F12" s="502">
        <v>43821</v>
      </c>
      <c r="G12" s="499">
        <v>0.96549672813801313</v>
      </c>
      <c r="H12" s="502"/>
      <c r="I12" s="428"/>
      <c r="J12" s="502"/>
      <c r="K12" s="428"/>
      <c r="L12" s="502"/>
      <c r="M12" s="499"/>
      <c r="N12" s="502"/>
      <c r="O12" s="428"/>
      <c r="P12" s="502"/>
      <c r="Q12" s="428"/>
      <c r="R12" s="502"/>
      <c r="S12" s="503"/>
    </row>
    <row r="13" spans="1:19" ht="14.45" customHeight="1" x14ac:dyDescent="0.2">
      <c r="A13" s="504" t="s">
        <v>2011</v>
      </c>
      <c r="B13" s="502">
        <v>54784</v>
      </c>
      <c r="C13" s="428">
        <v>1.3571481655807962</v>
      </c>
      <c r="D13" s="502">
        <v>40367</v>
      </c>
      <c r="E13" s="428">
        <v>1</v>
      </c>
      <c r="F13" s="502">
        <v>13978</v>
      </c>
      <c r="G13" s="499">
        <v>0.34627294572299155</v>
      </c>
      <c r="H13" s="502"/>
      <c r="I13" s="428"/>
      <c r="J13" s="502"/>
      <c r="K13" s="428"/>
      <c r="L13" s="502"/>
      <c r="M13" s="499"/>
      <c r="N13" s="502"/>
      <c r="O13" s="428"/>
      <c r="P13" s="502"/>
      <c r="Q13" s="428"/>
      <c r="R13" s="502"/>
      <c r="S13" s="503"/>
    </row>
    <row r="14" spans="1:19" ht="14.45" customHeight="1" x14ac:dyDescent="0.2">
      <c r="A14" s="504" t="s">
        <v>2012</v>
      </c>
      <c r="B14" s="502">
        <v>33268</v>
      </c>
      <c r="C14" s="428">
        <v>1.4698890999867451</v>
      </c>
      <c r="D14" s="502">
        <v>22633</v>
      </c>
      <c r="E14" s="428">
        <v>1</v>
      </c>
      <c r="F14" s="502">
        <v>1932</v>
      </c>
      <c r="G14" s="499">
        <v>8.5362081915786689E-2</v>
      </c>
      <c r="H14" s="502"/>
      <c r="I14" s="428"/>
      <c r="J14" s="502"/>
      <c r="K14" s="428"/>
      <c r="L14" s="502"/>
      <c r="M14" s="499"/>
      <c r="N14" s="502"/>
      <c r="O14" s="428"/>
      <c r="P14" s="502"/>
      <c r="Q14" s="428"/>
      <c r="R14" s="502"/>
      <c r="S14" s="503"/>
    </row>
    <row r="15" spans="1:19" ht="14.45" customHeight="1" x14ac:dyDescent="0.2">
      <c r="A15" s="504" t="s">
        <v>2013</v>
      </c>
      <c r="B15" s="502">
        <v>619413</v>
      </c>
      <c r="C15" s="428">
        <v>0.73280678985544112</v>
      </c>
      <c r="D15" s="502">
        <v>845261</v>
      </c>
      <c r="E15" s="428">
        <v>1</v>
      </c>
      <c r="F15" s="502">
        <v>1135050</v>
      </c>
      <c r="G15" s="499">
        <v>1.3428396672743685</v>
      </c>
      <c r="H15" s="502"/>
      <c r="I15" s="428"/>
      <c r="J15" s="502"/>
      <c r="K15" s="428"/>
      <c r="L15" s="502"/>
      <c r="M15" s="499"/>
      <c r="N15" s="502"/>
      <c r="O15" s="428"/>
      <c r="P15" s="502"/>
      <c r="Q15" s="428"/>
      <c r="R15" s="502"/>
      <c r="S15" s="503"/>
    </row>
    <row r="16" spans="1:19" ht="14.45" customHeight="1" x14ac:dyDescent="0.2">
      <c r="A16" s="504" t="s">
        <v>2014</v>
      </c>
      <c r="B16" s="502">
        <v>23038</v>
      </c>
      <c r="C16" s="428">
        <v>0.19735128837719298</v>
      </c>
      <c r="D16" s="502">
        <v>116736</v>
      </c>
      <c r="E16" s="428">
        <v>1</v>
      </c>
      <c r="F16" s="502">
        <v>30840</v>
      </c>
      <c r="G16" s="499">
        <v>0.26418585526315791</v>
      </c>
      <c r="H16" s="502"/>
      <c r="I16" s="428"/>
      <c r="J16" s="502"/>
      <c r="K16" s="428"/>
      <c r="L16" s="502"/>
      <c r="M16" s="499"/>
      <c r="N16" s="502"/>
      <c r="O16" s="428"/>
      <c r="P16" s="502"/>
      <c r="Q16" s="428"/>
      <c r="R16" s="502"/>
      <c r="S16" s="503"/>
    </row>
    <row r="17" spans="1:19" ht="14.45" customHeight="1" x14ac:dyDescent="0.2">
      <c r="A17" s="504" t="s">
        <v>2015</v>
      </c>
      <c r="B17" s="502"/>
      <c r="C17" s="428"/>
      <c r="D17" s="502">
        <v>2874</v>
      </c>
      <c r="E17" s="428">
        <v>1</v>
      </c>
      <c r="F17" s="502">
        <v>6885</v>
      </c>
      <c r="G17" s="499">
        <v>2.3956158663883089</v>
      </c>
      <c r="H17" s="502"/>
      <c r="I17" s="428"/>
      <c r="J17" s="502"/>
      <c r="K17" s="428"/>
      <c r="L17" s="502"/>
      <c r="M17" s="499"/>
      <c r="N17" s="502"/>
      <c r="O17" s="428"/>
      <c r="P17" s="502"/>
      <c r="Q17" s="428"/>
      <c r="R17" s="502"/>
      <c r="S17" s="503"/>
    </row>
    <row r="18" spans="1:19" ht="14.45" customHeight="1" x14ac:dyDescent="0.2">
      <c r="A18" s="504" t="s">
        <v>2016</v>
      </c>
      <c r="B18" s="502">
        <v>3661</v>
      </c>
      <c r="C18" s="428">
        <v>17.350710900473935</v>
      </c>
      <c r="D18" s="502">
        <v>211</v>
      </c>
      <c r="E18" s="428">
        <v>1</v>
      </c>
      <c r="F18" s="502">
        <v>18380</v>
      </c>
      <c r="G18" s="499">
        <v>87.109004739336498</v>
      </c>
      <c r="H18" s="502"/>
      <c r="I18" s="428"/>
      <c r="J18" s="502"/>
      <c r="K18" s="428"/>
      <c r="L18" s="502"/>
      <c r="M18" s="499"/>
      <c r="N18" s="502"/>
      <c r="O18" s="428"/>
      <c r="P18" s="502"/>
      <c r="Q18" s="428"/>
      <c r="R18" s="502"/>
      <c r="S18" s="503"/>
    </row>
    <row r="19" spans="1:19" ht="14.45" customHeight="1" x14ac:dyDescent="0.2">
      <c r="A19" s="504" t="s">
        <v>2017</v>
      </c>
      <c r="B19" s="502"/>
      <c r="C19" s="428"/>
      <c r="D19" s="502">
        <v>2363</v>
      </c>
      <c r="E19" s="428">
        <v>1</v>
      </c>
      <c r="F19" s="502">
        <v>5154</v>
      </c>
      <c r="G19" s="499">
        <v>2.1811256876851459</v>
      </c>
      <c r="H19" s="502"/>
      <c r="I19" s="428"/>
      <c r="J19" s="502"/>
      <c r="K19" s="428"/>
      <c r="L19" s="502"/>
      <c r="M19" s="499"/>
      <c r="N19" s="502"/>
      <c r="O19" s="428"/>
      <c r="P19" s="502"/>
      <c r="Q19" s="428"/>
      <c r="R19" s="502"/>
      <c r="S19" s="503"/>
    </row>
    <row r="20" spans="1:19" ht="14.45" customHeight="1" x14ac:dyDescent="0.2">
      <c r="A20" s="504" t="s">
        <v>2018</v>
      </c>
      <c r="B20" s="502">
        <v>1059408</v>
      </c>
      <c r="C20" s="428">
        <v>0.77668297146074528</v>
      </c>
      <c r="D20" s="502">
        <v>1364016</v>
      </c>
      <c r="E20" s="428">
        <v>1</v>
      </c>
      <c r="F20" s="502">
        <v>861640</v>
      </c>
      <c r="G20" s="499">
        <v>0.63169346987132113</v>
      </c>
      <c r="H20" s="502"/>
      <c r="I20" s="428"/>
      <c r="J20" s="502"/>
      <c r="K20" s="428"/>
      <c r="L20" s="502"/>
      <c r="M20" s="499"/>
      <c r="N20" s="502"/>
      <c r="O20" s="428"/>
      <c r="P20" s="502"/>
      <c r="Q20" s="428"/>
      <c r="R20" s="502"/>
      <c r="S20" s="503"/>
    </row>
    <row r="21" spans="1:19" ht="14.45" customHeight="1" x14ac:dyDescent="0.2">
      <c r="A21" s="504" t="s">
        <v>2019</v>
      </c>
      <c r="B21" s="502">
        <v>655574</v>
      </c>
      <c r="C21" s="428">
        <v>1.2285155847392675</v>
      </c>
      <c r="D21" s="502">
        <v>533631</v>
      </c>
      <c r="E21" s="428">
        <v>1</v>
      </c>
      <c r="F21" s="502">
        <v>368231</v>
      </c>
      <c r="G21" s="499">
        <v>0.69004799196448485</v>
      </c>
      <c r="H21" s="502"/>
      <c r="I21" s="428"/>
      <c r="J21" s="502"/>
      <c r="K21" s="428"/>
      <c r="L21" s="502"/>
      <c r="M21" s="499"/>
      <c r="N21" s="502"/>
      <c r="O21" s="428"/>
      <c r="P21" s="502"/>
      <c r="Q21" s="428"/>
      <c r="R21" s="502"/>
      <c r="S21" s="503"/>
    </row>
    <row r="22" spans="1:19" ht="14.45" customHeight="1" x14ac:dyDescent="0.2">
      <c r="A22" s="504" t="s">
        <v>2020</v>
      </c>
      <c r="B22" s="502">
        <v>2178</v>
      </c>
      <c r="C22" s="428"/>
      <c r="D22" s="502"/>
      <c r="E22" s="428"/>
      <c r="F22" s="502">
        <v>1539</v>
      </c>
      <c r="G22" s="499"/>
      <c r="H22" s="502"/>
      <c r="I22" s="428"/>
      <c r="J22" s="502"/>
      <c r="K22" s="428"/>
      <c r="L22" s="502"/>
      <c r="M22" s="499"/>
      <c r="N22" s="502"/>
      <c r="O22" s="428"/>
      <c r="P22" s="502"/>
      <c r="Q22" s="428"/>
      <c r="R22" s="502"/>
      <c r="S22" s="503"/>
    </row>
    <row r="23" spans="1:19" ht="14.45" customHeight="1" x14ac:dyDescent="0.2">
      <c r="A23" s="504" t="s">
        <v>2021</v>
      </c>
      <c r="B23" s="502">
        <v>478989</v>
      </c>
      <c r="C23" s="428">
        <v>1.249228016733259</v>
      </c>
      <c r="D23" s="502">
        <v>383428</v>
      </c>
      <c r="E23" s="428">
        <v>1</v>
      </c>
      <c r="F23" s="502">
        <v>476577</v>
      </c>
      <c r="G23" s="499">
        <v>1.2429373963299499</v>
      </c>
      <c r="H23" s="502"/>
      <c r="I23" s="428"/>
      <c r="J23" s="502"/>
      <c r="K23" s="428"/>
      <c r="L23" s="502"/>
      <c r="M23" s="499"/>
      <c r="N23" s="502"/>
      <c r="O23" s="428"/>
      <c r="P23" s="502"/>
      <c r="Q23" s="428"/>
      <c r="R23" s="502"/>
      <c r="S23" s="503"/>
    </row>
    <row r="24" spans="1:19" ht="14.45" customHeight="1" x14ac:dyDescent="0.2">
      <c r="A24" s="504" t="s">
        <v>2022</v>
      </c>
      <c r="B24" s="502">
        <v>10631</v>
      </c>
      <c r="C24" s="428">
        <v>1.1769068969334662</v>
      </c>
      <c r="D24" s="502">
        <v>9033</v>
      </c>
      <c r="E24" s="428">
        <v>1</v>
      </c>
      <c r="F24" s="502">
        <v>1024</v>
      </c>
      <c r="G24" s="499">
        <v>0.11336211668327245</v>
      </c>
      <c r="H24" s="502"/>
      <c r="I24" s="428"/>
      <c r="J24" s="502"/>
      <c r="K24" s="428"/>
      <c r="L24" s="502"/>
      <c r="M24" s="499"/>
      <c r="N24" s="502"/>
      <c r="O24" s="428"/>
      <c r="P24" s="502"/>
      <c r="Q24" s="428"/>
      <c r="R24" s="502"/>
      <c r="S24" s="503"/>
    </row>
    <row r="25" spans="1:19" ht="14.45" customHeight="1" x14ac:dyDescent="0.2">
      <c r="A25" s="504" t="s">
        <v>2023</v>
      </c>
      <c r="B25" s="502">
        <v>3686</v>
      </c>
      <c r="C25" s="428">
        <v>2.8684824902723736</v>
      </c>
      <c r="D25" s="502">
        <v>1285</v>
      </c>
      <c r="E25" s="428">
        <v>1</v>
      </c>
      <c r="F25" s="502">
        <v>1236</v>
      </c>
      <c r="G25" s="499">
        <v>0.96186770428015567</v>
      </c>
      <c r="H25" s="502"/>
      <c r="I25" s="428"/>
      <c r="J25" s="502"/>
      <c r="K25" s="428"/>
      <c r="L25" s="502"/>
      <c r="M25" s="499"/>
      <c r="N25" s="502"/>
      <c r="O25" s="428"/>
      <c r="P25" s="502"/>
      <c r="Q25" s="428"/>
      <c r="R25" s="502"/>
      <c r="S25" s="503"/>
    </row>
    <row r="26" spans="1:19" ht="14.45" customHeight="1" x14ac:dyDescent="0.2">
      <c r="A26" s="504" t="s">
        <v>2024</v>
      </c>
      <c r="B26" s="502">
        <v>14317</v>
      </c>
      <c r="C26" s="428">
        <v>9.6345895020188426</v>
      </c>
      <c r="D26" s="502">
        <v>1486</v>
      </c>
      <c r="E26" s="428">
        <v>1</v>
      </c>
      <c r="F26" s="502">
        <v>10427</v>
      </c>
      <c r="G26" s="499">
        <v>7.0168236877523551</v>
      </c>
      <c r="H26" s="502"/>
      <c r="I26" s="428"/>
      <c r="J26" s="502"/>
      <c r="K26" s="428"/>
      <c r="L26" s="502"/>
      <c r="M26" s="499"/>
      <c r="N26" s="502"/>
      <c r="O26" s="428"/>
      <c r="P26" s="502"/>
      <c r="Q26" s="428"/>
      <c r="R26" s="502"/>
      <c r="S26" s="503"/>
    </row>
    <row r="27" spans="1:19" ht="14.45" customHeight="1" x14ac:dyDescent="0.2">
      <c r="A27" s="504" t="s">
        <v>2025</v>
      </c>
      <c r="B27" s="502">
        <v>5990</v>
      </c>
      <c r="C27" s="428"/>
      <c r="D27" s="502"/>
      <c r="E27" s="428"/>
      <c r="F27" s="502">
        <v>1912</v>
      </c>
      <c r="G27" s="499"/>
      <c r="H27" s="502"/>
      <c r="I27" s="428"/>
      <c r="J27" s="502"/>
      <c r="K27" s="428"/>
      <c r="L27" s="502"/>
      <c r="M27" s="499"/>
      <c r="N27" s="502"/>
      <c r="O27" s="428"/>
      <c r="P27" s="502"/>
      <c r="Q27" s="428"/>
      <c r="R27" s="502"/>
      <c r="S27" s="503"/>
    </row>
    <row r="28" spans="1:19" ht="14.45" customHeight="1" x14ac:dyDescent="0.2">
      <c r="A28" s="504" t="s">
        <v>2026</v>
      </c>
      <c r="B28" s="502">
        <v>2097092</v>
      </c>
      <c r="C28" s="428">
        <v>0.83388784243273029</v>
      </c>
      <c r="D28" s="502">
        <v>2514837</v>
      </c>
      <c r="E28" s="428">
        <v>1</v>
      </c>
      <c r="F28" s="502">
        <v>1693136</v>
      </c>
      <c r="G28" s="499">
        <v>0.67325874400607277</v>
      </c>
      <c r="H28" s="502"/>
      <c r="I28" s="428"/>
      <c r="J28" s="502"/>
      <c r="K28" s="428"/>
      <c r="L28" s="502"/>
      <c r="M28" s="499"/>
      <c r="N28" s="502"/>
      <c r="O28" s="428"/>
      <c r="P28" s="502"/>
      <c r="Q28" s="428"/>
      <c r="R28" s="502"/>
      <c r="S28" s="503"/>
    </row>
    <row r="29" spans="1:19" ht="14.45" customHeight="1" x14ac:dyDescent="0.2">
      <c r="A29" s="504" t="s">
        <v>2027</v>
      </c>
      <c r="B29" s="502">
        <v>14896</v>
      </c>
      <c r="C29" s="428">
        <v>2.4609284652238559</v>
      </c>
      <c r="D29" s="502">
        <v>6053</v>
      </c>
      <c r="E29" s="428">
        <v>1</v>
      </c>
      <c r="F29" s="502">
        <v>13201</v>
      </c>
      <c r="G29" s="499">
        <v>2.180902032050223</v>
      </c>
      <c r="H29" s="502"/>
      <c r="I29" s="428"/>
      <c r="J29" s="502"/>
      <c r="K29" s="428"/>
      <c r="L29" s="502"/>
      <c r="M29" s="499"/>
      <c r="N29" s="502"/>
      <c r="O29" s="428"/>
      <c r="P29" s="502"/>
      <c r="Q29" s="428"/>
      <c r="R29" s="502"/>
      <c r="S29" s="503"/>
    </row>
    <row r="30" spans="1:19" ht="14.45" customHeight="1" thickBot="1" x14ac:dyDescent="0.25">
      <c r="A30" s="488" t="s">
        <v>2028</v>
      </c>
      <c r="B30" s="486">
        <v>27160</v>
      </c>
      <c r="C30" s="435">
        <v>2.3385569140692266</v>
      </c>
      <c r="D30" s="486">
        <v>11614</v>
      </c>
      <c r="E30" s="435">
        <v>1</v>
      </c>
      <c r="F30" s="486">
        <v>31380</v>
      </c>
      <c r="G30" s="450">
        <v>2.7019114861374205</v>
      </c>
      <c r="H30" s="486"/>
      <c r="I30" s="435"/>
      <c r="J30" s="486"/>
      <c r="K30" s="435"/>
      <c r="L30" s="486"/>
      <c r="M30" s="450"/>
      <c r="N30" s="486"/>
      <c r="O30" s="435"/>
      <c r="P30" s="486"/>
      <c r="Q30" s="435"/>
      <c r="R30" s="486"/>
      <c r="S30" s="4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D1FF265-A5B6-4833-8FD3-8A6597E5A23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97" t="s">
        <v>2053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5" customHeight="1" thickBot="1" x14ac:dyDescent="0.25">
      <c r="A2" s="402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5" customHeight="1" thickBot="1" x14ac:dyDescent="0.25">
      <c r="E3" s="63" t="s">
        <v>111</v>
      </c>
      <c r="F3" s="77">
        <f t="shared" ref="F3:O3" si="0">SUBTOTAL(9,F6:F1048576)</f>
        <v>10968</v>
      </c>
      <c r="G3" s="78">
        <f t="shared" si="0"/>
        <v>6783509</v>
      </c>
      <c r="H3" s="78"/>
      <c r="I3" s="78"/>
      <c r="J3" s="78">
        <f t="shared" si="0"/>
        <v>11385</v>
      </c>
      <c r="K3" s="78">
        <f t="shared" si="0"/>
        <v>7539374</v>
      </c>
      <c r="L3" s="78"/>
      <c r="M3" s="78"/>
      <c r="N3" s="78">
        <f t="shared" si="0"/>
        <v>9100</v>
      </c>
      <c r="O3" s="78">
        <f t="shared" si="0"/>
        <v>6020588</v>
      </c>
      <c r="P3" s="59">
        <f>IF(K3=0,0,O3/K3)</f>
        <v>0.79855277109213574</v>
      </c>
      <c r="Q3" s="79">
        <f>IF(N3=0,0,O3/N3)</f>
        <v>661.60307692307697</v>
      </c>
    </row>
    <row r="4" spans="1:17" ht="14.45" customHeight="1" x14ac:dyDescent="0.2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2018</v>
      </c>
      <c r="G4" s="399"/>
      <c r="H4" s="80"/>
      <c r="I4" s="80"/>
      <c r="J4" s="398">
        <v>2019</v>
      </c>
      <c r="K4" s="399"/>
      <c r="L4" s="80"/>
      <c r="M4" s="80"/>
      <c r="N4" s="398">
        <v>2020</v>
      </c>
      <c r="O4" s="399"/>
      <c r="P4" s="401" t="s">
        <v>2</v>
      </c>
      <c r="Q4" s="390" t="s">
        <v>83</v>
      </c>
    </row>
    <row r="5" spans="1:17" ht="14.45" customHeight="1" thickBot="1" x14ac:dyDescent="0.25">
      <c r="A5" s="491"/>
      <c r="B5" s="489"/>
      <c r="C5" s="491"/>
      <c r="D5" s="505"/>
      <c r="E5" s="493"/>
      <c r="F5" s="506" t="s">
        <v>57</v>
      </c>
      <c r="G5" s="507" t="s">
        <v>14</v>
      </c>
      <c r="H5" s="508"/>
      <c r="I5" s="508"/>
      <c r="J5" s="506" t="s">
        <v>57</v>
      </c>
      <c r="K5" s="507" t="s">
        <v>14</v>
      </c>
      <c r="L5" s="508"/>
      <c r="M5" s="508"/>
      <c r="N5" s="506" t="s">
        <v>57</v>
      </c>
      <c r="O5" s="507" t="s">
        <v>14</v>
      </c>
      <c r="P5" s="509"/>
      <c r="Q5" s="498"/>
    </row>
    <row r="6" spans="1:17" ht="14.45" customHeight="1" x14ac:dyDescent="0.2">
      <c r="A6" s="420" t="s">
        <v>2029</v>
      </c>
      <c r="B6" s="421" t="s">
        <v>1847</v>
      </c>
      <c r="C6" s="421" t="s">
        <v>1848</v>
      </c>
      <c r="D6" s="421" t="s">
        <v>1849</v>
      </c>
      <c r="E6" s="421" t="s">
        <v>1850</v>
      </c>
      <c r="F6" s="425">
        <v>1</v>
      </c>
      <c r="G6" s="425">
        <v>1483</v>
      </c>
      <c r="H6" s="425"/>
      <c r="I6" s="425">
        <v>1483</v>
      </c>
      <c r="J6" s="425"/>
      <c r="K6" s="425"/>
      <c r="L6" s="425"/>
      <c r="M6" s="425"/>
      <c r="N6" s="425">
        <v>5</v>
      </c>
      <c r="O6" s="425">
        <v>7440</v>
      </c>
      <c r="P6" s="448"/>
      <c r="Q6" s="426">
        <v>1488</v>
      </c>
    </row>
    <row r="7" spans="1:17" ht="14.45" customHeight="1" x14ac:dyDescent="0.2">
      <c r="A7" s="427" t="s">
        <v>2029</v>
      </c>
      <c r="B7" s="428" t="s">
        <v>1847</v>
      </c>
      <c r="C7" s="428" t="s">
        <v>1848</v>
      </c>
      <c r="D7" s="428" t="s">
        <v>1859</v>
      </c>
      <c r="E7" s="428" t="s">
        <v>1860</v>
      </c>
      <c r="F7" s="432"/>
      <c r="G7" s="432"/>
      <c r="H7" s="432"/>
      <c r="I7" s="432"/>
      <c r="J7" s="432">
        <v>2</v>
      </c>
      <c r="K7" s="432">
        <v>1692</v>
      </c>
      <c r="L7" s="432">
        <v>1</v>
      </c>
      <c r="M7" s="432">
        <v>846</v>
      </c>
      <c r="N7" s="432"/>
      <c r="O7" s="432"/>
      <c r="P7" s="499"/>
      <c r="Q7" s="433"/>
    </row>
    <row r="8" spans="1:17" ht="14.45" customHeight="1" x14ac:dyDescent="0.2">
      <c r="A8" s="427" t="s">
        <v>2029</v>
      </c>
      <c r="B8" s="428" t="s">
        <v>1847</v>
      </c>
      <c r="C8" s="428" t="s">
        <v>1848</v>
      </c>
      <c r="D8" s="428" t="s">
        <v>1863</v>
      </c>
      <c r="E8" s="428" t="s">
        <v>1864</v>
      </c>
      <c r="F8" s="432">
        <v>3</v>
      </c>
      <c r="G8" s="432">
        <v>2442</v>
      </c>
      <c r="H8" s="432">
        <v>1.0099255583126552</v>
      </c>
      <c r="I8" s="432">
        <v>814</v>
      </c>
      <c r="J8" s="432">
        <v>3</v>
      </c>
      <c r="K8" s="432">
        <v>2418</v>
      </c>
      <c r="L8" s="432">
        <v>1</v>
      </c>
      <c r="M8" s="432">
        <v>806</v>
      </c>
      <c r="N8" s="432"/>
      <c r="O8" s="432"/>
      <c r="P8" s="499"/>
      <c r="Q8" s="433"/>
    </row>
    <row r="9" spans="1:17" ht="14.45" customHeight="1" x14ac:dyDescent="0.2">
      <c r="A9" s="427" t="s">
        <v>2029</v>
      </c>
      <c r="B9" s="428" t="s">
        <v>1847</v>
      </c>
      <c r="C9" s="428" t="s">
        <v>1848</v>
      </c>
      <c r="D9" s="428" t="s">
        <v>1865</v>
      </c>
      <c r="E9" s="428" t="s">
        <v>1866</v>
      </c>
      <c r="F9" s="432">
        <v>3</v>
      </c>
      <c r="G9" s="432">
        <v>2442</v>
      </c>
      <c r="H9" s="432">
        <v>1.0099255583126552</v>
      </c>
      <c r="I9" s="432">
        <v>814</v>
      </c>
      <c r="J9" s="432">
        <v>3</v>
      </c>
      <c r="K9" s="432">
        <v>2418</v>
      </c>
      <c r="L9" s="432">
        <v>1</v>
      </c>
      <c r="M9" s="432">
        <v>806</v>
      </c>
      <c r="N9" s="432"/>
      <c r="O9" s="432"/>
      <c r="P9" s="499"/>
      <c r="Q9" s="433"/>
    </row>
    <row r="10" spans="1:17" ht="14.45" customHeight="1" x14ac:dyDescent="0.2">
      <c r="A10" s="427" t="s">
        <v>2029</v>
      </c>
      <c r="B10" s="428" t="s">
        <v>1847</v>
      </c>
      <c r="C10" s="428" t="s">
        <v>1848</v>
      </c>
      <c r="D10" s="428" t="s">
        <v>1867</v>
      </c>
      <c r="E10" s="428" t="s">
        <v>1868</v>
      </c>
      <c r="F10" s="432">
        <v>8</v>
      </c>
      <c r="G10" s="432">
        <v>1344</v>
      </c>
      <c r="H10" s="432">
        <v>1.1428571428571428</v>
      </c>
      <c r="I10" s="432">
        <v>168</v>
      </c>
      <c r="J10" s="432">
        <v>7</v>
      </c>
      <c r="K10" s="432">
        <v>1176</v>
      </c>
      <c r="L10" s="432">
        <v>1</v>
      </c>
      <c r="M10" s="432">
        <v>168</v>
      </c>
      <c r="N10" s="432">
        <v>5</v>
      </c>
      <c r="O10" s="432">
        <v>840</v>
      </c>
      <c r="P10" s="499">
        <v>0.7142857142857143</v>
      </c>
      <c r="Q10" s="433">
        <v>168</v>
      </c>
    </row>
    <row r="11" spans="1:17" ht="14.45" customHeight="1" x14ac:dyDescent="0.2">
      <c r="A11" s="427" t="s">
        <v>2029</v>
      </c>
      <c r="B11" s="428" t="s">
        <v>1847</v>
      </c>
      <c r="C11" s="428" t="s">
        <v>1848</v>
      </c>
      <c r="D11" s="428" t="s">
        <v>1869</v>
      </c>
      <c r="E11" s="428" t="s">
        <v>1870</v>
      </c>
      <c r="F11" s="432">
        <v>8</v>
      </c>
      <c r="G11" s="432">
        <v>1392</v>
      </c>
      <c r="H11" s="432">
        <v>2.6514285714285712</v>
      </c>
      <c r="I11" s="432">
        <v>174</v>
      </c>
      <c r="J11" s="432">
        <v>3</v>
      </c>
      <c r="K11" s="432">
        <v>525</v>
      </c>
      <c r="L11" s="432">
        <v>1</v>
      </c>
      <c r="M11" s="432">
        <v>175</v>
      </c>
      <c r="N11" s="432">
        <v>6</v>
      </c>
      <c r="O11" s="432">
        <v>1050</v>
      </c>
      <c r="P11" s="499">
        <v>2</v>
      </c>
      <c r="Q11" s="433">
        <v>175</v>
      </c>
    </row>
    <row r="12" spans="1:17" ht="14.45" customHeight="1" x14ac:dyDescent="0.2">
      <c r="A12" s="427" t="s">
        <v>2029</v>
      </c>
      <c r="B12" s="428" t="s">
        <v>1847</v>
      </c>
      <c r="C12" s="428" t="s">
        <v>1848</v>
      </c>
      <c r="D12" s="428" t="s">
        <v>1871</v>
      </c>
      <c r="E12" s="428" t="s">
        <v>1872</v>
      </c>
      <c r="F12" s="432">
        <v>32</v>
      </c>
      <c r="G12" s="432">
        <v>11264</v>
      </c>
      <c r="H12" s="432">
        <v>0.86241482275476611</v>
      </c>
      <c r="I12" s="432">
        <v>352</v>
      </c>
      <c r="J12" s="432">
        <v>37</v>
      </c>
      <c r="K12" s="432">
        <v>13061</v>
      </c>
      <c r="L12" s="432">
        <v>1</v>
      </c>
      <c r="M12" s="432">
        <v>353</v>
      </c>
      <c r="N12" s="432">
        <v>24</v>
      </c>
      <c r="O12" s="432">
        <v>8496</v>
      </c>
      <c r="P12" s="499">
        <v>0.65048618023122273</v>
      </c>
      <c r="Q12" s="433">
        <v>354</v>
      </c>
    </row>
    <row r="13" spans="1:17" ht="14.45" customHeight="1" x14ac:dyDescent="0.2">
      <c r="A13" s="427" t="s">
        <v>2029</v>
      </c>
      <c r="B13" s="428" t="s">
        <v>1847</v>
      </c>
      <c r="C13" s="428" t="s">
        <v>1848</v>
      </c>
      <c r="D13" s="428" t="s">
        <v>1873</v>
      </c>
      <c r="E13" s="428" t="s">
        <v>1874</v>
      </c>
      <c r="F13" s="432">
        <v>1</v>
      </c>
      <c r="G13" s="432">
        <v>190</v>
      </c>
      <c r="H13" s="432"/>
      <c r="I13" s="432">
        <v>190</v>
      </c>
      <c r="J13" s="432"/>
      <c r="K13" s="432"/>
      <c r="L13" s="432"/>
      <c r="M13" s="432"/>
      <c r="N13" s="432">
        <v>2</v>
      </c>
      <c r="O13" s="432">
        <v>382</v>
      </c>
      <c r="P13" s="499"/>
      <c r="Q13" s="433">
        <v>191</v>
      </c>
    </row>
    <row r="14" spans="1:17" ht="14.45" customHeight="1" x14ac:dyDescent="0.2">
      <c r="A14" s="427" t="s">
        <v>2029</v>
      </c>
      <c r="B14" s="428" t="s">
        <v>1847</v>
      </c>
      <c r="C14" s="428" t="s">
        <v>1848</v>
      </c>
      <c r="D14" s="428" t="s">
        <v>1875</v>
      </c>
      <c r="E14" s="428" t="s">
        <v>1876</v>
      </c>
      <c r="F14" s="432">
        <v>1</v>
      </c>
      <c r="G14" s="432">
        <v>823</v>
      </c>
      <c r="H14" s="432"/>
      <c r="I14" s="432">
        <v>823</v>
      </c>
      <c r="J14" s="432"/>
      <c r="K14" s="432"/>
      <c r="L14" s="432"/>
      <c r="M14" s="432"/>
      <c r="N14" s="432"/>
      <c r="O14" s="432"/>
      <c r="P14" s="499"/>
      <c r="Q14" s="433"/>
    </row>
    <row r="15" spans="1:17" ht="14.45" customHeight="1" x14ac:dyDescent="0.2">
      <c r="A15" s="427" t="s">
        <v>2029</v>
      </c>
      <c r="B15" s="428" t="s">
        <v>1847</v>
      </c>
      <c r="C15" s="428" t="s">
        <v>1848</v>
      </c>
      <c r="D15" s="428" t="s">
        <v>1879</v>
      </c>
      <c r="E15" s="428" t="s">
        <v>1880</v>
      </c>
      <c r="F15" s="432">
        <v>33</v>
      </c>
      <c r="G15" s="432">
        <v>18150</v>
      </c>
      <c r="H15" s="432">
        <v>0.86684497086636736</v>
      </c>
      <c r="I15" s="432">
        <v>550</v>
      </c>
      <c r="J15" s="432">
        <v>38</v>
      </c>
      <c r="K15" s="432">
        <v>20938</v>
      </c>
      <c r="L15" s="432">
        <v>1</v>
      </c>
      <c r="M15" s="432">
        <v>551</v>
      </c>
      <c r="N15" s="432">
        <v>23</v>
      </c>
      <c r="O15" s="432">
        <v>12696</v>
      </c>
      <c r="P15" s="499">
        <v>0.60636163912503582</v>
      </c>
      <c r="Q15" s="433">
        <v>552</v>
      </c>
    </row>
    <row r="16" spans="1:17" ht="14.45" customHeight="1" x14ac:dyDescent="0.2">
      <c r="A16" s="427" t="s">
        <v>2029</v>
      </c>
      <c r="B16" s="428" t="s">
        <v>1847</v>
      </c>
      <c r="C16" s="428" t="s">
        <v>1848</v>
      </c>
      <c r="D16" s="428" t="s">
        <v>1881</v>
      </c>
      <c r="E16" s="428" t="s">
        <v>1882</v>
      </c>
      <c r="F16" s="432">
        <v>11</v>
      </c>
      <c r="G16" s="432">
        <v>7205</v>
      </c>
      <c r="H16" s="432">
        <v>1.0983231707317074</v>
      </c>
      <c r="I16" s="432">
        <v>655</v>
      </c>
      <c r="J16" s="432">
        <v>10</v>
      </c>
      <c r="K16" s="432">
        <v>6560</v>
      </c>
      <c r="L16" s="432">
        <v>1</v>
      </c>
      <c r="M16" s="432">
        <v>656</v>
      </c>
      <c r="N16" s="432">
        <v>7</v>
      </c>
      <c r="O16" s="432">
        <v>4599</v>
      </c>
      <c r="P16" s="499">
        <v>0.70106707317073169</v>
      </c>
      <c r="Q16" s="433">
        <v>657</v>
      </c>
    </row>
    <row r="17" spans="1:17" ht="14.45" customHeight="1" x14ac:dyDescent="0.2">
      <c r="A17" s="427" t="s">
        <v>2029</v>
      </c>
      <c r="B17" s="428" t="s">
        <v>1847</v>
      </c>
      <c r="C17" s="428" t="s">
        <v>1848</v>
      </c>
      <c r="D17" s="428" t="s">
        <v>1883</v>
      </c>
      <c r="E17" s="428" t="s">
        <v>1884</v>
      </c>
      <c r="F17" s="432">
        <v>11</v>
      </c>
      <c r="G17" s="432">
        <v>7205</v>
      </c>
      <c r="H17" s="432">
        <v>1.0983231707317074</v>
      </c>
      <c r="I17" s="432">
        <v>655</v>
      </c>
      <c r="J17" s="432">
        <v>10</v>
      </c>
      <c r="K17" s="432">
        <v>6560</v>
      </c>
      <c r="L17" s="432">
        <v>1</v>
      </c>
      <c r="M17" s="432">
        <v>656</v>
      </c>
      <c r="N17" s="432">
        <v>7</v>
      </c>
      <c r="O17" s="432">
        <v>4599</v>
      </c>
      <c r="P17" s="499">
        <v>0.70106707317073169</v>
      </c>
      <c r="Q17" s="433">
        <v>657</v>
      </c>
    </row>
    <row r="18" spans="1:17" ht="14.45" customHeight="1" x14ac:dyDescent="0.2">
      <c r="A18" s="427" t="s">
        <v>2029</v>
      </c>
      <c r="B18" s="428" t="s">
        <v>1847</v>
      </c>
      <c r="C18" s="428" t="s">
        <v>1848</v>
      </c>
      <c r="D18" s="428" t="s">
        <v>1885</v>
      </c>
      <c r="E18" s="428" t="s">
        <v>1886</v>
      </c>
      <c r="F18" s="432">
        <v>1</v>
      </c>
      <c r="G18" s="432">
        <v>679</v>
      </c>
      <c r="H18" s="432">
        <v>1</v>
      </c>
      <c r="I18" s="432">
        <v>679</v>
      </c>
      <c r="J18" s="432">
        <v>1</v>
      </c>
      <c r="K18" s="432">
        <v>679</v>
      </c>
      <c r="L18" s="432">
        <v>1</v>
      </c>
      <c r="M18" s="432">
        <v>679</v>
      </c>
      <c r="N18" s="432">
        <v>2</v>
      </c>
      <c r="O18" s="432">
        <v>1360</v>
      </c>
      <c r="P18" s="499">
        <v>2.0029455081001473</v>
      </c>
      <c r="Q18" s="433">
        <v>680</v>
      </c>
    </row>
    <row r="19" spans="1:17" ht="14.45" customHeight="1" x14ac:dyDescent="0.2">
      <c r="A19" s="427" t="s">
        <v>2029</v>
      </c>
      <c r="B19" s="428" t="s">
        <v>1847</v>
      </c>
      <c r="C19" s="428" t="s">
        <v>1848</v>
      </c>
      <c r="D19" s="428" t="s">
        <v>1887</v>
      </c>
      <c r="E19" s="428" t="s">
        <v>1888</v>
      </c>
      <c r="F19" s="432">
        <v>36</v>
      </c>
      <c r="G19" s="432">
        <v>18504</v>
      </c>
      <c r="H19" s="432">
        <v>0.89825242718446607</v>
      </c>
      <c r="I19" s="432">
        <v>514</v>
      </c>
      <c r="J19" s="432">
        <v>40</v>
      </c>
      <c r="K19" s="432">
        <v>20600</v>
      </c>
      <c r="L19" s="432">
        <v>1</v>
      </c>
      <c r="M19" s="432">
        <v>515</v>
      </c>
      <c r="N19" s="432">
        <v>24</v>
      </c>
      <c r="O19" s="432">
        <v>12384</v>
      </c>
      <c r="P19" s="499">
        <v>0.60116504854368935</v>
      </c>
      <c r="Q19" s="433">
        <v>516</v>
      </c>
    </row>
    <row r="20" spans="1:17" ht="14.45" customHeight="1" x14ac:dyDescent="0.2">
      <c r="A20" s="427" t="s">
        <v>2029</v>
      </c>
      <c r="B20" s="428" t="s">
        <v>1847</v>
      </c>
      <c r="C20" s="428" t="s">
        <v>1848</v>
      </c>
      <c r="D20" s="428" t="s">
        <v>1889</v>
      </c>
      <c r="E20" s="428" t="s">
        <v>1890</v>
      </c>
      <c r="F20" s="432">
        <v>36</v>
      </c>
      <c r="G20" s="432">
        <v>15264</v>
      </c>
      <c r="H20" s="432">
        <v>0.89788235294117646</v>
      </c>
      <c r="I20" s="432">
        <v>424</v>
      </c>
      <c r="J20" s="432">
        <v>40</v>
      </c>
      <c r="K20" s="432">
        <v>17000</v>
      </c>
      <c r="L20" s="432">
        <v>1</v>
      </c>
      <c r="M20" s="432">
        <v>425</v>
      </c>
      <c r="N20" s="432">
        <v>24</v>
      </c>
      <c r="O20" s="432">
        <v>10224</v>
      </c>
      <c r="P20" s="499">
        <v>0.60141176470588231</v>
      </c>
      <c r="Q20" s="433">
        <v>426</v>
      </c>
    </row>
    <row r="21" spans="1:17" ht="14.45" customHeight="1" x14ac:dyDescent="0.2">
      <c r="A21" s="427" t="s">
        <v>2029</v>
      </c>
      <c r="B21" s="428" t="s">
        <v>1847</v>
      </c>
      <c r="C21" s="428" t="s">
        <v>1848</v>
      </c>
      <c r="D21" s="428" t="s">
        <v>1891</v>
      </c>
      <c r="E21" s="428" t="s">
        <v>1892</v>
      </c>
      <c r="F21" s="432">
        <v>35</v>
      </c>
      <c r="G21" s="432">
        <v>12250</v>
      </c>
      <c r="H21" s="432">
        <v>0.89487910000730508</v>
      </c>
      <c r="I21" s="432">
        <v>350</v>
      </c>
      <c r="J21" s="432">
        <v>39</v>
      </c>
      <c r="K21" s="432">
        <v>13689</v>
      </c>
      <c r="L21" s="432">
        <v>1</v>
      </c>
      <c r="M21" s="432">
        <v>351</v>
      </c>
      <c r="N21" s="432">
        <v>25</v>
      </c>
      <c r="O21" s="432">
        <v>8825</v>
      </c>
      <c r="P21" s="499">
        <v>0.64467820878077287</v>
      </c>
      <c r="Q21" s="433">
        <v>353</v>
      </c>
    </row>
    <row r="22" spans="1:17" ht="14.45" customHeight="1" x14ac:dyDescent="0.2">
      <c r="A22" s="427" t="s">
        <v>2029</v>
      </c>
      <c r="B22" s="428" t="s">
        <v>1847</v>
      </c>
      <c r="C22" s="428" t="s">
        <v>1848</v>
      </c>
      <c r="D22" s="428" t="s">
        <v>1899</v>
      </c>
      <c r="E22" s="428" t="s">
        <v>1900</v>
      </c>
      <c r="F22" s="432">
        <v>2</v>
      </c>
      <c r="G22" s="432">
        <v>478</v>
      </c>
      <c r="H22" s="432"/>
      <c r="I22" s="432">
        <v>239</v>
      </c>
      <c r="J22" s="432"/>
      <c r="K22" s="432"/>
      <c r="L22" s="432"/>
      <c r="M22" s="432"/>
      <c r="N22" s="432">
        <v>2</v>
      </c>
      <c r="O22" s="432">
        <v>480</v>
      </c>
      <c r="P22" s="499"/>
      <c r="Q22" s="433">
        <v>240</v>
      </c>
    </row>
    <row r="23" spans="1:17" ht="14.45" customHeight="1" x14ac:dyDescent="0.2">
      <c r="A23" s="427" t="s">
        <v>2029</v>
      </c>
      <c r="B23" s="428" t="s">
        <v>1847</v>
      </c>
      <c r="C23" s="428" t="s">
        <v>1848</v>
      </c>
      <c r="D23" s="428" t="s">
        <v>1901</v>
      </c>
      <c r="E23" s="428" t="s">
        <v>1902</v>
      </c>
      <c r="F23" s="432">
        <v>3</v>
      </c>
      <c r="G23" s="432">
        <v>333</v>
      </c>
      <c r="H23" s="432"/>
      <c r="I23" s="432">
        <v>111</v>
      </c>
      <c r="J23" s="432"/>
      <c r="K23" s="432"/>
      <c r="L23" s="432"/>
      <c r="M23" s="432"/>
      <c r="N23" s="432">
        <v>4</v>
      </c>
      <c r="O23" s="432">
        <v>448</v>
      </c>
      <c r="P23" s="499"/>
      <c r="Q23" s="433">
        <v>112</v>
      </c>
    </row>
    <row r="24" spans="1:17" ht="14.45" customHeight="1" x14ac:dyDescent="0.2">
      <c r="A24" s="427" t="s">
        <v>2029</v>
      </c>
      <c r="B24" s="428" t="s">
        <v>1847</v>
      </c>
      <c r="C24" s="428" t="s">
        <v>1848</v>
      </c>
      <c r="D24" s="428" t="s">
        <v>1903</v>
      </c>
      <c r="E24" s="428" t="s">
        <v>1904</v>
      </c>
      <c r="F24" s="432">
        <v>24</v>
      </c>
      <c r="G24" s="432">
        <v>7488</v>
      </c>
      <c r="H24" s="432">
        <v>1.2</v>
      </c>
      <c r="I24" s="432">
        <v>312</v>
      </c>
      <c r="J24" s="432">
        <v>20</v>
      </c>
      <c r="K24" s="432">
        <v>6240</v>
      </c>
      <c r="L24" s="432">
        <v>1</v>
      </c>
      <c r="M24" s="432">
        <v>312</v>
      </c>
      <c r="N24" s="432">
        <v>28</v>
      </c>
      <c r="O24" s="432">
        <v>8764</v>
      </c>
      <c r="P24" s="499">
        <v>1.4044871794871794</v>
      </c>
      <c r="Q24" s="433">
        <v>313</v>
      </c>
    </row>
    <row r="25" spans="1:17" ht="14.45" customHeight="1" x14ac:dyDescent="0.2">
      <c r="A25" s="427" t="s">
        <v>2029</v>
      </c>
      <c r="B25" s="428" t="s">
        <v>1847</v>
      </c>
      <c r="C25" s="428" t="s">
        <v>1848</v>
      </c>
      <c r="D25" s="428" t="s">
        <v>1907</v>
      </c>
      <c r="E25" s="428" t="s">
        <v>1908</v>
      </c>
      <c r="F25" s="432">
        <v>26</v>
      </c>
      <c r="G25" s="432">
        <v>442</v>
      </c>
      <c r="H25" s="432">
        <v>1</v>
      </c>
      <c r="I25" s="432">
        <v>17</v>
      </c>
      <c r="J25" s="432">
        <v>26</v>
      </c>
      <c r="K25" s="432">
        <v>442</v>
      </c>
      <c r="L25" s="432">
        <v>1</v>
      </c>
      <c r="M25" s="432">
        <v>17</v>
      </c>
      <c r="N25" s="432">
        <v>15</v>
      </c>
      <c r="O25" s="432">
        <v>255</v>
      </c>
      <c r="P25" s="499">
        <v>0.57692307692307687</v>
      </c>
      <c r="Q25" s="433">
        <v>17</v>
      </c>
    </row>
    <row r="26" spans="1:17" ht="14.45" customHeight="1" x14ac:dyDescent="0.2">
      <c r="A26" s="427" t="s">
        <v>2029</v>
      </c>
      <c r="B26" s="428" t="s">
        <v>1847</v>
      </c>
      <c r="C26" s="428" t="s">
        <v>1848</v>
      </c>
      <c r="D26" s="428" t="s">
        <v>1911</v>
      </c>
      <c r="E26" s="428" t="s">
        <v>1912</v>
      </c>
      <c r="F26" s="432"/>
      <c r="G26" s="432"/>
      <c r="H26" s="432"/>
      <c r="I26" s="432"/>
      <c r="J26" s="432"/>
      <c r="K26" s="432"/>
      <c r="L26" s="432"/>
      <c r="M26" s="432"/>
      <c r="N26" s="432">
        <v>6</v>
      </c>
      <c r="O26" s="432">
        <v>2112</v>
      </c>
      <c r="P26" s="499"/>
      <c r="Q26" s="433">
        <v>352</v>
      </c>
    </row>
    <row r="27" spans="1:17" ht="14.45" customHeight="1" x14ac:dyDescent="0.2">
      <c r="A27" s="427" t="s">
        <v>2029</v>
      </c>
      <c r="B27" s="428" t="s">
        <v>1847</v>
      </c>
      <c r="C27" s="428" t="s">
        <v>1848</v>
      </c>
      <c r="D27" s="428" t="s">
        <v>1917</v>
      </c>
      <c r="E27" s="428" t="s">
        <v>1918</v>
      </c>
      <c r="F27" s="432">
        <v>3</v>
      </c>
      <c r="G27" s="432">
        <v>885</v>
      </c>
      <c r="H27" s="432"/>
      <c r="I27" s="432">
        <v>295</v>
      </c>
      <c r="J27" s="432"/>
      <c r="K27" s="432"/>
      <c r="L27" s="432"/>
      <c r="M27" s="432"/>
      <c r="N27" s="432">
        <v>2</v>
      </c>
      <c r="O27" s="432">
        <v>594</v>
      </c>
      <c r="P27" s="499"/>
      <c r="Q27" s="433">
        <v>297</v>
      </c>
    </row>
    <row r="28" spans="1:17" ht="14.45" customHeight="1" x14ac:dyDescent="0.2">
      <c r="A28" s="427" t="s">
        <v>2029</v>
      </c>
      <c r="B28" s="428" t="s">
        <v>1847</v>
      </c>
      <c r="C28" s="428" t="s">
        <v>1848</v>
      </c>
      <c r="D28" s="428" t="s">
        <v>1919</v>
      </c>
      <c r="E28" s="428" t="s">
        <v>1920</v>
      </c>
      <c r="F28" s="432">
        <v>9</v>
      </c>
      <c r="G28" s="432">
        <v>1890</v>
      </c>
      <c r="H28" s="432">
        <v>1.4928909952606635</v>
      </c>
      <c r="I28" s="432">
        <v>210</v>
      </c>
      <c r="J28" s="432">
        <v>6</v>
      </c>
      <c r="K28" s="432">
        <v>1266</v>
      </c>
      <c r="L28" s="432">
        <v>1</v>
      </c>
      <c r="M28" s="432">
        <v>211</v>
      </c>
      <c r="N28" s="432">
        <v>7</v>
      </c>
      <c r="O28" s="432">
        <v>1491</v>
      </c>
      <c r="P28" s="499">
        <v>1.1777251184834123</v>
      </c>
      <c r="Q28" s="433">
        <v>213</v>
      </c>
    </row>
    <row r="29" spans="1:17" ht="14.45" customHeight="1" x14ac:dyDescent="0.2">
      <c r="A29" s="427" t="s">
        <v>2029</v>
      </c>
      <c r="B29" s="428" t="s">
        <v>1847</v>
      </c>
      <c r="C29" s="428" t="s">
        <v>1848</v>
      </c>
      <c r="D29" s="428" t="s">
        <v>1921</v>
      </c>
      <c r="E29" s="428" t="s">
        <v>1922</v>
      </c>
      <c r="F29" s="432">
        <v>8</v>
      </c>
      <c r="G29" s="432">
        <v>320</v>
      </c>
      <c r="H29" s="432">
        <v>2</v>
      </c>
      <c r="I29" s="432">
        <v>40</v>
      </c>
      <c r="J29" s="432">
        <v>4</v>
      </c>
      <c r="K29" s="432">
        <v>160</v>
      </c>
      <c r="L29" s="432">
        <v>1</v>
      </c>
      <c r="M29" s="432">
        <v>40</v>
      </c>
      <c r="N29" s="432">
        <v>6</v>
      </c>
      <c r="O29" s="432">
        <v>240</v>
      </c>
      <c r="P29" s="499">
        <v>1.5</v>
      </c>
      <c r="Q29" s="433">
        <v>40</v>
      </c>
    </row>
    <row r="30" spans="1:17" ht="14.45" customHeight="1" x14ac:dyDescent="0.2">
      <c r="A30" s="427" t="s">
        <v>2029</v>
      </c>
      <c r="B30" s="428" t="s">
        <v>1847</v>
      </c>
      <c r="C30" s="428" t="s">
        <v>1848</v>
      </c>
      <c r="D30" s="428" t="s">
        <v>1923</v>
      </c>
      <c r="E30" s="428" t="s">
        <v>1924</v>
      </c>
      <c r="F30" s="432"/>
      <c r="G30" s="432"/>
      <c r="H30" s="432"/>
      <c r="I30" s="432"/>
      <c r="J30" s="432">
        <v>1</v>
      </c>
      <c r="K30" s="432">
        <v>5030</v>
      </c>
      <c r="L30" s="432">
        <v>1</v>
      </c>
      <c r="M30" s="432">
        <v>5030</v>
      </c>
      <c r="N30" s="432"/>
      <c r="O30" s="432"/>
      <c r="P30" s="499"/>
      <c r="Q30" s="433"/>
    </row>
    <row r="31" spans="1:17" ht="14.45" customHeight="1" x14ac:dyDescent="0.2">
      <c r="A31" s="427" t="s">
        <v>2029</v>
      </c>
      <c r="B31" s="428" t="s">
        <v>1847</v>
      </c>
      <c r="C31" s="428" t="s">
        <v>1848</v>
      </c>
      <c r="D31" s="428" t="s">
        <v>1925</v>
      </c>
      <c r="E31" s="428" t="s">
        <v>1926</v>
      </c>
      <c r="F31" s="432">
        <v>8</v>
      </c>
      <c r="G31" s="432">
        <v>1368</v>
      </c>
      <c r="H31" s="432">
        <v>1</v>
      </c>
      <c r="I31" s="432">
        <v>171</v>
      </c>
      <c r="J31" s="432">
        <v>8</v>
      </c>
      <c r="K31" s="432">
        <v>1368</v>
      </c>
      <c r="L31" s="432">
        <v>1</v>
      </c>
      <c r="M31" s="432">
        <v>171</v>
      </c>
      <c r="N31" s="432">
        <v>5</v>
      </c>
      <c r="O31" s="432">
        <v>855</v>
      </c>
      <c r="P31" s="499">
        <v>0.625</v>
      </c>
      <c r="Q31" s="433">
        <v>171</v>
      </c>
    </row>
    <row r="32" spans="1:17" ht="14.45" customHeight="1" x14ac:dyDescent="0.2">
      <c r="A32" s="427" t="s">
        <v>2029</v>
      </c>
      <c r="B32" s="428" t="s">
        <v>1847</v>
      </c>
      <c r="C32" s="428" t="s">
        <v>1848</v>
      </c>
      <c r="D32" s="428" t="s">
        <v>1929</v>
      </c>
      <c r="E32" s="428" t="s">
        <v>1930</v>
      </c>
      <c r="F32" s="432">
        <v>3</v>
      </c>
      <c r="G32" s="432">
        <v>2073</v>
      </c>
      <c r="H32" s="432">
        <v>2.995664739884393</v>
      </c>
      <c r="I32" s="432">
        <v>691</v>
      </c>
      <c r="J32" s="432">
        <v>1</v>
      </c>
      <c r="K32" s="432">
        <v>692</v>
      </c>
      <c r="L32" s="432">
        <v>1</v>
      </c>
      <c r="M32" s="432">
        <v>692</v>
      </c>
      <c r="N32" s="432">
        <v>5</v>
      </c>
      <c r="O32" s="432">
        <v>3465</v>
      </c>
      <c r="P32" s="499">
        <v>5.0072254335260116</v>
      </c>
      <c r="Q32" s="433">
        <v>693</v>
      </c>
    </row>
    <row r="33" spans="1:17" ht="14.45" customHeight="1" x14ac:dyDescent="0.2">
      <c r="A33" s="427" t="s">
        <v>2029</v>
      </c>
      <c r="B33" s="428" t="s">
        <v>1847</v>
      </c>
      <c r="C33" s="428" t="s">
        <v>1848</v>
      </c>
      <c r="D33" s="428" t="s">
        <v>1931</v>
      </c>
      <c r="E33" s="428" t="s">
        <v>1932</v>
      </c>
      <c r="F33" s="432">
        <v>7</v>
      </c>
      <c r="G33" s="432">
        <v>2450</v>
      </c>
      <c r="H33" s="432">
        <v>1.1633428300094968</v>
      </c>
      <c r="I33" s="432">
        <v>350</v>
      </c>
      <c r="J33" s="432">
        <v>6</v>
      </c>
      <c r="K33" s="432">
        <v>2106</v>
      </c>
      <c r="L33" s="432">
        <v>1</v>
      </c>
      <c r="M33" s="432">
        <v>351</v>
      </c>
      <c r="N33" s="432">
        <v>2</v>
      </c>
      <c r="O33" s="432">
        <v>702</v>
      </c>
      <c r="P33" s="499">
        <v>0.33333333333333331</v>
      </c>
      <c r="Q33" s="433">
        <v>351</v>
      </c>
    </row>
    <row r="34" spans="1:17" ht="14.45" customHeight="1" x14ac:dyDescent="0.2">
      <c r="A34" s="427" t="s">
        <v>2029</v>
      </c>
      <c r="B34" s="428" t="s">
        <v>1847</v>
      </c>
      <c r="C34" s="428" t="s">
        <v>1848</v>
      </c>
      <c r="D34" s="428" t="s">
        <v>1933</v>
      </c>
      <c r="E34" s="428" t="s">
        <v>1934</v>
      </c>
      <c r="F34" s="432">
        <v>8</v>
      </c>
      <c r="G34" s="432">
        <v>1392</v>
      </c>
      <c r="H34" s="432">
        <v>1.1428571428571428</v>
      </c>
      <c r="I34" s="432">
        <v>174</v>
      </c>
      <c r="J34" s="432">
        <v>7</v>
      </c>
      <c r="K34" s="432">
        <v>1218</v>
      </c>
      <c r="L34" s="432">
        <v>1</v>
      </c>
      <c r="M34" s="432">
        <v>174</v>
      </c>
      <c r="N34" s="432">
        <v>5</v>
      </c>
      <c r="O34" s="432">
        <v>870</v>
      </c>
      <c r="P34" s="499">
        <v>0.7142857142857143</v>
      </c>
      <c r="Q34" s="433">
        <v>174</v>
      </c>
    </row>
    <row r="35" spans="1:17" ht="14.45" customHeight="1" x14ac:dyDescent="0.2">
      <c r="A35" s="427" t="s">
        <v>2029</v>
      </c>
      <c r="B35" s="428" t="s">
        <v>1847</v>
      </c>
      <c r="C35" s="428" t="s">
        <v>1848</v>
      </c>
      <c r="D35" s="428" t="s">
        <v>1935</v>
      </c>
      <c r="E35" s="428" t="s">
        <v>1936</v>
      </c>
      <c r="F35" s="432">
        <v>4</v>
      </c>
      <c r="G35" s="432">
        <v>1604</v>
      </c>
      <c r="H35" s="432"/>
      <c r="I35" s="432">
        <v>401</v>
      </c>
      <c r="J35" s="432"/>
      <c r="K35" s="432"/>
      <c r="L35" s="432"/>
      <c r="M35" s="432"/>
      <c r="N35" s="432">
        <v>6</v>
      </c>
      <c r="O35" s="432">
        <v>2412</v>
      </c>
      <c r="P35" s="499"/>
      <c r="Q35" s="433">
        <v>402</v>
      </c>
    </row>
    <row r="36" spans="1:17" ht="14.45" customHeight="1" x14ac:dyDescent="0.2">
      <c r="A36" s="427" t="s">
        <v>2029</v>
      </c>
      <c r="B36" s="428" t="s">
        <v>1847</v>
      </c>
      <c r="C36" s="428" t="s">
        <v>1848</v>
      </c>
      <c r="D36" s="428" t="s">
        <v>1937</v>
      </c>
      <c r="E36" s="428" t="s">
        <v>1938</v>
      </c>
      <c r="F36" s="432">
        <v>11</v>
      </c>
      <c r="G36" s="432">
        <v>7205</v>
      </c>
      <c r="H36" s="432">
        <v>1.0983231707317074</v>
      </c>
      <c r="I36" s="432">
        <v>655</v>
      </c>
      <c r="J36" s="432">
        <v>10</v>
      </c>
      <c r="K36" s="432">
        <v>6560</v>
      </c>
      <c r="L36" s="432">
        <v>1</v>
      </c>
      <c r="M36" s="432">
        <v>656</v>
      </c>
      <c r="N36" s="432">
        <v>7</v>
      </c>
      <c r="O36" s="432">
        <v>4599</v>
      </c>
      <c r="P36" s="499">
        <v>0.70106707317073169</v>
      </c>
      <c r="Q36" s="433">
        <v>657</v>
      </c>
    </row>
    <row r="37" spans="1:17" ht="14.45" customHeight="1" x14ac:dyDescent="0.2">
      <c r="A37" s="427" t="s">
        <v>2029</v>
      </c>
      <c r="B37" s="428" t="s">
        <v>1847</v>
      </c>
      <c r="C37" s="428" t="s">
        <v>1848</v>
      </c>
      <c r="D37" s="428" t="s">
        <v>1939</v>
      </c>
      <c r="E37" s="428" t="s">
        <v>1940</v>
      </c>
      <c r="F37" s="432">
        <v>11</v>
      </c>
      <c r="G37" s="432">
        <v>7205</v>
      </c>
      <c r="H37" s="432">
        <v>1.0983231707317074</v>
      </c>
      <c r="I37" s="432">
        <v>655</v>
      </c>
      <c r="J37" s="432">
        <v>10</v>
      </c>
      <c r="K37" s="432">
        <v>6560</v>
      </c>
      <c r="L37" s="432">
        <v>1</v>
      </c>
      <c r="M37" s="432">
        <v>656</v>
      </c>
      <c r="N37" s="432">
        <v>7</v>
      </c>
      <c r="O37" s="432">
        <v>4599</v>
      </c>
      <c r="P37" s="499">
        <v>0.70106707317073169</v>
      </c>
      <c r="Q37" s="433">
        <v>657</v>
      </c>
    </row>
    <row r="38" spans="1:17" ht="14.45" customHeight="1" x14ac:dyDescent="0.2">
      <c r="A38" s="427" t="s">
        <v>2029</v>
      </c>
      <c r="B38" s="428" t="s">
        <v>1847</v>
      </c>
      <c r="C38" s="428" t="s">
        <v>1848</v>
      </c>
      <c r="D38" s="428" t="s">
        <v>1943</v>
      </c>
      <c r="E38" s="428" t="s">
        <v>1944</v>
      </c>
      <c r="F38" s="432">
        <v>2</v>
      </c>
      <c r="G38" s="432">
        <v>1390</v>
      </c>
      <c r="H38" s="432"/>
      <c r="I38" s="432">
        <v>695</v>
      </c>
      <c r="J38" s="432"/>
      <c r="K38" s="432"/>
      <c r="L38" s="432"/>
      <c r="M38" s="432"/>
      <c r="N38" s="432">
        <v>2</v>
      </c>
      <c r="O38" s="432">
        <v>1394</v>
      </c>
      <c r="P38" s="499"/>
      <c r="Q38" s="433">
        <v>697</v>
      </c>
    </row>
    <row r="39" spans="1:17" ht="14.45" customHeight="1" x14ac:dyDescent="0.2">
      <c r="A39" s="427" t="s">
        <v>2029</v>
      </c>
      <c r="B39" s="428" t="s">
        <v>1847</v>
      </c>
      <c r="C39" s="428" t="s">
        <v>1848</v>
      </c>
      <c r="D39" s="428" t="s">
        <v>1945</v>
      </c>
      <c r="E39" s="428" t="s">
        <v>1946</v>
      </c>
      <c r="F39" s="432">
        <v>1</v>
      </c>
      <c r="G39" s="432">
        <v>679</v>
      </c>
      <c r="H39" s="432">
        <v>1</v>
      </c>
      <c r="I39" s="432">
        <v>679</v>
      </c>
      <c r="J39" s="432">
        <v>1</v>
      </c>
      <c r="K39" s="432">
        <v>679</v>
      </c>
      <c r="L39" s="432">
        <v>1</v>
      </c>
      <c r="M39" s="432">
        <v>679</v>
      </c>
      <c r="N39" s="432">
        <v>2</v>
      </c>
      <c r="O39" s="432">
        <v>1360</v>
      </c>
      <c r="P39" s="499">
        <v>2.0029455081001473</v>
      </c>
      <c r="Q39" s="433">
        <v>680</v>
      </c>
    </row>
    <row r="40" spans="1:17" ht="14.45" customHeight="1" x14ac:dyDescent="0.2">
      <c r="A40" s="427" t="s">
        <v>2029</v>
      </c>
      <c r="B40" s="428" t="s">
        <v>1847</v>
      </c>
      <c r="C40" s="428" t="s">
        <v>1848</v>
      </c>
      <c r="D40" s="428" t="s">
        <v>1947</v>
      </c>
      <c r="E40" s="428" t="s">
        <v>1948</v>
      </c>
      <c r="F40" s="432">
        <v>34</v>
      </c>
      <c r="G40" s="432">
        <v>16252</v>
      </c>
      <c r="H40" s="432">
        <v>0.82926829268292679</v>
      </c>
      <c r="I40" s="432">
        <v>478</v>
      </c>
      <c r="J40" s="432">
        <v>41</v>
      </c>
      <c r="K40" s="432">
        <v>19598</v>
      </c>
      <c r="L40" s="432">
        <v>1</v>
      </c>
      <c r="M40" s="432">
        <v>478</v>
      </c>
      <c r="N40" s="432">
        <v>24</v>
      </c>
      <c r="O40" s="432">
        <v>11496</v>
      </c>
      <c r="P40" s="499">
        <v>0.58659046841514439</v>
      </c>
      <c r="Q40" s="433">
        <v>479</v>
      </c>
    </row>
    <row r="41" spans="1:17" ht="14.45" customHeight="1" x14ac:dyDescent="0.2">
      <c r="A41" s="427" t="s">
        <v>2029</v>
      </c>
      <c r="B41" s="428" t="s">
        <v>1847</v>
      </c>
      <c r="C41" s="428" t="s">
        <v>1848</v>
      </c>
      <c r="D41" s="428" t="s">
        <v>1949</v>
      </c>
      <c r="E41" s="428" t="s">
        <v>1950</v>
      </c>
      <c r="F41" s="432">
        <v>36</v>
      </c>
      <c r="G41" s="432">
        <v>10512</v>
      </c>
      <c r="H41" s="432">
        <v>0.89692832764505115</v>
      </c>
      <c r="I41" s="432">
        <v>292</v>
      </c>
      <c r="J41" s="432">
        <v>40</v>
      </c>
      <c r="K41" s="432">
        <v>11720</v>
      </c>
      <c r="L41" s="432">
        <v>1</v>
      </c>
      <c r="M41" s="432">
        <v>293</v>
      </c>
      <c r="N41" s="432">
        <v>24</v>
      </c>
      <c r="O41" s="432">
        <v>7056</v>
      </c>
      <c r="P41" s="499">
        <v>0.60204778156996586</v>
      </c>
      <c r="Q41" s="433">
        <v>294</v>
      </c>
    </row>
    <row r="42" spans="1:17" ht="14.45" customHeight="1" x14ac:dyDescent="0.2">
      <c r="A42" s="427" t="s">
        <v>2029</v>
      </c>
      <c r="B42" s="428" t="s">
        <v>1847</v>
      </c>
      <c r="C42" s="428" t="s">
        <v>1848</v>
      </c>
      <c r="D42" s="428" t="s">
        <v>1951</v>
      </c>
      <c r="E42" s="428" t="s">
        <v>1952</v>
      </c>
      <c r="F42" s="432">
        <v>3</v>
      </c>
      <c r="G42" s="432">
        <v>2442</v>
      </c>
      <c r="H42" s="432">
        <v>1.0099255583126552</v>
      </c>
      <c r="I42" s="432">
        <v>814</v>
      </c>
      <c r="J42" s="432">
        <v>3</v>
      </c>
      <c r="K42" s="432">
        <v>2418</v>
      </c>
      <c r="L42" s="432">
        <v>1</v>
      </c>
      <c r="M42" s="432">
        <v>806</v>
      </c>
      <c r="N42" s="432"/>
      <c r="O42" s="432"/>
      <c r="P42" s="499"/>
      <c r="Q42" s="433"/>
    </row>
    <row r="43" spans="1:17" ht="14.45" customHeight="1" x14ac:dyDescent="0.2">
      <c r="A43" s="427" t="s">
        <v>2029</v>
      </c>
      <c r="B43" s="428" t="s">
        <v>1847</v>
      </c>
      <c r="C43" s="428" t="s">
        <v>1848</v>
      </c>
      <c r="D43" s="428" t="s">
        <v>1953</v>
      </c>
      <c r="E43" s="428" t="s">
        <v>1954</v>
      </c>
      <c r="F43" s="432">
        <v>8</v>
      </c>
      <c r="G43" s="432">
        <v>1344</v>
      </c>
      <c r="H43" s="432">
        <v>2.6666666666666665</v>
      </c>
      <c r="I43" s="432">
        <v>168</v>
      </c>
      <c r="J43" s="432">
        <v>3</v>
      </c>
      <c r="K43" s="432">
        <v>504</v>
      </c>
      <c r="L43" s="432">
        <v>1</v>
      </c>
      <c r="M43" s="432">
        <v>168</v>
      </c>
      <c r="N43" s="432">
        <v>6</v>
      </c>
      <c r="O43" s="432">
        <v>1008</v>
      </c>
      <c r="P43" s="499">
        <v>2</v>
      </c>
      <c r="Q43" s="433">
        <v>168</v>
      </c>
    </row>
    <row r="44" spans="1:17" ht="14.45" customHeight="1" x14ac:dyDescent="0.2">
      <c r="A44" s="427" t="s">
        <v>2029</v>
      </c>
      <c r="B44" s="428" t="s">
        <v>1847</v>
      </c>
      <c r="C44" s="428" t="s">
        <v>1848</v>
      </c>
      <c r="D44" s="428" t="s">
        <v>1957</v>
      </c>
      <c r="E44" s="428" t="s">
        <v>1958</v>
      </c>
      <c r="F44" s="432">
        <v>1</v>
      </c>
      <c r="G44" s="432">
        <v>574</v>
      </c>
      <c r="H44" s="432"/>
      <c r="I44" s="432">
        <v>574</v>
      </c>
      <c r="J44" s="432"/>
      <c r="K44" s="432"/>
      <c r="L44" s="432"/>
      <c r="M44" s="432"/>
      <c r="N44" s="432">
        <v>1</v>
      </c>
      <c r="O44" s="432">
        <v>575</v>
      </c>
      <c r="P44" s="499"/>
      <c r="Q44" s="433">
        <v>575</v>
      </c>
    </row>
    <row r="45" spans="1:17" ht="14.45" customHeight="1" x14ac:dyDescent="0.2">
      <c r="A45" s="427" t="s">
        <v>2029</v>
      </c>
      <c r="B45" s="428" t="s">
        <v>1847</v>
      </c>
      <c r="C45" s="428" t="s">
        <v>1848</v>
      </c>
      <c r="D45" s="428" t="s">
        <v>1959</v>
      </c>
      <c r="E45" s="428" t="s">
        <v>1960</v>
      </c>
      <c r="F45" s="432">
        <v>1</v>
      </c>
      <c r="G45" s="432">
        <v>187</v>
      </c>
      <c r="H45" s="432"/>
      <c r="I45" s="432">
        <v>187</v>
      </c>
      <c r="J45" s="432"/>
      <c r="K45" s="432"/>
      <c r="L45" s="432"/>
      <c r="M45" s="432"/>
      <c r="N45" s="432">
        <v>2</v>
      </c>
      <c r="O45" s="432">
        <v>376</v>
      </c>
      <c r="P45" s="499"/>
      <c r="Q45" s="433">
        <v>188</v>
      </c>
    </row>
    <row r="46" spans="1:17" ht="14.45" customHeight="1" x14ac:dyDescent="0.2">
      <c r="A46" s="427" t="s">
        <v>2029</v>
      </c>
      <c r="B46" s="428" t="s">
        <v>1847</v>
      </c>
      <c r="C46" s="428" t="s">
        <v>1848</v>
      </c>
      <c r="D46" s="428" t="s">
        <v>1961</v>
      </c>
      <c r="E46" s="428" t="s">
        <v>1962</v>
      </c>
      <c r="F46" s="432">
        <v>7</v>
      </c>
      <c r="G46" s="432">
        <v>4032</v>
      </c>
      <c r="H46" s="432">
        <v>0.63636363636363635</v>
      </c>
      <c r="I46" s="432">
        <v>576</v>
      </c>
      <c r="J46" s="432">
        <v>11</v>
      </c>
      <c r="K46" s="432">
        <v>6336</v>
      </c>
      <c r="L46" s="432">
        <v>1</v>
      </c>
      <c r="M46" s="432">
        <v>576</v>
      </c>
      <c r="N46" s="432"/>
      <c r="O46" s="432"/>
      <c r="P46" s="499"/>
      <c r="Q46" s="433"/>
    </row>
    <row r="47" spans="1:17" ht="14.45" customHeight="1" x14ac:dyDescent="0.2">
      <c r="A47" s="427" t="s">
        <v>2029</v>
      </c>
      <c r="B47" s="428" t="s">
        <v>1847</v>
      </c>
      <c r="C47" s="428" t="s">
        <v>1848</v>
      </c>
      <c r="D47" s="428" t="s">
        <v>1963</v>
      </c>
      <c r="E47" s="428" t="s">
        <v>1964</v>
      </c>
      <c r="F47" s="432">
        <v>11</v>
      </c>
      <c r="G47" s="432">
        <v>15400</v>
      </c>
      <c r="H47" s="432">
        <v>1.1000000000000001</v>
      </c>
      <c r="I47" s="432">
        <v>1400</v>
      </c>
      <c r="J47" s="432">
        <v>10</v>
      </c>
      <c r="K47" s="432">
        <v>14000</v>
      </c>
      <c r="L47" s="432">
        <v>1</v>
      </c>
      <c r="M47" s="432">
        <v>1400</v>
      </c>
      <c r="N47" s="432">
        <v>7</v>
      </c>
      <c r="O47" s="432">
        <v>9807</v>
      </c>
      <c r="P47" s="499">
        <v>0.70050000000000001</v>
      </c>
      <c r="Q47" s="433">
        <v>1401</v>
      </c>
    </row>
    <row r="48" spans="1:17" ht="14.45" customHeight="1" x14ac:dyDescent="0.2">
      <c r="A48" s="427" t="s">
        <v>2029</v>
      </c>
      <c r="B48" s="428" t="s">
        <v>1847</v>
      </c>
      <c r="C48" s="428" t="s">
        <v>1848</v>
      </c>
      <c r="D48" s="428" t="s">
        <v>1967</v>
      </c>
      <c r="E48" s="428" t="s">
        <v>1968</v>
      </c>
      <c r="F48" s="432"/>
      <c r="G48" s="432"/>
      <c r="H48" s="432"/>
      <c r="I48" s="432"/>
      <c r="J48" s="432">
        <v>1</v>
      </c>
      <c r="K48" s="432">
        <v>190</v>
      </c>
      <c r="L48" s="432">
        <v>1</v>
      </c>
      <c r="M48" s="432">
        <v>190</v>
      </c>
      <c r="N48" s="432"/>
      <c r="O48" s="432"/>
      <c r="P48" s="499"/>
      <c r="Q48" s="433"/>
    </row>
    <row r="49" spans="1:17" ht="14.45" customHeight="1" x14ac:dyDescent="0.2">
      <c r="A49" s="427" t="s">
        <v>2029</v>
      </c>
      <c r="B49" s="428" t="s">
        <v>1847</v>
      </c>
      <c r="C49" s="428" t="s">
        <v>1848</v>
      </c>
      <c r="D49" s="428" t="s">
        <v>1969</v>
      </c>
      <c r="E49" s="428" t="s">
        <v>1970</v>
      </c>
      <c r="F49" s="432">
        <v>3</v>
      </c>
      <c r="G49" s="432">
        <v>2442</v>
      </c>
      <c r="H49" s="432">
        <v>1.0099255583126552</v>
      </c>
      <c r="I49" s="432">
        <v>814</v>
      </c>
      <c r="J49" s="432">
        <v>3</v>
      </c>
      <c r="K49" s="432">
        <v>2418</v>
      </c>
      <c r="L49" s="432">
        <v>1</v>
      </c>
      <c r="M49" s="432">
        <v>806</v>
      </c>
      <c r="N49" s="432"/>
      <c r="O49" s="432"/>
      <c r="P49" s="499"/>
      <c r="Q49" s="433"/>
    </row>
    <row r="50" spans="1:17" ht="14.45" customHeight="1" x14ac:dyDescent="0.2">
      <c r="A50" s="427" t="s">
        <v>2029</v>
      </c>
      <c r="B50" s="428" t="s">
        <v>1847</v>
      </c>
      <c r="C50" s="428" t="s">
        <v>1848</v>
      </c>
      <c r="D50" s="428" t="s">
        <v>1973</v>
      </c>
      <c r="E50" s="428" t="s">
        <v>1974</v>
      </c>
      <c r="F50" s="432">
        <v>3</v>
      </c>
      <c r="G50" s="432">
        <v>783</v>
      </c>
      <c r="H50" s="432">
        <v>0.74713740458015265</v>
      </c>
      <c r="I50" s="432">
        <v>261</v>
      </c>
      <c r="J50" s="432">
        <v>4</v>
      </c>
      <c r="K50" s="432">
        <v>1048</v>
      </c>
      <c r="L50" s="432">
        <v>1</v>
      </c>
      <c r="M50" s="432">
        <v>262</v>
      </c>
      <c r="N50" s="432">
        <v>1</v>
      </c>
      <c r="O50" s="432">
        <v>263</v>
      </c>
      <c r="P50" s="499">
        <v>0.25095419847328243</v>
      </c>
      <c r="Q50" s="433">
        <v>263</v>
      </c>
    </row>
    <row r="51" spans="1:17" ht="14.45" customHeight="1" x14ac:dyDescent="0.2">
      <c r="A51" s="427" t="s">
        <v>2029</v>
      </c>
      <c r="B51" s="428" t="s">
        <v>1847</v>
      </c>
      <c r="C51" s="428" t="s">
        <v>1848</v>
      </c>
      <c r="D51" s="428" t="s">
        <v>1975</v>
      </c>
      <c r="E51" s="428" t="s">
        <v>1976</v>
      </c>
      <c r="F51" s="432"/>
      <c r="G51" s="432"/>
      <c r="H51" s="432"/>
      <c r="I51" s="432"/>
      <c r="J51" s="432">
        <v>2</v>
      </c>
      <c r="K51" s="432">
        <v>8204</v>
      </c>
      <c r="L51" s="432">
        <v>1</v>
      </c>
      <c r="M51" s="432">
        <v>4102</v>
      </c>
      <c r="N51" s="432"/>
      <c r="O51" s="432"/>
      <c r="P51" s="499"/>
      <c r="Q51" s="433"/>
    </row>
    <row r="52" spans="1:17" ht="14.45" customHeight="1" x14ac:dyDescent="0.2">
      <c r="A52" s="427" t="s">
        <v>2029</v>
      </c>
      <c r="B52" s="428" t="s">
        <v>1847</v>
      </c>
      <c r="C52" s="428" t="s">
        <v>1848</v>
      </c>
      <c r="D52" s="428" t="s">
        <v>1979</v>
      </c>
      <c r="E52" s="428" t="s">
        <v>1980</v>
      </c>
      <c r="F52" s="432">
        <v>1</v>
      </c>
      <c r="G52" s="432">
        <v>253</v>
      </c>
      <c r="H52" s="432"/>
      <c r="I52" s="432">
        <v>253</v>
      </c>
      <c r="J52" s="432"/>
      <c r="K52" s="432"/>
      <c r="L52" s="432"/>
      <c r="M52" s="432"/>
      <c r="N52" s="432"/>
      <c r="O52" s="432"/>
      <c r="P52" s="499"/>
      <c r="Q52" s="433"/>
    </row>
    <row r="53" spans="1:17" ht="14.45" customHeight="1" x14ac:dyDescent="0.2">
      <c r="A53" s="427" t="s">
        <v>2029</v>
      </c>
      <c r="B53" s="428" t="s">
        <v>1847</v>
      </c>
      <c r="C53" s="428" t="s">
        <v>1848</v>
      </c>
      <c r="D53" s="428" t="s">
        <v>1981</v>
      </c>
      <c r="E53" s="428" t="s">
        <v>1982</v>
      </c>
      <c r="F53" s="432">
        <v>1</v>
      </c>
      <c r="G53" s="432">
        <v>424</v>
      </c>
      <c r="H53" s="432"/>
      <c r="I53" s="432">
        <v>424</v>
      </c>
      <c r="J53" s="432"/>
      <c r="K53" s="432"/>
      <c r="L53" s="432"/>
      <c r="M53" s="432"/>
      <c r="N53" s="432"/>
      <c r="O53" s="432"/>
      <c r="P53" s="499"/>
      <c r="Q53" s="433"/>
    </row>
    <row r="54" spans="1:17" ht="14.45" customHeight="1" x14ac:dyDescent="0.2">
      <c r="A54" s="427" t="s">
        <v>2029</v>
      </c>
      <c r="B54" s="428" t="s">
        <v>1847</v>
      </c>
      <c r="C54" s="428" t="s">
        <v>1848</v>
      </c>
      <c r="D54" s="428" t="s">
        <v>1991</v>
      </c>
      <c r="E54" s="428" t="s">
        <v>1992</v>
      </c>
      <c r="F54" s="432"/>
      <c r="G54" s="432"/>
      <c r="H54" s="432"/>
      <c r="I54" s="432"/>
      <c r="J54" s="432"/>
      <c r="K54" s="432"/>
      <c r="L54" s="432"/>
      <c r="M54" s="432"/>
      <c r="N54" s="432">
        <v>2</v>
      </c>
      <c r="O54" s="432">
        <v>1394</v>
      </c>
      <c r="P54" s="499"/>
      <c r="Q54" s="433">
        <v>697</v>
      </c>
    </row>
    <row r="55" spans="1:17" ht="14.45" customHeight="1" x14ac:dyDescent="0.2">
      <c r="A55" s="427" t="s">
        <v>2030</v>
      </c>
      <c r="B55" s="428" t="s">
        <v>1847</v>
      </c>
      <c r="C55" s="428" t="s">
        <v>1848</v>
      </c>
      <c r="D55" s="428" t="s">
        <v>1849</v>
      </c>
      <c r="E55" s="428" t="s">
        <v>1850</v>
      </c>
      <c r="F55" s="432"/>
      <c r="G55" s="432"/>
      <c r="H55" s="432"/>
      <c r="I55" s="432"/>
      <c r="J55" s="432">
        <v>5</v>
      </c>
      <c r="K55" s="432">
        <v>7430</v>
      </c>
      <c r="L55" s="432">
        <v>1</v>
      </c>
      <c r="M55" s="432">
        <v>1486</v>
      </c>
      <c r="N55" s="432">
        <v>5</v>
      </c>
      <c r="O55" s="432">
        <v>7440</v>
      </c>
      <c r="P55" s="499">
        <v>1.0013458950201883</v>
      </c>
      <c r="Q55" s="433">
        <v>1488</v>
      </c>
    </row>
    <row r="56" spans="1:17" ht="14.45" customHeight="1" x14ac:dyDescent="0.2">
      <c r="A56" s="427" t="s">
        <v>2030</v>
      </c>
      <c r="B56" s="428" t="s">
        <v>1847</v>
      </c>
      <c r="C56" s="428" t="s">
        <v>1848</v>
      </c>
      <c r="D56" s="428" t="s">
        <v>1853</v>
      </c>
      <c r="E56" s="428" t="s">
        <v>1854</v>
      </c>
      <c r="F56" s="432"/>
      <c r="G56" s="432"/>
      <c r="H56" s="432"/>
      <c r="I56" s="432"/>
      <c r="J56" s="432"/>
      <c r="K56" s="432"/>
      <c r="L56" s="432"/>
      <c r="M56" s="432"/>
      <c r="N56" s="432">
        <v>1</v>
      </c>
      <c r="O56" s="432">
        <v>663</v>
      </c>
      <c r="P56" s="499"/>
      <c r="Q56" s="433">
        <v>663</v>
      </c>
    </row>
    <row r="57" spans="1:17" ht="14.45" customHeight="1" x14ac:dyDescent="0.2">
      <c r="A57" s="427" t="s">
        <v>2030</v>
      </c>
      <c r="B57" s="428" t="s">
        <v>1847</v>
      </c>
      <c r="C57" s="428" t="s">
        <v>1848</v>
      </c>
      <c r="D57" s="428" t="s">
        <v>1859</v>
      </c>
      <c r="E57" s="428" t="s">
        <v>1860</v>
      </c>
      <c r="F57" s="432"/>
      <c r="G57" s="432"/>
      <c r="H57" s="432"/>
      <c r="I57" s="432"/>
      <c r="J57" s="432">
        <v>2</v>
      </c>
      <c r="K57" s="432">
        <v>1692</v>
      </c>
      <c r="L57" s="432">
        <v>1</v>
      </c>
      <c r="M57" s="432">
        <v>846</v>
      </c>
      <c r="N57" s="432">
        <v>2</v>
      </c>
      <c r="O57" s="432">
        <v>1698</v>
      </c>
      <c r="P57" s="499">
        <v>1.0035460992907801</v>
      </c>
      <c r="Q57" s="433">
        <v>849</v>
      </c>
    </row>
    <row r="58" spans="1:17" ht="14.45" customHeight="1" x14ac:dyDescent="0.2">
      <c r="A58" s="427" t="s">
        <v>2030</v>
      </c>
      <c r="B58" s="428" t="s">
        <v>1847</v>
      </c>
      <c r="C58" s="428" t="s">
        <v>1848</v>
      </c>
      <c r="D58" s="428" t="s">
        <v>1863</v>
      </c>
      <c r="E58" s="428" t="s">
        <v>1864</v>
      </c>
      <c r="F58" s="432">
        <v>2</v>
      </c>
      <c r="G58" s="432">
        <v>1628</v>
      </c>
      <c r="H58" s="432">
        <v>0.20198511166253103</v>
      </c>
      <c r="I58" s="432">
        <v>814</v>
      </c>
      <c r="J58" s="432">
        <v>10</v>
      </c>
      <c r="K58" s="432">
        <v>8060</v>
      </c>
      <c r="L58" s="432">
        <v>1</v>
      </c>
      <c r="M58" s="432">
        <v>806</v>
      </c>
      <c r="N58" s="432">
        <v>5</v>
      </c>
      <c r="O58" s="432">
        <v>4040</v>
      </c>
      <c r="P58" s="499">
        <v>0.50124069478908184</v>
      </c>
      <c r="Q58" s="433">
        <v>808</v>
      </c>
    </row>
    <row r="59" spans="1:17" ht="14.45" customHeight="1" x14ac:dyDescent="0.2">
      <c r="A59" s="427" t="s">
        <v>2030</v>
      </c>
      <c r="B59" s="428" t="s">
        <v>1847</v>
      </c>
      <c r="C59" s="428" t="s">
        <v>1848</v>
      </c>
      <c r="D59" s="428" t="s">
        <v>1865</v>
      </c>
      <c r="E59" s="428" t="s">
        <v>1866</v>
      </c>
      <c r="F59" s="432">
        <v>2</v>
      </c>
      <c r="G59" s="432">
        <v>1628</v>
      </c>
      <c r="H59" s="432">
        <v>0.20198511166253103</v>
      </c>
      <c r="I59" s="432">
        <v>814</v>
      </c>
      <c r="J59" s="432">
        <v>10</v>
      </c>
      <c r="K59" s="432">
        <v>8060</v>
      </c>
      <c r="L59" s="432">
        <v>1</v>
      </c>
      <c r="M59" s="432">
        <v>806</v>
      </c>
      <c r="N59" s="432">
        <v>5</v>
      </c>
      <c r="O59" s="432">
        <v>4040</v>
      </c>
      <c r="P59" s="499">
        <v>0.50124069478908184</v>
      </c>
      <c r="Q59" s="433">
        <v>808</v>
      </c>
    </row>
    <row r="60" spans="1:17" ht="14.45" customHeight="1" x14ac:dyDescent="0.2">
      <c r="A60" s="427" t="s">
        <v>2030</v>
      </c>
      <c r="B60" s="428" t="s">
        <v>1847</v>
      </c>
      <c r="C60" s="428" t="s">
        <v>1848</v>
      </c>
      <c r="D60" s="428" t="s">
        <v>1867</v>
      </c>
      <c r="E60" s="428" t="s">
        <v>1868</v>
      </c>
      <c r="F60" s="432">
        <v>4</v>
      </c>
      <c r="G60" s="432">
        <v>672</v>
      </c>
      <c r="H60" s="432">
        <v>1.3333333333333333</v>
      </c>
      <c r="I60" s="432">
        <v>168</v>
      </c>
      <c r="J60" s="432">
        <v>3</v>
      </c>
      <c r="K60" s="432">
        <v>504</v>
      </c>
      <c r="L60" s="432">
        <v>1</v>
      </c>
      <c r="M60" s="432">
        <v>168</v>
      </c>
      <c r="N60" s="432">
        <v>3</v>
      </c>
      <c r="O60" s="432">
        <v>504</v>
      </c>
      <c r="P60" s="499">
        <v>1</v>
      </c>
      <c r="Q60" s="433">
        <v>168</v>
      </c>
    </row>
    <row r="61" spans="1:17" ht="14.45" customHeight="1" x14ac:dyDescent="0.2">
      <c r="A61" s="427" t="s">
        <v>2030</v>
      </c>
      <c r="B61" s="428" t="s">
        <v>1847</v>
      </c>
      <c r="C61" s="428" t="s">
        <v>1848</v>
      </c>
      <c r="D61" s="428" t="s">
        <v>1869</v>
      </c>
      <c r="E61" s="428" t="s">
        <v>1870</v>
      </c>
      <c r="F61" s="432">
        <v>4</v>
      </c>
      <c r="G61" s="432">
        <v>696</v>
      </c>
      <c r="H61" s="432">
        <v>1.9885714285714287</v>
      </c>
      <c r="I61" s="432">
        <v>174</v>
      </c>
      <c r="J61" s="432">
        <v>2</v>
      </c>
      <c r="K61" s="432">
        <v>350</v>
      </c>
      <c r="L61" s="432">
        <v>1</v>
      </c>
      <c r="M61" s="432">
        <v>175</v>
      </c>
      <c r="N61" s="432">
        <v>2</v>
      </c>
      <c r="O61" s="432">
        <v>350</v>
      </c>
      <c r="P61" s="499">
        <v>1</v>
      </c>
      <c r="Q61" s="433">
        <v>175</v>
      </c>
    </row>
    <row r="62" spans="1:17" ht="14.45" customHeight="1" x14ac:dyDescent="0.2">
      <c r="A62" s="427" t="s">
        <v>2030</v>
      </c>
      <c r="B62" s="428" t="s">
        <v>1847</v>
      </c>
      <c r="C62" s="428" t="s">
        <v>1848</v>
      </c>
      <c r="D62" s="428" t="s">
        <v>1871</v>
      </c>
      <c r="E62" s="428" t="s">
        <v>1872</v>
      </c>
      <c r="F62" s="432">
        <v>8</v>
      </c>
      <c r="G62" s="432">
        <v>2816</v>
      </c>
      <c r="H62" s="432">
        <v>0.7977337110481586</v>
      </c>
      <c r="I62" s="432">
        <v>352</v>
      </c>
      <c r="J62" s="432">
        <v>10</v>
      </c>
      <c r="K62" s="432">
        <v>3530</v>
      </c>
      <c r="L62" s="432">
        <v>1</v>
      </c>
      <c r="M62" s="432">
        <v>353</v>
      </c>
      <c r="N62" s="432">
        <v>7</v>
      </c>
      <c r="O62" s="432">
        <v>2478</v>
      </c>
      <c r="P62" s="499">
        <v>0.70198300283286119</v>
      </c>
      <c r="Q62" s="433">
        <v>354</v>
      </c>
    </row>
    <row r="63" spans="1:17" ht="14.45" customHeight="1" x14ac:dyDescent="0.2">
      <c r="A63" s="427" t="s">
        <v>2030</v>
      </c>
      <c r="B63" s="428" t="s">
        <v>1847</v>
      </c>
      <c r="C63" s="428" t="s">
        <v>1848</v>
      </c>
      <c r="D63" s="428" t="s">
        <v>1995</v>
      </c>
      <c r="E63" s="428" t="s">
        <v>1996</v>
      </c>
      <c r="F63" s="432">
        <v>2</v>
      </c>
      <c r="G63" s="432">
        <v>2076</v>
      </c>
      <c r="H63" s="432"/>
      <c r="I63" s="432">
        <v>1038</v>
      </c>
      <c r="J63" s="432"/>
      <c r="K63" s="432"/>
      <c r="L63" s="432"/>
      <c r="M63" s="432"/>
      <c r="N63" s="432"/>
      <c r="O63" s="432"/>
      <c r="P63" s="499"/>
      <c r="Q63" s="433"/>
    </row>
    <row r="64" spans="1:17" ht="14.45" customHeight="1" x14ac:dyDescent="0.2">
      <c r="A64" s="427" t="s">
        <v>2030</v>
      </c>
      <c r="B64" s="428" t="s">
        <v>1847</v>
      </c>
      <c r="C64" s="428" t="s">
        <v>1848</v>
      </c>
      <c r="D64" s="428" t="s">
        <v>1873</v>
      </c>
      <c r="E64" s="428" t="s">
        <v>1874</v>
      </c>
      <c r="F64" s="432">
        <v>4</v>
      </c>
      <c r="G64" s="432">
        <v>760</v>
      </c>
      <c r="H64" s="432">
        <v>0.5684367988032909</v>
      </c>
      <c r="I64" s="432">
        <v>190</v>
      </c>
      <c r="J64" s="432">
        <v>7</v>
      </c>
      <c r="K64" s="432">
        <v>1337</v>
      </c>
      <c r="L64" s="432">
        <v>1</v>
      </c>
      <c r="M64" s="432">
        <v>191</v>
      </c>
      <c r="N64" s="432">
        <v>3</v>
      </c>
      <c r="O64" s="432">
        <v>573</v>
      </c>
      <c r="P64" s="499">
        <v>0.42857142857142855</v>
      </c>
      <c r="Q64" s="433">
        <v>191</v>
      </c>
    </row>
    <row r="65" spans="1:17" ht="14.45" customHeight="1" x14ac:dyDescent="0.2">
      <c r="A65" s="427" t="s">
        <v>2030</v>
      </c>
      <c r="B65" s="428" t="s">
        <v>1847</v>
      </c>
      <c r="C65" s="428" t="s">
        <v>1848</v>
      </c>
      <c r="D65" s="428" t="s">
        <v>1879</v>
      </c>
      <c r="E65" s="428" t="s">
        <v>1880</v>
      </c>
      <c r="F65" s="432">
        <v>6</v>
      </c>
      <c r="G65" s="432">
        <v>3300</v>
      </c>
      <c r="H65" s="432">
        <v>0.85558724397199892</v>
      </c>
      <c r="I65" s="432">
        <v>550</v>
      </c>
      <c r="J65" s="432">
        <v>7</v>
      </c>
      <c r="K65" s="432">
        <v>3857</v>
      </c>
      <c r="L65" s="432">
        <v>1</v>
      </c>
      <c r="M65" s="432">
        <v>551</v>
      </c>
      <c r="N65" s="432">
        <v>4</v>
      </c>
      <c r="O65" s="432">
        <v>2208</v>
      </c>
      <c r="P65" s="499">
        <v>0.57246564687581025</v>
      </c>
      <c r="Q65" s="433">
        <v>552</v>
      </c>
    </row>
    <row r="66" spans="1:17" ht="14.45" customHeight="1" x14ac:dyDescent="0.2">
      <c r="A66" s="427" t="s">
        <v>2030</v>
      </c>
      <c r="B66" s="428" t="s">
        <v>1847</v>
      </c>
      <c r="C66" s="428" t="s">
        <v>1848</v>
      </c>
      <c r="D66" s="428" t="s">
        <v>1881</v>
      </c>
      <c r="E66" s="428" t="s">
        <v>1882</v>
      </c>
      <c r="F66" s="432">
        <v>2</v>
      </c>
      <c r="G66" s="432">
        <v>1310</v>
      </c>
      <c r="H66" s="432">
        <v>1.9969512195121952</v>
      </c>
      <c r="I66" s="432">
        <v>655</v>
      </c>
      <c r="J66" s="432">
        <v>1</v>
      </c>
      <c r="K66" s="432">
        <v>656</v>
      </c>
      <c r="L66" s="432">
        <v>1</v>
      </c>
      <c r="M66" s="432">
        <v>656</v>
      </c>
      <c r="N66" s="432">
        <v>1</v>
      </c>
      <c r="O66" s="432">
        <v>657</v>
      </c>
      <c r="P66" s="499">
        <v>1.0015243902439024</v>
      </c>
      <c r="Q66" s="433">
        <v>657</v>
      </c>
    </row>
    <row r="67" spans="1:17" ht="14.45" customHeight="1" x14ac:dyDescent="0.2">
      <c r="A67" s="427" t="s">
        <v>2030</v>
      </c>
      <c r="B67" s="428" t="s">
        <v>1847</v>
      </c>
      <c r="C67" s="428" t="s">
        <v>1848</v>
      </c>
      <c r="D67" s="428" t="s">
        <v>1883</v>
      </c>
      <c r="E67" s="428" t="s">
        <v>1884</v>
      </c>
      <c r="F67" s="432">
        <v>2</v>
      </c>
      <c r="G67" s="432">
        <v>1310</v>
      </c>
      <c r="H67" s="432">
        <v>1.9969512195121952</v>
      </c>
      <c r="I67" s="432">
        <v>655</v>
      </c>
      <c r="J67" s="432">
        <v>1</v>
      </c>
      <c r="K67" s="432">
        <v>656</v>
      </c>
      <c r="L67" s="432">
        <v>1</v>
      </c>
      <c r="M67" s="432">
        <v>656</v>
      </c>
      <c r="N67" s="432">
        <v>1</v>
      </c>
      <c r="O67" s="432">
        <v>657</v>
      </c>
      <c r="P67" s="499">
        <v>1.0015243902439024</v>
      </c>
      <c r="Q67" s="433">
        <v>657</v>
      </c>
    </row>
    <row r="68" spans="1:17" ht="14.45" customHeight="1" x14ac:dyDescent="0.2">
      <c r="A68" s="427" t="s">
        <v>2030</v>
      </c>
      <c r="B68" s="428" t="s">
        <v>1847</v>
      </c>
      <c r="C68" s="428" t="s">
        <v>1848</v>
      </c>
      <c r="D68" s="428" t="s">
        <v>1885</v>
      </c>
      <c r="E68" s="428" t="s">
        <v>1886</v>
      </c>
      <c r="F68" s="432">
        <v>2</v>
      </c>
      <c r="G68" s="432">
        <v>1358</v>
      </c>
      <c r="H68" s="432">
        <v>2</v>
      </c>
      <c r="I68" s="432">
        <v>679</v>
      </c>
      <c r="J68" s="432">
        <v>1</v>
      </c>
      <c r="K68" s="432">
        <v>679</v>
      </c>
      <c r="L68" s="432">
        <v>1</v>
      </c>
      <c r="M68" s="432">
        <v>679</v>
      </c>
      <c r="N68" s="432">
        <v>2</v>
      </c>
      <c r="O68" s="432">
        <v>1360</v>
      </c>
      <c r="P68" s="499">
        <v>2.0029455081001473</v>
      </c>
      <c r="Q68" s="433">
        <v>680</v>
      </c>
    </row>
    <row r="69" spans="1:17" ht="14.45" customHeight="1" x14ac:dyDescent="0.2">
      <c r="A69" s="427" t="s">
        <v>2030</v>
      </c>
      <c r="B69" s="428" t="s">
        <v>1847</v>
      </c>
      <c r="C69" s="428" t="s">
        <v>1848</v>
      </c>
      <c r="D69" s="428" t="s">
        <v>1887</v>
      </c>
      <c r="E69" s="428" t="s">
        <v>1888</v>
      </c>
      <c r="F69" s="432">
        <v>4</v>
      </c>
      <c r="G69" s="432">
        <v>2056</v>
      </c>
      <c r="H69" s="432">
        <v>0.57031900138696257</v>
      </c>
      <c r="I69" s="432">
        <v>514</v>
      </c>
      <c r="J69" s="432">
        <v>7</v>
      </c>
      <c r="K69" s="432">
        <v>3605</v>
      </c>
      <c r="L69" s="432">
        <v>1</v>
      </c>
      <c r="M69" s="432">
        <v>515</v>
      </c>
      <c r="N69" s="432">
        <v>5</v>
      </c>
      <c r="O69" s="432">
        <v>2580</v>
      </c>
      <c r="P69" s="499">
        <v>0.7156726768377254</v>
      </c>
      <c r="Q69" s="433">
        <v>516</v>
      </c>
    </row>
    <row r="70" spans="1:17" ht="14.45" customHeight="1" x14ac:dyDescent="0.2">
      <c r="A70" s="427" t="s">
        <v>2030</v>
      </c>
      <c r="B70" s="428" t="s">
        <v>1847</v>
      </c>
      <c r="C70" s="428" t="s">
        <v>1848</v>
      </c>
      <c r="D70" s="428" t="s">
        <v>1889</v>
      </c>
      <c r="E70" s="428" t="s">
        <v>1890</v>
      </c>
      <c r="F70" s="432">
        <v>4</v>
      </c>
      <c r="G70" s="432">
        <v>1696</v>
      </c>
      <c r="H70" s="432">
        <v>0.5700840336134454</v>
      </c>
      <c r="I70" s="432">
        <v>424</v>
      </c>
      <c r="J70" s="432">
        <v>7</v>
      </c>
      <c r="K70" s="432">
        <v>2975</v>
      </c>
      <c r="L70" s="432">
        <v>1</v>
      </c>
      <c r="M70" s="432">
        <v>425</v>
      </c>
      <c r="N70" s="432">
        <v>5</v>
      </c>
      <c r="O70" s="432">
        <v>2130</v>
      </c>
      <c r="P70" s="499">
        <v>0.71596638655462186</v>
      </c>
      <c r="Q70" s="433">
        <v>426</v>
      </c>
    </row>
    <row r="71" spans="1:17" ht="14.45" customHeight="1" x14ac:dyDescent="0.2">
      <c r="A71" s="427" t="s">
        <v>2030</v>
      </c>
      <c r="B71" s="428" t="s">
        <v>1847</v>
      </c>
      <c r="C71" s="428" t="s">
        <v>1848</v>
      </c>
      <c r="D71" s="428" t="s">
        <v>1891</v>
      </c>
      <c r="E71" s="428" t="s">
        <v>1892</v>
      </c>
      <c r="F71" s="432">
        <v>9</v>
      </c>
      <c r="G71" s="432">
        <v>3150</v>
      </c>
      <c r="H71" s="432">
        <v>0.4985754985754986</v>
      </c>
      <c r="I71" s="432">
        <v>350</v>
      </c>
      <c r="J71" s="432">
        <v>18</v>
      </c>
      <c r="K71" s="432">
        <v>6318</v>
      </c>
      <c r="L71" s="432">
        <v>1</v>
      </c>
      <c r="M71" s="432">
        <v>351</v>
      </c>
      <c r="N71" s="432">
        <v>6</v>
      </c>
      <c r="O71" s="432">
        <v>2118</v>
      </c>
      <c r="P71" s="499">
        <v>0.33523266856600192</v>
      </c>
      <c r="Q71" s="433">
        <v>353</v>
      </c>
    </row>
    <row r="72" spans="1:17" ht="14.45" customHeight="1" x14ac:dyDescent="0.2">
      <c r="A72" s="427" t="s">
        <v>2030</v>
      </c>
      <c r="B72" s="428" t="s">
        <v>1847</v>
      </c>
      <c r="C72" s="428" t="s">
        <v>1848</v>
      </c>
      <c r="D72" s="428" t="s">
        <v>1893</v>
      </c>
      <c r="E72" s="428" t="s">
        <v>1894</v>
      </c>
      <c r="F72" s="432">
        <v>1</v>
      </c>
      <c r="G72" s="432">
        <v>222</v>
      </c>
      <c r="H72" s="432"/>
      <c r="I72" s="432">
        <v>222</v>
      </c>
      <c r="J72" s="432"/>
      <c r="K72" s="432"/>
      <c r="L72" s="432"/>
      <c r="M72" s="432"/>
      <c r="N72" s="432">
        <v>1</v>
      </c>
      <c r="O72" s="432">
        <v>224</v>
      </c>
      <c r="P72" s="499"/>
      <c r="Q72" s="433">
        <v>224</v>
      </c>
    </row>
    <row r="73" spans="1:17" ht="14.45" customHeight="1" x14ac:dyDescent="0.2">
      <c r="A73" s="427" t="s">
        <v>2030</v>
      </c>
      <c r="B73" s="428" t="s">
        <v>1847</v>
      </c>
      <c r="C73" s="428" t="s">
        <v>1848</v>
      </c>
      <c r="D73" s="428" t="s">
        <v>1899</v>
      </c>
      <c r="E73" s="428" t="s">
        <v>1900</v>
      </c>
      <c r="F73" s="432">
        <v>4</v>
      </c>
      <c r="G73" s="432">
        <v>956</v>
      </c>
      <c r="H73" s="432">
        <v>0.99583333333333335</v>
      </c>
      <c r="I73" s="432">
        <v>239</v>
      </c>
      <c r="J73" s="432">
        <v>4</v>
      </c>
      <c r="K73" s="432">
        <v>960</v>
      </c>
      <c r="L73" s="432">
        <v>1</v>
      </c>
      <c r="M73" s="432">
        <v>240</v>
      </c>
      <c r="N73" s="432">
        <v>3</v>
      </c>
      <c r="O73" s="432">
        <v>720</v>
      </c>
      <c r="P73" s="499">
        <v>0.75</v>
      </c>
      <c r="Q73" s="433">
        <v>240</v>
      </c>
    </row>
    <row r="74" spans="1:17" ht="14.45" customHeight="1" x14ac:dyDescent="0.2">
      <c r="A74" s="427" t="s">
        <v>2030</v>
      </c>
      <c r="B74" s="428" t="s">
        <v>1847</v>
      </c>
      <c r="C74" s="428" t="s">
        <v>1848</v>
      </c>
      <c r="D74" s="428" t="s">
        <v>1901</v>
      </c>
      <c r="E74" s="428" t="s">
        <v>1902</v>
      </c>
      <c r="F74" s="432">
        <v>2</v>
      </c>
      <c r="G74" s="432">
        <v>222</v>
      </c>
      <c r="H74" s="432">
        <v>2</v>
      </c>
      <c r="I74" s="432">
        <v>111</v>
      </c>
      <c r="J74" s="432">
        <v>1</v>
      </c>
      <c r="K74" s="432">
        <v>111</v>
      </c>
      <c r="L74" s="432">
        <v>1</v>
      </c>
      <c r="M74" s="432">
        <v>111</v>
      </c>
      <c r="N74" s="432">
        <v>1</v>
      </c>
      <c r="O74" s="432">
        <v>112</v>
      </c>
      <c r="P74" s="499">
        <v>1.0090090090090089</v>
      </c>
      <c r="Q74" s="433">
        <v>112</v>
      </c>
    </row>
    <row r="75" spans="1:17" ht="14.45" customHeight="1" x14ac:dyDescent="0.2">
      <c r="A75" s="427" t="s">
        <v>2030</v>
      </c>
      <c r="B75" s="428" t="s">
        <v>1847</v>
      </c>
      <c r="C75" s="428" t="s">
        <v>1848</v>
      </c>
      <c r="D75" s="428" t="s">
        <v>1903</v>
      </c>
      <c r="E75" s="428" t="s">
        <v>1904</v>
      </c>
      <c r="F75" s="432">
        <v>5</v>
      </c>
      <c r="G75" s="432">
        <v>1560</v>
      </c>
      <c r="H75" s="432">
        <v>2.5</v>
      </c>
      <c r="I75" s="432">
        <v>312</v>
      </c>
      <c r="J75" s="432">
        <v>2</v>
      </c>
      <c r="K75" s="432">
        <v>624</v>
      </c>
      <c r="L75" s="432">
        <v>1</v>
      </c>
      <c r="M75" s="432">
        <v>312</v>
      </c>
      <c r="N75" s="432">
        <v>2</v>
      </c>
      <c r="O75" s="432">
        <v>626</v>
      </c>
      <c r="P75" s="499">
        <v>1.0032051282051282</v>
      </c>
      <c r="Q75" s="433">
        <v>313</v>
      </c>
    </row>
    <row r="76" spans="1:17" ht="14.45" customHeight="1" x14ac:dyDescent="0.2">
      <c r="A76" s="427" t="s">
        <v>2030</v>
      </c>
      <c r="B76" s="428" t="s">
        <v>1847</v>
      </c>
      <c r="C76" s="428" t="s">
        <v>1848</v>
      </c>
      <c r="D76" s="428" t="s">
        <v>1907</v>
      </c>
      <c r="E76" s="428" t="s">
        <v>1908</v>
      </c>
      <c r="F76" s="432">
        <v>6</v>
      </c>
      <c r="G76" s="432">
        <v>102</v>
      </c>
      <c r="H76" s="432">
        <v>0.54545454545454541</v>
      </c>
      <c r="I76" s="432">
        <v>17</v>
      </c>
      <c r="J76" s="432">
        <v>11</v>
      </c>
      <c r="K76" s="432">
        <v>187</v>
      </c>
      <c r="L76" s="432">
        <v>1</v>
      </c>
      <c r="M76" s="432">
        <v>17</v>
      </c>
      <c r="N76" s="432">
        <v>1</v>
      </c>
      <c r="O76" s="432">
        <v>17</v>
      </c>
      <c r="P76" s="499">
        <v>9.0909090909090912E-2</v>
      </c>
      <c r="Q76" s="433">
        <v>17</v>
      </c>
    </row>
    <row r="77" spans="1:17" ht="14.45" customHeight="1" x14ac:dyDescent="0.2">
      <c r="A77" s="427" t="s">
        <v>2030</v>
      </c>
      <c r="B77" s="428" t="s">
        <v>1847</v>
      </c>
      <c r="C77" s="428" t="s">
        <v>1848</v>
      </c>
      <c r="D77" s="428" t="s">
        <v>1911</v>
      </c>
      <c r="E77" s="428" t="s">
        <v>1912</v>
      </c>
      <c r="F77" s="432"/>
      <c r="G77" s="432"/>
      <c r="H77" s="432"/>
      <c r="I77" s="432"/>
      <c r="J77" s="432">
        <v>5</v>
      </c>
      <c r="K77" s="432">
        <v>1755</v>
      </c>
      <c r="L77" s="432">
        <v>1</v>
      </c>
      <c r="M77" s="432">
        <v>351</v>
      </c>
      <c r="N77" s="432">
        <v>3</v>
      </c>
      <c r="O77" s="432">
        <v>1056</v>
      </c>
      <c r="P77" s="499">
        <v>0.60170940170940168</v>
      </c>
      <c r="Q77" s="433">
        <v>352</v>
      </c>
    </row>
    <row r="78" spans="1:17" ht="14.45" customHeight="1" x14ac:dyDescent="0.2">
      <c r="A78" s="427" t="s">
        <v>2030</v>
      </c>
      <c r="B78" s="428" t="s">
        <v>1847</v>
      </c>
      <c r="C78" s="428" t="s">
        <v>1848</v>
      </c>
      <c r="D78" s="428" t="s">
        <v>1917</v>
      </c>
      <c r="E78" s="428" t="s">
        <v>1918</v>
      </c>
      <c r="F78" s="432">
        <v>4</v>
      </c>
      <c r="G78" s="432">
        <v>1180</v>
      </c>
      <c r="H78" s="432">
        <v>0.9966216216216216</v>
      </c>
      <c r="I78" s="432">
        <v>295</v>
      </c>
      <c r="J78" s="432">
        <v>4</v>
      </c>
      <c r="K78" s="432">
        <v>1184</v>
      </c>
      <c r="L78" s="432">
        <v>1</v>
      </c>
      <c r="M78" s="432">
        <v>296</v>
      </c>
      <c r="N78" s="432">
        <v>3</v>
      </c>
      <c r="O78" s="432">
        <v>891</v>
      </c>
      <c r="P78" s="499">
        <v>0.75253378378378377</v>
      </c>
      <c r="Q78" s="433">
        <v>297</v>
      </c>
    </row>
    <row r="79" spans="1:17" ht="14.45" customHeight="1" x14ac:dyDescent="0.2">
      <c r="A79" s="427" t="s">
        <v>2030</v>
      </c>
      <c r="B79" s="428" t="s">
        <v>1847</v>
      </c>
      <c r="C79" s="428" t="s">
        <v>1848</v>
      </c>
      <c r="D79" s="428" t="s">
        <v>1919</v>
      </c>
      <c r="E79" s="428" t="s">
        <v>1920</v>
      </c>
      <c r="F79" s="432">
        <v>5</v>
      </c>
      <c r="G79" s="432">
        <v>1050</v>
      </c>
      <c r="H79" s="432">
        <v>0.7109004739336493</v>
      </c>
      <c r="I79" s="432">
        <v>210</v>
      </c>
      <c r="J79" s="432">
        <v>7</v>
      </c>
      <c r="K79" s="432">
        <v>1477</v>
      </c>
      <c r="L79" s="432">
        <v>1</v>
      </c>
      <c r="M79" s="432">
        <v>211</v>
      </c>
      <c r="N79" s="432">
        <v>6</v>
      </c>
      <c r="O79" s="432">
        <v>1278</v>
      </c>
      <c r="P79" s="499">
        <v>0.86526743398781314</v>
      </c>
      <c r="Q79" s="433">
        <v>213</v>
      </c>
    </row>
    <row r="80" spans="1:17" ht="14.45" customHeight="1" x14ac:dyDescent="0.2">
      <c r="A80" s="427" t="s">
        <v>2030</v>
      </c>
      <c r="B80" s="428" t="s">
        <v>1847</v>
      </c>
      <c r="C80" s="428" t="s">
        <v>1848</v>
      </c>
      <c r="D80" s="428" t="s">
        <v>1921</v>
      </c>
      <c r="E80" s="428" t="s">
        <v>1922</v>
      </c>
      <c r="F80" s="432">
        <v>3</v>
      </c>
      <c r="G80" s="432">
        <v>120</v>
      </c>
      <c r="H80" s="432">
        <v>1</v>
      </c>
      <c r="I80" s="432">
        <v>40</v>
      </c>
      <c r="J80" s="432">
        <v>3</v>
      </c>
      <c r="K80" s="432">
        <v>120</v>
      </c>
      <c r="L80" s="432">
        <v>1</v>
      </c>
      <c r="M80" s="432">
        <v>40</v>
      </c>
      <c r="N80" s="432">
        <v>3</v>
      </c>
      <c r="O80" s="432">
        <v>120</v>
      </c>
      <c r="P80" s="499">
        <v>1</v>
      </c>
      <c r="Q80" s="433">
        <v>40</v>
      </c>
    </row>
    <row r="81" spans="1:17" ht="14.45" customHeight="1" x14ac:dyDescent="0.2">
      <c r="A81" s="427" t="s">
        <v>2030</v>
      </c>
      <c r="B81" s="428" t="s">
        <v>1847</v>
      </c>
      <c r="C81" s="428" t="s">
        <v>1848</v>
      </c>
      <c r="D81" s="428" t="s">
        <v>1925</v>
      </c>
      <c r="E81" s="428" t="s">
        <v>1926</v>
      </c>
      <c r="F81" s="432">
        <v>4</v>
      </c>
      <c r="G81" s="432">
        <v>684</v>
      </c>
      <c r="H81" s="432">
        <v>0.30769230769230771</v>
      </c>
      <c r="I81" s="432">
        <v>171</v>
      </c>
      <c r="J81" s="432">
        <v>13</v>
      </c>
      <c r="K81" s="432">
        <v>2223</v>
      </c>
      <c r="L81" s="432">
        <v>1</v>
      </c>
      <c r="M81" s="432">
        <v>171</v>
      </c>
      <c r="N81" s="432">
        <v>7</v>
      </c>
      <c r="O81" s="432">
        <v>1197</v>
      </c>
      <c r="P81" s="499">
        <v>0.53846153846153844</v>
      </c>
      <c r="Q81" s="433">
        <v>171</v>
      </c>
    </row>
    <row r="82" spans="1:17" ht="14.45" customHeight="1" x14ac:dyDescent="0.2">
      <c r="A82" s="427" t="s">
        <v>2030</v>
      </c>
      <c r="B82" s="428" t="s">
        <v>1847</v>
      </c>
      <c r="C82" s="428" t="s">
        <v>1848</v>
      </c>
      <c r="D82" s="428" t="s">
        <v>1927</v>
      </c>
      <c r="E82" s="428" t="s">
        <v>1928</v>
      </c>
      <c r="F82" s="432">
        <v>1</v>
      </c>
      <c r="G82" s="432">
        <v>327</v>
      </c>
      <c r="H82" s="432">
        <v>0.33231707317073172</v>
      </c>
      <c r="I82" s="432">
        <v>327</v>
      </c>
      <c r="J82" s="432">
        <v>3</v>
      </c>
      <c r="K82" s="432">
        <v>984</v>
      </c>
      <c r="L82" s="432">
        <v>1</v>
      </c>
      <c r="M82" s="432">
        <v>328</v>
      </c>
      <c r="N82" s="432"/>
      <c r="O82" s="432"/>
      <c r="P82" s="499"/>
      <c r="Q82" s="433"/>
    </row>
    <row r="83" spans="1:17" ht="14.45" customHeight="1" x14ac:dyDescent="0.2">
      <c r="A83" s="427" t="s">
        <v>2030</v>
      </c>
      <c r="B83" s="428" t="s">
        <v>1847</v>
      </c>
      <c r="C83" s="428" t="s">
        <v>1848</v>
      </c>
      <c r="D83" s="428" t="s">
        <v>1929</v>
      </c>
      <c r="E83" s="428" t="s">
        <v>1930</v>
      </c>
      <c r="F83" s="432">
        <v>1</v>
      </c>
      <c r="G83" s="432">
        <v>691</v>
      </c>
      <c r="H83" s="432"/>
      <c r="I83" s="432">
        <v>691</v>
      </c>
      <c r="J83" s="432"/>
      <c r="K83" s="432"/>
      <c r="L83" s="432"/>
      <c r="M83" s="432"/>
      <c r="N83" s="432">
        <v>1</v>
      </c>
      <c r="O83" s="432">
        <v>693</v>
      </c>
      <c r="P83" s="499"/>
      <c r="Q83" s="433">
        <v>693</v>
      </c>
    </row>
    <row r="84" spans="1:17" ht="14.45" customHeight="1" x14ac:dyDescent="0.2">
      <c r="A84" s="427" t="s">
        <v>2030</v>
      </c>
      <c r="B84" s="428" t="s">
        <v>1847</v>
      </c>
      <c r="C84" s="428" t="s">
        <v>1848</v>
      </c>
      <c r="D84" s="428" t="s">
        <v>1931</v>
      </c>
      <c r="E84" s="428" t="s">
        <v>1932</v>
      </c>
      <c r="F84" s="432">
        <v>4</v>
      </c>
      <c r="G84" s="432">
        <v>1400</v>
      </c>
      <c r="H84" s="432">
        <v>1.3295346628679963</v>
      </c>
      <c r="I84" s="432">
        <v>350</v>
      </c>
      <c r="J84" s="432">
        <v>3</v>
      </c>
      <c r="K84" s="432">
        <v>1053</v>
      </c>
      <c r="L84" s="432">
        <v>1</v>
      </c>
      <c r="M84" s="432">
        <v>351</v>
      </c>
      <c r="N84" s="432">
        <v>2</v>
      </c>
      <c r="O84" s="432">
        <v>702</v>
      </c>
      <c r="P84" s="499">
        <v>0.66666666666666663</v>
      </c>
      <c r="Q84" s="433">
        <v>351</v>
      </c>
    </row>
    <row r="85" spans="1:17" ht="14.45" customHeight="1" x14ac:dyDescent="0.2">
      <c r="A85" s="427" t="s">
        <v>2030</v>
      </c>
      <c r="B85" s="428" t="s">
        <v>1847</v>
      </c>
      <c r="C85" s="428" t="s">
        <v>1848</v>
      </c>
      <c r="D85" s="428" t="s">
        <v>1933</v>
      </c>
      <c r="E85" s="428" t="s">
        <v>1934</v>
      </c>
      <c r="F85" s="432">
        <v>4</v>
      </c>
      <c r="G85" s="432">
        <v>696</v>
      </c>
      <c r="H85" s="432">
        <v>1.3333333333333333</v>
      </c>
      <c r="I85" s="432">
        <v>174</v>
      </c>
      <c r="J85" s="432">
        <v>3</v>
      </c>
      <c r="K85" s="432">
        <v>522</v>
      </c>
      <c r="L85" s="432">
        <v>1</v>
      </c>
      <c r="M85" s="432">
        <v>174</v>
      </c>
      <c r="N85" s="432">
        <v>3</v>
      </c>
      <c r="O85" s="432">
        <v>522</v>
      </c>
      <c r="P85" s="499">
        <v>1</v>
      </c>
      <c r="Q85" s="433">
        <v>174</v>
      </c>
    </row>
    <row r="86" spans="1:17" ht="14.45" customHeight="1" x14ac:dyDescent="0.2">
      <c r="A86" s="427" t="s">
        <v>2030</v>
      </c>
      <c r="B86" s="428" t="s">
        <v>1847</v>
      </c>
      <c r="C86" s="428" t="s">
        <v>1848</v>
      </c>
      <c r="D86" s="428" t="s">
        <v>1935</v>
      </c>
      <c r="E86" s="428" t="s">
        <v>1936</v>
      </c>
      <c r="F86" s="432">
        <v>60</v>
      </c>
      <c r="G86" s="432">
        <v>24060</v>
      </c>
      <c r="H86" s="432">
        <v>0.4</v>
      </c>
      <c r="I86" s="432">
        <v>401</v>
      </c>
      <c r="J86" s="432">
        <v>150</v>
      </c>
      <c r="K86" s="432">
        <v>60150</v>
      </c>
      <c r="L86" s="432">
        <v>1</v>
      </c>
      <c r="M86" s="432">
        <v>401</v>
      </c>
      <c r="N86" s="432">
        <v>114</v>
      </c>
      <c r="O86" s="432">
        <v>45828</v>
      </c>
      <c r="P86" s="499">
        <v>0.76189526184538658</v>
      </c>
      <c r="Q86" s="433">
        <v>402</v>
      </c>
    </row>
    <row r="87" spans="1:17" ht="14.45" customHeight="1" x14ac:dyDescent="0.2">
      <c r="A87" s="427" t="s">
        <v>2030</v>
      </c>
      <c r="B87" s="428" t="s">
        <v>1847</v>
      </c>
      <c r="C87" s="428" t="s">
        <v>1848</v>
      </c>
      <c r="D87" s="428" t="s">
        <v>1937</v>
      </c>
      <c r="E87" s="428" t="s">
        <v>1938</v>
      </c>
      <c r="F87" s="432">
        <v>2</v>
      </c>
      <c r="G87" s="432">
        <v>1310</v>
      </c>
      <c r="H87" s="432">
        <v>1.9969512195121952</v>
      </c>
      <c r="I87" s="432">
        <v>655</v>
      </c>
      <c r="J87" s="432">
        <v>1</v>
      </c>
      <c r="K87" s="432">
        <v>656</v>
      </c>
      <c r="L87" s="432">
        <v>1</v>
      </c>
      <c r="M87" s="432">
        <v>656</v>
      </c>
      <c r="N87" s="432">
        <v>1</v>
      </c>
      <c r="O87" s="432">
        <v>657</v>
      </c>
      <c r="P87" s="499">
        <v>1.0015243902439024</v>
      </c>
      <c r="Q87" s="433">
        <v>657</v>
      </c>
    </row>
    <row r="88" spans="1:17" ht="14.45" customHeight="1" x14ac:dyDescent="0.2">
      <c r="A88" s="427" t="s">
        <v>2030</v>
      </c>
      <c r="B88" s="428" t="s">
        <v>1847</v>
      </c>
      <c r="C88" s="428" t="s">
        <v>1848</v>
      </c>
      <c r="D88" s="428" t="s">
        <v>1939</v>
      </c>
      <c r="E88" s="428" t="s">
        <v>1940</v>
      </c>
      <c r="F88" s="432">
        <v>2</v>
      </c>
      <c r="G88" s="432">
        <v>1310</v>
      </c>
      <c r="H88" s="432">
        <v>1.9969512195121952</v>
      </c>
      <c r="I88" s="432">
        <v>655</v>
      </c>
      <c r="J88" s="432">
        <v>1</v>
      </c>
      <c r="K88" s="432">
        <v>656</v>
      </c>
      <c r="L88" s="432">
        <v>1</v>
      </c>
      <c r="M88" s="432">
        <v>656</v>
      </c>
      <c r="N88" s="432">
        <v>1</v>
      </c>
      <c r="O88" s="432">
        <v>657</v>
      </c>
      <c r="P88" s="499">
        <v>1.0015243902439024</v>
      </c>
      <c r="Q88" s="433">
        <v>657</v>
      </c>
    </row>
    <row r="89" spans="1:17" ht="14.45" customHeight="1" x14ac:dyDescent="0.2">
      <c r="A89" s="427" t="s">
        <v>2030</v>
      </c>
      <c r="B89" s="428" t="s">
        <v>1847</v>
      </c>
      <c r="C89" s="428" t="s">
        <v>1848</v>
      </c>
      <c r="D89" s="428" t="s">
        <v>1943</v>
      </c>
      <c r="E89" s="428" t="s">
        <v>1944</v>
      </c>
      <c r="F89" s="432">
        <v>2</v>
      </c>
      <c r="G89" s="432">
        <v>1390</v>
      </c>
      <c r="H89" s="432"/>
      <c r="I89" s="432">
        <v>695</v>
      </c>
      <c r="J89" s="432"/>
      <c r="K89" s="432"/>
      <c r="L89" s="432"/>
      <c r="M89" s="432"/>
      <c r="N89" s="432">
        <v>4</v>
      </c>
      <c r="O89" s="432">
        <v>2788</v>
      </c>
      <c r="P89" s="499"/>
      <c r="Q89" s="433">
        <v>697</v>
      </c>
    </row>
    <row r="90" spans="1:17" ht="14.45" customHeight="1" x14ac:dyDescent="0.2">
      <c r="A90" s="427" t="s">
        <v>2030</v>
      </c>
      <c r="B90" s="428" t="s">
        <v>1847</v>
      </c>
      <c r="C90" s="428" t="s">
        <v>1848</v>
      </c>
      <c r="D90" s="428" t="s">
        <v>1945</v>
      </c>
      <c r="E90" s="428" t="s">
        <v>1946</v>
      </c>
      <c r="F90" s="432">
        <v>2</v>
      </c>
      <c r="G90" s="432">
        <v>1358</v>
      </c>
      <c r="H90" s="432">
        <v>2</v>
      </c>
      <c r="I90" s="432">
        <v>679</v>
      </c>
      <c r="J90" s="432">
        <v>1</v>
      </c>
      <c r="K90" s="432">
        <v>679</v>
      </c>
      <c r="L90" s="432">
        <v>1</v>
      </c>
      <c r="M90" s="432">
        <v>679</v>
      </c>
      <c r="N90" s="432">
        <v>2</v>
      </c>
      <c r="O90" s="432">
        <v>1360</v>
      </c>
      <c r="P90" s="499">
        <v>2.0029455081001473</v>
      </c>
      <c r="Q90" s="433">
        <v>680</v>
      </c>
    </row>
    <row r="91" spans="1:17" ht="14.45" customHeight="1" x14ac:dyDescent="0.2">
      <c r="A91" s="427" t="s">
        <v>2030</v>
      </c>
      <c r="B91" s="428" t="s">
        <v>1847</v>
      </c>
      <c r="C91" s="428" t="s">
        <v>1848</v>
      </c>
      <c r="D91" s="428" t="s">
        <v>1947</v>
      </c>
      <c r="E91" s="428" t="s">
        <v>1948</v>
      </c>
      <c r="F91" s="432">
        <v>8</v>
      </c>
      <c r="G91" s="432">
        <v>3824</v>
      </c>
      <c r="H91" s="432">
        <v>1</v>
      </c>
      <c r="I91" s="432">
        <v>478</v>
      </c>
      <c r="J91" s="432">
        <v>8</v>
      </c>
      <c r="K91" s="432">
        <v>3824</v>
      </c>
      <c r="L91" s="432">
        <v>1</v>
      </c>
      <c r="M91" s="432">
        <v>478</v>
      </c>
      <c r="N91" s="432">
        <v>5</v>
      </c>
      <c r="O91" s="432">
        <v>2395</v>
      </c>
      <c r="P91" s="499">
        <v>0.62630753138075312</v>
      </c>
      <c r="Q91" s="433">
        <v>479</v>
      </c>
    </row>
    <row r="92" spans="1:17" ht="14.45" customHeight="1" x14ac:dyDescent="0.2">
      <c r="A92" s="427" t="s">
        <v>2030</v>
      </c>
      <c r="B92" s="428" t="s">
        <v>1847</v>
      </c>
      <c r="C92" s="428" t="s">
        <v>1848</v>
      </c>
      <c r="D92" s="428" t="s">
        <v>1949</v>
      </c>
      <c r="E92" s="428" t="s">
        <v>1950</v>
      </c>
      <c r="F92" s="432">
        <v>4</v>
      </c>
      <c r="G92" s="432">
        <v>1168</v>
      </c>
      <c r="H92" s="432">
        <v>0.56947830326669913</v>
      </c>
      <c r="I92" s="432">
        <v>292</v>
      </c>
      <c r="J92" s="432">
        <v>7</v>
      </c>
      <c r="K92" s="432">
        <v>2051</v>
      </c>
      <c r="L92" s="432">
        <v>1</v>
      </c>
      <c r="M92" s="432">
        <v>293</v>
      </c>
      <c r="N92" s="432">
        <v>5</v>
      </c>
      <c r="O92" s="432">
        <v>1470</v>
      </c>
      <c r="P92" s="499">
        <v>0.71672354948805461</v>
      </c>
      <c r="Q92" s="433">
        <v>294</v>
      </c>
    </row>
    <row r="93" spans="1:17" ht="14.45" customHeight="1" x14ac:dyDescent="0.2">
      <c r="A93" s="427" t="s">
        <v>2030</v>
      </c>
      <c r="B93" s="428" t="s">
        <v>1847</v>
      </c>
      <c r="C93" s="428" t="s">
        <v>1848</v>
      </c>
      <c r="D93" s="428" t="s">
        <v>1951</v>
      </c>
      <c r="E93" s="428" t="s">
        <v>1952</v>
      </c>
      <c r="F93" s="432">
        <v>2</v>
      </c>
      <c r="G93" s="432">
        <v>1628</v>
      </c>
      <c r="H93" s="432">
        <v>0.20198511166253103</v>
      </c>
      <c r="I93" s="432">
        <v>814</v>
      </c>
      <c r="J93" s="432">
        <v>10</v>
      </c>
      <c r="K93" s="432">
        <v>8060</v>
      </c>
      <c r="L93" s="432">
        <v>1</v>
      </c>
      <c r="M93" s="432">
        <v>806</v>
      </c>
      <c r="N93" s="432">
        <v>5</v>
      </c>
      <c r="O93" s="432">
        <v>4040</v>
      </c>
      <c r="P93" s="499">
        <v>0.50124069478908184</v>
      </c>
      <c r="Q93" s="433">
        <v>808</v>
      </c>
    </row>
    <row r="94" spans="1:17" ht="14.45" customHeight="1" x14ac:dyDescent="0.2">
      <c r="A94" s="427" t="s">
        <v>2030</v>
      </c>
      <c r="B94" s="428" t="s">
        <v>1847</v>
      </c>
      <c r="C94" s="428" t="s">
        <v>1848</v>
      </c>
      <c r="D94" s="428" t="s">
        <v>1953</v>
      </c>
      <c r="E94" s="428" t="s">
        <v>1954</v>
      </c>
      <c r="F94" s="432">
        <v>3</v>
      </c>
      <c r="G94" s="432">
        <v>504</v>
      </c>
      <c r="H94" s="432">
        <v>1.5</v>
      </c>
      <c r="I94" s="432">
        <v>168</v>
      </c>
      <c r="J94" s="432">
        <v>2</v>
      </c>
      <c r="K94" s="432">
        <v>336</v>
      </c>
      <c r="L94" s="432">
        <v>1</v>
      </c>
      <c r="M94" s="432">
        <v>168</v>
      </c>
      <c r="N94" s="432">
        <v>2</v>
      </c>
      <c r="O94" s="432">
        <v>336</v>
      </c>
      <c r="P94" s="499">
        <v>1</v>
      </c>
      <c r="Q94" s="433">
        <v>168</v>
      </c>
    </row>
    <row r="95" spans="1:17" ht="14.45" customHeight="1" x14ac:dyDescent="0.2">
      <c r="A95" s="427" t="s">
        <v>2030</v>
      </c>
      <c r="B95" s="428" t="s">
        <v>1847</v>
      </c>
      <c r="C95" s="428" t="s">
        <v>1848</v>
      </c>
      <c r="D95" s="428" t="s">
        <v>1957</v>
      </c>
      <c r="E95" s="428" t="s">
        <v>1958</v>
      </c>
      <c r="F95" s="432">
        <v>15</v>
      </c>
      <c r="G95" s="432">
        <v>8610</v>
      </c>
      <c r="H95" s="432">
        <v>0.6</v>
      </c>
      <c r="I95" s="432">
        <v>574</v>
      </c>
      <c r="J95" s="432">
        <v>25</v>
      </c>
      <c r="K95" s="432">
        <v>14350</v>
      </c>
      <c r="L95" s="432">
        <v>1</v>
      </c>
      <c r="M95" s="432">
        <v>574</v>
      </c>
      <c r="N95" s="432">
        <v>19</v>
      </c>
      <c r="O95" s="432">
        <v>10925</v>
      </c>
      <c r="P95" s="499">
        <v>0.76132404181184665</v>
      </c>
      <c r="Q95" s="433">
        <v>575</v>
      </c>
    </row>
    <row r="96" spans="1:17" ht="14.45" customHeight="1" x14ac:dyDescent="0.2">
      <c r="A96" s="427" t="s">
        <v>2030</v>
      </c>
      <c r="B96" s="428" t="s">
        <v>1847</v>
      </c>
      <c r="C96" s="428" t="s">
        <v>1848</v>
      </c>
      <c r="D96" s="428" t="s">
        <v>1959</v>
      </c>
      <c r="E96" s="428" t="s">
        <v>1960</v>
      </c>
      <c r="F96" s="432">
        <v>4</v>
      </c>
      <c r="G96" s="432">
        <v>748</v>
      </c>
      <c r="H96" s="432">
        <v>0.56838905775075987</v>
      </c>
      <c r="I96" s="432">
        <v>187</v>
      </c>
      <c r="J96" s="432">
        <v>7</v>
      </c>
      <c r="K96" s="432">
        <v>1316</v>
      </c>
      <c r="L96" s="432">
        <v>1</v>
      </c>
      <c r="M96" s="432">
        <v>188</v>
      </c>
      <c r="N96" s="432">
        <v>3</v>
      </c>
      <c r="O96" s="432">
        <v>564</v>
      </c>
      <c r="P96" s="499">
        <v>0.42857142857142855</v>
      </c>
      <c r="Q96" s="433">
        <v>188</v>
      </c>
    </row>
    <row r="97" spans="1:17" ht="14.45" customHeight="1" x14ac:dyDescent="0.2">
      <c r="A97" s="427" t="s">
        <v>2030</v>
      </c>
      <c r="B97" s="428" t="s">
        <v>1847</v>
      </c>
      <c r="C97" s="428" t="s">
        <v>1848</v>
      </c>
      <c r="D97" s="428" t="s">
        <v>1963</v>
      </c>
      <c r="E97" s="428" t="s">
        <v>1964</v>
      </c>
      <c r="F97" s="432">
        <v>2</v>
      </c>
      <c r="G97" s="432">
        <v>2800</v>
      </c>
      <c r="H97" s="432">
        <v>2</v>
      </c>
      <c r="I97" s="432">
        <v>1400</v>
      </c>
      <c r="J97" s="432">
        <v>1</v>
      </c>
      <c r="K97" s="432">
        <v>1400</v>
      </c>
      <c r="L97" s="432">
        <v>1</v>
      </c>
      <c r="M97" s="432">
        <v>1400</v>
      </c>
      <c r="N97" s="432">
        <v>1</v>
      </c>
      <c r="O97" s="432">
        <v>1401</v>
      </c>
      <c r="P97" s="499">
        <v>1.0007142857142857</v>
      </c>
      <c r="Q97" s="433">
        <v>1401</v>
      </c>
    </row>
    <row r="98" spans="1:17" ht="14.45" customHeight="1" x14ac:dyDescent="0.2">
      <c r="A98" s="427" t="s">
        <v>2030</v>
      </c>
      <c r="B98" s="428" t="s">
        <v>1847</v>
      </c>
      <c r="C98" s="428" t="s">
        <v>1848</v>
      </c>
      <c r="D98" s="428" t="s">
        <v>1967</v>
      </c>
      <c r="E98" s="428" t="s">
        <v>1968</v>
      </c>
      <c r="F98" s="432"/>
      <c r="G98" s="432"/>
      <c r="H98" s="432"/>
      <c r="I98" s="432"/>
      <c r="J98" s="432">
        <v>1</v>
      </c>
      <c r="K98" s="432">
        <v>190</v>
      </c>
      <c r="L98" s="432">
        <v>1</v>
      </c>
      <c r="M98" s="432">
        <v>190</v>
      </c>
      <c r="N98" s="432"/>
      <c r="O98" s="432"/>
      <c r="P98" s="499"/>
      <c r="Q98" s="433"/>
    </row>
    <row r="99" spans="1:17" ht="14.45" customHeight="1" x14ac:dyDescent="0.2">
      <c r="A99" s="427" t="s">
        <v>2030</v>
      </c>
      <c r="B99" s="428" t="s">
        <v>1847</v>
      </c>
      <c r="C99" s="428" t="s">
        <v>1848</v>
      </c>
      <c r="D99" s="428" t="s">
        <v>1969</v>
      </c>
      <c r="E99" s="428" t="s">
        <v>1970</v>
      </c>
      <c r="F99" s="432">
        <v>2</v>
      </c>
      <c r="G99" s="432">
        <v>1628</v>
      </c>
      <c r="H99" s="432">
        <v>0.20198511166253103</v>
      </c>
      <c r="I99" s="432">
        <v>814</v>
      </c>
      <c r="J99" s="432">
        <v>10</v>
      </c>
      <c r="K99" s="432">
        <v>8060</v>
      </c>
      <c r="L99" s="432">
        <v>1</v>
      </c>
      <c r="M99" s="432">
        <v>806</v>
      </c>
      <c r="N99" s="432">
        <v>5</v>
      </c>
      <c r="O99" s="432">
        <v>4040</v>
      </c>
      <c r="P99" s="499">
        <v>0.50124069478908184</v>
      </c>
      <c r="Q99" s="433">
        <v>808</v>
      </c>
    </row>
    <row r="100" spans="1:17" ht="14.45" customHeight="1" x14ac:dyDescent="0.2">
      <c r="A100" s="427" t="s">
        <v>2030</v>
      </c>
      <c r="B100" s="428" t="s">
        <v>1847</v>
      </c>
      <c r="C100" s="428" t="s">
        <v>1848</v>
      </c>
      <c r="D100" s="428" t="s">
        <v>1973</v>
      </c>
      <c r="E100" s="428" t="s">
        <v>1974</v>
      </c>
      <c r="F100" s="432">
        <v>1</v>
      </c>
      <c r="G100" s="432">
        <v>261</v>
      </c>
      <c r="H100" s="432"/>
      <c r="I100" s="432">
        <v>261</v>
      </c>
      <c r="J100" s="432"/>
      <c r="K100" s="432"/>
      <c r="L100" s="432"/>
      <c r="M100" s="432"/>
      <c r="N100" s="432">
        <v>1</v>
      </c>
      <c r="O100" s="432">
        <v>263</v>
      </c>
      <c r="P100" s="499"/>
      <c r="Q100" s="433">
        <v>263</v>
      </c>
    </row>
    <row r="101" spans="1:17" ht="14.45" customHeight="1" x14ac:dyDescent="0.2">
      <c r="A101" s="427" t="s">
        <v>2030</v>
      </c>
      <c r="B101" s="428" t="s">
        <v>1847</v>
      </c>
      <c r="C101" s="428" t="s">
        <v>1848</v>
      </c>
      <c r="D101" s="428" t="s">
        <v>1979</v>
      </c>
      <c r="E101" s="428" t="s">
        <v>1980</v>
      </c>
      <c r="F101" s="432"/>
      <c r="G101" s="432"/>
      <c r="H101" s="432"/>
      <c r="I101" s="432"/>
      <c r="J101" s="432">
        <v>1</v>
      </c>
      <c r="K101" s="432">
        <v>246</v>
      </c>
      <c r="L101" s="432">
        <v>1</v>
      </c>
      <c r="M101" s="432">
        <v>246</v>
      </c>
      <c r="N101" s="432"/>
      <c r="O101" s="432"/>
      <c r="P101" s="499"/>
      <c r="Q101" s="433"/>
    </row>
    <row r="102" spans="1:17" ht="14.45" customHeight="1" x14ac:dyDescent="0.2">
      <c r="A102" s="427" t="s">
        <v>2030</v>
      </c>
      <c r="B102" s="428" t="s">
        <v>1847</v>
      </c>
      <c r="C102" s="428" t="s">
        <v>1848</v>
      </c>
      <c r="D102" s="428" t="s">
        <v>1981</v>
      </c>
      <c r="E102" s="428" t="s">
        <v>1982</v>
      </c>
      <c r="F102" s="432"/>
      <c r="G102" s="432"/>
      <c r="H102" s="432"/>
      <c r="I102" s="432"/>
      <c r="J102" s="432">
        <v>1</v>
      </c>
      <c r="K102" s="432">
        <v>421</v>
      </c>
      <c r="L102" s="432">
        <v>1</v>
      </c>
      <c r="M102" s="432">
        <v>421</v>
      </c>
      <c r="N102" s="432"/>
      <c r="O102" s="432"/>
      <c r="P102" s="499"/>
      <c r="Q102" s="433"/>
    </row>
    <row r="103" spans="1:17" ht="14.45" customHeight="1" x14ac:dyDescent="0.2">
      <c r="A103" s="427" t="s">
        <v>2030</v>
      </c>
      <c r="B103" s="428" t="s">
        <v>1847</v>
      </c>
      <c r="C103" s="428" t="s">
        <v>1848</v>
      </c>
      <c r="D103" s="428" t="s">
        <v>1993</v>
      </c>
      <c r="E103" s="428" t="s">
        <v>1994</v>
      </c>
      <c r="F103" s="432"/>
      <c r="G103" s="432"/>
      <c r="H103" s="432"/>
      <c r="I103" s="432"/>
      <c r="J103" s="432"/>
      <c r="K103" s="432"/>
      <c r="L103" s="432"/>
      <c r="M103" s="432"/>
      <c r="N103" s="432">
        <v>2</v>
      </c>
      <c r="O103" s="432">
        <v>936</v>
      </c>
      <c r="P103" s="499"/>
      <c r="Q103" s="433">
        <v>468</v>
      </c>
    </row>
    <row r="104" spans="1:17" ht="14.45" customHeight="1" x14ac:dyDescent="0.2">
      <c r="A104" s="427" t="s">
        <v>2031</v>
      </c>
      <c r="B104" s="428" t="s">
        <v>1847</v>
      </c>
      <c r="C104" s="428" t="s">
        <v>1848</v>
      </c>
      <c r="D104" s="428" t="s">
        <v>1849</v>
      </c>
      <c r="E104" s="428" t="s">
        <v>1850</v>
      </c>
      <c r="F104" s="432">
        <v>28</v>
      </c>
      <c r="G104" s="432">
        <v>41524</v>
      </c>
      <c r="H104" s="432">
        <v>1.3971736204576044</v>
      </c>
      <c r="I104" s="432">
        <v>1483</v>
      </c>
      <c r="J104" s="432">
        <v>20</v>
      </c>
      <c r="K104" s="432">
        <v>29720</v>
      </c>
      <c r="L104" s="432">
        <v>1</v>
      </c>
      <c r="M104" s="432">
        <v>1486</v>
      </c>
      <c r="N104" s="432">
        <v>19</v>
      </c>
      <c r="O104" s="432">
        <v>28272</v>
      </c>
      <c r="P104" s="499">
        <v>0.95127860026917899</v>
      </c>
      <c r="Q104" s="433">
        <v>1488</v>
      </c>
    </row>
    <row r="105" spans="1:17" ht="14.45" customHeight="1" x14ac:dyDescent="0.2">
      <c r="A105" s="427" t="s">
        <v>2031</v>
      </c>
      <c r="B105" s="428" t="s">
        <v>1847</v>
      </c>
      <c r="C105" s="428" t="s">
        <v>1848</v>
      </c>
      <c r="D105" s="428" t="s">
        <v>1851</v>
      </c>
      <c r="E105" s="428" t="s">
        <v>1852</v>
      </c>
      <c r="F105" s="432">
        <v>4</v>
      </c>
      <c r="G105" s="432">
        <v>15664</v>
      </c>
      <c r="H105" s="432">
        <v>3.988795518207283</v>
      </c>
      <c r="I105" s="432">
        <v>3916</v>
      </c>
      <c r="J105" s="432">
        <v>1</v>
      </c>
      <c r="K105" s="432">
        <v>3927</v>
      </c>
      <c r="L105" s="432">
        <v>1</v>
      </c>
      <c r="M105" s="432">
        <v>3927</v>
      </c>
      <c r="N105" s="432"/>
      <c r="O105" s="432"/>
      <c r="P105" s="499"/>
      <c r="Q105" s="433"/>
    </row>
    <row r="106" spans="1:17" ht="14.45" customHeight="1" x14ac:dyDescent="0.2">
      <c r="A106" s="427" t="s">
        <v>2031</v>
      </c>
      <c r="B106" s="428" t="s">
        <v>1847</v>
      </c>
      <c r="C106" s="428" t="s">
        <v>1848</v>
      </c>
      <c r="D106" s="428" t="s">
        <v>1853</v>
      </c>
      <c r="E106" s="428" t="s">
        <v>1854</v>
      </c>
      <c r="F106" s="432">
        <v>34</v>
      </c>
      <c r="G106" s="432">
        <v>22372</v>
      </c>
      <c r="H106" s="432">
        <v>1.05767776096823</v>
      </c>
      <c r="I106" s="432">
        <v>658</v>
      </c>
      <c r="J106" s="432">
        <v>32</v>
      </c>
      <c r="K106" s="432">
        <v>21152</v>
      </c>
      <c r="L106" s="432">
        <v>1</v>
      </c>
      <c r="M106" s="432">
        <v>661</v>
      </c>
      <c r="N106" s="432">
        <v>31</v>
      </c>
      <c r="O106" s="432">
        <v>20553</v>
      </c>
      <c r="P106" s="499">
        <v>0.97168116490166412</v>
      </c>
      <c r="Q106" s="433">
        <v>663</v>
      </c>
    </row>
    <row r="107" spans="1:17" ht="14.45" customHeight="1" x14ac:dyDescent="0.2">
      <c r="A107" s="427" t="s">
        <v>2031</v>
      </c>
      <c r="B107" s="428" t="s">
        <v>1847</v>
      </c>
      <c r="C107" s="428" t="s">
        <v>1848</v>
      </c>
      <c r="D107" s="428" t="s">
        <v>1855</v>
      </c>
      <c r="E107" s="428" t="s">
        <v>1856</v>
      </c>
      <c r="F107" s="432">
        <v>1</v>
      </c>
      <c r="G107" s="432">
        <v>1034</v>
      </c>
      <c r="H107" s="432">
        <v>0.98476190476190473</v>
      </c>
      <c r="I107" s="432">
        <v>1034</v>
      </c>
      <c r="J107" s="432">
        <v>1</v>
      </c>
      <c r="K107" s="432">
        <v>1050</v>
      </c>
      <c r="L107" s="432">
        <v>1</v>
      </c>
      <c r="M107" s="432">
        <v>1050</v>
      </c>
      <c r="N107" s="432">
        <v>1</v>
      </c>
      <c r="O107" s="432">
        <v>1064</v>
      </c>
      <c r="P107" s="499">
        <v>1.0133333333333334</v>
      </c>
      <c r="Q107" s="433">
        <v>1064</v>
      </c>
    </row>
    <row r="108" spans="1:17" ht="14.45" customHeight="1" x14ac:dyDescent="0.2">
      <c r="A108" s="427" t="s">
        <v>2031</v>
      </c>
      <c r="B108" s="428" t="s">
        <v>1847</v>
      </c>
      <c r="C108" s="428" t="s">
        <v>1848</v>
      </c>
      <c r="D108" s="428" t="s">
        <v>1857</v>
      </c>
      <c r="E108" s="428" t="s">
        <v>1858</v>
      </c>
      <c r="F108" s="432">
        <v>22</v>
      </c>
      <c r="G108" s="432">
        <v>23958</v>
      </c>
      <c r="H108" s="432">
        <v>1.8117059891107079</v>
      </c>
      <c r="I108" s="432">
        <v>1089</v>
      </c>
      <c r="J108" s="432">
        <v>12</v>
      </c>
      <c r="K108" s="432">
        <v>13224</v>
      </c>
      <c r="L108" s="432">
        <v>1</v>
      </c>
      <c r="M108" s="432">
        <v>1102</v>
      </c>
      <c r="N108" s="432">
        <v>9</v>
      </c>
      <c r="O108" s="432">
        <v>10026</v>
      </c>
      <c r="P108" s="499">
        <v>0.75816696914700543</v>
      </c>
      <c r="Q108" s="433">
        <v>1114</v>
      </c>
    </row>
    <row r="109" spans="1:17" ht="14.45" customHeight="1" x14ac:dyDescent="0.2">
      <c r="A109" s="427" t="s">
        <v>2031</v>
      </c>
      <c r="B109" s="428" t="s">
        <v>1847</v>
      </c>
      <c r="C109" s="428" t="s">
        <v>1848</v>
      </c>
      <c r="D109" s="428" t="s">
        <v>1859</v>
      </c>
      <c r="E109" s="428" t="s">
        <v>1860</v>
      </c>
      <c r="F109" s="432">
        <v>8</v>
      </c>
      <c r="G109" s="432">
        <v>6744</v>
      </c>
      <c r="H109" s="432">
        <v>1.5943262411347519</v>
      </c>
      <c r="I109" s="432">
        <v>843</v>
      </c>
      <c r="J109" s="432">
        <v>5</v>
      </c>
      <c r="K109" s="432">
        <v>4230</v>
      </c>
      <c r="L109" s="432">
        <v>1</v>
      </c>
      <c r="M109" s="432">
        <v>846</v>
      </c>
      <c r="N109" s="432"/>
      <c r="O109" s="432"/>
      <c r="P109" s="499"/>
      <c r="Q109" s="433"/>
    </row>
    <row r="110" spans="1:17" ht="14.45" customHeight="1" x14ac:dyDescent="0.2">
      <c r="A110" s="427" t="s">
        <v>2031</v>
      </c>
      <c r="B110" s="428" t="s">
        <v>1847</v>
      </c>
      <c r="C110" s="428" t="s">
        <v>1848</v>
      </c>
      <c r="D110" s="428" t="s">
        <v>1861</v>
      </c>
      <c r="E110" s="428" t="s">
        <v>1862</v>
      </c>
      <c r="F110" s="432">
        <v>22</v>
      </c>
      <c r="G110" s="432">
        <v>4554</v>
      </c>
      <c r="H110" s="432">
        <v>1.8071428571428572</v>
      </c>
      <c r="I110" s="432">
        <v>207</v>
      </c>
      <c r="J110" s="432">
        <v>12</v>
      </c>
      <c r="K110" s="432">
        <v>2520</v>
      </c>
      <c r="L110" s="432">
        <v>1</v>
      </c>
      <c r="M110" s="432">
        <v>210</v>
      </c>
      <c r="N110" s="432">
        <v>9</v>
      </c>
      <c r="O110" s="432">
        <v>1908</v>
      </c>
      <c r="P110" s="499">
        <v>0.75714285714285712</v>
      </c>
      <c r="Q110" s="433">
        <v>212</v>
      </c>
    </row>
    <row r="111" spans="1:17" ht="14.45" customHeight="1" x14ac:dyDescent="0.2">
      <c r="A111" s="427" t="s">
        <v>2031</v>
      </c>
      <c r="B111" s="428" t="s">
        <v>1847</v>
      </c>
      <c r="C111" s="428" t="s">
        <v>1848</v>
      </c>
      <c r="D111" s="428" t="s">
        <v>1863</v>
      </c>
      <c r="E111" s="428" t="s">
        <v>1864</v>
      </c>
      <c r="F111" s="432">
        <v>10</v>
      </c>
      <c r="G111" s="432">
        <v>8140</v>
      </c>
      <c r="H111" s="432">
        <v>1.0099255583126552</v>
      </c>
      <c r="I111" s="432">
        <v>814</v>
      </c>
      <c r="J111" s="432">
        <v>10</v>
      </c>
      <c r="K111" s="432">
        <v>8060</v>
      </c>
      <c r="L111" s="432">
        <v>1</v>
      </c>
      <c r="M111" s="432">
        <v>806</v>
      </c>
      <c r="N111" s="432">
        <v>11</v>
      </c>
      <c r="O111" s="432">
        <v>8888</v>
      </c>
      <c r="P111" s="499">
        <v>1.1027295285359802</v>
      </c>
      <c r="Q111" s="433">
        <v>808</v>
      </c>
    </row>
    <row r="112" spans="1:17" ht="14.45" customHeight="1" x14ac:dyDescent="0.2">
      <c r="A112" s="427" t="s">
        <v>2031</v>
      </c>
      <c r="B112" s="428" t="s">
        <v>1847</v>
      </c>
      <c r="C112" s="428" t="s">
        <v>1848</v>
      </c>
      <c r="D112" s="428" t="s">
        <v>1865</v>
      </c>
      <c r="E112" s="428" t="s">
        <v>1866</v>
      </c>
      <c r="F112" s="432">
        <v>10</v>
      </c>
      <c r="G112" s="432">
        <v>8140</v>
      </c>
      <c r="H112" s="432">
        <v>1.0099255583126552</v>
      </c>
      <c r="I112" s="432">
        <v>814</v>
      </c>
      <c r="J112" s="432">
        <v>10</v>
      </c>
      <c r="K112" s="432">
        <v>8060</v>
      </c>
      <c r="L112" s="432">
        <v>1</v>
      </c>
      <c r="M112" s="432">
        <v>806</v>
      </c>
      <c r="N112" s="432">
        <v>11</v>
      </c>
      <c r="O112" s="432">
        <v>8888</v>
      </c>
      <c r="P112" s="499">
        <v>1.1027295285359802</v>
      </c>
      <c r="Q112" s="433">
        <v>808</v>
      </c>
    </row>
    <row r="113" spans="1:17" ht="14.45" customHeight="1" x14ac:dyDescent="0.2">
      <c r="A113" s="427" t="s">
        <v>2031</v>
      </c>
      <c r="B113" s="428" t="s">
        <v>1847</v>
      </c>
      <c r="C113" s="428" t="s">
        <v>1848</v>
      </c>
      <c r="D113" s="428" t="s">
        <v>1867</v>
      </c>
      <c r="E113" s="428" t="s">
        <v>1868</v>
      </c>
      <c r="F113" s="432">
        <v>50</v>
      </c>
      <c r="G113" s="432">
        <v>8400</v>
      </c>
      <c r="H113" s="432">
        <v>1.0869565217391304</v>
      </c>
      <c r="I113" s="432">
        <v>168</v>
      </c>
      <c r="J113" s="432">
        <v>46</v>
      </c>
      <c r="K113" s="432">
        <v>7728</v>
      </c>
      <c r="L113" s="432">
        <v>1</v>
      </c>
      <c r="M113" s="432">
        <v>168</v>
      </c>
      <c r="N113" s="432">
        <v>28</v>
      </c>
      <c r="O113" s="432">
        <v>4704</v>
      </c>
      <c r="P113" s="499">
        <v>0.60869565217391308</v>
      </c>
      <c r="Q113" s="433">
        <v>168</v>
      </c>
    </row>
    <row r="114" spans="1:17" ht="14.45" customHeight="1" x14ac:dyDescent="0.2">
      <c r="A114" s="427" t="s">
        <v>2031</v>
      </c>
      <c r="B114" s="428" t="s">
        <v>1847</v>
      </c>
      <c r="C114" s="428" t="s">
        <v>1848</v>
      </c>
      <c r="D114" s="428" t="s">
        <v>1869</v>
      </c>
      <c r="E114" s="428" t="s">
        <v>1870</v>
      </c>
      <c r="F114" s="432">
        <v>134</v>
      </c>
      <c r="G114" s="432">
        <v>23316</v>
      </c>
      <c r="H114" s="432">
        <v>0.89418983700862897</v>
      </c>
      <c r="I114" s="432">
        <v>174</v>
      </c>
      <c r="J114" s="432">
        <v>149</v>
      </c>
      <c r="K114" s="432">
        <v>26075</v>
      </c>
      <c r="L114" s="432">
        <v>1</v>
      </c>
      <c r="M114" s="432">
        <v>175</v>
      </c>
      <c r="N114" s="432">
        <v>112</v>
      </c>
      <c r="O114" s="432">
        <v>19600</v>
      </c>
      <c r="P114" s="499">
        <v>0.75167785234899331</v>
      </c>
      <c r="Q114" s="433">
        <v>175</v>
      </c>
    </row>
    <row r="115" spans="1:17" ht="14.45" customHeight="1" x14ac:dyDescent="0.2">
      <c r="A115" s="427" t="s">
        <v>2031</v>
      </c>
      <c r="B115" s="428" t="s">
        <v>1847</v>
      </c>
      <c r="C115" s="428" t="s">
        <v>1848</v>
      </c>
      <c r="D115" s="428" t="s">
        <v>1871</v>
      </c>
      <c r="E115" s="428" t="s">
        <v>1872</v>
      </c>
      <c r="F115" s="432">
        <v>130</v>
      </c>
      <c r="G115" s="432">
        <v>45760</v>
      </c>
      <c r="H115" s="432">
        <v>0.94621699303157503</v>
      </c>
      <c r="I115" s="432">
        <v>352</v>
      </c>
      <c r="J115" s="432">
        <v>137</v>
      </c>
      <c r="K115" s="432">
        <v>48361</v>
      </c>
      <c r="L115" s="432">
        <v>1</v>
      </c>
      <c r="M115" s="432">
        <v>353</v>
      </c>
      <c r="N115" s="432">
        <v>122</v>
      </c>
      <c r="O115" s="432">
        <v>43188</v>
      </c>
      <c r="P115" s="499">
        <v>0.89303364281135622</v>
      </c>
      <c r="Q115" s="433">
        <v>354</v>
      </c>
    </row>
    <row r="116" spans="1:17" ht="14.45" customHeight="1" x14ac:dyDescent="0.2">
      <c r="A116" s="427" t="s">
        <v>2031</v>
      </c>
      <c r="B116" s="428" t="s">
        <v>1847</v>
      </c>
      <c r="C116" s="428" t="s">
        <v>1848</v>
      </c>
      <c r="D116" s="428" t="s">
        <v>1995</v>
      </c>
      <c r="E116" s="428" t="s">
        <v>1996</v>
      </c>
      <c r="F116" s="432">
        <v>10</v>
      </c>
      <c r="G116" s="432">
        <v>10380</v>
      </c>
      <c r="H116" s="432">
        <v>0.6243984600577478</v>
      </c>
      <c r="I116" s="432">
        <v>1038</v>
      </c>
      <c r="J116" s="432">
        <v>16</v>
      </c>
      <c r="K116" s="432">
        <v>16624</v>
      </c>
      <c r="L116" s="432">
        <v>1</v>
      </c>
      <c r="M116" s="432">
        <v>1039</v>
      </c>
      <c r="N116" s="432">
        <v>14</v>
      </c>
      <c r="O116" s="432">
        <v>14560</v>
      </c>
      <c r="P116" s="499">
        <v>0.87584215591915304</v>
      </c>
      <c r="Q116" s="433">
        <v>1040</v>
      </c>
    </row>
    <row r="117" spans="1:17" ht="14.45" customHeight="1" x14ac:dyDescent="0.2">
      <c r="A117" s="427" t="s">
        <v>2031</v>
      </c>
      <c r="B117" s="428" t="s">
        <v>1847</v>
      </c>
      <c r="C117" s="428" t="s">
        <v>1848</v>
      </c>
      <c r="D117" s="428" t="s">
        <v>1873</v>
      </c>
      <c r="E117" s="428" t="s">
        <v>1874</v>
      </c>
      <c r="F117" s="432">
        <v>22</v>
      </c>
      <c r="G117" s="432">
        <v>4180</v>
      </c>
      <c r="H117" s="432">
        <v>0.68390052356020947</v>
      </c>
      <c r="I117" s="432">
        <v>190</v>
      </c>
      <c r="J117" s="432">
        <v>32</v>
      </c>
      <c r="K117" s="432">
        <v>6112</v>
      </c>
      <c r="L117" s="432">
        <v>1</v>
      </c>
      <c r="M117" s="432">
        <v>191</v>
      </c>
      <c r="N117" s="432">
        <v>17</v>
      </c>
      <c r="O117" s="432">
        <v>3247</v>
      </c>
      <c r="P117" s="499">
        <v>0.53125</v>
      </c>
      <c r="Q117" s="433">
        <v>191</v>
      </c>
    </row>
    <row r="118" spans="1:17" ht="14.45" customHeight="1" x14ac:dyDescent="0.2">
      <c r="A118" s="427" t="s">
        <v>2031</v>
      </c>
      <c r="B118" s="428" t="s">
        <v>1847</v>
      </c>
      <c r="C118" s="428" t="s">
        <v>1848</v>
      </c>
      <c r="D118" s="428" t="s">
        <v>1875</v>
      </c>
      <c r="E118" s="428" t="s">
        <v>1876</v>
      </c>
      <c r="F118" s="432"/>
      <c r="G118" s="432"/>
      <c r="H118" s="432"/>
      <c r="I118" s="432"/>
      <c r="J118" s="432">
        <v>1</v>
      </c>
      <c r="K118" s="432">
        <v>823</v>
      </c>
      <c r="L118" s="432">
        <v>1</v>
      </c>
      <c r="M118" s="432">
        <v>823</v>
      </c>
      <c r="N118" s="432">
        <v>5</v>
      </c>
      <c r="O118" s="432">
        <v>4115</v>
      </c>
      <c r="P118" s="499">
        <v>5</v>
      </c>
      <c r="Q118" s="433">
        <v>823</v>
      </c>
    </row>
    <row r="119" spans="1:17" ht="14.45" customHeight="1" x14ac:dyDescent="0.2">
      <c r="A119" s="427" t="s">
        <v>2031</v>
      </c>
      <c r="B119" s="428" t="s">
        <v>1847</v>
      </c>
      <c r="C119" s="428" t="s">
        <v>1848</v>
      </c>
      <c r="D119" s="428" t="s">
        <v>1879</v>
      </c>
      <c r="E119" s="428" t="s">
        <v>1880</v>
      </c>
      <c r="F119" s="432">
        <v>131</v>
      </c>
      <c r="G119" s="432">
        <v>72050</v>
      </c>
      <c r="H119" s="432">
        <v>0.9407356147749677</v>
      </c>
      <c r="I119" s="432">
        <v>550</v>
      </c>
      <c r="J119" s="432">
        <v>139</v>
      </c>
      <c r="K119" s="432">
        <v>76589</v>
      </c>
      <c r="L119" s="432">
        <v>1</v>
      </c>
      <c r="M119" s="432">
        <v>551</v>
      </c>
      <c r="N119" s="432">
        <v>120</v>
      </c>
      <c r="O119" s="432">
        <v>66240</v>
      </c>
      <c r="P119" s="499">
        <v>0.86487615715050459</v>
      </c>
      <c r="Q119" s="433">
        <v>552</v>
      </c>
    </row>
    <row r="120" spans="1:17" ht="14.45" customHeight="1" x14ac:dyDescent="0.2">
      <c r="A120" s="427" t="s">
        <v>2031</v>
      </c>
      <c r="B120" s="428" t="s">
        <v>1847</v>
      </c>
      <c r="C120" s="428" t="s">
        <v>1848</v>
      </c>
      <c r="D120" s="428" t="s">
        <v>1881</v>
      </c>
      <c r="E120" s="428" t="s">
        <v>1882</v>
      </c>
      <c r="F120" s="432">
        <v>57</v>
      </c>
      <c r="G120" s="432">
        <v>37335</v>
      </c>
      <c r="H120" s="432">
        <v>1.1159433285509326</v>
      </c>
      <c r="I120" s="432">
        <v>655</v>
      </c>
      <c r="J120" s="432">
        <v>51</v>
      </c>
      <c r="K120" s="432">
        <v>33456</v>
      </c>
      <c r="L120" s="432">
        <v>1</v>
      </c>
      <c r="M120" s="432">
        <v>656</v>
      </c>
      <c r="N120" s="432">
        <v>32</v>
      </c>
      <c r="O120" s="432">
        <v>21024</v>
      </c>
      <c r="P120" s="499">
        <v>0.6284074605451937</v>
      </c>
      <c r="Q120" s="433">
        <v>657</v>
      </c>
    </row>
    <row r="121" spans="1:17" ht="14.45" customHeight="1" x14ac:dyDescent="0.2">
      <c r="A121" s="427" t="s">
        <v>2031</v>
      </c>
      <c r="B121" s="428" t="s">
        <v>1847</v>
      </c>
      <c r="C121" s="428" t="s">
        <v>1848</v>
      </c>
      <c r="D121" s="428" t="s">
        <v>1883</v>
      </c>
      <c r="E121" s="428" t="s">
        <v>1884</v>
      </c>
      <c r="F121" s="432">
        <v>57</v>
      </c>
      <c r="G121" s="432">
        <v>37335</v>
      </c>
      <c r="H121" s="432">
        <v>1.1159433285509326</v>
      </c>
      <c r="I121" s="432">
        <v>655</v>
      </c>
      <c r="J121" s="432">
        <v>51</v>
      </c>
      <c r="K121" s="432">
        <v>33456</v>
      </c>
      <c r="L121" s="432">
        <v>1</v>
      </c>
      <c r="M121" s="432">
        <v>656</v>
      </c>
      <c r="N121" s="432">
        <v>32</v>
      </c>
      <c r="O121" s="432">
        <v>21024</v>
      </c>
      <c r="P121" s="499">
        <v>0.6284074605451937</v>
      </c>
      <c r="Q121" s="433">
        <v>657</v>
      </c>
    </row>
    <row r="122" spans="1:17" ht="14.45" customHeight="1" x14ac:dyDescent="0.2">
      <c r="A122" s="427" t="s">
        <v>2031</v>
      </c>
      <c r="B122" s="428" t="s">
        <v>1847</v>
      </c>
      <c r="C122" s="428" t="s">
        <v>1848</v>
      </c>
      <c r="D122" s="428" t="s">
        <v>1885</v>
      </c>
      <c r="E122" s="428" t="s">
        <v>1886</v>
      </c>
      <c r="F122" s="432">
        <v>53</v>
      </c>
      <c r="G122" s="432">
        <v>35987</v>
      </c>
      <c r="H122" s="432">
        <v>0.86885245901639341</v>
      </c>
      <c r="I122" s="432">
        <v>679</v>
      </c>
      <c r="J122" s="432">
        <v>61</v>
      </c>
      <c r="K122" s="432">
        <v>41419</v>
      </c>
      <c r="L122" s="432">
        <v>1</v>
      </c>
      <c r="M122" s="432">
        <v>679</v>
      </c>
      <c r="N122" s="432">
        <v>53</v>
      </c>
      <c r="O122" s="432">
        <v>36040</v>
      </c>
      <c r="P122" s="499">
        <v>0.87013206499432627</v>
      </c>
      <c r="Q122" s="433">
        <v>680</v>
      </c>
    </row>
    <row r="123" spans="1:17" ht="14.45" customHeight="1" x14ac:dyDescent="0.2">
      <c r="A123" s="427" t="s">
        <v>2031</v>
      </c>
      <c r="B123" s="428" t="s">
        <v>1847</v>
      </c>
      <c r="C123" s="428" t="s">
        <v>1848</v>
      </c>
      <c r="D123" s="428" t="s">
        <v>1887</v>
      </c>
      <c r="E123" s="428" t="s">
        <v>1888</v>
      </c>
      <c r="F123" s="432">
        <v>23</v>
      </c>
      <c r="G123" s="432">
        <v>11822</v>
      </c>
      <c r="H123" s="432">
        <v>1.7657953696788649</v>
      </c>
      <c r="I123" s="432">
        <v>514</v>
      </c>
      <c r="J123" s="432">
        <v>13</v>
      </c>
      <c r="K123" s="432">
        <v>6695</v>
      </c>
      <c r="L123" s="432">
        <v>1</v>
      </c>
      <c r="M123" s="432">
        <v>515</v>
      </c>
      <c r="N123" s="432">
        <v>11</v>
      </c>
      <c r="O123" s="432">
        <v>5676</v>
      </c>
      <c r="P123" s="499">
        <v>0.84779686333084392</v>
      </c>
      <c r="Q123" s="433">
        <v>516</v>
      </c>
    </row>
    <row r="124" spans="1:17" ht="14.45" customHeight="1" x14ac:dyDescent="0.2">
      <c r="A124" s="427" t="s">
        <v>2031</v>
      </c>
      <c r="B124" s="428" t="s">
        <v>1847</v>
      </c>
      <c r="C124" s="428" t="s">
        <v>1848</v>
      </c>
      <c r="D124" s="428" t="s">
        <v>1889</v>
      </c>
      <c r="E124" s="428" t="s">
        <v>1890</v>
      </c>
      <c r="F124" s="432">
        <v>23</v>
      </c>
      <c r="G124" s="432">
        <v>9752</v>
      </c>
      <c r="H124" s="432">
        <v>1.7650678733031675</v>
      </c>
      <c r="I124" s="432">
        <v>424</v>
      </c>
      <c r="J124" s="432">
        <v>13</v>
      </c>
      <c r="K124" s="432">
        <v>5525</v>
      </c>
      <c r="L124" s="432">
        <v>1</v>
      </c>
      <c r="M124" s="432">
        <v>425</v>
      </c>
      <c r="N124" s="432">
        <v>11</v>
      </c>
      <c r="O124" s="432">
        <v>4686</v>
      </c>
      <c r="P124" s="499">
        <v>0.84814479638009055</v>
      </c>
      <c r="Q124" s="433">
        <v>426</v>
      </c>
    </row>
    <row r="125" spans="1:17" ht="14.45" customHeight="1" x14ac:dyDescent="0.2">
      <c r="A125" s="427" t="s">
        <v>2031</v>
      </c>
      <c r="B125" s="428" t="s">
        <v>1847</v>
      </c>
      <c r="C125" s="428" t="s">
        <v>1848</v>
      </c>
      <c r="D125" s="428" t="s">
        <v>1891</v>
      </c>
      <c r="E125" s="428" t="s">
        <v>1892</v>
      </c>
      <c r="F125" s="432">
        <v>136</v>
      </c>
      <c r="G125" s="432">
        <v>47600</v>
      </c>
      <c r="H125" s="432">
        <v>0.96866096866096862</v>
      </c>
      <c r="I125" s="432">
        <v>350</v>
      </c>
      <c r="J125" s="432">
        <v>140</v>
      </c>
      <c r="K125" s="432">
        <v>49140</v>
      </c>
      <c r="L125" s="432">
        <v>1</v>
      </c>
      <c r="M125" s="432">
        <v>351</v>
      </c>
      <c r="N125" s="432">
        <v>121</v>
      </c>
      <c r="O125" s="432">
        <v>42713</v>
      </c>
      <c r="P125" s="499">
        <v>0.86921041921041919</v>
      </c>
      <c r="Q125" s="433">
        <v>353</v>
      </c>
    </row>
    <row r="126" spans="1:17" ht="14.45" customHeight="1" x14ac:dyDescent="0.2">
      <c r="A126" s="427" t="s">
        <v>2031</v>
      </c>
      <c r="B126" s="428" t="s">
        <v>1847</v>
      </c>
      <c r="C126" s="428" t="s">
        <v>1848</v>
      </c>
      <c r="D126" s="428" t="s">
        <v>1893</v>
      </c>
      <c r="E126" s="428" t="s">
        <v>1894</v>
      </c>
      <c r="F126" s="432">
        <v>44</v>
      </c>
      <c r="G126" s="432">
        <v>9768</v>
      </c>
      <c r="H126" s="432">
        <v>0.99551569506726456</v>
      </c>
      <c r="I126" s="432">
        <v>222</v>
      </c>
      <c r="J126" s="432">
        <v>44</v>
      </c>
      <c r="K126" s="432">
        <v>9812</v>
      </c>
      <c r="L126" s="432">
        <v>1</v>
      </c>
      <c r="M126" s="432">
        <v>223</v>
      </c>
      <c r="N126" s="432">
        <v>39</v>
      </c>
      <c r="O126" s="432">
        <v>8736</v>
      </c>
      <c r="P126" s="499">
        <v>0.89033836119037912</v>
      </c>
      <c r="Q126" s="433">
        <v>224</v>
      </c>
    </row>
    <row r="127" spans="1:17" ht="14.45" customHeight="1" x14ac:dyDescent="0.2">
      <c r="A127" s="427" t="s">
        <v>2031</v>
      </c>
      <c r="B127" s="428" t="s">
        <v>1847</v>
      </c>
      <c r="C127" s="428" t="s">
        <v>1848</v>
      </c>
      <c r="D127" s="428" t="s">
        <v>1895</v>
      </c>
      <c r="E127" s="428" t="s">
        <v>1896</v>
      </c>
      <c r="F127" s="432">
        <v>6</v>
      </c>
      <c r="G127" s="432">
        <v>3054</v>
      </c>
      <c r="H127" s="432">
        <v>0.59532163742690059</v>
      </c>
      <c r="I127" s="432">
        <v>509</v>
      </c>
      <c r="J127" s="432">
        <v>10</v>
      </c>
      <c r="K127" s="432">
        <v>5130</v>
      </c>
      <c r="L127" s="432">
        <v>1</v>
      </c>
      <c r="M127" s="432">
        <v>513</v>
      </c>
      <c r="N127" s="432"/>
      <c r="O127" s="432"/>
      <c r="P127" s="499"/>
      <c r="Q127" s="433"/>
    </row>
    <row r="128" spans="1:17" ht="14.45" customHeight="1" x14ac:dyDescent="0.2">
      <c r="A128" s="427" t="s">
        <v>2031</v>
      </c>
      <c r="B128" s="428" t="s">
        <v>1847</v>
      </c>
      <c r="C128" s="428" t="s">
        <v>1848</v>
      </c>
      <c r="D128" s="428" t="s">
        <v>1899</v>
      </c>
      <c r="E128" s="428" t="s">
        <v>1900</v>
      </c>
      <c r="F128" s="432">
        <v>15</v>
      </c>
      <c r="G128" s="432">
        <v>3585</v>
      </c>
      <c r="H128" s="432">
        <v>0.67897727272727271</v>
      </c>
      <c r="I128" s="432">
        <v>239</v>
      </c>
      <c r="J128" s="432">
        <v>22</v>
      </c>
      <c r="K128" s="432">
        <v>5280</v>
      </c>
      <c r="L128" s="432">
        <v>1</v>
      </c>
      <c r="M128" s="432">
        <v>240</v>
      </c>
      <c r="N128" s="432">
        <v>18</v>
      </c>
      <c r="O128" s="432">
        <v>4320</v>
      </c>
      <c r="P128" s="499">
        <v>0.81818181818181823</v>
      </c>
      <c r="Q128" s="433">
        <v>240</v>
      </c>
    </row>
    <row r="129" spans="1:17" ht="14.45" customHeight="1" x14ac:dyDescent="0.2">
      <c r="A129" s="427" t="s">
        <v>2031</v>
      </c>
      <c r="B129" s="428" t="s">
        <v>1847</v>
      </c>
      <c r="C129" s="428" t="s">
        <v>1848</v>
      </c>
      <c r="D129" s="428" t="s">
        <v>1901</v>
      </c>
      <c r="E129" s="428" t="s">
        <v>1902</v>
      </c>
      <c r="F129" s="432">
        <v>115</v>
      </c>
      <c r="G129" s="432">
        <v>12765</v>
      </c>
      <c r="H129" s="432">
        <v>0.95041322314049592</v>
      </c>
      <c r="I129" s="432">
        <v>111</v>
      </c>
      <c r="J129" s="432">
        <v>121</v>
      </c>
      <c r="K129" s="432">
        <v>13431</v>
      </c>
      <c r="L129" s="432">
        <v>1</v>
      </c>
      <c r="M129" s="432">
        <v>111</v>
      </c>
      <c r="N129" s="432">
        <v>103</v>
      </c>
      <c r="O129" s="432">
        <v>11536</v>
      </c>
      <c r="P129" s="499">
        <v>0.85890849527213164</v>
      </c>
      <c r="Q129" s="433">
        <v>112</v>
      </c>
    </row>
    <row r="130" spans="1:17" ht="14.45" customHeight="1" x14ac:dyDescent="0.2">
      <c r="A130" s="427" t="s">
        <v>2031</v>
      </c>
      <c r="B130" s="428" t="s">
        <v>1847</v>
      </c>
      <c r="C130" s="428" t="s">
        <v>1848</v>
      </c>
      <c r="D130" s="428" t="s">
        <v>1903</v>
      </c>
      <c r="E130" s="428" t="s">
        <v>1904</v>
      </c>
      <c r="F130" s="432">
        <v>236</v>
      </c>
      <c r="G130" s="432">
        <v>73632</v>
      </c>
      <c r="H130" s="432">
        <v>1.3964497041420119</v>
      </c>
      <c r="I130" s="432">
        <v>312</v>
      </c>
      <c r="J130" s="432">
        <v>169</v>
      </c>
      <c r="K130" s="432">
        <v>52728</v>
      </c>
      <c r="L130" s="432">
        <v>1</v>
      </c>
      <c r="M130" s="432">
        <v>312</v>
      </c>
      <c r="N130" s="432">
        <v>143</v>
      </c>
      <c r="O130" s="432">
        <v>44759</v>
      </c>
      <c r="P130" s="499">
        <v>0.84886587771203159</v>
      </c>
      <c r="Q130" s="433">
        <v>313</v>
      </c>
    </row>
    <row r="131" spans="1:17" ht="14.45" customHeight="1" x14ac:dyDescent="0.2">
      <c r="A131" s="427" t="s">
        <v>2031</v>
      </c>
      <c r="B131" s="428" t="s">
        <v>1847</v>
      </c>
      <c r="C131" s="428" t="s">
        <v>1848</v>
      </c>
      <c r="D131" s="428" t="s">
        <v>1905</v>
      </c>
      <c r="E131" s="428" t="s">
        <v>1906</v>
      </c>
      <c r="F131" s="432">
        <v>3</v>
      </c>
      <c r="G131" s="432">
        <v>36</v>
      </c>
      <c r="H131" s="432"/>
      <c r="I131" s="432">
        <v>12</v>
      </c>
      <c r="J131" s="432"/>
      <c r="K131" s="432"/>
      <c r="L131" s="432"/>
      <c r="M131" s="432"/>
      <c r="N131" s="432"/>
      <c r="O131" s="432"/>
      <c r="P131" s="499"/>
      <c r="Q131" s="433"/>
    </row>
    <row r="132" spans="1:17" ht="14.45" customHeight="1" x14ac:dyDescent="0.2">
      <c r="A132" s="427" t="s">
        <v>2031</v>
      </c>
      <c r="B132" s="428" t="s">
        <v>1847</v>
      </c>
      <c r="C132" s="428" t="s">
        <v>1848</v>
      </c>
      <c r="D132" s="428" t="s">
        <v>1907</v>
      </c>
      <c r="E132" s="428" t="s">
        <v>1908</v>
      </c>
      <c r="F132" s="432">
        <v>7</v>
      </c>
      <c r="G132" s="432">
        <v>119</v>
      </c>
      <c r="H132" s="432">
        <v>0.63636363636363635</v>
      </c>
      <c r="I132" s="432">
        <v>17</v>
      </c>
      <c r="J132" s="432">
        <v>11</v>
      </c>
      <c r="K132" s="432">
        <v>187</v>
      </c>
      <c r="L132" s="432">
        <v>1</v>
      </c>
      <c r="M132" s="432">
        <v>17</v>
      </c>
      <c r="N132" s="432">
        <v>4</v>
      </c>
      <c r="O132" s="432">
        <v>68</v>
      </c>
      <c r="P132" s="499">
        <v>0.36363636363636365</v>
      </c>
      <c r="Q132" s="433">
        <v>17</v>
      </c>
    </row>
    <row r="133" spans="1:17" ht="14.45" customHeight="1" x14ac:dyDescent="0.2">
      <c r="A133" s="427" t="s">
        <v>2031</v>
      </c>
      <c r="B133" s="428" t="s">
        <v>1847</v>
      </c>
      <c r="C133" s="428" t="s">
        <v>1848</v>
      </c>
      <c r="D133" s="428" t="s">
        <v>1911</v>
      </c>
      <c r="E133" s="428" t="s">
        <v>1912</v>
      </c>
      <c r="F133" s="432">
        <v>8</v>
      </c>
      <c r="G133" s="432">
        <v>2800</v>
      </c>
      <c r="H133" s="432">
        <v>0.39886039886039887</v>
      </c>
      <c r="I133" s="432">
        <v>350</v>
      </c>
      <c r="J133" s="432">
        <v>20</v>
      </c>
      <c r="K133" s="432">
        <v>7020</v>
      </c>
      <c r="L133" s="432">
        <v>1</v>
      </c>
      <c r="M133" s="432">
        <v>351</v>
      </c>
      <c r="N133" s="432">
        <v>26</v>
      </c>
      <c r="O133" s="432">
        <v>9152</v>
      </c>
      <c r="P133" s="499">
        <v>1.3037037037037038</v>
      </c>
      <c r="Q133" s="433">
        <v>352</v>
      </c>
    </row>
    <row r="134" spans="1:17" ht="14.45" customHeight="1" x14ac:dyDescent="0.2">
      <c r="A134" s="427" t="s">
        <v>2031</v>
      </c>
      <c r="B134" s="428" t="s">
        <v>1847</v>
      </c>
      <c r="C134" s="428" t="s">
        <v>1848</v>
      </c>
      <c r="D134" s="428" t="s">
        <v>1913</v>
      </c>
      <c r="E134" s="428" t="s">
        <v>1914</v>
      </c>
      <c r="F134" s="432"/>
      <c r="G134" s="432"/>
      <c r="H134" s="432"/>
      <c r="I134" s="432"/>
      <c r="J134" s="432">
        <v>1</v>
      </c>
      <c r="K134" s="432">
        <v>150</v>
      </c>
      <c r="L134" s="432">
        <v>1</v>
      </c>
      <c r="M134" s="432">
        <v>150</v>
      </c>
      <c r="N134" s="432">
        <v>1</v>
      </c>
      <c r="O134" s="432">
        <v>150</v>
      </c>
      <c r="P134" s="499">
        <v>1</v>
      </c>
      <c r="Q134" s="433">
        <v>150</v>
      </c>
    </row>
    <row r="135" spans="1:17" ht="14.45" customHeight="1" x14ac:dyDescent="0.2">
      <c r="A135" s="427" t="s">
        <v>2031</v>
      </c>
      <c r="B135" s="428" t="s">
        <v>1847</v>
      </c>
      <c r="C135" s="428" t="s">
        <v>1848</v>
      </c>
      <c r="D135" s="428" t="s">
        <v>1917</v>
      </c>
      <c r="E135" s="428" t="s">
        <v>1918</v>
      </c>
      <c r="F135" s="432">
        <v>15</v>
      </c>
      <c r="G135" s="432">
        <v>4425</v>
      </c>
      <c r="H135" s="432">
        <v>0.67951474201474205</v>
      </c>
      <c r="I135" s="432">
        <v>295</v>
      </c>
      <c r="J135" s="432">
        <v>22</v>
      </c>
      <c r="K135" s="432">
        <v>6512</v>
      </c>
      <c r="L135" s="432">
        <v>1</v>
      </c>
      <c r="M135" s="432">
        <v>296</v>
      </c>
      <c r="N135" s="432">
        <v>18</v>
      </c>
      <c r="O135" s="432">
        <v>5346</v>
      </c>
      <c r="P135" s="499">
        <v>0.82094594594594594</v>
      </c>
      <c r="Q135" s="433">
        <v>297</v>
      </c>
    </row>
    <row r="136" spans="1:17" ht="14.45" customHeight="1" x14ac:dyDescent="0.2">
      <c r="A136" s="427" t="s">
        <v>2031</v>
      </c>
      <c r="B136" s="428" t="s">
        <v>1847</v>
      </c>
      <c r="C136" s="428" t="s">
        <v>1848</v>
      </c>
      <c r="D136" s="428" t="s">
        <v>1919</v>
      </c>
      <c r="E136" s="428" t="s">
        <v>1920</v>
      </c>
      <c r="F136" s="432">
        <v>107</v>
      </c>
      <c r="G136" s="432">
        <v>22470</v>
      </c>
      <c r="H136" s="432">
        <v>1.0239701057236603</v>
      </c>
      <c r="I136" s="432">
        <v>210</v>
      </c>
      <c r="J136" s="432">
        <v>104</v>
      </c>
      <c r="K136" s="432">
        <v>21944</v>
      </c>
      <c r="L136" s="432">
        <v>1</v>
      </c>
      <c r="M136" s="432">
        <v>211</v>
      </c>
      <c r="N136" s="432">
        <v>113</v>
      </c>
      <c r="O136" s="432">
        <v>24069</v>
      </c>
      <c r="P136" s="499">
        <v>1.0968374043018594</v>
      </c>
      <c r="Q136" s="433">
        <v>213</v>
      </c>
    </row>
    <row r="137" spans="1:17" ht="14.45" customHeight="1" x14ac:dyDescent="0.2">
      <c r="A137" s="427" t="s">
        <v>2031</v>
      </c>
      <c r="B137" s="428" t="s">
        <v>1847</v>
      </c>
      <c r="C137" s="428" t="s">
        <v>1848</v>
      </c>
      <c r="D137" s="428" t="s">
        <v>1921</v>
      </c>
      <c r="E137" s="428" t="s">
        <v>1922</v>
      </c>
      <c r="F137" s="432">
        <v>144</v>
      </c>
      <c r="G137" s="432">
        <v>5760</v>
      </c>
      <c r="H137" s="432">
        <v>0.94117647058823528</v>
      </c>
      <c r="I137" s="432">
        <v>40</v>
      </c>
      <c r="J137" s="432">
        <v>153</v>
      </c>
      <c r="K137" s="432">
        <v>6120</v>
      </c>
      <c r="L137" s="432">
        <v>1</v>
      </c>
      <c r="M137" s="432">
        <v>40</v>
      </c>
      <c r="N137" s="432">
        <v>121</v>
      </c>
      <c r="O137" s="432">
        <v>4840</v>
      </c>
      <c r="P137" s="499">
        <v>0.79084967320261434</v>
      </c>
      <c r="Q137" s="433">
        <v>40</v>
      </c>
    </row>
    <row r="138" spans="1:17" ht="14.45" customHeight="1" x14ac:dyDescent="0.2">
      <c r="A138" s="427" t="s">
        <v>2031</v>
      </c>
      <c r="B138" s="428" t="s">
        <v>1847</v>
      </c>
      <c r="C138" s="428" t="s">
        <v>1848</v>
      </c>
      <c r="D138" s="428" t="s">
        <v>1923</v>
      </c>
      <c r="E138" s="428" t="s">
        <v>1924</v>
      </c>
      <c r="F138" s="432">
        <v>5</v>
      </c>
      <c r="G138" s="432">
        <v>25120</v>
      </c>
      <c r="H138" s="432">
        <v>0.45400325320802459</v>
      </c>
      <c r="I138" s="432">
        <v>5024</v>
      </c>
      <c r="J138" s="432">
        <v>11</v>
      </c>
      <c r="K138" s="432">
        <v>55330</v>
      </c>
      <c r="L138" s="432">
        <v>1</v>
      </c>
      <c r="M138" s="432">
        <v>5030</v>
      </c>
      <c r="N138" s="432">
        <v>3</v>
      </c>
      <c r="O138" s="432">
        <v>15105</v>
      </c>
      <c r="P138" s="499">
        <v>0.2729983733959877</v>
      </c>
      <c r="Q138" s="433">
        <v>5035</v>
      </c>
    </row>
    <row r="139" spans="1:17" ht="14.45" customHeight="1" x14ac:dyDescent="0.2">
      <c r="A139" s="427" t="s">
        <v>2031</v>
      </c>
      <c r="B139" s="428" t="s">
        <v>1847</v>
      </c>
      <c r="C139" s="428" t="s">
        <v>1848</v>
      </c>
      <c r="D139" s="428" t="s">
        <v>1925</v>
      </c>
      <c r="E139" s="428" t="s">
        <v>1926</v>
      </c>
      <c r="F139" s="432">
        <v>52</v>
      </c>
      <c r="G139" s="432">
        <v>8892</v>
      </c>
      <c r="H139" s="432">
        <v>1.0833333333333333</v>
      </c>
      <c r="I139" s="432">
        <v>171</v>
      </c>
      <c r="J139" s="432">
        <v>48</v>
      </c>
      <c r="K139" s="432">
        <v>8208</v>
      </c>
      <c r="L139" s="432">
        <v>1</v>
      </c>
      <c r="M139" s="432">
        <v>171</v>
      </c>
      <c r="N139" s="432">
        <v>32</v>
      </c>
      <c r="O139" s="432">
        <v>5472</v>
      </c>
      <c r="P139" s="499">
        <v>0.66666666666666663</v>
      </c>
      <c r="Q139" s="433">
        <v>171</v>
      </c>
    </row>
    <row r="140" spans="1:17" ht="14.45" customHeight="1" x14ac:dyDescent="0.2">
      <c r="A140" s="427" t="s">
        <v>2031</v>
      </c>
      <c r="B140" s="428" t="s">
        <v>1847</v>
      </c>
      <c r="C140" s="428" t="s">
        <v>1848</v>
      </c>
      <c r="D140" s="428" t="s">
        <v>1927</v>
      </c>
      <c r="E140" s="428" t="s">
        <v>1928</v>
      </c>
      <c r="F140" s="432">
        <v>14</v>
      </c>
      <c r="G140" s="432">
        <v>4578</v>
      </c>
      <c r="H140" s="432">
        <v>0.87233231707317072</v>
      </c>
      <c r="I140" s="432">
        <v>327</v>
      </c>
      <c r="J140" s="432">
        <v>16</v>
      </c>
      <c r="K140" s="432">
        <v>5248</v>
      </c>
      <c r="L140" s="432">
        <v>1</v>
      </c>
      <c r="M140" s="432">
        <v>328</v>
      </c>
      <c r="N140" s="432">
        <v>8</v>
      </c>
      <c r="O140" s="432">
        <v>2632</v>
      </c>
      <c r="P140" s="499">
        <v>0.50152439024390238</v>
      </c>
      <c r="Q140" s="433">
        <v>329</v>
      </c>
    </row>
    <row r="141" spans="1:17" ht="14.45" customHeight="1" x14ac:dyDescent="0.2">
      <c r="A141" s="427" t="s">
        <v>2031</v>
      </c>
      <c r="B141" s="428" t="s">
        <v>1847</v>
      </c>
      <c r="C141" s="428" t="s">
        <v>1848</v>
      </c>
      <c r="D141" s="428" t="s">
        <v>1929</v>
      </c>
      <c r="E141" s="428" t="s">
        <v>1930</v>
      </c>
      <c r="F141" s="432">
        <v>91</v>
      </c>
      <c r="G141" s="432">
        <v>62881</v>
      </c>
      <c r="H141" s="432">
        <v>0.86541425818882467</v>
      </c>
      <c r="I141" s="432">
        <v>691</v>
      </c>
      <c r="J141" s="432">
        <v>105</v>
      </c>
      <c r="K141" s="432">
        <v>72660</v>
      </c>
      <c r="L141" s="432">
        <v>1</v>
      </c>
      <c r="M141" s="432">
        <v>692</v>
      </c>
      <c r="N141" s="432">
        <v>83</v>
      </c>
      <c r="O141" s="432">
        <v>57519</v>
      </c>
      <c r="P141" s="499">
        <v>0.79161849710982657</v>
      </c>
      <c r="Q141" s="433">
        <v>693</v>
      </c>
    </row>
    <row r="142" spans="1:17" ht="14.45" customHeight="1" x14ac:dyDescent="0.2">
      <c r="A142" s="427" t="s">
        <v>2031</v>
      </c>
      <c r="B142" s="428" t="s">
        <v>1847</v>
      </c>
      <c r="C142" s="428" t="s">
        <v>1848</v>
      </c>
      <c r="D142" s="428" t="s">
        <v>1931</v>
      </c>
      <c r="E142" s="428" t="s">
        <v>1932</v>
      </c>
      <c r="F142" s="432">
        <v>30</v>
      </c>
      <c r="G142" s="432">
        <v>10500</v>
      </c>
      <c r="H142" s="432">
        <v>1.5744489428699955</v>
      </c>
      <c r="I142" s="432">
        <v>350</v>
      </c>
      <c r="J142" s="432">
        <v>19</v>
      </c>
      <c r="K142" s="432">
        <v>6669</v>
      </c>
      <c r="L142" s="432">
        <v>1</v>
      </c>
      <c r="M142" s="432">
        <v>351</v>
      </c>
      <c r="N142" s="432">
        <v>17</v>
      </c>
      <c r="O142" s="432">
        <v>5967</v>
      </c>
      <c r="P142" s="499">
        <v>0.89473684210526316</v>
      </c>
      <c r="Q142" s="433">
        <v>351</v>
      </c>
    </row>
    <row r="143" spans="1:17" ht="14.45" customHeight="1" x14ac:dyDescent="0.2">
      <c r="A143" s="427" t="s">
        <v>2031</v>
      </c>
      <c r="B143" s="428" t="s">
        <v>1847</v>
      </c>
      <c r="C143" s="428" t="s">
        <v>1848</v>
      </c>
      <c r="D143" s="428" t="s">
        <v>1933</v>
      </c>
      <c r="E143" s="428" t="s">
        <v>1934</v>
      </c>
      <c r="F143" s="432">
        <v>52</v>
      </c>
      <c r="G143" s="432">
        <v>9048</v>
      </c>
      <c r="H143" s="432">
        <v>1.0612244897959184</v>
      </c>
      <c r="I143" s="432">
        <v>174</v>
      </c>
      <c r="J143" s="432">
        <v>49</v>
      </c>
      <c r="K143" s="432">
        <v>8526</v>
      </c>
      <c r="L143" s="432">
        <v>1</v>
      </c>
      <c r="M143" s="432">
        <v>174</v>
      </c>
      <c r="N143" s="432">
        <v>32</v>
      </c>
      <c r="O143" s="432">
        <v>5568</v>
      </c>
      <c r="P143" s="499">
        <v>0.65306122448979587</v>
      </c>
      <c r="Q143" s="433">
        <v>174</v>
      </c>
    </row>
    <row r="144" spans="1:17" ht="14.45" customHeight="1" x14ac:dyDescent="0.2">
      <c r="A144" s="427" t="s">
        <v>2031</v>
      </c>
      <c r="B144" s="428" t="s">
        <v>1847</v>
      </c>
      <c r="C144" s="428" t="s">
        <v>1848</v>
      </c>
      <c r="D144" s="428" t="s">
        <v>1935</v>
      </c>
      <c r="E144" s="428" t="s">
        <v>1936</v>
      </c>
      <c r="F144" s="432">
        <v>12</v>
      </c>
      <c r="G144" s="432">
        <v>4812</v>
      </c>
      <c r="H144" s="432">
        <v>0.4</v>
      </c>
      <c r="I144" s="432">
        <v>401</v>
      </c>
      <c r="J144" s="432">
        <v>30</v>
      </c>
      <c r="K144" s="432">
        <v>12030</v>
      </c>
      <c r="L144" s="432">
        <v>1</v>
      </c>
      <c r="M144" s="432">
        <v>401</v>
      </c>
      <c r="N144" s="432">
        <v>36</v>
      </c>
      <c r="O144" s="432">
        <v>14472</v>
      </c>
      <c r="P144" s="499">
        <v>1.202992518703242</v>
      </c>
      <c r="Q144" s="433">
        <v>402</v>
      </c>
    </row>
    <row r="145" spans="1:17" ht="14.45" customHeight="1" x14ac:dyDescent="0.2">
      <c r="A145" s="427" t="s">
        <v>2031</v>
      </c>
      <c r="B145" s="428" t="s">
        <v>1847</v>
      </c>
      <c r="C145" s="428" t="s">
        <v>1848</v>
      </c>
      <c r="D145" s="428" t="s">
        <v>1937</v>
      </c>
      <c r="E145" s="428" t="s">
        <v>1938</v>
      </c>
      <c r="F145" s="432">
        <v>57</v>
      </c>
      <c r="G145" s="432">
        <v>37335</v>
      </c>
      <c r="H145" s="432">
        <v>1.1159433285509326</v>
      </c>
      <c r="I145" s="432">
        <v>655</v>
      </c>
      <c r="J145" s="432">
        <v>51</v>
      </c>
      <c r="K145" s="432">
        <v>33456</v>
      </c>
      <c r="L145" s="432">
        <v>1</v>
      </c>
      <c r="M145" s="432">
        <v>656</v>
      </c>
      <c r="N145" s="432">
        <v>32</v>
      </c>
      <c r="O145" s="432">
        <v>21024</v>
      </c>
      <c r="P145" s="499">
        <v>0.6284074605451937</v>
      </c>
      <c r="Q145" s="433">
        <v>657</v>
      </c>
    </row>
    <row r="146" spans="1:17" ht="14.45" customHeight="1" x14ac:dyDescent="0.2">
      <c r="A146" s="427" t="s">
        <v>2031</v>
      </c>
      <c r="B146" s="428" t="s">
        <v>1847</v>
      </c>
      <c r="C146" s="428" t="s">
        <v>1848</v>
      </c>
      <c r="D146" s="428" t="s">
        <v>1939</v>
      </c>
      <c r="E146" s="428" t="s">
        <v>1940</v>
      </c>
      <c r="F146" s="432">
        <v>57</v>
      </c>
      <c r="G146" s="432">
        <v>37335</v>
      </c>
      <c r="H146" s="432">
        <v>1.1159433285509326</v>
      </c>
      <c r="I146" s="432">
        <v>655</v>
      </c>
      <c r="J146" s="432">
        <v>51</v>
      </c>
      <c r="K146" s="432">
        <v>33456</v>
      </c>
      <c r="L146" s="432">
        <v>1</v>
      </c>
      <c r="M146" s="432">
        <v>656</v>
      </c>
      <c r="N146" s="432">
        <v>32</v>
      </c>
      <c r="O146" s="432">
        <v>21024</v>
      </c>
      <c r="P146" s="499">
        <v>0.6284074605451937</v>
      </c>
      <c r="Q146" s="433">
        <v>657</v>
      </c>
    </row>
    <row r="147" spans="1:17" ht="14.45" customHeight="1" x14ac:dyDescent="0.2">
      <c r="A147" s="427" t="s">
        <v>2031</v>
      </c>
      <c r="B147" s="428" t="s">
        <v>1847</v>
      </c>
      <c r="C147" s="428" t="s">
        <v>1848</v>
      </c>
      <c r="D147" s="428" t="s">
        <v>1943</v>
      </c>
      <c r="E147" s="428" t="s">
        <v>1944</v>
      </c>
      <c r="F147" s="432">
        <v>3</v>
      </c>
      <c r="G147" s="432">
        <v>2085</v>
      </c>
      <c r="H147" s="432">
        <v>2.9956896551724137</v>
      </c>
      <c r="I147" s="432">
        <v>695</v>
      </c>
      <c r="J147" s="432">
        <v>1</v>
      </c>
      <c r="K147" s="432">
        <v>696</v>
      </c>
      <c r="L147" s="432">
        <v>1</v>
      </c>
      <c r="M147" s="432">
        <v>696</v>
      </c>
      <c r="N147" s="432">
        <v>3</v>
      </c>
      <c r="O147" s="432">
        <v>2091</v>
      </c>
      <c r="P147" s="499">
        <v>3.0043103448275863</v>
      </c>
      <c r="Q147" s="433">
        <v>697</v>
      </c>
    </row>
    <row r="148" spans="1:17" ht="14.45" customHeight="1" x14ac:dyDescent="0.2">
      <c r="A148" s="427" t="s">
        <v>2031</v>
      </c>
      <c r="B148" s="428" t="s">
        <v>1847</v>
      </c>
      <c r="C148" s="428" t="s">
        <v>1848</v>
      </c>
      <c r="D148" s="428" t="s">
        <v>1945</v>
      </c>
      <c r="E148" s="428" t="s">
        <v>1946</v>
      </c>
      <c r="F148" s="432">
        <v>53</v>
      </c>
      <c r="G148" s="432">
        <v>35987</v>
      </c>
      <c r="H148" s="432">
        <v>0.86885245901639341</v>
      </c>
      <c r="I148" s="432">
        <v>679</v>
      </c>
      <c r="J148" s="432">
        <v>61</v>
      </c>
      <c r="K148" s="432">
        <v>41419</v>
      </c>
      <c r="L148" s="432">
        <v>1</v>
      </c>
      <c r="M148" s="432">
        <v>679</v>
      </c>
      <c r="N148" s="432">
        <v>53</v>
      </c>
      <c r="O148" s="432">
        <v>36040</v>
      </c>
      <c r="P148" s="499">
        <v>0.87013206499432627</v>
      </c>
      <c r="Q148" s="433">
        <v>680</v>
      </c>
    </row>
    <row r="149" spans="1:17" ht="14.45" customHeight="1" x14ac:dyDescent="0.2">
      <c r="A149" s="427" t="s">
        <v>2031</v>
      </c>
      <c r="B149" s="428" t="s">
        <v>1847</v>
      </c>
      <c r="C149" s="428" t="s">
        <v>1848</v>
      </c>
      <c r="D149" s="428" t="s">
        <v>1947</v>
      </c>
      <c r="E149" s="428" t="s">
        <v>1948</v>
      </c>
      <c r="F149" s="432">
        <v>121</v>
      </c>
      <c r="G149" s="432">
        <v>57838</v>
      </c>
      <c r="H149" s="432">
        <v>0.9453125</v>
      </c>
      <c r="I149" s="432">
        <v>478</v>
      </c>
      <c r="J149" s="432">
        <v>128</v>
      </c>
      <c r="K149" s="432">
        <v>61184</v>
      </c>
      <c r="L149" s="432">
        <v>1</v>
      </c>
      <c r="M149" s="432">
        <v>478</v>
      </c>
      <c r="N149" s="432">
        <v>106</v>
      </c>
      <c r="O149" s="432">
        <v>50774</v>
      </c>
      <c r="P149" s="499">
        <v>0.82985747907949792</v>
      </c>
      <c r="Q149" s="433">
        <v>479</v>
      </c>
    </row>
    <row r="150" spans="1:17" ht="14.45" customHeight="1" x14ac:dyDescent="0.2">
      <c r="A150" s="427" t="s">
        <v>2031</v>
      </c>
      <c r="B150" s="428" t="s">
        <v>1847</v>
      </c>
      <c r="C150" s="428" t="s">
        <v>1848</v>
      </c>
      <c r="D150" s="428" t="s">
        <v>1949</v>
      </c>
      <c r="E150" s="428" t="s">
        <v>1950</v>
      </c>
      <c r="F150" s="432">
        <v>23</v>
      </c>
      <c r="G150" s="432">
        <v>6716</v>
      </c>
      <c r="H150" s="432">
        <v>1.763192438960357</v>
      </c>
      <c r="I150" s="432">
        <v>292</v>
      </c>
      <c r="J150" s="432">
        <v>13</v>
      </c>
      <c r="K150" s="432">
        <v>3809</v>
      </c>
      <c r="L150" s="432">
        <v>1</v>
      </c>
      <c r="M150" s="432">
        <v>293</v>
      </c>
      <c r="N150" s="432">
        <v>11</v>
      </c>
      <c r="O150" s="432">
        <v>3234</v>
      </c>
      <c r="P150" s="499">
        <v>0.8490417432396955</v>
      </c>
      <c r="Q150" s="433">
        <v>294</v>
      </c>
    </row>
    <row r="151" spans="1:17" ht="14.45" customHeight="1" x14ac:dyDescent="0.2">
      <c r="A151" s="427" t="s">
        <v>2031</v>
      </c>
      <c r="B151" s="428" t="s">
        <v>1847</v>
      </c>
      <c r="C151" s="428" t="s">
        <v>1848</v>
      </c>
      <c r="D151" s="428" t="s">
        <v>1951</v>
      </c>
      <c r="E151" s="428" t="s">
        <v>1952</v>
      </c>
      <c r="F151" s="432">
        <v>10</v>
      </c>
      <c r="G151" s="432">
        <v>8140</v>
      </c>
      <c r="H151" s="432">
        <v>1.0099255583126552</v>
      </c>
      <c r="I151" s="432">
        <v>814</v>
      </c>
      <c r="J151" s="432">
        <v>10</v>
      </c>
      <c r="K151" s="432">
        <v>8060</v>
      </c>
      <c r="L151" s="432">
        <v>1</v>
      </c>
      <c r="M151" s="432">
        <v>806</v>
      </c>
      <c r="N151" s="432">
        <v>11</v>
      </c>
      <c r="O151" s="432">
        <v>8888</v>
      </c>
      <c r="P151" s="499">
        <v>1.1027295285359802</v>
      </c>
      <c r="Q151" s="433">
        <v>808</v>
      </c>
    </row>
    <row r="152" spans="1:17" ht="14.45" customHeight="1" x14ac:dyDescent="0.2">
      <c r="A152" s="427" t="s">
        <v>2031</v>
      </c>
      <c r="B152" s="428" t="s">
        <v>1847</v>
      </c>
      <c r="C152" s="428" t="s">
        <v>1848</v>
      </c>
      <c r="D152" s="428" t="s">
        <v>1953</v>
      </c>
      <c r="E152" s="428" t="s">
        <v>1954</v>
      </c>
      <c r="F152" s="432">
        <v>134</v>
      </c>
      <c r="G152" s="432">
        <v>22512</v>
      </c>
      <c r="H152" s="432">
        <v>0.89932885906040272</v>
      </c>
      <c r="I152" s="432">
        <v>168</v>
      </c>
      <c r="J152" s="432">
        <v>149</v>
      </c>
      <c r="K152" s="432">
        <v>25032</v>
      </c>
      <c r="L152" s="432">
        <v>1</v>
      </c>
      <c r="M152" s="432">
        <v>168</v>
      </c>
      <c r="N152" s="432">
        <v>109</v>
      </c>
      <c r="O152" s="432">
        <v>18312</v>
      </c>
      <c r="P152" s="499">
        <v>0.73154362416107388</v>
      </c>
      <c r="Q152" s="433">
        <v>168</v>
      </c>
    </row>
    <row r="153" spans="1:17" ht="14.45" customHeight="1" x14ac:dyDescent="0.2">
      <c r="A153" s="427" t="s">
        <v>2031</v>
      </c>
      <c r="B153" s="428" t="s">
        <v>1847</v>
      </c>
      <c r="C153" s="428" t="s">
        <v>1848</v>
      </c>
      <c r="D153" s="428" t="s">
        <v>1957</v>
      </c>
      <c r="E153" s="428" t="s">
        <v>1958</v>
      </c>
      <c r="F153" s="432">
        <v>3</v>
      </c>
      <c r="G153" s="432">
        <v>1722</v>
      </c>
      <c r="H153" s="432">
        <v>0.6</v>
      </c>
      <c r="I153" s="432">
        <v>574</v>
      </c>
      <c r="J153" s="432">
        <v>5</v>
      </c>
      <c r="K153" s="432">
        <v>2870</v>
      </c>
      <c r="L153" s="432">
        <v>1</v>
      </c>
      <c r="M153" s="432">
        <v>574</v>
      </c>
      <c r="N153" s="432">
        <v>6</v>
      </c>
      <c r="O153" s="432">
        <v>3450</v>
      </c>
      <c r="P153" s="499">
        <v>1.2020905923344947</v>
      </c>
      <c r="Q153" s="433">
        <v>575</v>
      </c>
    </row>
    <row r="154" spans="1:17" ht="14.45" customHeight="1" x14ac:dyDescent="0.2">
      <c r="A154" s="427" t="s">
        <v>2031</v>
      </c>
      <c r="B154" s="428" t="s">
        <v>1847</v>
      </c>
      <c r="C154" s="428" t="s">
        <v>1848</v>
      </c>
      <c r="D154" s="428" t="s">
        <v>1959</v>
      </c>
      <c r="E154" s="428" t="s">
        <v>1960</v>
      </c>
      <c r="F154" s="432">
        <v>22</v>
      </c>
      <c r="G154" s="432">
        <v>4114</v>
      </c>
      <c r="H154" s="432">
        <v>0.68384308510638303</v>
      </c>
      <c r="I154" s="432">
        <v>187</v>
      </c>
      <c r="J154" s="432">
        <v>32</v>
      </c>
      <c r="K154" s="432">
        <v>6016</v>
      </c>
      <c r="L154" s="432">
        <v>1</v>
      </c>
      <c r="M154" s="432">
        <v>188</v>
      </c>
      <c r="N154" s="432">
        <v>17</v>
      </c>
      <c r="O154" s="432">
        <v>3196</v>
      </c>
      <c r="P154" s="499">
        <v>0.53125</v>
      </c>
      <c r="Q154" s="433">
        <v>188</v>
      </c>
    </row>
    <row r="155" spans="1:17" ht="14.45" customHeight="1" x14ac:dyDescent="0.2">
      <c r="A155" s="427" t="s">
        <v>2031</v>
      </c>
      <c r="B155" s="428" t="s">
        <v>1847</v>
      </c>
      <c r="C155" s="428" t="s">
        <v>1848</v>
      </c>
      <c r="D155" s="428" t="s">
        <v>1961</v>
      </c>
      <c r="E155" s="428" t="s">
        <v>1962</v>
      </c>
      <c r="F155" s="432">
        <v>3</v>
      </c>
      <c r="G155" s="432">
        <v>1728</v>
      </c>
      <c r="H155" s="432">
        <v>0.21428571428571427</v>
      </c>
      <c r="I155" s="432">
        <v>576</v>
      </c>
      <c r="J155" s="432">
        <v>14</v>
      </c>
      <c r="K155" s="432">
        <v>8064</v>
      </c>
      <c r="L155" s="432">
        <v>1</v>
      </c>
      <c r="M155" s="432">
        <v>576</v>
      </c>
      <c r="N155" s="432">
        <v>34</v>
      </c>
      <c r="O155" s="432">
        <v>19584</v>
      </c>
      <c r="P155" s="499">
        <v>2.4285714285714284</v>
      </c>
      <c r="Q155" s="433">
        <v>576</v>
      </c>
    </row>
    <row r="156" spans="1:17" ht="14.45" customHeight="1" x14ac:dyDescent="0.2">
      <c r="A156" s="427" t="s">
        <v>2031</v>
      </c>
      <c r="B156" s="428" t="s">
        <v>1847</v>
      </c>
      <c r="C156" s="428" t="s">
        <v>1848</v>
      </c>
      <c r="D156" s="428" t="s">
        <v>1963</v>
      </c>
      <c r="E156" s="428" t="s">
        <v>1964</v>
      </c>
      <c r="F156" s="432">
        <v>57</v>
      </c>
      <c r="G156" s="432">
        <v>79800</v>
      </c>
      <c r="H156" s="432">
        <v>1.1176470588235294</v>
      </c>
      <c r="I156" s="432">
        <v>1400</v>
      </c>
      <c r="J156" s="432">
        <v>51</v>
      </c>
      <c r="K156" s="432">
        <v>71400</v>
      </c>
      <c r="L156" s="432">
        <v>1</v>
      </c>
      <c r="M156" s="432">
        <v>1400</v>
      </c>
      <c r="N156" s="432">
        <v>32</v>
      </c>
      <c r="O156" s="432">
        <v>44832</v>
      </c>
      <c r="P156" s="499">
        <v>0.62789915966386556</v>
      </c>
      <c r="Q156" s="433">
        <v>1401</v>
      </c>
    </row>
    <row r="157" spans="1:17" ht="14.45" customHeight="1" x14ac:dyDescent="0.2">
      <c r="A157" s="427" t="s">
        <v>2031</v>
      </c>
      <c r="B157" s="428" t="s">
        <v>1847</v>
      </c>
      <c r="C157" s="428" t="s">
        <v>1848</v>
      </c>
      <c r="D157" s="428" t="s">
        <v>1965</v>
      </c>
      <c r="E157" s="428" t="s">
        <v>1966</v>
      </c>
      <c r="F157" s="432">
        <v>2</v>
      </c>
      <c r="G157" s="432">
        <v>2046</v>
      </c>
      <c r="H157" s="432">
        <v>2</v>
      </c>
      <c r="I157" s="432">
        <v>1023</v>
      </c>
      <c r="J157" s="432">
        <v>1</v>
      </c>
      <c r="K157" s="432">
        <v>1023</v>
      </c>
      <c r="L157" s="432">
        <v>1</v>
      </c>
      <c r="M157" s="432">
        <v>1023</v>
      </c>
      <c r="N157" s="432"/>
      <c r="O157" s="432"/>
      <c r="P157" s="499"/>
      <c r="Q157" s="433"/>
    </row>
    <row r="158" spans="1:17" ht="14.45" customHeight="1" x14ac:dyDescent="0.2">
      <c r="A158" s="427" t="s">
        <v>2031</v>
      </c>
      <c r="B158" s="428" t="s">
        <v>1847</v>
      </c>
      <c r="C158" s="428" t="s">
        <v>1848</v>
      </c>
      <c r="D158" s="428" t="s">
        <v>1969</v>
      </c>
      <c r="E158" s="428" t="s">
        <v>1970</v>
      </c>
      <c r="F158" s="432">
        <v>10</v>
      </c>
      <c r="G158" s="432">
        <v>8140</v>
      </c>
      <c r="H158" s="432">
        <v>1.0099255583126552</v>
      </c>
      <c r="I158" s="432">
        <v>814</v>
      </c>
      <c r="J158" s="432">
        <v>10</v>
      </c>
      <c r="K158" s="432">
        <v>8060</v>
      </c>
      <c r="L158" s="432">
        <v>1</v>
      </c>
      <c r="M158" s="432">
        <v>806</v>
      </c>
      <c r="N158" s="432">
        <v>11</v>
      </c>
      <c r="O158" s="432">
        <v>8888</v>
      </c>
      <c r="P158" s="499">
        <v>1.1027295285359802</v>
      </c>
      <c r="Q158" s="433">
        <v>808</v>
      </c>
    </row>
    <row r="159" spans="1:17" ht="14.45" customHeight="1" x14ac:dyDescent="0.2">
      <c r="A159" s="427" t="s">
        <v>2031</v>
      </c>
      <c r="B159" s="428" t="s">
        <v>1847</v>
      </c>
      <c r="C159" s="428" t="s">
        <v>1848</v>
      </c>
      <c r="D159" s="428" t="s">
        <v>1973</v>
      </c>
      <c r="E159" s="428" t="s">
        <v>1974</v>
      </c>
      <c r="F159" s="432">
        <v>17</v>
      </c>
      <c r="G159" s="432">
        <v>4437</v>
      </c>
      <c r="H159" s="432">
        <v>1.2096510359869139</v>
      </c>
      <c r="I159" s="432">
        <v>261</v>
      </c>
      <c r="J159" s="432">
        <v>14</v>
      </c>
      <c r="K159" s="432">
        <v>3668</v>
      </c>
      <c r="L159" s="432">
        <v>1</v>
      </c>
      <c r="M159" s="432">
        <v>262</v>
      </c>
      <c r="N159" s="432">
        <v>13</v>
      </c>
      <c r="O159" s="432">
        <v>3419</v>
      </c>
      <c r="P159" s="499">
        <v>0.93211559432933477</v>
      </c>
      <c r="Q159" s="433">
        <v>263</v>
      </c>
    </row>
    <row r="160" spans="1:17" ht="14.45" customHeight="1" x14ac:dyDescent="0.2">
      <c r="A160" s="427" t="s">
        <v>2031</v>
      </c>
      <c r="B160" s="428" t="s">
        <v>1847</v>
      </c>
      <c r="C160" s="428" t="s">
        <v>1848</v>
      </c>
      <c r="D160" s="428" t="s">
        <v>1975</v>
      </c>
      <c r="E160" s="428" t="s">
        <v>1976</v>
      </c>
      <c r="F160" s="432">
        <v>4</v>
      </c>
      <c r="G160" s="432">
        <v>16348</v>
      </c>
      <c r="H160" s="432">
        <v>1.992686494392979</v>
      </c>
      <c r="I160" s="432">
        <v>4087</v>
      </c>
      <c r="J160" s="432">
        <v>2</v>
      </c>
      <c r="K160" s="432">
        <v>8204</v>
      </c>
      <c r="L160" s="432">
        <v>1</v>
      </c>
      <c r="M160" s="432">
        <v>4102</v>
      </c>
      <c r="N160" s="432">
        <v>1</v>
      </c>
      <c r="O160" s="432">
        <v>4114</v>
      </c>
      <c r="P160" s="499">
        <v>0.50146270112140423</v>
      </c>
      <c r="Q160" s="433">
        <v>4114</v>
      </c>
    </row>
    <row r="161" spans="1:17" ht="14.45" customHeight="1" x14ac:dyDescent="0.2">
      <c r="A161" s="427" t="s">
        <v>2031</v>
      </c>
      <c r="B161" s="428" t="s">
        <v>1847</v>
      </c>
      <c r="C161" s="428" t="s">
        <v>1848</v>
      </c>
      <c r="D161" s="428" t="s">
        <v>1977</v>
      </c>
      <c r="E161" s="428" t="s">
        <v>1978</v>
      </c>
      <c r="F161" s="432">
        <v>1</v>
      </c>
      <c r="G161" s="432">
        <v>3464</v>
      </c>
      <c r="H161" s="432"/>
      <c r="I161" s="432">
        <v>3464</v>
      </c>
      <c r="J161" s="432"/>
      <c r="K161" s="432"/>
      <c r="L161" s="432"/>
      <c r="M161" s="432"/>
      <c r="N161" s="432">
        <v>1</v>
      </c>
      <c r="O161" s="432">
        <v>3500</v>
      </c>
      <c r="P161" s="499"/>
      <c r="Q161" s="433">
        <v>3500</v>
      </c>
    </row>
    <row r="162" spans="1:17" ht="14.45" customHeight="1" x14ac:dyDescent="0.2">
      <c r="A162" s="427" t="s">
        <v>2031</v>
      </c>
      <c r="B162" s="428" t="s">
        <v>1847</v>
      </c>
      <c r="C162" s="428" t="s">
        <v>1848</v>
      </c>
      <c r="D162" s="428" t="s">
        <v>1979</v>
      </c>
      <c r="E162" s="428" t="s">
        <v>1980</v>
      </c>
      <c r="F162" s="432">
        <v>4</v>
      </c>
      <c r="G162" s="432">
        <v>1012</v>
      </c>
      <c r="H162" s="432">
        <v>2.0569105691056913</v>
      </c>
      <c r="I162" s="432">
        <v>253</v>
      </c>
      <c r="J162" s="432">
        <v>2</v>
      </c>
      <c r="K162" s="432">
        <v>492</v>
      </c>
      <c r="L162" s="432">
        <v>1</v>
      </c>
      <c r="M162" s="432">
        <v>246</v>
      </c>
      <c r="N162" s="432">
        <v>2</v>
      </c>
      <c r="O162" s="432">
        <v>496</v>
      </c>
      <c r="P162" s="499">
        <v>1.0081300813008129</v>
      </c>
      <c r="Q162" s="433">
        <v>248</v>
      </c>
    </row>
    <row r="163" spans="1:17" ht="14.45" customHeight="1" x14ac:dyDescent="0.2">
      <c r="A163" s="427" t="s">
        <v>2031</v>
      </c>
      <c r="B163" s="428" t="s">
        <v>1847</v>
      </c>
      <c r="C163" s="428" t="s">
        <v>1848</v>
      </c>
      <c r="D163" s="428" t="s">
        <v>1981</v>
      </c>
      <c r="E163" s="428" t="s">
        <v>1982</v>
      </c>
      <c r="F163" s="432">
        <v>4</v>
      </c>
      <c r="G163" s="432">
        <v>1696</v>
      </c>
      <c r="H163" s="432">
        <v>2.0142517814726841</v>
      </c>
      <c r="I163" s="432">
        <v>424</v>
      </c>
      <c r="J163" s="432">
        <v>2</v>
      </c>
      <c r="K163" s="432">
        <v>842</v>
      </c>
      <c r="L163" s="432">
        <v>1</v>
      </c>
      <c r="M163" s="432">
        <v>421</v>
      </c>
      <c r="N163" s="432">
        <v>2</v>
      </c>
      <c r="O163" s="432">
        <v>844</v>
      </c>
      <c r="P163" s="499">
        <v>1.002375296912114</v>
      </c>
      <c r="Q163" s="433">
        <v>422</v>
      </c>
    </row>
    <row r="164" spans="1:17" ht="14.45" customHeight="1" x14ac:dyDescent="0.2">
      <c r="A164" s="427" t="s">
        <v>2031</v>
      </c>
      <c r="B164" s="428" t="s">
        <v>1847</v>
      </c>
      <c r="C164" s="428" t="s">
        <v>1848</v>
      </c>
      <c r="D164" s="428" t="s">
        <v>1983</v>
      </c>
      <c r="E164" s="428" t="s">
        <v>1984</v>
      </c>
      <c r="F164" s="432">
        <v>3</v>
      </c>
      <c r="G164" s="432">
        <v>23022</v>
      </c>
      <c r="H164" s="432"/>
      <c r="I164" s="432">
        <v>7674</v>
      </c>
      <c r="J164" s="432"/>
      <c r="K164" s="432"/>
      <c r="L164" s="432"/>
      <c r="M164" s="432"/>
      <c r="N164" s="432"/>
      <c r="O164" s="432"/>
      <c r="P164" s="499"/>
      <c r="Q164" s="433"/>
    </row>
    <row r="165" spans="1:17" ht="14.45" customHeight="1" x14ac:dyDescent="0.2">
      <c r="A165" s="427" t="s">
        <v>2031</v>
      </c>
      <c r="B165" s="428" t="s">
        <v>1847</v>
      </c>
      <c r="C165" s="428" t="s">
        <v>1848</v>
      </c>
      <c r="D165" s="428" t="s">
        <v>1987</v>
      </c>
      <c r="E165" s="428" t="s">
        <v>1988</v>
      </c>
      <c r="F165" s="432">
        <v>19</v>
      </c>
      <c r="G165" s="432">
        <v>44840</v>
      </c>
      <c r="H165" s="432">
        <v>0.94399999999999995</v>
      </c>
      <c r="I165" s="432">
        <v>2360</v>
      </c>
      <c r="J165" s="432">
        <v>20</v>
      </c>
      <c r="K165" s="432">
        <v>47500</v>
      </c>
      <c r="L165" s="432">
        <v>1</v>
      </c>
      <c r="M165" s="432">
        <v>2375</v>
      </c>
      <c r="N165" s="432">
        <v>18</v>
      </c>
      <c r="O165" s="432">
        <v>42966</v>
      </c>
      <c r="P165" s="499">
        <v>0.90454736842105266</v>
      </c>
      <c r="Q165" s="433">
        <v>2387</v>
      </c>
    </row>
    <row r="166" spans="1:17" ht="14.45" customHeight="1" x14ac:dyDescent="0.2">
      <c r="A166" s="427" t="s">
        <v>2031</v>
      </c>
      <c r="B166" s="428" t="s">
        <v>1847</v>
      </c>
      <c r="C166" s="428" t="s">
        <v>1848</v>
      </c>
      <c r="D166" s="428" t="s">
        <v>1989</v>
      </c>
      <c r="E166" s="428" t="s">
        <v>1990</v>
      </c>
      <c r="F166" s="432">
        <v>15</v>
      </c>
      <c r="G166" s="432">
        <v>92550</v>
      </c>
      <c r="H166" s="432">
        <v>0.68016462115087828</v>
      </c>
      <c r="I166" s="432">
        <v>6170</v>
      </c>
      <c r="J166" s="432">
        <v>22</v>
      </c>
      <c r="K166" s="432">
        <v>136070</v>
      </c>
      <c r="L166" s="432">
        <v>1</v>
      </c>
      <c r="M166" s="432">
        <v>6185</v>
      </c>
      <c r="N166" s="432">
        <v>13</v>
      </c>
      <c r="O166" s="432">
        <v>80561</v>
      </c>
      <c r="P166" s="499">
        <v>0.59205555963842138</v>
      </c>
      <c r="Q166" s="433">
        <v>6197</v>
      </c>
    </row>
    <row r="167" spans="1:17" ht="14.45" customHeight="1" x14ac:dyDescent="0.2">
      <c r="A167" s="427" t="s">
        <v>2031</v>
      </c>
      <c r="B167" s="428" t="s">
        <v>1847</v>
      </c>
      <c r="C167" s="428" t="s">
        <v>1848</v>
      </c>
      <c r="D167" s="428" t="s">
        <v>1991</v>
      </c>
      <c r="E167" s="428" t="s">
        <v>1992</v>
      </c>
      <c r="F167" s="432"/>
      <c r="G167" s="432"/>
      <c r="H167" s="432"/>
      <c r="I167" s="432"/>
      <c r="J167" s="432"/>
      <c r="K167" s="432"/>
      <c r="L167" s="432"/>
      <c r="M167" s="432"/>
      <c r="N167" s="432">
        <v>3</v>
      </c>
      <c r="O167" s="432">
        <v>2091</v>
      </c>
      <c r="P167" s="499"/>
      <c r="Q167" s="433">
        <v>697</v>
      </c>
    </row>
    <row r="168" spans="1:17" ht="14.45" customHeight="1" x14ac:dyDescent="0.2">
      <c r="A168" s="427" t="s">
        <v>2031</v>
      </c>
      <c r="B168" s="428" t="s">
        <v>1847</v>
      </c>
      <c r="C168" s="428" t="s">
        <v>1848</v>
      </c>
      <c r="D168" s="428" t="s">
        <v>1993</v>
      </c>
      <c r="E168" s="428" t="s">
        <v>1994</v>
      </c>
      <c r="F168" s="432"/>
      <c r="G168" s="432"/>
      <c r="H168" s="432"/>
      <c r="I168" s="432"/>
      <c r="J168" s="432"/>
      <c r="K168" s="432"/>
      <c r="L168" s="432"/>
      <c r="M168" s="432"/>
      <c r="N168" s="432">
        <v>4</v>
      </c>
      <c r="O168" s="432">
        <v>1872</v>
      </c>
      <c r="P168" s="499"/>
      <c r="Q168" s="433">
        <v>468</v>
      </c>
    </row>
    <row r="169" spans="1:17" ht="14.45" customHeight="1" x14ac:dyDescent="0.2">
      <c r="A169" s="427" t="s">
        <v>2032</v>
      </c>
      <c r="B169" s="428" t="s">
        <v>1847</v>
      </c>
      <c r="C169" s="428" t="s">
        <v>1848</v>
      </c>
      <c r="D169" s="428" t="s">
        <v>1849</v>
      </c>
      <c r="E169" s="428" t="s">
        <v>1850</v>
      </c>
      <c r="F169" s="432"/>
      <c r="G169" s="432"/>
      <c r="H169" s="432"/>
      <c r="I169" s="432"/>
      <c r="J169" s="432"/>
      <c r="K169" s="432"/>
      <c r="L169" s="432"/>
      <c r="M169" s="432"/>
      <c r="N169" s="432">
        <v>1</v>
      </c>
      <c r="O169" s="432">
        <v>1488</v>
      </c>
      <c r="P169" s="499"/>
      <c r="Q169" s="433">
        <v>1488</v>
      </c>
    </row>
    <row r="170" spans="1:17" ht="14.45" customHeight="1" x14ac:dyDescent="0.2">
      <c r="A170" s="427" t="s">
        <v>2032</v>
      </c>
      <c r="B170" s="428" t="s">
        <v>1847</v>
      </c>
      <c r="C170" s="428" t="s">
        <v>1848</v>
      </c>
      <c r="D170" s="428" t="s">
        <v>1859</v>
      </c>
      <c r="E170" s="428" t="s">
        <v>1860</v>
      </c>
      <c r="F170" s="432">
        <v>1</v>
      </c>
      <c r="G170" s="432">
        <v>843</v>
      </c>
      <c r="H170" s="432">
        <v>0.99645390070921991</v>
      </c>
      <c r="I170" s="432">
        <v>843</v>
      </c>
      <c r="J170" s="432">
        <v>1</v>
      </c>
      <c r="K170" s="432">
        <v>846</v>
      </c>
      <c r="L170" s="432">
        <v>1</v>
      </c>
      <c r="M170" s="432">
        <v>846</v>
      </c>
      <c r="N170" s="432"/>
      <c r="O170" s="432"/>
      <c r="P170" s="499"/>
      <c r="Q170" s="433"/>
    </row>
    <row r="171" spans="1:17" ht="14.45" customHeight="1" x14ac:dyDescent="0.2">
      <c r="A171" s="427" t="s">
        <v>2032</v>
      </c>
      <c r="B171" s="428" t="s">
        <v>1847</v>
      </c>
      <c r="C171" s="428" t="s">
        <v>1848</v>
      </c>
      <c r="D171" s="428" t="s">
        <v>1863</v>
      </c>
      <c r="E171" s="428" t="s">
        <v>1864</v>
      </c>
      <c r="F171" s="432"/>
      <c r="G171" s="432"/>
      <c r="H171" s="432"/>
      <c r="I171" s="432"/>
      <c r="J171" s="432"/>
      <c r="K171" s="432"/>
      <c r="L171" s="432"/>
      <c r="M171" s="432"/>
      <c r="N171" s="432">
        <v>1</v>
      </c>
      <c r="O171" s="432">
        <v>808</v>
      </c>
      <c r="P171" s="499"/>
      <c r="Q171" s="433">
        <v>808</v>
      </c>
    </row>
    <row r="172" spans="1:17" ht="14.45" customHeight="1" x14ac:dyDescent="0.2">
      <c r="A172" s="427" t="s">
        <v>2032</v>
      </c>
      <c r="B172" s="428" t="s">
        <v>1847</v>
      </c>
      <c r="C172" s="428" t="s">
        <v>1848</v>
      </c>
      <c r="D172" s="428" t="s">
        <v>1865</v>
      </c>
      <c r="E172" s="428" t="s">
        <v>1866</v>
      </c>
      <c r="F172" s="432"/>
      <c r="G172" s="432"/>
      <c r="H172" s="432"/>
      <c r="I172" s="432"/>
      <c r="J172" s="432"/>
      <c r="K172" s="432"/>
      <c r="L172" s="432"/>
      <c r="M172" s="432"/>
      <c r="N172" s="432">
        <v>1</v>
      </c>
      <c r="O172" s="432">
        <v>808</v>
      </c>
      <c r="P172" s="499"/>
      <c r="Q172" s="433">
        <v>808</v>
      </c>
    </row>
    <row r="173" spans="1:17" ht="14.45" customHeight="1" x14ac:dyDescent="0.2">
      <c r="A173" s="427" t="s">
        <v>2032</v>
      </c>
      <c r="B173" s="428" t="s">
        <v>1847</v>
      </c>
      <c r="C173" s="428" t="s">
        <v>1848</v>
      </c>
      <c r="D173" s="428" t="s">
        <v>1867</v>
      </c>
      <c r="E173" s="428" t="s">
        <v>1868</v>
      </c>
      <c r="F173" s="432"/>
      <c r="G173" s="432"/>
      <c r="H173" s="432"/>
      <c r="I173" s="432"/>
      <c r="J173" s="432">
        <v>1</v>
      </c>
      <c r="K173" s="432">
        <v>168</v>
      </c>
      <c r="L173" s="432">
        <v>1</v>
      </c>
      <c r="M173" s="432">
        <v>168</v>
      </c>
      <c r="N173" s="432"/>
      <c r="O173" s="432"/>
      <c r="P173" s="499"/>
      <c r="Q173" s="433"/>
    </row>
    <row r="174" spans="1:17" ht="14.45" customHeight="1" x14ac:dyDescent="0.2">
      <c r="A174" s="427" t="s">
        <v>2032</v>
      </c>
      <c r="B174" s="428" t="s">
        <v>1847</v>
      </c>
      <c r="C174" s="428" t="s">
        <v>1848</v>
      </c>
      <c r="D174" s="428" t="s">
        <v>1869</v>
      </c>
      <c r="E174" s="428" t="s">
        <v>1870</v>
      </c>
      <c r="F174" s="432"/>
      <c r="G174" s="432"/>
      <c r="H174" s="432"/>
      <c r="I174" s="432"/>
      <c r="J174" s="432">
        <v>1</v>
      </c>
      <c r="K174" s="432">
        <v>175</v>
      </c>
      <c r="L174" s="432">
        <v>1</v>
      </c>
      <c r="M174" s="432">
        <v>175</v>
      </c>
      <c r="N174" s="432"/>
      <c r="O174" s="432"/>
      <c r="P174" s="499"/>
      <c r="Q174" s="433"/>
    </row>
    <row r="175" spans="1:17" ht="14.45" customHeight="1" x14ac:dyDescent="0.2">
      <c r="A175" s="427" t="s">
        <v>2032</v>
      </c>
      <c r="B175" s="428" t="s">
        <v>1847</v>
      </c>
      <c r="C175" s="428" t="s">
        <v>1848</v>
      </c>
      <c r="D175" s="428" t="s">
        <v>1895</v>
      </c>
      <c r="E175" s="428" t="s">
        <v>1896</v>
      </c>
      <c r="F175" s="432"/>
      <c r="G175" s="432"/>
      <c r="H175" s="432"/>
      <c r="I175" s="432"/>
      <c r="J175" s="432">
        <v>2</v>
      </c>
      <c r="K175" s="432">
        <v>1026</v>
      </c>
      <c r="L175" s="432">
        <v>1</v>
      </c>
      <c r="M175" s="432">
        <v>513</v>
      </c>
      <c r="N175" s="432"/>
      <c r="O175" s="432"/>
      <c r="P175" s="499"/>
      <c r="Q175" s="433"/>
    </row>
    <row r="176" spans="1:17" ht="14.45" customHeight="1" x14ac:dyDescent="0.2">
      <c r="A176" s="427" t="s">
        <v>2032</v>
      </c>
      <c r="B176" s="428" t="s">
        <v>1847</v>
      </c>
      <c r="C176" s="428" t="s">
        <v>1848</v>
      </c>
      <c r="D176" s="428" t="s">
        <v>1911</v>
      </c>
      <c r="E176" s="428" t="s">
        <v>1912</v>
      </c>
      <c r="F176" s="432"/>
      <c r="G176" s="432"/>
      <c r="H176" s="432"/>
      <c r="I176" s="432"/>
      <c r="J176" s="432">
        <v>9</v>
      </c>
      <c r="K176" s="432">
        <v>3159</v>
      </c>
      <c r="L176" s="432">
        <v>1</v>
      </c>
      <c r="M176" s="432">
        <v>351</v>
      </c>
      <c r="N176" s="432"/>
      <c r="O176" s="432"/>
      <c r="P176" s="499"/>
      <c r="Q176" s="433"/>
    </row>
    <row r="177" spans="1:17" ht="14.45" customHeight="1" x14ac:dyDescent="0.2">
      <c r="A177" s="427" t="s">
        <v>2032</v>
      </c>
      <c r="B177" s="428" t="s">
        <v>1847</v>
      </c>
      <c r="C177" s="428" t="s">
        <v>1848</v>
      </c>
      <c r="D177" s="428" t="s">
        <v>1925</v>
      </c>
      <c r="E177" s="428" t="s">
        <v>1926</v>
      </c>
      <c r="F177" s="432"/>
      <c r="G177" s="432"/>
      <c r="H177" s="432"/>
      <c r="I177" s="432"/>
      <c r="J177" s="432">
        <v>1</v>
      </c>
      <c r="K177" s="432">
        <v>171</v>
      </c>
      <c r="L177" s="432">
        <v>1</v>
      </c>
      <c r="M177" s="432">
        <v>171</v>
      </c>
      <c r="N177" s="432">
        <v>1</v>
      </c>
      <c r="O177" s="432">
        <v>171</v>
      </c>
      <c r="P177" s="499">
        <v>1</v>
      </c>
      <c r="Q177" s="433">
        <v>171</v>
      </c>
    </row>
    <row r="178" spans="1:17" ht="14.45" customHeight="1" x14ac:dyDescent="0.2">
      <c r="A178" s="427" t="s">
        <v>2032</v>
      </c>
      <c r="B178" s="428" t="s">
        <v>1847</v>
      </c>
      <c r="C178" s="428" t="s">
        <v>1848</v>
      </c>
      <c r="D178" s="428" t="s">
        <v>1931</v>
      </c>
      <c r="E178" s="428" t="s">
        <v>1932</v>
      </c>
      <c r="F178" s="432"/>
      <c r="G178" s="432"/>
      <c r="H178" s="432"/>
      <c r="I178" s="432"/>
      <c r="J178" s="432">
        <v>1</v>
      </c>
      <c r="K178" s="432">
        <v>351</v>
      </c>
      <c r="L178" s="432">
        <v>1</v>
      </c>
      <c r="M178" s="432">
        <v>351</v>
      </c>
      <c r="N178" s="432"/>
      <c r="O178" s="432"/>
      <c r="P178" s="499"/>
      <c r="Q178" s="433"/>
    </row>
    <row r="179" spans="1:17" ht="14.45" customHeight="1" x14ac:dyDescent="0.2">
      <c r="A179" s="427" t="s">
        <v>2032</v>
      </c>
      <c r="B179" s="428" t="s">
        <v>1847</v>
      </c>
      <c r="C179" s="428" t="s">
        <v>1848</v>
      </c>
      <c r="D179" s="428" t="s">
        <v>1933</v>
      </c>
      <c r="E179" s="428" t="s">
        <v>1934</v>
      </c>
      <c r="F179" s="432"/>
      <c r="G179" s="432"/>
      <c r="H179" s="432"/>
      <c r="I179" s="432"/>
      <c r="J179" s="432">
        <v>1</v>
      </c>
      <c r="K179" s="432">
        <v>174</v>
      </c>
      <c r="L179" s="432">
        <v>1</v>
      </c>
      <c r="M179" s="432">
        <v>174</v>
      </c>
      <c r="N179" s="432"/>
      <c r="O179" s="432"/>
      <c r="P179" s="499"/>
      <c r="Q179" s="433"/>
    </row>
    <row r="180" spans="1:17" ht="14.45" customHeight="1" x14ac:dyDescent="0.2">
      <c r="A180" s="427" t="s">
        <v>2032</v>
      </c>
      <c r="B180" s="428" t="s">
        <v>1847</v>
      </c>
      <c r="C180" s="428" t="s">
        <v>1848</v>
      </c>
      <c r="D180" s="428" t="s">
        <v>1935</v>
      </c>
      <c r="E180" s="428" t="s">
        <v>1936</v>
      </c>
      <c r="F180" s="432"/>
      <c r="G180" s="432"/>
      <c r="H180" s="432"/>
      <c r="I180" s="432"/>
      <c r="J180" s="432"/>
      <c r="K180" s="432"/>
      <c r="L180" s="432"/>
      <c r="M180" s="432"/>
      <c r="N180" s="432">
        <v>6</v>
      </c>
      <c r="O180" s="432">
        <v>2412</v>
      </c>
      <c r="P180" s="499"/>
      <c r="Q180" s="433">
        <v>402</v>
      </c>
    </row>
    <row r="181" spans="1:17" ht="14.45" customHeight="1" x14ac:dyDescent="0.2">
      <c r="A181" s="427" t="s">
        <v>2032</v>
      </c>
      <c r="B181" s="428" t="s">
        <v>1847</v>
      </c>
      <c r="C181" s="428" t="s">
        <v>1848</v>
      </c>
      <c r="D181" s="428" t="s">
        <v>1951</v>
      </c>
      <c r="E181" s="428" t="s">
        <v>1952</v>
      </c>
      <c r="F181" s="432"/>
      <c r="G181" s="432"/>
      <c r="H181" s="432"/>
      <c r="I181" s="432"/>
      <c r="J181" s="432"/>
      <c r="K181" s="432"/>
      <c r="L181" s="432"/>
      <c r="M181" s="432"/>
      <c r="N181" s="432">
        <v>1</v>
      </c>
      <c r="O181" s="432">
        <v>808</v>
      </c>
      <c r="P181" s="499"/>
      <c r="Q181" s="433">
        <v>808</v>
      </c>
    </row>
    <row r="182" spans="1:17" ht="14.45" customHeight="1" x14ac:dyDescent="0.2">
      <c r="A182" s="427" t="s">
        <v>2032</v>
      </c>
      <c r="B182" s="428" t="s">
        <v>1847</v>
      </c>
      <c r="C182" s="428" t="s">
        <v>1848</v>
      </c>
      <c r="D182" s="428" t="s">
        <v>1953</v>
      </c>
      <c r="E182" s="428" t="s">
        <v>1954</v>
      </c>
      <c r="F182" s="432"/>
      <c r="G182" s="432"/>
      <c r="H182" s="432"/>
      <c r="I182" s="432"/>
      <c r="J182" s="432">
        <v>1</v>
      </c>
      <c r="K182" s="432">
        <v>168</v>
      </c>
      <c r="L182" s="432">
        <v>1</v>
      </c>
      <c r="M182" s="432">
        <v>168</v>
      </c>
      <c r="N182" s="432"/>
      <c r="O182" s="432"/>
      <c r="P182" s="499"/>
      <c r="Q182" s="433"/>
    </row>
    <row r="183" spans="1:17" ht="14.45" customHeight="1" x14ac:dyDescent="0.2">
      <c r="A183" s="427" t="s">
        <v>2032</v>
      </c>
      <c r="B183" s="428" t="s">
        <v>1847</v>
      </c>
      <c r="C183" s="428" t="s">
        <v>1848</v>
      </c>
      <c r="D183" s="428" t="s">
        <v>1957</v>
      </c>
      <c r="E183" s="428" t="s">
        <v>1958</v>
      </c>
      <c r="F183" s="432"/>
      <c r="G183" s="432"/>
      <c r="H183" s="432"/>
      <c r="I183" s="432"/>
      <c r="J183" s="432"/>
      <c r="K183" s="432"/>
      <c r="L183" s="432"/>
      <c r="M183" s="432"/>
      <c r="N183" s="432">
        <v>1</v>
      </c>
      <c r="O183" s="432">
        <v>575</v>
      </c>
      <c r="P183" s="499"/>
      <c r="Q183" s="433">
        <v>575</v>
      </c>
    </row>
    <row r="184" spans="1:17" ht="14.45" customHeight="1" x14ac:dyDescent="0.2">
      <c r="A184" s="427" t="s">
        <v>2032</v>
      </c>
      <c r="B184" s="428" t="s">
        <v>1847</v>
      </c>
      <c r="C184" s="428" t="s">
        <v>1848</v>
      </c>
      <c r="D184" s="428" t="s">
        <v>1969</v>
      </c>
      <c r="E184" s="428" t="s">
        <v>1970</v>
      </c>
      <c r="F184" s="432"/>
      <c r="G184" s="432"/>
      <c r="H184" s="432"/>
      <c r="I184" s="432"/>
      <c r="J184" s="432"/>
      <c r="K184" s="432"/>
      <c r="L184" s="432"/>
      <c r="M184" s="432"/>
      <c r="N184" s="432">
        <v>1</v>
      </c>
      <c r="O184" s="432">
        <v>808</v>
      </c>
      <c r="P184" s="499"/>
      <c r="Q184" s="433">
        <v>808</v>
      </c>
    </row>
    <row r="185" spans="1:17" ht="14.45" customHeight="1" x14ac:dyDescent="0.2">
      <c r="A185" s="427" t="s">
        <v>2032</v>
      </c>
      <c r="B185" s="428" t="s">
        <v>1847</v>
      </c>
      <c r="C185" s="428" t="s">
        <v>1848</v>
      </c>
      <c r="D185" s="428" t="s">
        <v>1975</v>
      </c>
      <c r="E185" s="428" t="s">
        <v>1976</v>
      </c>
      <c r="F185" s="432">
        <v>1</v>
      </c>
      <c r="G185" s="432">
        <v>4087</v>
      </c>
      <c r="H185" s="432">
        <v>0.99634324719648948</v>
      </c>
      <c r="I185" s="432">
        <v>4087</v>
      </c>
      <c r="J185" s="432">
        <v>1</v>
      </c>
      <c r="K185" s="432">
        <v>4102</v>
      </c>
      <c r="L185" s="432">
        <v>1</v>
      </c>
      <c r="M185" s="432">
        <v>4102</v>
      </c>
      <c r="N185" s="432"/>
      <c r="O185" s="432"/>
      <c r="P185" s="499"/>
      <c r="Q185" s="433"/>
    </row>
    <row r="186" spans="1:17" ht="14.45" customHeight="1" x14ac:dyDescent="0.2">
      <c r="A186" s="427" t="s">
        <v>2033</v>
      </c>
      <c r="B186" s="428" t="s">
        <v>1847</v>
      </c>
      <c r="C186" s="428" t="s">
        <v>1848</v>
      </c>
      <c r="D186" s="428" t="s">
        <v>1851</v>
      </c>
      <c r="E186" s="428" t="s">
        <v>1852</v>
      </c>
      <c r="F186" s="432">
        <v>1</v>
      </c>
      <c r="G186" s="432">
        <v>3916</v>
      </c>
      <c r="H186" s="432"/>
      <c r="I186" s="432">
        <v>3916</v>
      </c>
      <c r="J186" s="432"/>
      <c r="K186" s="432"/>
      <c r="L186" s="432"/>
      <c r="M186" s="432"/>
      <c r="N186" s="432">
        <v>1</v>
      </c>
      <c r="O186" s="432">
        <v>3936</v>
      </c>
      <c r="P186" s="499"/>
      <c r="Q186" s="433">
        <v>3936</v>
      </c>
    </row>
    <row r="187" spans="1:17" ht="14.45" customHeight="1" x14ac:dyDescent="0.2">
      <c r="A187" s="427" t="s">
        <v>2033</v>
      </c>
      <c r="B187" s="428" t="s">
        <v>1847</v>
      </c>
      <c r="C187" s="428" t="s">
        <v>1848</v>
      </c>
      <c r="D187" s="428" t="s">
        <v>1855</v>
      </c>
      <c r="E187" s="428" t="s">
        <v>1856</v>
      </c>
      <c r="F187" s="432">
        <v>6</v>
      </c>
      <c r="G187" s="432">
        <v>6204</v>
      </c>
      <c r="H187" s="432">
        <v>1.4771428571428571</v>
      </c>
      <c r="I187" s="432">
        <v>1034</v>
      </c>
      <c r="J187" s="432">
        <v>4</v>
      </c>
      <c r="K187" s="432">
        <v>4200</v>
      </c>
      <c r="L187" s="432">
        <v>1</v>
      </c>
      <c r="M187" s="432">
        <v>1050</v>
      </c>
      <c r="N187" s="432">
        <v>4</v>
      </c>
      <c r="O187" s="432">
        <v>4256</v>
      </c>
      <c r="P187" s="499">
        <v>1.0133333333333334</v>
      </c>
      <c r="Q187" s="433">
        <v>1064</v>
      </c>
    </row>
    <row r="188" spans="1:17" ht="14.45" customHeight="1" x14ac:dyDescent="0.2">
      <c r="A188" s="427" t="s">
        <v>2033</v>
      </c>
      <c r="B188" s="428" t="s">
        <v>1847</v>
      </c>
      <c r="C188" s="428" t="s">
        <v>1848</v>
      </c>
      <c r="D188" s="428" t="s">
        <v>1857</v>
      </c>
      <c r="E188" s="428" t="s">
        <v>1858</v>
      </c>
      <c r="F188" s="432">
        <v>4</v>
      </c>
      <c r="G188" s="432">
        <v>4356</v>
      </c>
      <c r="H188" s="432">
        <v>1.3176043557168784</v>
      </c>
      <c r="I188" s="432">
        <v>1089</v>
      </c>
      <c r="J188" s="432">
        <v>3</v>
      </c>
      <c r="K188" s="432">
        <v>3306</v>
      </c>
      <c r="L188" s="432">
        <v>1</v>
      </c>
      <c r="M188" s="432">
        <v>1102</v>
      </c>
      <c r="N188" s="432"/>
      <c r="O188" s="432"/>
      <c r="P188" s="499"/>
      <c r="Q188" s="433"/>
    </row>
    <row r="189" spans="1:17" ht="14.45" customHeight="1" x14ac:dyDescent="0.2">
      <c r="A189" s="427" t="s">
        <v>2033</v>
      </c>
      <c r="B189" s="428" t="s">
        <v>1847</v>
      </c>
      <c r="C189" s="428" t="s">
        <v>1848</v>
      </c>
      <c r="D189" s="428" t="s">
        <v>1859</v>
      </c>
      <c r="E189" s="428" t="s">
        <v>1860</v>
      </c>
      <c r="F189" s="432"/>
      <c r="G189" s="432"/>
      <c r="H189" s="432"/>
      <c r="I189" s="432"/>
      <c r="J189" s="432"/>
      <c r="K189" s="432"/>
      <c r="L189" s="432"/>
      <c r="M189" s="432"/>
      <c r="N189" s="432">
        <v>2</v>
      </c>
      <c r="O189" s="432">
        <v>1698</v>
      </c>
      <c r="P189" s="499"/>
      <c r="Q189" s="433">
        <v>849</v>
      </c>
    </row>
    <row r="190" spans="1:17" ht="14.45" customHeight="1" x14ac:dyDescent="0.2">
      <c r="A190" s="427" t="s">
        <v>2033</v>
      </c>
      <c r="B190" s="428" t="s">
        <v>1847</v>
      </c>
      <c r="C190" s="428" t="s">
        <v>1848</v>
      </c>
      <c r="D190" s="428" t="s">
        <v>1863</v>
      </c>
      <c r="E190" s="428" t="s">
        <v>1864</v>
      </c>
      <c r="F190" s="432"/>
      <c r="G190" s="432"/>
      <c r="H190" s="432"/>
      <c r="I190" s="432"/>
      <c r="J190" s="432"/>
      <c r="K190" s="432"/>
      <c r="L190" s="432"/>
      <c r="M190" s="432"/>
      <c r="N190" s="432">
        <v>1</v>
      </c>
      <c r="O190" s="432">
        <v>808</v>
      </c>
      <c r="P190" s="499"/>
      <c r="Q190" s="433">
        <v>808</v>
      </c>
    </row>
    <row r="191" spans="1:17" ht="14.45" customHeight="1" x14ac:dyDescent="0.2">
      <c r="A191" s="427" t="s">
        <v>2033</v>
      </c>
      <c r="B191" s="428" t="s">
        <v>1847</v>
      </c>
      <c r="C191" s="428" t="s">
        <v>1848</v>
      </c>
      <c r="D191" s="428" t="s">
        <v>1865</v>
      </c>
      <c r="E191" s="428" t="s">
        <v>1866</v>
      </c>
      <c r="F191" s="432"/>
      <c r="G191" s="432"/>
      <c r="H191" s="432"/>
      <c r="I191" s="432"/>
      <c r="J191" s="432"/>
      <c r="K191" s="432"/>
      <c r="L191" s="432"/>
      <c r="M191" s="432"/>
      <c r="N191" s="432">
        <v>1</v>
      </c>
      <c r="O191" s="432">
        <v>808</v>
      </c>
      <c r="P191" s="499"/>
      <c r="Q191" s="433">
        <v>808</v>
      </c>
    </row>
    <row r="192" spans="1:17" ht="14.45" customHeight="1" x14ac:dyDescent="0.2">
      <c r="A192" s="427" t="s">
        <v>2033</v>
      </c>
      <c r="B192" s="428" t="s">
        <v>1847</v>
      </c>
      <c r="C192" s="428" t="s">
        <v>1848</v>
      </c>
      <c r="D192" s="428" t="s">
        <v>1867</v>
      </c>
      <c r="E192" s="428" t="s">
        <v>1868</v>
      </c>
      <c r="F192" s="432">
        <v>10</v>
      </c>
      <c r="G192" s="432">
        <v>1680</v>
      </c>
      <c r="H192" s="432">
        <v>1.6666666666666667</v>
      </c>
      <c r="I192" s="432">
        <v>168</v>
      </c>
      <c r="J192" s="432">
        <v>6</v>
      </c>
      <c r="K192" s="432">
        <v>1008</v>
      </c>
      <c r="L192" s="432">
        <v>1</v>
      </c>
      <c r="M192" s="432">
        <v>168</v>
      </c>
      <c r="N192" s="432">
        <v>4</v>
      </c>
      <c r="O192" s="432">
        <v>672</v>
      </c>
      <c r="P192" s="499">
        <v>0.66666666666666663</v>
      </c>
      <c r="Q192" s="433">
        <v>168</v>
      </c>
    </row>
    <row r="193" spans="1:17" ht="14.45" customHeight="1" x14ac:dyDescent="0.2">
      <c r="A193" s="427" t="s">
        <v>2033</v>
      </c>
      <c r="B193" s="428" t="s">
        <v>1847</v>
      </c>
      <c r="C193" s="428" t="s">
        <v>1848</v>
      </c>
      <c r="D193" s="428" t="s">
        <v>1869</v>
      </c>
      <c r="E193" s="428" t="s">
        <v>1870</v>
      </c>
      <c r="F193" s="432">
        <v>10</v>
      </c>
      <c r="G193" s="432">
        <v>1740</v>
      </c>
      <c r="H193" s="432">
        <v>1.6571428571428573</v>
      </c>
      <c r="I193" s="432">
        <v>174</v>
      </c>
      <c r="J193" s="432">
        <v>6</v>
      </c>
      <c r="K193" s="432">
        <v>1050</v>
      </c>
      <c r="L193" s="432">
        <v>1</v>
      </c>
      <c r="M193" s="432">
        <v>175</v>
      </c>
      <c r="N193" s="432">
        <v>4</v>
      </c>
      <c r="O193" s="432">
        <v>700</v>
      </c>
      <c r="P193" s="499">
        <v>0.66666666666666663</v>
      </c>
      <c r="Q193" s="433">
        <v>175</v>
      </c>
    </row>
    <row r="194" spans="1:17" ht="14.45" customHeight="1" x14ac:dyDescent="0.2">
      <c r="A194" s="427" t="s">
        <v>2033</v>
      </c>
      <c r="B194" s="428" t="s">
        <v>1847</v>
      </c>
      <c r="C194" s="428" t="s">
        <v>1848</v>
      </c>
      <c r="D194" s="428" t="s">
        <v>1893</v>
      </c>
      <c r="E194" s="428" t="s">
        <v>1894</v>
      </c>
      <c r="F194" s="432">
        <v>1</v>
      </c>
      <c r="G194" s="432">
        <v>222</v>
      </c>
      <c r="H194" s="432"/>
      <c r="I194" s="432">
        <v>222</v>
      </c>
      <c r="J194" s="432"/>
      <c r="K194" s="432"/>
      <c r="L194" s="432"/>
      <c r="M194" s="432"/>
      <c r="N194" s="432">
        <v>2</v>
      </c>
      <c r="O194" s="432">
        <v>448</v>
      </c>
      <c r="P194" s="499"/>
      <c r="Q194" s="433">
        <v>224</v>
      </c>
    </row>
    <row r="195" spans="1:17" ht="14.45" customHeight="1" x14ac:dyDescent="0.2">
      <c r="A195" s="427" t="s">
        <v>2033</v>
      </c>
      <c r="B195" s="428" t="s">
        <v>1847</v>
      </c>
      <c r="C195" s="428" t="s">
        <v>1848</v>
      </c>
      <c r="D195" s="428" t="s">
        <v>1905</v>
      </c>
      <c r="E195" s="428" t="s">
        <v>1906</v>
      </c>
      <c r="F195" s="432">
        <v>4</v>
      </c>
      <c r="G195" s="432">
        <v>48</v>
      </c>
      <c r="H195" s="432"/>
      <c r="I195" s="432">
        <v>12</v>
      </c>
      <c r="J195" s="432"/>
      <c r="K195" s="432"/>
      <c r="L195" s="432"/>
      <c r="M195" s="432"/>
      <c r="N195" s="432"/>
      <c r="O195" s="432"/>
      <c r="P195" s="499"/>
      <c r="Q195" s="433"/>
    </row>
    <row r="196" spans="1:17" ht="14.45" customHeight="1" x14ac:dyDescent="0.2">
      <c r="A196" s="427" t="s">
        <v>2033</v>
      </c>
      <c r="B196" s="428" t="s">
        <v>1847</v>
      </c>
      <c r="C196" s="428" t="s">
        <v>1848</v>
      </c>
      <c r="D196" s="428" t="s">
        <v>1907</v>
      </c>
      <c r="E196" s="428" t="s">
        <v>1908</v>
      </c>
      <c r="F196" s="432">
        <v>4</v>
      </c>
      <c r="G196" s="432">
        <v>68</v>
      </c>
      <c r="H196" s="432">
        <v>4</v>
      </c>
      <c r="I196" s="432">
        <v>17</v>
      </c>
      <c r="J196" s="432">
        <v>1</v>
      </c>
      <c r="K196" s="432">
        <v>17</v>
      </c>
      <c r="L196" s="432">
        <v>1</v>
      </c>
      <c r="M196" s="432">
        <v>17</v>
      </c>
      <c r="N196" s="432">
        <v>3</v>
      </c>
      <c r="O196" s="432">
        <v>51</v>
      </c>
      <c r="P196" s="499">
        <v>3</v>
      </c>
      <c r="Q196" s="433">
        <v>17</v>
      </c>
    </row>
    <row r="197" spans="1:17" ht="14.45" customHeight="1" x14ac:dyDescent="0.2">
      <c r="A197" s="427" t="s">
        <v>2033</v>
      </c>
      <c r="B197" s="428" t="s">
        <v>1847</v>
      </c>
      <c r="C197" s="428" t="s">
        <v>1848</v>
      </c>
      <c r="D197" s="428" t="s">
        <v>1909</v>
      </c>
      <c r="E197" s="428" t="s">
        <v>1910</v>
      </c>
      <c r="F197" s="432">
        <v>1</v>
      </c>
      <c r="G197" s="432">
        <v>1556</v>
      </c>
      <c r="H197" s="432"/>
      <c r="I197" s="432">
        <v>1556</v>
      </c>
      <c r="J197" s="432"/>
      <c r="K197" s="432"/>
      <c r="L197" s="432"/>
      <c r="M197" s="432"/>
      <c r="N197" s="432"/>
      <c r="O197" s="432"/>
      <c r="P197" s="499"/>
      <c r="Q197" s="433"/>
    </row>
    <row r="198" spans="1:17" ht="14.45" customHeight="1" x14ac:dyDescent="0.2">
      <c r="A198" s="427" t="s">
        <v>2033</v>
      </c>
      <c r="B198" s="428" t="s">
        <v>1847</v>
      </c>
      <c r="C198" s="428" t="s">
        <v>1848</v>
      </c>
      <c r="D198" s="428" t="s">
        <v>1913</v>
      </c>
      <c r="E198" s="428" t="s">
        <v>1914</v>
      </c>
      <c r="F198" s="432"/>
      <c r="G198" s="432"/>
      <c r="H198" s="432"/>
      <c r="I198" s="432"/>
      <c r="J198" s="432">
        <v>1</v>
      </c>
      <c r="K198" s="432">
        <v>150</v>
      </c>
      <c r="L198" s="432">
        <v>1</v>
      </c>
      <c r="M198" s="432">
        <v>150</v>
      </c>
      <c r="N198" s="432"/>
      <c r="O198" s="432"/>
      <c r="P198" s="499"/>
      <c r="Q198" s="433"/>
    </row>
    <row r="199" spans="1:17" ht="14.45" customHeight="1" x14ac:dyDescent="0.2">
      <c r="A199" s="427" t="s">
        <v>2033</v>
      </c>
      <c r="B199" s="428" t="s">
        <v>1847</v>
      </c>
      <c r="C199" s="428" t="s">
        <v>1848</v>
      </c>
      <c r="D199" s="428" t="s">
        <v>1921</v>
      </c>
      <c r="E199" s="428" t="s">
        <v>1922</v>
      </c>
      <c r="F199" s="432">
        <v>10</v>
      </c>
      <c r="G199" s="432">
        <v>400</v>
      </c>
      <c r="H199" s="432">
        <v>1.6666666666666667</v>
      </c>
      <c r="I199" s="432">
        <v>40</v>
      </c>
      <c r="J199" s="432">
        <v>6</v>
      </c>
      <c r="K199" s="432">
        <v>240</v>
      </c>
      <c r="L199" s="432">
        <v>1</v>
      </c>
      <c r="M199" s="432">
        <v>40</v>
      </c>
      <c r="N199" s="432">
        <v>4</v>
      </c>
      <c r="O199" s="432">
        <v>160</v>
      </c>
      <c r="P199" s="499">
        <v>0.66666666666666663</v>
      </c>
      <c r="Q199" s="433">
        <v>40</v>
      </c>
    </row>
    <row r="200" spans="1:17" ht="14.45" customHeight="1" x14ac:dyDescent="0.2">
      <c r="A200" s="427" t="s">
        <v>2033</v>
      </c>
      <c r="B200" s="428" t="s">
        <v>1847</v>
      </c>
      <c r="C200" s="428" t="s">
        <v>1848</v>
      </c>
      <c r="D200" s="428" t="s">
        <v>1925</v>
      </c>
      <c r="E200" s="428" t="s">
        <v>1926</v>
      </c>
      <c r="F200" s="432">
        <v>10</v>
      </c>
      <c r="G200" s="432">
        <v>1710</v>
      </c>
      <c r="H200" s="432">
        <v>1.6666666666666667</v>
      </c>
      <c r="I200" s="432">
        <v>171</v>
      </c>
      <c r="J200" s="432">
        <v>6</v>
      </c>
      <c r="K200" s="432">
        <v>1026</v>
      </c>
      <c r="L200" s="432">
        <v>1</v>
      </c>
      <c r="M200" s="432">
        <v>171</v>
      </c>
      <c r="N200" s="432">
        <v>4</v>
      </c>
      <c r="O200" s="432">
        <v>684</v>
      </c>
      <c r="P200" s="499">
        <v>0.66666666666666663</v>
      </c>
      <c r="Q200" s="433">
        <v>171</v>
      </c>
    </row>
    <row r="201" spans="1:17" ht="14.45" customHeight="1" x14ac:dyDescent="0.2">
      <c r="A201" s="427" t="s">
        <v>2033</v>
      </c>
      <c r="B201" s="428" t="s">
        <v>1847</v>
      </c>
      <c r="C201" s="428" t="s">
        <v>1848</v>
      </c>
      <c r="D201" s="428" t="s">
        <v>1931</v>
      </c>
      <c r="E201" s="428" t="s">
        <v>1932</v>
      </c>
      <c r="F201" s="432">
        <v>10</v>
      </c>
      <c r="G201" s="432">
        <v>3500</v>
      </c>
      <c r="H201" s="432">
        <v>1.6619183285849952</v>
      </c>
      <c r="I201" s="432">
        <v>350</v>
      </c>
      <c r="J201" s="432">
        <v>6</v>
      </c>
      <c r="K201" s="432">
        <v>2106</v>
      </c>
      <c r="L201" s="432">
        <v>1</v>
      </c>
      <c r="M201" s="432">
        <v>351</v>
      </c>
      <c r="N201" s="432">
        <v>4</v>
      </c>
      <c r="O201" s="432">
        <v>1404</v>
      </c>
      <c r="P201" s="499">
        <v>0.66666666666666663</v>
      </c>
      <c r="Q201" s="433">
        <v>351</v>
      </c>
    </row>
    <row r="202" spans="1:17" ht="14.45" customHeight="1" x14ac:dyDescent="0.2">
      <c r="A202" s="427" t="s">
        <v>2033</v>
      </c>
      <c r="B202" s="428" t="s">
        <v>1847</v>
      </c>
      <c r="C202" s="428" t="s">
        <v>1848</v>
      </c>
      <c r="D202" s="428" t="s">
        <v>1933</v>
      </c>
      <c r="E202" s="428" t="s">
        <v>1934</v>
      </c>
      <c r="F202" s="432">
        <v>10</v>
      </c>
      <c r="G202" s="432">
        <v>1740</v>
      </c>
      <c r="H202" s="432">
        <v>1.6666666666666667</v>
      </c>
      <c r="I202" s="432">
        <v>174</v>
      </c>
      <c r="J202" s="432">
        <v>6</v>
      </c>
      <c r="K202" s="432">
        <v>1044</v>
      </c>
      <c r="L202" s="432">
        <v>1</v>
      </c>
      <c r="M202" s="432">
        <v>174</v>
      </c>
      <c r="N202" s="432">
        <v>4</v>
      </c>
      <c r="O202" s="432">
        <v>696</v>
      </c>
      <c r="P202" s="499">
        <v>0.66666666666666663</v>
      </c>
      <c r="Q202" s="433">
        <v>174</v>
      </c>
    </row>
    <row r="203" spans="1:17" ht="14.45" customHeight="1" x14ac:dyDescent="0.2">
      <c r="A203" s="427" t="s">
        <v>2033</v>
      </c>
      <c r="B203" s="428" t="s">
        <v>1847</v>
      </c>
      <c r="C203" s="428" t="s">
        <v>1848</v>
      </c>
      <c r="D203" s="428" t="s">
        <v>1951</v>
      </c>
      <c r="E203" s="428" t="s">
        <v>1952</v>
      </c>
      <c r="F203" s="432"/>
      <c r="G203" s="432"/>
      <c r="H203" s="432"/>
      <c r="I203" s="432"/>
      <c r="J203" s="432"/>
      <c r="K203" s="432"/>
      <c r="L203" s="432"/>
      <c r="M203" s="432"/>
      <c r="N203" s="432">
        <v>1</v>
      </c>
      <c r="O203" s="432">
        <v>808</v>
      </c>
      <c r="P203" s="499"/>
      <c r="Q203" s="433">
        <v>808</v>
      </c>
    </row>
    <row r="204" spans="1:17" ht="14.45" customHeight="1" x14ac:dyDescent="0.2">
      <c r="A204" s="427" t="s">
        <v>2033</v>
      </c>
      <c r="B204" s="428" t="s">
        <v>1847</v>
      </c>
      <c r="C204" s="428" t="s">
        <v>1848</v>
      </c>
      <c r="D204" s="428" t="s">
        <v>1953</v>
      </c>
      <c r="E204" s="428" t="s">
        <v>1954</v>
      </c>
      <c r="F204" s="432">
        <v>10</v>
      </c>
      <c r="G204" s="432">
        <v>1680</v>
      </c>
      <c r="H204" s="432">
        <v>1.6666666666666667</v>
      </c>
      <c r="I204" s="432">
        <v>168</v>
      </c>
      <c r="J204" s="432">
        <v>6</v>
      </c>
      <c r="K204" s="432">
        <v>1008</v>
      </c>
      <c r="L204" s="432">
        <v>1</v>
      </c>
      <c r="M204" s="432">
        <v>168</v>
      </c>
      <c r="N204" s="432">
        <v>4</v>
      </c>
      <c r="O204" s="432">
        <v>672</v>
      </c>
      <c r="P204" s="499">
        <v>0.66666666666666663</v>
      </c>
      <c r="Q204" s="433">
        <v>168</v>
      </c>
    </row>
    <row r="205" spans="1:17" ht="14.45" customHeight="1" x14ac:dyDescent="0.2">
      <c r="A205" s="427" t="s">
        <v>2033</v>
      </c>
      <c r="B205" s="428" t="s">
        <v>1847</v>
      </c>
      <c r="C205" s="428" t="s">
        <v>1848</v>
      </c>
      <c r="D205" s="428" t="s">
        <v>1969</v>
      </c>
      <c r="E205" s="428" t="s">
        <v>1970</v>
      </c>
      <c r="F205" s="432"/>
      <c r="G205" s="432"/>
      <c r="H205" s="432"/>
      <c r="I205" s="432"/>
      <c r="J205" s="432"/>
      <c r="K205" s="432"/>
      <c r="L205" s="432"/>
      <c r="M205" s="432"/>
      <c r="N205" s="432">
        <v>1</v>
      </c>
      <c r="O205" s="432">
        <v>808</v>
      </c>
      <c r="P205" s="499"/>
      <c r="Q205" s="433">
        <v>808</v>
      </c>
    </row>
    <row r="206" spans="1:17" ht="14.45" customHeight="1" x14ac:dyDescent="0.2">
      <c r="A206" s="427" t="s">
        <v>2033</v>
      </c>
      <c r="B206" s="428" t="s">
        <v>1847</v>
      </c>
      <c r="C206" s="428" t="s">
        <v>1848</v>
      </c>
      <c r="D206" s="428" t="s">
        <v>1971</v>
      </c>
      <c r="E206" s="428" t="s">
        <v>1972</v>
      </c>
      <c r="F206" s="432">
        <v>10</v>
      </c>
      <c r="G206" s="432">
        <v>3390</v>
      </c>
      <c r="H206" s="432">
        <v>3.2753623188405796</v>
      </c>
      <c r="I206" s="432">
        <v>339</v>
      </c>
      <c r="J206" s="432">
        <v>3</v>
      </c>
      <c r="K206" s="432">
        <v>1035</v>
      </c>
      <c r="L206" s="432">
        <v>1</v>
      </c>
      <c r="M206" s="432">
        <v>345</v>
      </c>
      <c r="N206" s="432">
        <v>4</v>
      </c>
      <c r="O206" s="432">
        <v>1400</v>
      </c>
      <c r="P206" s="499">
        <v>1.3526570048309179</v>
      </c>
      <c r="Q206" s="433">
        <v>350</v>
      </c>
    </row>
    <row r="207" spans="1:17" ht="14.45" customHeight="1" x14ac:dyDescent="0.2">
      <c r="A207" s="427" t="s">
        <v>2033</v>
      </c>
      <c r="B207" s="428" t="s">
        <v>1847</v>
      </c>
      <c r="C207" s="428" t="s">
        <v>1848</v>
      </c>
      <c r="D207" s="428" t="s">
        <v>1983</v>
      </c>
      <c r="E207" s="428" t="s">
        <v>1984</v>
      </c>
      <c r="F207" s="432">
        <v>10</v>
      </c>
      <c r="G207" s="432">
        <v>76740</v>
      </c>
      <c r="H207" s="432"/>
      <c r="I207" s="432">
        <v>7674</v>
      </c>
      <c r="J207" s="432"/>
      <c r="K207" s="432"/>
      <c r="L207" s="432"/>
      <c r="M207" s="432"/>
      <c r="N207" s="432">
        <v>6</v>
      </c>
      <c r="O207" s="432">
        <v>46284</v>
      </c>
      <c r="P207" s="499"/>
      <c r="Q207" s="433">
        <v>7714</v>
      </c>
    </row>
    <row r="208" spans="1:17" ht="14.45" customHeight="1" x14ac:dyDescent="0.2">
      <c r="A208" s="427" t="s">
        <v>2033</v>
      </c>
      <c r="B208" s="428" t="s">
        <v>1847</v>
      </c>
      <c r="C208" s="428" t="s">
        <v>1848</v>
      </c>
      <c r="D208" s="428" t="s">
        <v>1987</v>
      </c>
      <c r="E208" s="428" t="s">
        <v>1988</v>
      </c>
      <c r="F208" s="432"/>
      <c r="G208" s="432"/>
      <c r="H208" s="432"/>
      <c r="I208" s="432"/>
      <c r="J208" s="432"/>
      <c r="K208" s="432"/>
      <c r="L208" s="432"/>
      <c r="M208" s="432"/>
      <c r="N208" s="432">
        <v>1</v>
      </c>
      <c r="O208" s="432">
        <v>2387</v>
      </c>
      <c r="P208" s="499"/>
      <c r="Q208" s="433">
        <v>2387</v>
      </c>
    </row>
    <row r="209" spans="1:17" ht="14.45" customHeight="1" x14ac:dyDescent="0.2">
      <c r="A209" s="427" t="s">
        <v>2033</v>
      </c>
      <c r="B209" s="428" t="s">
        <v>1997</v>
      </c>
      <c r="C209" s="428" t="s">
        <v>1848</v>
      </c>
      <c r="D209" s="428" t="s">
        <v>1905</v>
      </c>
      <c r="E209" s="428" t="s">
        <v>1906</v>
      </c>
      <c r="F209" s="432"/>
      <c r="G209" s="432"/>
      <c r="H209" s="432"/>
      <c r="I209" s="432"/>
      <c r="J209" s="432"/>
      <c r="K209" s="432"/>
      <c r="L209" s="432"/>
      <c r="M209" s="432"/>
      <c r="N209" s="432">
        <v>4</v>
      </c>
      <c r="O209" s="432">
        <v>48</v>
      </c>
      <c r="P209" s="499"/>
      <c r="Q209" s="433">
        <v>12</v>
      </c>
    </row>
    <row r="210" spans="1:17" ht="14.45" customHeight="1" x14ac:dyDescent="0.2">
      <c r="A210" s="427" t="s">
        <v>2034</v>
      </c>
      <c r="B210" s="428" t="s">
        <v>1847</v>
      </c>
      <c r="C210" s="428" t="s">
        <v>1848</v>
      </c>
      <c r="D210" s="428" t="s">
        <v>1849</v>
      </c>
      <c r="E210" s="428" t="s">
        <v>1850</v>
      </c>
      <c r="F210" s="432"/>
      <c r="G210" s="432"/>
      <c r="H210" s="432"/>
      <c r="I210" s="432"/>
      <c r="J210" s="432"/>
      <c r="K210" s="432"/>
      <c r="L210" s="432"/>
      <c r="M210" s="432"/>
      <c r="N210" s="432">
        <v>1</v>
      </c>
      <c r="O210" s="432">
        <v>1488</v>
      </c>
      <c r="P210" s="499"/>
      <c r="Q210" s="433">
        <v>1488</v>
      </c>
    </row>
    <row r="211" spans="1:17" ht="14.45" customHeight="1" x14ac:dyDescent="0.2">
      <c r="A211" s="427" t="s">
        <v>2035</v>
      </c>
      <c r="B211" s="428" t="s">
        <v>1847</v>
      </c>
      <c r="C211" s="428" t="s">
        <v>1848</v>
      </c>
      <c r="D211" s="428" t="s">
        <v>1851</v>
      </c>
      <c r="E211" s="428" t="s">
        <v>1852</v>
      </c>
      <c r="F211" s="432"/>
      <c r="G211" s="432"/>
      <c r="H211" s="432"/>
      <c r="I211" s="432"/>
      <c r="J211" s="432">
        <v>1</v>
      </c>
      <c r="K211" s="432">
        <v>3927</v>
      </c>
      <c r="L211" s="432">
        <v>1</v>
      </c>
      <c r="M211" s="432">
        <v>3927</v>
      </c>
      <c r="N211" s="432"/>
      <c r="O211" s="432"/>
      <c r="P211" s="499"/>
      <c r="Q211" s="433"/>
    </row>
    <row r="212" spans="1:17" ht="14.45" customHeight="1" x14ac:dyDescent="0.2">
      <c r="A212" s="427" t="s">
        <v>2035</v>
      </c>
      <c r="B212" s="428" t="s">
        <v>1847</v>
      </c>
      <c r="C212" s="428" t="s">
        <v>1848</v>
      </c>
      <c r="D212" s="428" t="s">
        <v>1855</v>
      </c>
      <c r="E212" s="428" t="s">
        <v>1856</v>
      </c>
      <c r="F212" s="432">
        <v>1</v>
      </c>
      <c r="G212" s="432">
        <v>1034</v>
      </c>
      <c r="H212" s="432"/>
      <c r="I212" s="432">
        <v>1034</v>
      </c>
      <c r="J212" s="432"/>
      <c r="K212" s="432"/>
      <c r="L212" s="432"/>
      <c r="M212" s="432"/>
      <c r="N212" s="432"/>
      <c r="O212" s="432"/>
      <c r="P212" s="499"/>
      <c r="Q212" s="433"/>
    </row>
    <row r="213" spans="1:17" ht="14.45" customHeight="1" x14ac:dyDescent="0.2">
      <c r="A213" s="427" t="s">
        <v>2035</v>
      </c>
      <c r="B213" s="428" t="s">
        <v>1847</v>
      </c>
      <c r="C213" s="428" t="s">
        <v>1848</v>
      </c>
      <c r="D213" s="428" t="s">
        <v>1859</v>
      </c>
      <c r="E213" s="428" t="s">
        <v>1860</v>
      </c>
      <c r="F213" s="432"/>
      <c r="G213" s="432"/>
      <c r="H213" s="432"/>
      <c r="I213" s="432"/>
      <c r="J213" s="432">
        <v>1</v>
      </c>
      <c r="K213" s="432">
        <v>846</v>
      </c>
      <c r="L213" s="432">
        <v>1</v>
      </c>
      <c r="M213" s="432">
        <v>846</v>
      </c>
      <c r="N213" s="432">
        <v>3</v>
      </c>
      <c r="O213" s="432">
        <v>2547</v>
      </c>
      <c r="P213" s="499">
        <v>3.0106382978723403</v>
      </c>
      <c r="Q213" s="433">
        <v>849</v>
      </c>
    </row>
    <row r="214" spans="1:17" ht="14.45" customHeight="1" x14ac:dyDescent="0.2">
      <c r="A214" s="427" t="s">
        <v>2035</v>
      </c>
      <c r="B214" s="428" t="s">
        <v>1847</v>
      </c>
      <c r="C214" s="428" t="s">
        <v>1848</v>
      </c>
      <c r="D214" s="428" t="s">
        <v>1867</v>
      </c>
      <c r="E214" s="428" t="s">
        <v>1868</v>
      </c>
      <c r="F214" s="432">
        <v>7</v>
      </c>
      <c r="G214" s="432">
        <v>1176</v>
      </c>
      <c r="H214" s="432">
        <v>0.7</v>
      </c>
      <c r="I214" s="432">
        <v>168</v>
      </c>
      <c r="J214" s="432">
        <v>10</v>
      </c>
      <c r="K214" s="432">
        <v>1680</v>
      </c>
      <c r="L214" s="432">
        <v>1</v>
      </c>
      <c r="M214" s="432">
        <v>168</v>
      </c>
      <c r="N214" s="432">
        <v>10</v>
      </c>
      <c r="O214" s="432">
        <v>1680</v>
      </c>
      <c r="P214" s="499">
        <v>1</v>
      </c>
      <c r="Q214" s="433">
        <v>168</v>
      </c>
    </row>
    <row r="215" spans="1:17" ht="14.45" customHeight="1" x14ac:dyDescent="0.2">
      <c r="A215" s="427" t="s">
        <v>2035</v>
      </c>
      <c r="B215" s="428" t="s">
        <v>1847</v>
      </c>
      <c r="C215" s="428" t="s">
        <v>1848</v>
      </c>
      <c r="D215" s="428" t="s">
        <v>1869</v>
      </c>
      <c r="E215" s="428" t="s">
        <v>1870</v>
      </c>
      <c r="F215" s="432">
        <v>8</v>
      </c>
      <c r="G215" s="432">
        <v>1392</v>
      </c>
      <c r="H215" s="432">
        <v>0.88380952380952382</v>
      </c>
      <c r="I215" s="432">
        <v>174</v>
      </c>
      <c r="J215" s="432">
        <v>9</v>
      </c>
      <c r="K215" s="432">
        <v>1575</v>
      </c>
      <c r="L215" s="432">
        <v>1</v>
      </c>
      <c r="M215" s="432">
        <v>175</v>
      </c>
      <c r="N215" s="432">
        <v>8</v>
      </c>
      <c r="O215" s="432">
        <v>1400</v>
      </c>
      <c r="P215" s="499">
        <v>0.88888888888888884</v>
      </c>
      <c r="Q215" s="433">
        <v>175</v>
      </c>
    </row>
    <row r="216" spans="1:17" ht="14.45" customHeight="1" x14ac:dyDescent="0.2">
      <c r="A216" s="427" t="s">
        <v>2035</v>
      </c>
      <c r="B216" s="428" t="s">
        <v>1847</v>
      </c>
      <c r="C216" s="428" t="s">
        <v>1848</v>
      </c>
      <c r="D216" s="428" t="s">
        <v>1871</v>
      </c>
      <c r="E216" s="428" t="s">
        <v>1872</v>
      </c>
      <c r="F216" s="432"/>
      <c r="G216" s="432"/>
      <c r="H216" s="432"/>
      <c r="I216" s="432"/>
      <c r="J216" s="432"/>
      <c r="K216" s="432"/>
      <c r="L216" s="432"/>
      <c r="M216" s="432"/>
      <c r="N216" s="432">
        <v>1</v>
      </c>
      <c r="O216" s="432">
        <v>354</v>
      </c>
      <c r="P216" s="499"/>
      <c r="Q216" s="433">
        <v>354</v>
      </c>
    </row>
    <row r="217" spans="1:17" ht="14.45" customHeight="1" x14ac:dyDescent="0.2">
      <c r="A217" s="427" t="s">
        <v>2035</v>
      </c>
      <c r="B217" s="428" t="s">
        <v>1847</v>
      </c>
      <c r="C217" s="428" t="s">
        <v>1848</v>
      </c>
      <c r="D217" s="428" t="s">
        <v>1879</v>
      </c>
      <c r="E217" s="428" t="s">
        <v>1880</v>
      </c>
      <c r="F217" s="432"/>
      <c r="G217" s="432"/>
      <c r="H217" s="432"/>
      <c r="I217" s="432"/>
      <c r="J217" s="432"/>
      <c r="K217" s="432"/>
      <c r="L217" s="432"/>
      <c r="M217" s="432"/>
      <c r="N217" s="432">
        <v>2</v>
      </c>
      <c r="O217" s="432">
        <v>1104</v>
      </c>
      <c r="P217" s="499"/>
      <c r="Q217" s="433">
        <v>552</v>
      </c>
    </row>
    <row r="218" spans="1:17" ht="14.45" customHeight="1" x14ac:dyDescent="0.2">
      <c r="A218" s="427" t="s">
        <v>2035</v>
      </c>
      <c r="B218" s="428" t="s">
        <v>1847</v>
      </c>
      <c r="C218" s="428" t="s">
        <v>1848</v>
      </c>
      <c r="D218" s="428" t="s">
        <v>1881</v>
      </c>
      <c r="E218" s="428" t="s">
        <v>1882</v>
      </c>
      <c r="F218" s="432"/>
      <c r="G218" s="432"/>
      <c r="H218" s="432"/>
      <c r="I218" s="432"/>
      <c r="J218" s="432"/>
      <c r="K218" s="432"/>
      <c r="L218" s="432"/>
      <c r="M218" s="432"/>
      <c r="N218" s="432">
        <v>1</v>
      </c>
      <c r="O218" s="432">
        <v>657</v>
      </c>
      <c r="P218" s="499"/>
      <c r="Q218" s="433">
        <v>657</v>
      </c>
    </row>
    <row r="219" spans="1:17" ht="14.45" customHeight="1" x14ac:dyDescent="0.2">
      <c r="A219" s="427" t="s">
        <v>2035</v>
      </c>
      <c r="B219" s="428" t="s">
        <v>1847</v>
      </c>
      <c r="C219" s="428" t="s">
        <v>1848</v>
      </c>
      <c r="D219" s="428" t="s">
        <v>1883</v>
      </c>
      <c r="E219" s="428" t="s">
        <v>1884</v>
      </c>
      <c r="F219" s="432"/>
      <c r="G219" s="432"/>
      <c r="H219" s="432"/>
      <c r="I219" s="432"/>
      <c r="J219" s="432"/>
      <c r="K219" s="432"/>
      <c r="L219" s="432"/>
      <c r="M219" s="432"/>
      <c r="N219" s="432">
        <v>1</v>
      </c>
      <c r="O219" s="432">
        <v>657</v>
      </c>
      <c r="P219" s="499"/>
      <c r="Q219" s="433">
        <v>657</v>
      </c>
    </row>
    <row r="220" spans="1:17" ht="14.45" customHeight="1" x14ac:dyDescent="0.2">
      <c r="A220" s="427" t="s">
        <v>2035</v>
      </c>
      <c r="B220" s="428" t="s">
        <v>1847</v>
      </c>
      <c r="C220" s="428" t="s">
        <v>1848</v>
      </c>
      <c r="D220" s="428" t="s">
        <v>1885</v>
      </c>
      <c r="E220" s="428" t="s">
        <v>1886</v>
      </c>
      <c r="F220" s="432"/>
      <c r="G220" s="432"/>
      <c r="H220" s="432"/>
      <c r="I220" s="432"/>
      <c r="J220" s="432"/>
      <c r="K220" s="432"/>
      <c r="L220" s="432"/>
      <c r="M220" s="432"/>
      <c r="N220" s="432">
        <v>1</v>
      </c>
      <c r="O220" s="432">
        <v>680</v>
      </c>
      <c r="P220" s="499"/>
      <c r="Q220" s="433">
        <v>680</v>
      </c>
    </row>
    <row r="221" spans="1:17" ht="14.45" customHeight="1" x14ac:dyDescent="0.2">
      <c r="A221" s="427" t="s">
        <v>2035</v>
      </c>
      <c r="B221" s="428" t="s">
        <v>1847</v>
      </c>
      <c r="C221" s="428" t="s">
        <v>1848</v>
      </c>
      <c r="D221" s="428" t="s">
        <v>1887</v>
      </c>
      <c r="E221" s="428" t="s">
        <v>1888</v>
      </c>
      <c r="F221" s="432"/>
      <c r="G221" s="432"/>
      <c r="H221" s="432"/>
      <c r="I221" s="432"/>
      <c r="J221" s="432">
        <v>1</v>
      </c>
      <c r="K221" s="432">
        <v>515</v>
      </c>
      <c r="L221" s="432">
        <v>1</v>
      </c>
      <c r="M221" s="432">
        <v>515</v>
      </c>
      <c r="N221" s="432">
        <v>2</v>
      </c>
      <c r="O221" s="432">
        <v>1032</v>
      </c>
      <c r="P221" s="499">
        <v>2.0038834951456312</v>
      </c>
      <c r="Q221" s="433">
        <v>516</v>
      </c>
    </row>
    <row r="222" spans="1:17" ht="14.45" customHeight="1" x14ac:dyDescent="0.2">
      <c r="A222" s="427" t="s">
        <v>2035</v>
      </c>
      <c r="B222" s="428" t="s">
        <v>1847</v>
      </c>
      <c r="C222" s="428" t="s">
        <v>1848</v>
      </c>
      <c r="D222" s="428" t="s">
        <v>1889</v>
      </c>
      <c r="E222" s="428" t="s">
        <v>1890</v>
      </c>
      <c r="F222" s="432"/>
      <c r="G222" s="432"/>
      <c r="H222" s="432"/>
      <c r="I222" s="432"/>
      <c r="J222" s="432">
        <v>1</v>
      </c>
      <c r="K222" s="432">
        <v>425</v>
      </c>
      <c r="L222" s="432">
        <v>1</v>
      </c>
      <c r="M222" s="432">
        <v>425</v>
      </c>
      <c r="N222" s="432">
        <v>2</v>
      </c>
      <c r="O222" s="432">
        <v>852</v>
      </c>
      <c r="P222" s="499">
        <v>2.0047058823529413</v>
      </c>
      <c r="Q222" s="433">
        <v>426</v>
      </c>
    </row>
    <row r="223" spans="1:17" ht="14.45" customHeight="1" x14ac:dyDescent="0.2">
      <c r="A223" s="427" t="s">
        <v>2035</v>
      </c>
      <c r="B223" s="428" t="s">
        <v>1847</v>
      </c>
      <c r="C223" s="428" t="s">
        <v>1848</v>
      </c>
      <c r="D223" s="428" t="s">
        <v>1891</v>
      </c>
      <c r="E223" s="428" t="s">
        <v>1892</v>
      </c>
      <c r="F223" s="432">
        <v>1</v>
      </c>
      <c r="G223" s="432">
        <v>350</v>
      </c>
      <c r="H223" s="432">
        <v>0.4985754985754986</v>
      </c>
      <c r="I223" s="432">
        <v>350</v>
      </c>
      <c r="J223" s="432">
        <v>2</v>
      </c>
      <c r="K223" s="432">
        <v>702</v>
      </c>
      <c r="L223" s="432">
        <v>1</v>
      </c>
      <c r="M223" s="432">
        <v>351</v>
      </c>
      <c r="N223" s="432">
        <v>4</v>
      </c>
      <c r="O223" s="432">
        <v>1412</v>
      </c>
      <c r="P223" s="499">
        <v>2.0113960113960112</v>
      </c>
      <c r="Q223" s="433">
        <v>353</v>
      </c>
    </row>
    <row r="224" spans="1:17" ht="14.45" customHeight="1" x14ac:dyDescent="0.2">
      <c r="A224" s="427" t="s">
        <v>2035</v>
      </c>
      <c r="B224" s="428" t="s">
        <v>1847</v>
      </c>
      <c r="C224" s="428" t="s">
        <v>1848</v>
      </c>
      <c r="D224" s="428" t="s">
        <v>1893</v>
      </c>
      <c r="E224" s="428" t="s">
        <v>1894</v>
      </c>
      <c r="F224" s="432"/>
      <c r="G224" s="432"/>
      <c r="H224" s="432"/>
      <c r="I224" s="432"/>
      <c r="J224" s="432">
        <v>1</v>
      </c>
      <c r="K224" s="432">
        <v>223</v>
      </c>
      <c r="L224" s="432">
        <v>1</v>
      </c>
      <c r="M224" s="432">
        <v>223</v>
      </c>
      <c r="N224" s="432">
        <v>1</v>
      </c>
      <c r="O224" s="432">
        <v>224</v>
      </c>
      <c r="P224" s="499">
        <v>1.0044843049327354</v>
      </c>
      <c r="Q224" s="433">
        <v>224</v>
      </c>
    </row>
    <row r="225" spans="1:17" ht="14.45" customHeight="1" x14ac:dyDescent="0.2">
      <c r="A225" s="427" t="s">
        <v>2035</v>
      </c>
      <c r="B225" s="428" t="s">
        <v>1847</v>
      </c>
      <c r="C225" s="428" t="s">
        <v>1848</v>
      </c>
      <c r="D225" s="428" t="s">
        <v>1895</v>
      </c>
      <c r="E225" s="428" t="s">
        <v>1896</v>
      </c>
      <c r="F225" s="432">
        <v>2</v>
      </c>
      <c r="G225" s="432">
        <v>1018</v>
      </c>
      <c r="H225" s="432">
        <v>0.49610136452241715</v>
      </c>
      <c r="I225" s="432">
        <v>509</v>
      </c>
      <c r="J225" s="432">
        <v>4</v>
      </c>
      <c r="K225" s="432">
        <v>2052</v>
      </c>
      <c r="L225" s="432">
        <v>1</v>
      </c>
      <c r="M225" s="432">
        <v>513</v>
      </c>
      <c r="N225" s="432">
        <v>4</v>
      </c>
      <c r="O225" s="432">
        <v>2068</v>
      </c>
      <c r="P225" s="499">
        <v>1.0077972709551657</v>
      </c>
      <c r="Q225" s="433">
        <v>517</v>
      </c>
    </row>
    <row r="226" spans="1:17" ht="14.45" customHeight="1" x14ac:dyDescent="0.2">
      <c r="A226" s="427" t="s">
        <v>2035</v>
      </c>
      <c r="B226" s="428" t="s">
        <v>1847</v>
      </c>
      <c r="C226" s="428" t="s">
        <v>1848</v>
      </c>
      <c r="D226" s="428" t="s">
        <v>1897</v>
      </c>
      <c r="E226" s="428" t="s">
        <v>1898</v>
      </c>
      <c r="F226" s="432">
        <v>2</v>
      </c>
      <c r="G226" s="432">
        <v>302</v>
      </c>
      <c r="H226" s="432">
        <v>0.99342105263157898</v>
      </c>
      <c r="I226" s="432">
        <v>151</v>
      </c>
      <c r="J226" s="432">
        <v>2</v>
      </c>
      <c r="K226" s="432">
        <v>304</v>
      </c>
      <c r="L226" s="432">
        <v>1</v>
      </c>
      <c r="M226" s="432">
        <v>152</v>
      </c>
      <c r="N226" s="432">
        <v>2</v>
      </c>
      <c r="O226" s="432">
        <v>308</v>
      </c>
      <c r="P226" s="499">
        <v>1.013157894736842</v>
      </c>
      <c r="Q226" s="433">
        <v>154</v>
      </c>
    </row>
    <row r="227" spans="1:17" ht="14.45" customHeight="1" x14ac:dyDescent="0.2">
      <c r="A227" s="427" t="s">
        <v>2035</v>
      </c>
      <c r="B227" s="428" t="s">
        <v>1847</v>
      </c>
      <c r="C227" s="428" t="s">
        <v>1848</v>
      </c>
      <c r="D227" s="428" t="s">
        <v>1901</v>
      </c>
      <c r="E227" s="428" t="s">
        <v>1902</v>
      </c>
      <c r="F227" s="432"/>
      <c r="G227" s="432"/>
      <c r="H227" s="432"/>
      <c r="I227" s="432"/>
      <c r="J227" s="432">
        <v>1</v>
      </c>
      <c r="K227" s="432">
        <v>111</v>
      </c>
      <c r="L227" s="432">
        <v>1</v>
      </c>
      <c r="M227" s="432">
        <v>111</v>
      </c>
      <c r="N227" s="432">
        <v>1</v>
      </c>
      <c r="O227" s="432">
        <v>112</v>
      </c>
      <c r="P227" s="499">
        <v>1.0090090090090089</v>
      </c>
      <c r="Q227" s="433">
        <v>112</v>
      </c>
    </row>
    <row r="228" spans="1:17" ht="14.45" customHeight="1" x14ac:dyDescent="0.2">
      <c r="A228" s="427" t="s">
        <v>2035</v>
      </c>
      <c r="B228" s="428" t="s">
        <v>1847</v>
      </c>
      <c r="C228" s="428" t="s">
        <v>1848</v>
      </c>
      <c r="D228" s="428" t="s">
        <v>1903</v>
      </c>
      <c r="E228" s="428" t="s">
        <v>1904</v>
      </c>
      <c r="F228" s="432"/>
      <c r="G228" s="432"/>
      <c r="H228" s="432"/>
      <c r="I228" s="432"/>
      <c r="J228" s="432"/>
      <c r="K228" s="432"/>
      <c r="L228" s="432"/>
      <c r="M228" s="432"/>
      <c r="N228" s="432">
        <v>2</v>
      </c>
      <c r="O228" s="432">
        <v>626</v>
      </c>
      <c r="P228" s="499"/>
      <c r="Q228" s="433">
        <v>313</v>
      </c>
    </row>
    <row r="229" spans="1:17" ht="14.45" customHeight="1" x14ac:dyDescent="0.2">
      <c r="A229" s="427" t="s">
        <v>2035</v>
      </c>
      <c r="B229" s="428" t="s">
        <v>1847</v>
      </c>
      <c r="C229" s="428" t="s">
        <v>1848</v>
      </c>
      <c r="D229" s="428" t="s">
        <v>1905</v>
      </c>
      <c r="E229" s="428" t="s">
        <v>1906</v>
      </c>
      <c r="F229" s="432">
        <v>3</v>
      </c>
      <c r="G229" s="432">
        <v>36</v>
      </c>
      <c r="H229" s="432"/>
      <c r="I229" s="432">
        <v>12</v>
      </c>
      <c r="J229" s="432"/>
      <c r="K229" s="432"/>
      <c r="L229" s="432"/>
      <c r="M229" s="432"/>
      <c r="N229" s="432"/>
      <c r="O229" s="432"/>
      <c r="P229" s="499"/>
      <c r="Q229" s="433"/>
    </row>
    <row r="230" spans="1:17" ht="14.45" customHeight="1" x14ac:dyDescent="0.2">
      <c r="A230" s="427" t="s">
        <v>2035</v>
      </c>
      <c r="B230" s="428" t="s">
        <v>1847</v>
      </c>
      <c r="C230" s="428" t="s">
        <v>1848</v>
      </c>
      <c r="D230" s="428" t="s">
        <v>1907</v>
      </c>
      <c r="E230" s="428" t="s">
        <v>1908</v>
      </c>
      <c r="F230" s="432"/>
      <c r="G230" s="432"/>
      <c r="H230" s="432"/>
      <c r="I230" s="432"/>
      <c r="J230" s="432">
        <v>1</v>
      </c>
      <c r="K230" s="432">
        <v>17</v>
      </c>
      <c r="L230" s="432">
        <v>1</v>
      </c>
      <c r="M230" s="432">
        <v>17</v>
      </c>
      <c r="N230" s="432"/>
      <c r="O230" s="432"/>
      <c r="P230" s="499"/>
      <c r="Q230" s="433"/>
    </row>
    <row r="231" spans="1:17" ht="14.45" customHeight="1" x14ac:dyDescent="0.2">
      <c r="A231" s="427" t="s">
        <v>2035</v>
      </c>
      <c r="B231" s="428" t="s">
        <v>1847</v>
      </c>
      <c r="C231" s="428" t="s">
        <v>1848</v>
      </c>
      <c r="D231" s="428" t="s">
        <v>1911</v>
      </c>
      <c r="E231" s="428" t="s">
        <v>1912</v>
      </c>
      <c r="F231" s="432">
        <v>16</v>
      </c>
      <c r="G231" s="432">
        <v>5600</v>
      </c>
      <c r="H231" s="432">
        <v>0.3626003626003626</v>
      </c>
      <c r="I231" s="432">
        <v>350</v>
      </c>
      <c r="J231" s="432">
        <v>44</v>
      </c>
      <c r="K231" s="432">
        <v>15444</v>
      </c>
      <c r="L231" s="432">
        <v>1</v>
      </c>
      <c r="M231" s="432">
        <v>351</v>
      </c>
      <c r="N231" s="432">
        <v>38</v>
      </c>
      <c r="O231" s="432">
        <v>13376</v>
      </c>
      <c r="P231" s="499">
        <v>0.86609686609686609</v>
      </c>
      <c r="Q231" s="433">
        <v>352</v>
      </c>
    </row>
    <row r="232" spans="1:17" ht="14.45" customHeight="1" x14ac:dyDescent="0.2">
      <c r="A232" s="427" t="s">
        <v>2035</v>
      </c>
      <c r="B232" s="428" t="s">
        <v>1847</v>
      </c>
      <c r="C232" s="428" t="s">
        <v>1848</v>
      </c>
      <c r="D232" s="428" t="s">
        <v>1913</v>
      </c>
      <c r="E232" s="428" t="s">
        <v>1914</v>
      </c>
      <c r="F232" s="432"/>
      <c r="G232" s="432"/>
      <c r="H232" s="432"/>
      <c r="I232" s="432"/>
      <c r="J232" s="432">
        <v>3</v>
      </c>
      <c r="K232" s="432">
        <v>450</v>
      </c>
      <c r="L232" s="432">
        <v>1</v>
      </c>
      <c r="M232" s="432">
        <v>150</v>
      </c>
      <c r="N232" s="432">
        <v>2</v>
      </c>
      <c r="O232" s="432">
        <v>300</v>
      </c>
      <c r="P232" s="499">
        <v>0.66666666666666663</v>
      </c>
      <c r="Q232" s="433">
        <v>150</v>
      </c>
    </row>
    <row r="233" spans="1:17" ht="14.45" customHeight="1" x14ac:dyDescent="0.2">
      <c r="A233" s="427" t="s">
        <v>2035</v>
      </c>
      <c r="B233" s="428" t="s">
        <v>1847</v>
      </c>
      <c r="C233" s="428" t="s">
        <v>1848</v>
      </c>
      <c r="D233" s="428" t="s">
        <v>1919</v>
      </c>
      <c r="E233" s="428" t="s">
        <v>1920</v>
      </c>
      <c r="F233" s="432"/>
      <c r="G233" s="432"/>
      <c r="H233" s="432"/>
      <c r="I233" s="432"/>
      <c r="J233" s="432">
        <v>3</v>
      </c>
      <c r="K233" s="432">
        <v>633</v>
      </c>
      <c r="L233" s="432">
        <v>1</v>
      </c>
      <c r="M233" s="432">
        <v>211</v>
      </c>
      <c r="N233" s="432">
        <v>5</v>
      </c>
      <c r="O233" s="432">
        <v>1065</v>
      </c>
      <c r="P233" s="499">
        <v>1.6824644549763033</v>
      </c>
      <c r="Q233" s="433">
        <v>213</v>
      </c>
    </row>
    <row r="234" spans="1:17" ht="14.45" customHeight="1" x14ac:dyDescent="0.2">
      <c r="A234" s="427" t="s">
        <v>2035</v>
      </c>
      <c r="B234" s="428" t="s">
        <v>1847</v>
      </c>
      <c r="C234" s="428" t="s">
        <v>1848</v>
      </c>
      <c r="D234" s="428" t="s">
        <v>1921</v>
      </c>
      <c r="E234" s="428" t="s">
        <v>1922</v>
      </c>
      <c r="F234" s="432">
        <v>4</v>
      </c>
      <c r="G234" s="432">
        <v>160</v>
      </c>
      <c r="H234" s="432">
        <v>1</v>
      </c>
      <c r="I234" s="432">
        <v>40</v>
      </c>
      <c r="J234" s="432">
        <v>4</v>
      </c>
      <c r="K234" s="432">
        <v>160</v>
      </c>
      <c r="L234" s="432">
        <v>1</v>
      </c>
      <c r="M234" s="432">
        <v>40</v>
      </c>
      <c r="N234" s="432">
        <v>3</v>
      </c>
      <c r="O234" s="432">
        <v>120</v>
      </c>
      <c r="P234" s="499">
        <v>0.75</v>
      </c>
      <c r="Q234" s="433">
        <v>40</v>
      </c>
    </row>
    <row r="235" spans="1:17" ht="14.45" customHeight="1" x14ac:dyDescent="0.2">
      <c r="A235" s="427" t="s">
        <v>2035</v>
      </c>
      <c r="B235" s="428" t="s">
        <v>1847</v>
      </c>
      <c r="C235" s="428" t="s">
        <v>1848</v>
      </c>
      <c r="D235" s="428" t="s">
        <v>1923</v>
      </c>
      <c r="E235" s="428" t="s">
        <v>1924</v>
      </c>
      <c r="F235" s="432"/>
      <c r="G235" s="432"/>
      <c r="H235" s="432"/>
      <c r="I235" s="432"/>
      <c r="J235" s="432">
        <v>1</v>
      </c>
      <c r="K235" s="432">
        <v>5030</v>
      </c>
      <c r="L235" s="432">
        <v>1</v>
      </c>
      <c r="M235" s="432">
        <v>5030</v>
      </c>
      <c r="N235" s="432"/>
      <c r="O235" s="432"/>
      <c r="P235" s="499"/>
      <c r="Q235" s="433"/>
    </row>
    <row r="236" spans="1:17" ht="14.45" customHeight="1" x14ac:dyDescent="0.2">
      <c r="A236" s="427" t="s">
        <v>2035</v>
      </c>
      <c r="B236" s="428" t="s">
        <v>1847</v>
      </c>
      <c r="C236" s="428" t="s">
        <v>1848</v>
      </c>
      <c r="D236" s="428" t="s">
        <v>1925</v>
      </c>
      <c r="E236" s="428" t="s">
        <v>1926</v>
      </c>
      <c r="F236" s="432">
        <v>7</v>
      </c>
      <c r="G236" s="432">
        <v>1197</v>
      </c>
      <c r="H236" s="432">
        <v>0.58333333333333337</v>
      </c>
      <c r="I236" s="432">
        <v>171</v>
      </c>
      <c r="J236" s="432">
        <v>12</v>
      </c>
      <c r="K236" s="432">
        <v>2052</v>
      </c>
      <c r="L236" s="432">
        <v>1</v>
      </c>
      <c r="M236" s="432">
        <v>171</v>
      </c>
      <c r="N236" s="432">
        <v>10</v>
      </c>
      <c r="O236" s="432">
        <v>1710</v>
      </c>
      <c r="P236" s="499">
        <v>0.83333333333333337</v>
      </c>
      <c r="Q236" s="433">
        <v>171</v>
      </c>
    </row>
    <row r="237" spans="1:17" ht="14.45" customHeight="1" x14ac:dyDescent="0.2">
      <c r="A237" s="427" t="s">
        <v>2035</v>
      </c>
      <c r="B237" s="428" t="s">
        <v>1847</v>
      </c>
      <c r="C237" s="428" t="s">
        <v>1848</v>
      </c>
      <c r="D237" s="428" t="s">
        <v>1931</v>
      </c>
      <c r="E237" s="428" t="s">
        <v>1932</v>
      </c>
      <c r="F237" s="432">
        <v>6</v>
      </c>
      <c r="G237" s="432">
        <v>2100</v>
      </c>
      <c r="H237" s="432">
        <v>1.4957264957264957</v>
      </c>
      <c r="I237" s="432">
        <v>350</v>
      </c>
      <c r="J237" s="432">
        <v>4</v>
      </c>
      <c r="K237" s="432">
        <v>1404</v>
      </c>
      <c r="L237" s="432">
        <v>1</v>
      </c>
      <c r="M237" s="432">
        <v>351</v>
      </c>
      <c r="N237" s="432">
        <v>6</v>
      </c>
      <c r="O237" s="432">
        <v>2106</v>
      </c>
      <c r="P237" s="499">
        <v>1.5</v>
      </c>
      <c r="Q237" s="433">
        <v>351</v>
      </c>
    </row>
    <row r="238" spans="1:17" ht="14.45" customHeight="1" x14ac:dyDescent="0.2">
      <c r="A238" s="427" t="s">
        <v>2035</v>
      </c>
      <c r="B238" s="428" t="s">
        <v>1847</v>
      </c>
      <c r="C238" s="428" t="s">
        <v>1848</v>
      </c>
      <c r="D238" s="428" t="s">
        <v>1933</v>
      </c>
      <c r="E238" s="428" t="s">
        <v>1934</v>
      </c>
      <c r="F238" s="432">
        <v>7</v>
      </c>
      <c r="G238" s="432">
        <v>1218</v>
      </c>
      <c r="H238" s="432">
        <v>0.7</v>
      </c>
      <c r="I238" s="432">
        <v>174</v>
      </c>
      <c r="J238" s="432">
        <v>10</v>
      </c>
      <c r="K238" s="432">
        <v>1740</v>
      </c>
      <c r="L238" s="432">
        <v>1</v>
      </c>
      <c r="M238" s="432">
        <v>174</v>
      </c>
      <c r="N238" s="432">
        <v>10</v>
      </c>
      <c r="O238" s="432">
        <v>1740</v>
      </c>
      <c r="P238" s="499">
        <v>1</v>
      </c>
      <c r="Q238" s="433">
        <v>174</v>
      </c>
    </row>
    <row r="239" spans="1:17" ht="14.45" customHeight="1" x14ac:dyDescent="0.2">
      <c r="A239" s="427" t="s">
        <v>2035</v>
      </c>
      <c r="B239" s="428" t="s">
        <v>1847</v>
      </c>
      <c r="C239" s="428" t="s">
        <v>1848</v>
      </c>
      <c r="D239" s="428" t="s">
        <v>1937</v>
      </c>
      <c r="E239" s="428" t="s">
        <v>1938</v>
      </c>
      <c r="F239" s="432"/>
      <c r="G239" s="432"/>
      <c r="H239" s="432"/>
      <c r="I239" s="432"/>
      <c r="J239" s="432"/>
      <c r="K239" s="432"/>
      <c r="L239" s="432"/>
      <c r="M239" s="432"/>
      <c r="N239" s="432">
        <v>1</v>
      </c>
      <c r="O239" s="432">
        <v>657</v>
      </c>
      <c r="P239" s="499"/>
      <c r="Q239" s="433">
        <v>657</v>
      </c>
    </row>
    <row r="240" spans="1:17" ht="14.45" customHeight="1" x14ac:dyDescent="0.2">
      <c r="A240" s="427" t="s">
        <v>2035</v>
      </c>
      <c r="B240" s="428" t="s">
        <v>1847</v>
      </c>
      <c r="C240" s="428" t="s">
        <v>1848</v>
      </c>
      <c r="D240" s="428" t="s">
        <v>1939</v>
      </c>
      <c r="E240" s="428" t="s">
        <v>1940</v>
      </c>
      <c r="F240" s="432"/>
      <c r="G240" s="432"/>
      <c r="H240" s="432"/>
      <c r="I240" s="432"/>
      <c r="J240" s="432"/>
      <c r="K240" s="432"/>
      <c r="L240" s="432"/>
      <c r="M240" s="432"/>
      <c r="N240" s="432">
        <v>1</v>
      </c>
      <c r="O240" s="432">
        <v>657</v>
      </c>
      <c r="P240" s="499"/>
      <c r="Q240" s="433">
        <v>657</v>
      </c>
    </row>
    <row r="241" spans="1:17" ht="14.45" customHeight="1" x14ac:dyDescent="0.2">
      <c r="A241" s="427" t="s">
        <v>2035</v>
      </c>
      <c r="B241" s="428" t="s">
        <v>1847</v>
      </c>
      <c r="C241" s="428" t="s">
        <v>1848</v>
      </c>
      <c r="D241" s="428" t="s">
        <v>1945</v>
      </c>
      <c r="E241" s="428" t="s">
        <v>1946</v>
      </c>
      <c r="F241" s="432"/>
      <c r="G241" s="432"/>
      <c r="H241" s="432"/>
      <c r="I241" s="432"/>
      <c r="J241" s="432"/>
      <c r="K241" s="432"/>
      <c r="L241" s="432"/>
      <c r="M241" s="432"/>
      <c r="N241" s="432">
        <v>1</v>
      </c>
      <c r="O241" s="432">
        <v>680</v>
      </c>
      <c r="P241" s="499"/>
      <c r="Q241" s="433">
        <v>680</v>
      </c>
    </row>
    <row r="242" spans="1:17" ht="14.45" customHeight="1" x14ac:dyDescent="0.2">
      <c r="A242" s="427" t="s">
        <v>2035</v>
      </c>
      <c r="B242" s="428" t="s">
        <v>1847</v>
      </c>
      <c r="C242" s="428" t="s">
        <v>1848</v>
      </c>
      <c r="D242" s="428" t="s">
        <v>1947</v>
      </c>
      <c r="E242" s="428" t="s">
        <v>1948</v>
      </c>
      <c r="F242" s="432"/>
      <c r="G242" s="432"/>
      <c r="H242" s="432"/>
      <c r="I242" s="432"/>
      <c r="J242" s="432"/>
      <c r="K242" s="432"/>
      <c r="L242" s="432"/>
      <c r="M242" s="432"/>
      <c r="N242" s="432">
        <v>2</v>
      </c>
      <c r="O242" s="432">
        <v>958</v>
      </c>
      <c r="P242" s="499"/>
      <c r="Q242" s="433">
        <v>479</v>
      </c>
    </row>
    <row r="243" spans="1:17" ht="14.45" customHeight="1" x14ac:dyDescent="0.2">
      <c r="A243" s="427" t="s">
        <v>2035</v>
      </c>
      <c r="B243" s="428" t="s">
        <v>1847</v>
      </c>
      <c r="C243" s="428" t="s">
        <v>1848</v>
      </c>
      <c r="D243" s="428" t="s">
        <v>1949</v>
      </c>
      <c r="E243" s="428" t="s">
        <v>1950</v>
      </c>
      <c r="F243" s="432"/>
      <c r="G243" s="432"/>
      <c r="H243" s="432"/>
      <c r="I243" s="432"/>
      <c r="J243" s="432">
        <v>1</v>
      </c>
      <c r="K243" s="432">
        <v>293</v>
      </c>
      <c r="L243" s="432">
        <v>1</v>
      </c>
      <c r="M243" s="432">
        <v>293</v>
      </c>
      <c r="N243" s="432">
        <v>2</v>
      </c>
      <c r="O243" s="432">
        <v>588</v>
      </c>
      <c r="P243" s="499">
        <v>2.006825938566553</v>
      </c>
      <c r="Q243" s="433">
        <v>294</v>
      </c>
    </row>
    <row r="244" spans="1:17" ht="14.45" customHeight="1" x14ac:dyDescent="0.2">
      <c r="A244" s="427" t="s">
        <v>2035</v>
      </c>
      <c r="B244" s="428" t="s">
        <v>1847</v>
      </c>
      <c r="C244" s="428" t="s">
        <v>1848</v>
      </c>
      <c r="D244" s="428" t="s">
        <v>1953</v>
      </c>
      <c r="E244" s="428" t="s">
        <v>1954</v>
      </c>
      <c r="F244" s="432">
        <v>8</v>
      </c>
      <c r="G244" s="432">
        <v>1344</v>
      </c>
      <c r="H244" s="432">
        <v>0.88888888888888884</v>
      </c>
      <c r="I244" s="432">
        <v>168</v>
      </c>
      <c r="J244" s="432">
        <v>9</v>
      </c>
      <c r="K244" s="432">
        <v>1512</v>
      </c>
      <c r="L244" s="432">
        <v>1</v>
      </c>
      <c r="M244" s="432">
        <v>168</v>
      </c>
      <c r="N244" s="432">
        <v>8</v>
      </c>
      <c r="O244" s="432">
        <v>1344</v>
      </c>
      <c r="P244" s="499">
        <v>0.88888888888888884</v>
      </c>
      <c r="Q244" s="433">
        <v>168</v>
      </c>
    </row>
    <row r="245" spans="1:17" ht="14.45" customHeight="1" x14ac:dyDescent="0.2">
      <c r="A245" s="427" t="s">
        <v>2035</v>
      </c>
      <c r="B245" s="428" t="s">
        <v>1847</v>
      </c>
      <c r="C245" s="428" t="s">
        <v>1848</v>
      </c>
      <c r="D245" s="428" t="s">
        <v>1963</v>
      </c>
      <c r="E245" s="428" t="s">
        <v>1964</v>
      </c>
      <c r="F245" s="432"/>
      <c r="G245" s="432"/>
      <c r="H245" s="432"/>
      <c r="I245" s="432"/>
      <c r="J245" s="432"/>
      <c r="K245" s="432"/>
      <c r="L245" s="432"/>
      <c r="M245" s="432"/>
      <c r="N245" s="432">
        <v>1</v>
      </c>
      <c r="O245" s="432">
        <v>1401</v>
      </c>
      <c r="P245" s="499"/>
      <c r="Q245" s="433">
        <v>1401</v>
      </c>
    </row>
    <row r="246" spans="1:17" ht="14.45" customHeight="1" x14ac:dyDescent="0.2">
      <c r="A246" s="427" t="s">
        <v>2035</v>
      </c>
      <c r="B246" s="428" t="s">
        <v>1847</v>
      </c>
      <c r="C246" s="428" t="s">
        <v>1848</v>
      </c>
      <c r="D246" s="428" t="s">
        <v>1967</v>
      </c>
      <c r="E246" s="428" t="s">
        <v>1968</v>
      </c>
      <c r="F246" s="432"/>
      <c r="G246" s="432"/>
      <c r="H246" s="432"/>
      <c r="I246" s="432"/>
      <c r="J246" s="432">
        <v>1</v>
      </c>
      <c r="K246" s="432">
        <v>190</v>
      </c>
      <c r="L246" s="432">
        <v>1</v>
      </c>
      <c r="M246" s="432">
        <v>190</v>
      </c>
      <c r="N246" s="432"/>
      <c r="O246" s="432"/>
      <c r="P246" s="499"/>
      <c r="Q246" s="433"/>
    </row>
    <row r="247" spans="1:17" ht="14.45" customHeight="1" x14ac:dyDescent="0.2">
      <c r="A247" s="427" t="s">
        <v>2035</v>
      </c>
      <c r="B247" s="428" t="s">
        <v>1847</v>
      </c>
      <c r="C247" s="428" t="s">
        <v>1848</v>
      </c>
      <c r="D247" s="428" t="s">
        <v>1971</v>
      </c>
      <c r="E247" s="428" t="s">
        <v>1972</v>
      </c>
      <c r="F247" s="432">
        <v>1</v>
      </c>
      <c r="G247" s="432">
        <v>339</v>
      </c>
      <c r="H247" s="432"/>
      <c r="I247" s="432">
        <v>339</v>
      </c>
      <c r="J247" s="432"/>
      <c r="K247" s="432"/>
      <c r="L247" s="432"/>
      <c r="M247" s="432"/>
      <c r="N247" s="432"/>
      <c r="O247" s="432"/>
      <c r="P247" s="499"/>
      <c r="Q247" s="433"/>
    </row>
    <row r="248" spans="1:17" ht="14.45" customHeight="1" x14ac:dyDescent="0.2">
      <c r="A248" s="427" t="s">
        <v>2035</v>
      </c>
      <c r="B248" s="428" t="s">
        <v>1847</v>
      </c>
      <c r="C248" s="428" t="s">
        <v>1848</v>
      </c>
      <c r="D248" s="428" t="s">
        <v>1975</v>
      </c>
      <c r="E248" s="428" t="s">
        <v>1976</v>
      </c>
      <c r="F248" s="432"/>
      <c r="G248" s="432"/>
      <c r="H248" s="432"/>
      <c r="I248" s="432"/>
      <c r="J248" s="432">
        <v>1</v>
      </c>
      <c r="K248" s="432">
        <v>4102</v>
      </c>
      <c r="L248" s="432">
        <v>1</v>
      </c>
      <c r="M248" s="432">
        <v>4102</v>
      </c>
      <c r="N248" s="432"/>
      <c r="O248" s="432"/>
      <c r="P248" s="499"/>
      <c r="Q248" s="433"/>
    </row>
    <row r="249" spans="1:17" ht="14.45" customHeight="1" x14ac:dyDescent="0.2">
      <c r="A249" s="427" t="s">
        <v>2035</v>
      </c>
      <c r="B249" s="428" t="s">
        <v>1847</v>
      </c>
      <c r="C249" s="428" t="s">
        <v>1848</v>
      </c>
      <c r="D249" s="428" t="s">
        <v>1983</v>
      </c>
      <c r="E249" s="428" t="s">
        <v>1984</v>
      </c>
      <c r="F249" s="432">
        <v>5</v>
      </c>
      <c r="G249" s="432">
        <v>38370</v>
      </c>
      <c r="H249" s="432"/>
      <c r="I249" s="432">
        <v>7674</v>
      </c>
      <c r="J249" s="432"/>
      <c r="K249" s="432"/>
      <c r="L249" s="432"/>
      <c r="M249" s="432"/>
      <c r="N249" s="432"/>
      <c r="O249" s="432"/>
      <c r="P249" s="499"/>
      <c r="Q249" s="433"/>
    </row>
    <row r="250" spans="1:17" ht="14.45" customHeight="1" x14ac:dyDescent="0.2">
      <c r="A250" s="427" t="s">
        <v>2035</v>
      </c>
      <c r="B250" s="428" t="s">
        <v>1847</v>
      </c>
      <c r="C250" s="428" t="s">
        <v>1848</v>
      </c>
      <c r="D250" s="428" t="s">
        <v>1991</v>
      </c>
      <c r="E250" s="428" t="s">
        <v>1992</v>
      </c>
      <c r="F250" s="432"/>
      <c r="G250" s="432"/>
      <c r="H250" s="432"/>
      <c r="I250" s="432"/>
      <c r="J250" s="432"/>
      <c r="K250" s="432"/>
      <c r="L250" s="432"/>
      <c r="M250" s="432"/>
      <c r="N250" s="432">
        <v>2</v>
      </c>
      <c r="O250" s="432">
        <v>1394</v>
      </c>
      <c r="P250" s="499"/>
      <c r="Q250" s="433">
        <v>697</v>
      </c>
    </row>
    <row r="251" spans="1:17" ht="14.45" customHeight="1" x14ac:dyDescent="0.2">
      <c r="A251" s="427" t="s">
        <v>2035</v>
      </c>
      <c r="B251" s="428" t="s">
        <v>1997</v>
      </c>
      <c r="C251" s="428" t="s">
        <v>1848</v>
      </c>
      <c r="D251" s="428" t="s">
        <v>1905</v>
      </c>
      <c r="E251" s="428" t="s">
        <v>1906</v>
      </c>
      <c r="F251" s="432"/>
      <c r="G251" s="432"/>
      <c r="H251" s="432"/>
      <c r="I251" s="432"/>
      <c r="J251" s="432"/>
      <c r="K251" s="432"/>
      <c r="L251" s="432"/>
      <c r="M251" s="432"/>
      <c r="N251" s="432">
        <v>1</v>
      </c>
      <c r="O251" s="432">
        <v>12</v>
      </c>
      <c r="P251" s="499"/>
      <c r="Q251" s="433">
        <v>12</v>
      </c>
    </row>
    <row r="252" spans="1:17" ht="14.45" customHeight="1" x14ac:dyDescent="0.2">
      <c r="A252" s="427" t="s">
        <v>2036</v>
      </c>
      <c r="B252" s="428" t="s">
        <v>1847</v>
      </c>
      <c r="C252" s="428" t="s">
        <v>1848</v>
      </c>
      <c r="D252" s="428" t="s">
        <v>1859</v>
      </c>
      <c r="E252" s="428" t="s">
        <v>1860</v>
      </c>
      <c r="F252" s="432">
        <v>3</v>
      </c>
      <c r="G252" s="432">
        <v>2529</v>
      </c>
      <c r="H252" s="432">
        <v>0.74734042553191493</v>
      </c>
      <c r="I252" s="432">
        <v>843</v>
      </c>
      <c r="J252" s="432">
        <v>4</v>
      </c>
      <c r="K252" s="432">
        <v>3384</v>
      </c>
      <c r="L252" s="432">
        <v>1</v>
      </c>
      <c r="M252" s="432">
        <v>846</v>
      </c>
      <c r="N252" s="432"/>
      <c r="O252" s="432"/>
      <c r="P252" s="499"/>
      <c r="Q252" s="433"/>
    </row>
    <row r="253" spans="1:17" ht="14.45" customHeight="1" x14ac:dyDescent="0.2">
      <c r="A253" s="427" t="s">
        <v>2036</v>
      </c>
      <c r="B253" s="428" t="s">
        <v>1847</v>
      </c>
      <c r="C253" s="428" t="s">
        <v>1848</v>
      </c>
      <c r="D253" s="428" t="s">
        <v>1863</v>
      </c>
      <c r="E253" s="428" t="s">
        <v>1864</v>
      </c>
      <c r="F253" s="432">
        <v>1</v>
      </c>
      <c r="G253" s="432">
        <v>814</v>
      </c>
      <c r="H253" s="432"/>
      <c r="I253" s="432">
        <v>814</v>
      </c>
      <c r="J253" s="432"/>
      <c r="K253" s="432"/>
      <c r="L253" s="432"/>
      <c r="M253" s="432"/>
      <c r="N253" s="432"/>
      <c r="O253" s="432"/>
      <c r="P253" s="499"/>
      <c r="Q253" s="433"/>
    </row>
    <row r="254" spans="1:17" ht="14.45" customHeight="1" x14ac:dyDescent="0.2">
      <c r="A254" s="427" t="s">
        <v>2036</v>
      </c>
      <c r="B254" s="428" t="s">
        <v>1847</v>
      </c>
      <c r="C254" s="428" t="s">
        <v>1848</v>
      </c>
      <c r="D254" s="428" t="s">
        <v>1865</v>
      </c>
      <c r="E254" s="428" t="s">
        <v>1866</v>
      </c>
      <c r="F254" s="432">
        <v>1</v>
      </c>
      <c r="G254" s="432">
        <v>814</v>
      </c>
      <c r="H254" s="432"/>
      <c r="I254" s="432">
        <v>814</v>
      </c>
      <c r="J254" s="432"/>
      <c r="K254" s="432"/>
      <c r="L254" s="432"/>
      <c r="M254" s="432"/>
      <c r="N254" s="432"/>
      <c r="O254" s="432"/>
      <c r="P254" s="499"/>
      <c r="Q254" s="433"/>
    </row>
    <row r="255" spans="1:17" ht="14.45" customHeight="1" x14ac:dyDescent="0.2">
      <c r="A255" s="427" t="s">
        <v>2036</v>
      </c>
      <c r="B255" s="428" t="s">
        <v>1847</v>
      </c>
      <c r="C255" s="428" t="s">
        <v>1848</v>
      </c>
      <c r="D255" s="428" t="s">
        <v>1867</v>
      </c>
      <c r="E255" s="428" t="s">
        <v>1868</v>
      </c>
      <c r="F255" s="432">
        <v>1</v>
      </c>
      <c r="G255" s="432">
        <v>168</v>
      </c>
      <c r="H255" s="432">
        <v>0.33333333333333331</v>
      </c>
      <c r="I255" s="432">
        <v>168</v>
      </c>
      <c r="J255" s="432">
        <v>3</v>
      </c>
      <c r="K255" s="432">
        <v>504</v>
      </c>
      <c r="L255" s="432">
        <v>1</v>
      </c>
      <c r="M255" s="432">
        <v>168</v>
      </c>
      <c r="N255" s="432"/>
      <c r="O255" s="432"/>
      <c r="P255" s="499"/>
      <c r="Q255" s="433"/>
    </row>
    <row r="256" spans="1:17" ht="14.45" customHeight="1" x14ac:dyDescent="0.2">
      <c r="A256" s="427" t="s">
        <v>2036</v>
      </c>
      <c r="B256" s="428" t="s">
        <v>1847</v>
      </c>
      <c r="C256" s="428" t="s">
        <v>1848</v>
      </c>
      <c r="D256" s="428" t="s">
        <v>1869</v>
      </c>
      <c r="E256" s="428" t="s">
        <v>1870</v>
      </c>
      <c r="F256" s="432">
        <v>4</v>
      </c>
      <c r="G256" s="432">
        <v>696</v>
      </c>
      <c r="H256" s="432"/>
      <c r="I256" s="432">
        <v>174</v>
      </c>
      <c r="J256" s="432"/>
      <c r="K256" s="432"/>
      <c r="L256" s="432"/>
      <c r="M256" s="432"/>
      <c r="N256" s="432">
        <v>1</v>
      </c>
      <c r="O256" s="432">
        <v>175</v>
      </c>
      <c r="P256" s="499"/>
      <c r="Q256" s="433">
        <v>175</v>
      </c>
    </row>
    <row r="257" spans="1:17" ht="14.45" customHeight="1" x14ac:dyDescent="0.2">
      <c r="A257" s="427" t="s">
        <v>2036</v>
      </c>
      <c r="B257" s="428" t="s">
        <v>1847</v>
      </c>
      <c r="C257" s="428" t="s">
        <v>1848</v>
      </c>
      <c r="D257" s="428" t="s">
        <v>1871</v>
      </c>
      <c r="E257" s="428" t="s">
        <v>1872</v>
      </c>
      <c r="F257" s="432">
        <v>1</v>
      </c>
      <c r="G257" s="432">
        <v>352</v>
      </c>
      <c r="H257" s="432"/>
      <c r="I257" s="432">
        <v>352</v>
      </c>
      <c r="J257" s="432"/>
      <c r="K257" s="432"/>
      <c r="L257" s="432"/>
      <c r="M257" s="432"/>
      <c r="N257" s="432"/>
      <c r="O257" s="432"/>
      <c r="P257" s="499"/>
      <c r="Q257" s="433"/>
    </row>
    <row r="258" spans="1:17" ht="14.45" customHeight="1" x14ac:dyDescent="0.2">
      <c r="A258" s="427" t="s">
        <v>2036</v>
      </c>
      <c r="B258" s="428" t="s">
        <v>1847</v>
      </c>
      <c r="C258" s="428" t="s">
        <v>1848</v>
      </c>
      <c r="D258" s="428" t="s">
        <v>1879</v>
      </c>
      <c r="E258" s="428" t="s">
        <v>1880</v>
      </c>
      <c r="F258" s="432">
        <v>1</v>
      </c>
      <c r="G258" s="432">
        <v>550</v>
      </c>
      <c r="H258" s="432">
        <v>0.99818511796733211</v>
      </c>
      <c r="I258" s="432">
        <v>550</v>
      </c>
      <c r="J258" s="432">
        <v>1</v>
      </c>
      <c r="K258" s="432">
        <v>551</v>
      </c>
      <c r="L258" s="432">
        <v>1</v>
      </c>
      <c r="M258" s="432">
        <v>551</v>
      </c>
      <c r="N258" s="432">
        <v>1</v>
      </c>
      <c r="O258" s="432">
        <v>552</v>
      </c>
      <c r="P258" s="499">
        <v>1.0018148820326678</v>
      </c>
      <c r="Q258" s="433">
        <v>552</v>
      </c>
    </row>
    <row r="259" spans="1:17" ht="14.45" customHeight="1" x14ac:dyDescent="0.2">
      <c r="A259" s="427" t="s">
        <v>2036</v>
      </c>
      <c r="B259" s="428" t="s">
        <v>1847</v>
      </c>
      <c r="C259" s="428" t="s">
        <v>1848</v>
      </c>
      <c r="D259" s="428" t="s">
        <v>1887</v>
      </c>
      <c r="E259" s="428" t="s">
        <v>1888</v>
      </c>
      <c r="F259" s="432">
        <v>1</v>
      </c>
      <c r="G259" s="432">
        <v>514</v>
      </c>
      <c r="H259" s="432"/>
      <c r="I259" s="432">
        <v>514</v>
      </c>
      <c r="J259" s="432"/>
      <c r="K259" s="432"/>
      <c r="L259" s="432"/>
      <c r="M259" s="432"/>
      <c r="N259" s="432">
        <v>1</v>
      </c>
      <c r="O259" s="432">
        <v>516</v>
      </c>
      <c r="P259" s="499"/>
      <c r="Q259" s="433">
        <v>516</v>
      </c>
    </row>
    <row r="260" spans="1:17" ht="14.45" customHeight="1" x14ac:dyDescent="0.2">
      <c r="A260" s="427" t="s">
        <v>2036</v>
      </c>
      <c r="B260" s="428" t="s">
        <v>1847</v>
      </c>
      <c r="C260" s="428" t="s">
        <v>1848</v>
      </c>
      <c r="D260" s="428" t="s">
        <v>1889</v>
      </c>
      <c r="E260" s="428" t="s">
        <v>1890</v>
      </c>
      <c r="F260" s="432">
        <v>1</v>
      </c>
      <c r="G260" s="432">
        <v>424</v>
      </c>
      <c r="H260" s="432"/>
      <c r="I260" s="432">
        <v>424</v>
      </c>
      <c r="J260" s="432"/>
      <c r="K260" s="432"/>
      <c r="L260" s="432"/>
      <c r="M260" s="432"/>
      <c r="N260" s="432">
        <v>1</v>
      </c>
      <c r="O260" s="432">
        <v>426</v>
      </c>
      <c r="P260" s="499"/>
      <c r="Q260" s="433">
        <v>426</v>
      </c>
    </row>
    <row r="261" spans="1:17" ht="14.45" customHeight="1" x14ac:dyDescent="0.2">
      <c r="A261" s="427" t="s">
        <v>2036</v>
      </c>
      <c r="B261" s="428" t="s">
        <v>1847</v>
      </c>
      <c r="C261" s="428" t="s">
        <v>1848</v>
      </c>
      <c r="D261" s="428" t="s">
        <v>1891</v>
      </c>
      <c r="E261" s="428" t="s">
        <v>1892</v>
      </c>
      <c r="F261" s="432">
        <v>8</v>
      </c>
      <c r="G261" s="432">
        <v>2800</v>
      </c>
      <c r="H261" s="432">
        <v>3.9886039886039888</v>
      </c>
      <c r="I261" s="432">
        <v>350</v>
      </c>
      <c r="J261" s="432">
        <v>2</v>
      </c>
      <c r="K261" s="432">
        <v>702</v>
      </c>
      <c r="L261" s="432">
        <v>1</v>
      </c>
      <c r="M261" s="432">
        <v>351</v>
      </c>
      <c r="N261" s="432">
        <v>2</v>
      </c>
      <c r="O261" s="432">
        <v>706</v>
      </c>
      <c r="P261" s="499">
        <v>1.0056980056980056</v>
      </c>
      <c r="Q261" s="433">
        <v>353</v>
      </c>
    </row>
    <row r="262" spans="1:17" ht="14.45" customHeight="1" x14ac:dyDescent="0.2">
      <c r="A262" s="427" t="s">
        <v>2036</v>
      </c>
      <c r="B262" s="428" t="s">
        <v>1847</v>
      </c>
      <c r="C262" s="428" t="s">
        <v>1848</v>
      </c>
      <c r="D262" s="428" t="s">
        <v>1895</v>
      </c>
      <c r="E262" s="428" t="s">
        <v>1896</v>
      </c>
      <c r="F262" s="432">
        <v>16</v>
      </c>
      <c r="G262" s="432">
        <v>8144</v>
      </c>
      <c r="H262" s="432">
        <v>3.9688109161793372</v>
      </c>
      <c r="I262" s="432">
        <v>509</v>
      </c>
      <c r="J262" s="432">
        <v>4</v>
      </c>
      <c r="K262" s="432">
        <v>2052</v>
      </c>
      <c r="L262" s="432">
        <v>1</v>
      </c>
      <c r="M262" s="432">
        <v>513</v>
      </c>
      <c r="N262" s="432">
        <v>10</v>
      </c>
      <c r="O262" s="432">
        <v>5170</v>
      </c>
      <c r="P262" s="499">
        <v>2.5194931773879143</v>
      </c>
      <c r="Q262" s="433">
        <v>517</v>
      </c>
    </row>
    <row r="263" spans="1:17" ht="14.45" customHeight="1" x14ac:dyDescent="0.2">
      <c r="A263" s="427" t="s">
        <v>2036</v>
      </c>
      <c r="B263" s="428" t="s">
        <v>1847</v>
      </c>
      <c r="C263" s="428" t="s">
        <v>1848</v>
      </c>
      <c r="D263" s="428" t="s">
        <v>1901</v>
      </c>
      <c r="E263" s="428" t="s">
        <v>1902</v>
      </c>
      <c r="F263" s="432">
        <v>1</v>
      </c>
      <c r="G263" s="432">
        <v>111</v>
      </c>
      <c r="H263" s="432"/>
      <c r="I263" s="432">
        <v>111</v>
      </c>
      <c r="J263" s="432"/>
      <c r="K263" s="432"/>
      <c r="L263" s="432"/>
      <c r="M263" s="432"/>
      <c r="N263" s="432"/>
      <c r="O263" s="432"/>
      <c r="P263" s="499"/>
      <c r="Q263" s="433"/>
    </row>
    <row r="264" spans="1:17" ht="14.45" customHeight="1" x14ac:dyDescent="0.2">
      <c r="A264" s="427" t="s">
        <v>2036</v>
      </c>
      <c r="B264" s="428" t="s">
        <v>1847</v>
      </c>
      <c r="C264" s="428" t="s">
        <v>1848</v>
      </c>
      <c r="D264" s="428" t="s">
        <v>1903</v>
      </c>
      <c r="E264" s="428" t="s">
        <v>1904</v>
      </c>
      <c r="F264" s="432">
        <v>1</v>
      </c>
      <c r="G264" s="432">
        <v>312</v>
      </c>
      <c r="H264" s="432"/>
      <c r="I264" s="432">
        <v>312</v>
      </c>
      <c r="J264" s="432"/>
      <c r="K264" s="432"/>
      <c r="L264" s="432"/>
      <c r="M264" s="432"/>
      <c r="N264" s="432"/>
      <c r="O264" s="432"/>
      <c r="P264" s="499"/>
      <c r="Q264" s="433"/>
    </row>
    <row r="265" spans="1:17" ht="14.45" customHeight="1" x14ac:dyDescent="0.2">
      <c r="A265" s="427" t="s">
        <v>2036</v>
      </c>
      <c r="B265" s="428" t="s">
        <v>1847</v>
      </c>
      <c r="C265" s="428" t="s">
        <v>1848</v>
      </c>
      <c r="D265" s="428" t="s">
        <v>1905</v>
      </c>
      <c r="E265" s="428" t="s">
        <v>1906</v>
      </c>
      <c r="F265" s="432">
        <v>0</v>
      </c>
      <c r="G265" s="432">
        <v>0</v>
      </c>
      <c r="H265" s="432"/>
      <c r="I265" s="432"/>
      <c r="J265" s="432"/>
      <c r="K265" s="432"/>
      <c r="L265" s="432"/>
      <c r="M265" s="432"/>
      <c r="N265" s="432"/>
      <c r="O265" s="432"/>
      <c r="P265" s="499"/>
      <c r="Q265" s="433"/>
    </row>
    <row r="266" spans="1:17" ht="14.45" customHeight="1" x14ac:dyDescent="0.2">
      <c r="A266" s="427" t="s">
        <v>2036</v>
      </c>
      <c r="B266" s="428" t="s">
        <v>1847</v>
      </c>
      <c r="C266" s="428" t="s">
        <v>1848</v>
      </c>
      <c r="D266" s="428" t="s">
        <v>1907</v>
      </c>
      <c r="E266" s="428" t="s">
        <v>1908</v>
      </c>
      <c r="F266" s="432"/>
      <c r="G266" s="432"/>
      <c r="H266" s="432"/>
      <c r="I266" s="432"/>
      <c r="J266" s="432">
        <v>1</v>
      </c>
      <c r="K266" s="432">
        <v>17</v>
      </c>
      <c r="L266" s="432">
        <v>1</v>
      </c>
      <c r="M266" s="432">
        <v>17</v>
      </c>
      <c r="N266" s="432"/>
      <c r="O266" s="432"/>
      <c r="P266" s="499"/>
      <c r="Q266" s="433"/>
    </row>
    <row r="267" spans="1:17" ht="14.45" customHeight="1" x14ac:dyDescent="0.2">
      <c r="A267" s="427" t="s">
        <v>2036</v>
      </c>
      <c r="B267" s="428" t="s">
        <v>1847</v>
      </c>
      <c r="C267" s="428" t="s">
        <v>1848</v>
      </c>
      <c r="D267" s="428" t="s">
        <v>1911</v>
      </c>
      <c r="E267" s="428" t="s">
        <v>1912</v>
      </c>
      <c r="F267" s="432">
        <v>16</v>
      </c>
      <c r="G267" s="432">
        <v>5600</v>
      </c>
      <c r="H267" s="432">
        <v>2.2792022792022792</v>
      </c>
      <c r="I267" s="432">
        <v>350</v>
      </c>
      <c r="J267" s="432">
        <v>7</v>
      </c>
      <c r="K267" s="432">
        <v>2457</v>
      </c>
      <c r="L267" s="432">
        <v>1</v>
      </c>
      <c r="M267" s="432">
        <v>351</v>
      </c>
      <c r="N267" s="432">
        <v>10</v>
      </c>
      <c r="O267" s="432">
        <v>3520</v>
      </c>
      <c r="P267" s="499">
        <v>1.4326414326414327</v>
      </c>
      <c r="Q267" s="433">
        <v>352</v>
      </c>
    </row>
    <row r="268" spans="1:17" ht="14.45" customHeight="1" x14ac:dyDescent="0.2">
      <c r="A268" s="427" t="s">
        <v>2036</v>
      </c>
      <c r="B268" s="428" t="s">
        <v>1847</v>
      </c>
      <c r="C268" s="428" t="s">
        <v>1848</v>
      </c>
      <c r="D268" s="428" t="s">
        <v>1919</v>
      </c>
      <c r="E268" s="428" t="s">
        <v>1920</v>
      </c>
      <c r="F268" s="432">
        <v>5</v>
      </c>
      <c r="G268" s="432">
        <v>1050</v>
      </c>
      <c r="H268" s="432"/>
      <c r="I268" s="432">
        <v>210</v>
      </c>
      <c r="J268" s="432"/>
      <c r="K268" s="432"/>
      <c r="L268" s="432"/>
      <c r="M268" s="432"/>
      <c r="N268" s="432"/>
      <c r="O268" s="432"/>
      <c r="P268" s="499"/>
      <c r="Q268" s="433"/>
    </row>
    <row r="269" spans="1:17" ht="14.45" customHeight="1" x14ac:dyDescent="0.2">
      <c r="A269" s="427" t="s">
        <v>2036</v>
      </c>
      <c r="B269" s="428" t="s">
        <v>1847</v>
      </c>
      <c r="C269" s="428" t="s">
        <v>1848</v>
      </c>
      <c r="D269" s="428" t="s">
        <v>1921</v>
      </c>
      <c r="E269" s="428" t="s">
        <v>1922</v>
      </c>
      <c r="F269" s="432">
        <v>4</v>
      </c>
      <c r="G269" s="432">
        <v>160</v>
      </c>
      <c r="H269" s="432"/>
      <c r="I269" s="432">
        <v>40</v>
      </c>
      <c r="J269" s="432"/>
      <c r="K269" s="432"/>
      <c r="L269" s="432"/>
      <c r="M269" s="432"/>
      <c r="N269" s="432">
        <v>1</v>
      </c>
      <c r="O269" s="432">
        <v>40</v>
      </c>
      <c r="P269" s="499"/>
      <c r="Q269" s="433">
        <v>40</v>
      </c>
    </row>
    <row r="270" spans="1:17" ht="14.45" customHeight="1" x14ac:dyDescent="0.2">
      <c r="A270" s="427" t="s">
        <v>2036</v>
      </c>
      <c r="B270" s="428" t="s">
        <v>1847</v>
      </c>
      <c r="C270" s="428" t="s">
        <v>1848</v>
      </c>
      <c r="D270" s="428" t="s">
        <v>1923</v>
      </c>
      <c r="E270" s="428" t="s">
        <v>1924</v>
      </c>
      <c r="F270" s="432">
        <v>1</v>
      </c>
      <c r="G270" s="432">
        <v>5024</v>
      </c>
      <c r="H270" s="432">
        <v>0.9988071570576541</v>
      </c>
      <c r="I270" s="432">
        <v>5024</v>
      </c>
      <c r="J270" s="432">
        <v>1</v>
      </c>
      <c r="K270" s="432">
        <v>5030</v>
      </c>
      <c r="L270" s="432">
        <v>1</v>
      </c>
      <c r="M270" s="432">
        <v>5030</v>
      </c>
      <c r="N270" s="432"/>
      <c r="O270" s="432"/>
      <c r="P270" s="499"/>
      <c r="Q270" s="433"/>
    </row>
    <row r="271" spans="1:17" ht="14.45" customHeight="1" x14ac:dyDescent="0.2">
      <c r="A271" s="427" t="s">
        <v>2036</v>
      </c>
      <c r="B271" s="428" t="s">
        <v>1847</v>
      </c>
      <c r="C271" s="428" t="s">
        <v>1848</v>
      </c>
      <c r="D271" s="428" t="s">
        <v>1925</v>
      </c>
      <c r="E271" s="428" t="s">
        <v>1926</v>
      </c>
      <c r="F271" s="432">
        <v>1</v>
      </c>
      <c r="G271" s="432">
        <v>171</v>
      </c>
      <c r="H271" s="432">
        <v>0.33333333333333331</v>
      </c>
      <c r="I271" s="432">
        <v>171</v>
      </c>
      <c r="J271" s="432">
        <v>3</v>
      </c>
      <c r="K271" s="432">
        <v>513</v>
      </c>
      <c r="L271" s="432">
        <v>1</v>
      </c>
      <c r="M271" s="432">
        <v>171</v>
      </c>
      <c r="N271" s="432"/>
      <c r="O271" s="432"/>
      <c r="P271" s="499"/>
      <c r="Q271" s="433"/>
    </row>
    <row r="272" spans="1:17" ht="14.45" customHeight="1" x14ac:dyDescent="0.2">
      <c r="A272" s="427" t="s">
        <v>2036</v>
      </c>
      <c r="B272" s="428" t="s">
        <v>1847</v>
      </c>
      <c r="C272" s="428" t="s">
        <v>1848</v>
      </c>
      <c r="D272" s="428" t="s">
        <v>1931</v>
      </c>
      <c r="E272" s="428" t="s">
        <v>1932</v>
      </c>
      <c r="F272" s="432">
        <v>1</v>
      </c>
      <c r="G272" s="432">
        <v>350</v>
      </c>
      <c r="H272" s="432">
        <v>0.9971509971509972</v>
      </c>
      <c r="I272" s="432">
        <v>350</v>
      </c>
      <c r="J272" s="432">
        <v>1</v>
      </c>
      <c r="K272" s="432">
        <v>351</v>
      </c>
      <c r="L272" s="432">
        <v>1</v>
      </c>
      <c r="M272" s="432">
        <v>351</v>
      </c>
      <c r="N272" s="432"/>
      <c r="O272" s="432"/>
      <c r="P272" s="499"/>
      <c r="Q272" s="433"/>
    </row>
    <row r="273" spans="1:17" ht="14.45" customHeight="1" x14ac:dyDescent="0.2">
      <c r="A273" s="427" t="s">
        <v>2036</v>
      </c>
      <c r="B273" s="428" t="s">
        <v>1847</v>
      </c>
      <c r="C273" s="428" t="s">
        <v>1848</v>
      </c>
      <c r="D273" s="428" t="s">
        <v>1933</v>
      </c>
      <c r="E273" s="428" t="s">
        <v>1934</v>
      </c>
      <c r="F273" s="432">
        <v>1</v>
      </c>
      <c r="G273" s="432">
        <v>174</v>
      </c>
      <c r="H273" s="432">
        <v>0.33333333333333331</v>
      </c>
      <c r="I273" s="432">
        <v>174</v>
      </c>
      <c r="J273" s="432">
        <v>3</v>
      </c>
      <c r="K273" s="432">
        <v>522</v>
      </c>
      <c r="L273" s="432">
        <v>1</v>
      </c>
      <c r="M273" s="432">
        <v>174</v>
      </c>
      <c r="N273" s="432"/>
      <c r="O273" s="432"/>
      <c r="P273" s="499"/>
      <c r="Q273" s="433"/>
    </row>
    <row r="274" spans="1:17" ht="14.45" customHeight="1" x14ac:dyDescent="0.2">
      <c r="A274" s="427" t="s">
        <v>2036</v>
      </c>
      <c r="B274" s="428" t="s">
        <v>1847</v>
      </c>
      <c r="C274" s="428" t="s">
        <v>1848</v>
      </c>
      <c r="D274" s="428" t="s">
        <v>1935</v>
      </c>
      <c r="E274" s="428" t="s">
        <v>1936</v>
      </c>
      <c r="F274" s="432">
        <v>16</v>
      </c>
      <c r="G274" s="432">
        <v>6416</v>
      </c>
      <c r="H274" s="432">
        <v>1.3333333333333333</v>
      </c>
      <c r="I274" s="432">
        <v>401</v>
      </c>
      <c r="J274" s="432">
        <v>12</v>
      </c>
      <c r="K274" s="432">
        <v>4812</v>
      </c>
      <c r="L274" s="432">
        <v>1</v>
      </c>
      <c r="M274" s="432">
        <v>401</v>
      </c>
      <c r="N274" s="432"/>
      <c r="O274" s="432"/>
      <c r="P274" s="499"/>
      <c r="Q274" s="433"/>
    </row>
    <row r="275" spans="1:17" ht="14.45" customHeight="1" x14ac:dyDescent="0.2">
      <c r="A275" s="427" t="s">
        <v>2036</v>
      </c>
      <c r="B275" s="428" t="s">
        <v>1847</v>
      </c>
      <c r="C275" s="428" t="s">
        <v>1848</v>
      </c>
      <c r="D275" s="428" t="s">
        <v>1941</v>
      </c>
      <c r="E275" s="428" t="s">
        <v>1942</v>
      </c>
      <c r="F275" s="432">
        <v>2</v>
      </c>
      <c r="G275" s="432">
        <v>942</v>
      </c>
      <c r="H275" s="432"/>
      <c r="I275" s="432">
        <v>471</v>
      </c>
      <c r="J275" s="432"/>
      <c r="K275" s="432"/>
      <c r="L275" s="432"/>
      <c r="M275" s="432"/>
      <c r="N275" s="432"/>
      <c r="O275" s="432"/>
      <c r="P275" s="499"/>
      <c r="Q275" s="433"/>
    </row>
    <row r="276" spans="1:17" ht="14.45" customHeight="1" x14ac:dyDescent="0.2">
      <c r="A276" s="427" t="s">
        <v>2036</v>
      </c>
      <c r="B276" s="428" t="s">
        <v>1847</v>
      </c>
      <c r="C276" s="428" t="s">
        <v>1848</v>
      </c>
      <c r="D276" s="428" t="s">
        <v>1947</v>
      </c>
      <c r="E276" s="428" t="s">
        <v>1948</v>
      </c>
      <c r="F276" s="432">
        <v>7</v>
      </c>
      <c r="G276" s="432">
        <v>3346</v>
      </c>
      <c r="H276" s="432"/>
      <c r="I276" s="432">
        <v>478</v>
      </c>
      <c r="J276" s="432"/>
      <c r="K276" s="432"/>
      <c r="L276" s="432"/>
      <c r="M276" s="432"/>
      <c r="N276" s="432">
        <v>1</v>
      </c>
      <c r="O276" s="432">
        <v>479</v>
      </c>
      <c r="P276" s="499"/>
      <c r="Q276" s="433">
        <v>479</v>
      </c>
    </row>
    <row r="277" spans="1:17" ht="14.45" customHeight="1" x14ac:dyDescent="0.2">
      <c r="A277" s="427" t="s">
        <v>2036</v>
      </c>
      <c r="B277" s="428" t="s">
        <v>1847</v>
      </c>
      <c r="C277" s="428" t="s">
        <v>1848</v>
      </c>
      <c r="D277" s="428" t="s">
        <v>1949</v>
      </c>
      <c r="E277" s="428" t="s">
        <v>1950</v>
      </c>
      <c r="F277" s="432">
        <v>1</v>
      </c>
      <c r="G277" s="432">
        <v>292</v>
      </c>
      <c r="H277" s="432"/>
      <c r="I277" s="432">
        <v>292</v>
      </c>
      <c r="J277" s="432"/>
      <c r="K277" s="432"/>
      <c r="L277" s="432"/>
      <c r="M277" s="432"/>
      <c r="N277" s="432">
        <v>1</v>
      </c>
      <c r="O277" s="432">
        <v>294</v>
      </c>
      <c r="P277" s="499"/>
      <c r="Q277" s="433">
        <v>294</v>
      </c>
    </row>
    <row r="278" spans="1:17" ht="14.45" customHeight="1" x14ac:dyDescent="0.2">
      <c r="A278" s="427" t="s">
        <v>2036</v>
      </c>
      <c r="B278" s="428" t="s">
        <v>1847</v>
      </c>
      <c r="C278" s="428" t="s">
        <v>1848</v>
      </c>
      <c r="D278" s="428" t="s">
        <v>1951</v>
      </c>
      <c r="E278" s="428" t="s">
        <v>1952</v>
      </c>
      <c r="F278" s="432">
        <v>1</v>
      </c>
      <c r="G278" s="432">
        <v>814</v>
      </c>
      <c r="H278" s="432"/>
      <c r="I278" s="432">
        <v>814</v>
      </c>
      <c r="J278" s="432"/>
      <c r="K278" s="432"/>
      <c r="L278" s="432"/>
      <c r="M278" s="432"/>
      <c r="N278" s="432"/>
      <c r="O278" s="432"/>
      <c r="P278" s="499"/>
      <c r="Q278" s="433"/>
    </row>
    <row r="279" spans="1:17" ht="14.45" customHeight="1" x14ac:dyDescent="0.2">
      <c r="A279" s="427" t="s">
        <v>2036</v>
      </c>
      <c r="B279" s="428" t="s">
        <v>1847</v>
      </c>
      <c r="C279" s="428" t="s">
        <v>1848</v>
      </c>
      <c r="D279" s="428" t="s">
        <v>1953</v>
      </c>
      <c r="E279" s="428" t="s">
        <v>1954</v>
      </c>
      <c r="F279" s="432">
        <v>4</v>
      </c>
      <c r="G279" s="432">
        <v>672</v>
      </c>
      <c r="H279" s="432"/>
      <c r="I279" s="432">
        <v>168</v>
      </c>
      <c r="J279" s="432"/>
      <c r="K279" s="432"/>
      <c r="L279" s="432"/>
      <c r="M279" s="432"/>
      <c r="N279" s="432">
        <v>1</v>
      </c>
      <c r="O279" s="432">
        <v>168</v>
      </c>
      <c r="P279" s="499"/>
      <c r="Q279" s="433">
        <v>168</v>
      </c>
    </row>
    <row r="280" spans="1:17" ht="14.45" customHeight="1" x14ac:dyDescent="0.2">
      <c r="A280" s="427" t="s">
        <v>2036</v>
      </c>
      <c r="B280" s="428" t="s">
        <v>1847</v>
      </c>
      <c r="C280" s="428" t="s">
        <v>1848</v>
      </c>
      <c r="D280" s="428" t="s">
        <v>1957</v>
      </c>
      <c r="E280" s="428" t="s">
        <v>1958</v>
      </c>
      <c r="F280" s="432">
        <v>4</v>
      </c>
      <c r="G280" s="432">
        <v>2296</v>
      </c>
      <c r="H280" s="432">
        <v>2</v>
      </c>
      <c r="I280" s="432">
        <v>574</v>
      </c>
      <c r="J280" s="432">
        <v>2</v>
      </c>
      <c r="K280" s="432">
        <v>1148</v>
      </c>
      <c r="L280" s="432">
        <v>1</v>
      </c>
      <c r="M280" s="432">
        <v>574</v>
      </c>
      <c r="N280" s="432"/>
      <c r="O280" s="432"/>
      <c r="P280" s="499"/>
      <c r="Q280" s="433"/>
    </row>
    <row r="281" spans="1:17" ht="14.45" customHeight="1" x14ac:dyDescent="0.2">
      <c r="A281" s="427" t="s">
        <v>2036</v>
      </c>
      <c r="B281" s="428" t="s">
        <v>1847</v>
      </c>
      <c r="C281" s="428" t="s">
        <v>1848</v>
      </c>
      <c r="D281" s="428" t="s">
        <v>1969</v>
      </c>
      <c r="E281" s="428" t="s">
        <v>1970</v>
      </c>
      <c r="F281" s="432">
        <v>1</v>
      </c>
      <c r="G281" s="432">
        <v>814</v>
      </c>
      <c r="H281" s="432"/>
      <c r="I281" s="432">
        <v>814</v>
      </c>
      <c r="J281" s="432"/>
      <c r="K281" s="432"/>
      <c r="L281" s="432"/>
      <c r="M281" s="432"/>
      <c r="N281" s="432"/>
      <c r="O281" s="432"/>
      <c r="P281" s="499"/>
      <c r="Q281" s="433"/>
    </row>
    <row r="282" spans="1:17" ht="14.45" customHeight="1" x14ac:dyDescent="0.2">
      <c r="A282" s="427" t="s">
        <v>2036</v>
      </c>
      <c r="B282" s="428" t="s">
        <v>1847</v>
      </c>
      <c r="C282" s="428" t="s">
        <v>1848</v>
      </c>
      <c r="D282" s="428" t="s">
        <v>1973</v>
      </c>
      <c r="E282" s="428" t="s">
        <v>1974</v>
      </c>
      <c r="F282" s="432">
        <v>1</v>
      </c>
      <c r="G282" s="432">
        <v>261</v>
      </c>
      <c r="H282" s="432"/>
      <c r="I282" s="432">
        <v>261</v>
      </c>
      <c r="J282" s="432"/>
      <c r="K282" s="432"/>
      <c r="L282" s="432"/>
      <c r="M282" s="432"/>
      <c r="N282" s="432"/>
      <c r="O282" s="432"/>
      <c r="P282" s="499"/>
      <c r="Q282" s="433"/>
    </row>
    <row r="283" spans="1:17" ht="14.45" customHeight="1" x14ac:dyDescent="0.2">
      <c r="A283" s="427" t="s">
        <v>2036</v>
      </c>
      <c r="B283" s="428" t="s">
        <v>1847</v>
      </c>
      <c r="C283" s="428" t="s">
        <v>1848</v>
      </c>
      <c r="D283" s="428" t="s">
        <v>1975</v>
      </c>
      <c r="E283" s="428" t="s">
        <v>1976</v>
      </c>
      <c r="F283" s="432">
        <v>2</v>
      </c>
      <c r="G283" s="432">
        <v>8174</v>
      </c>
      <c r="H283" s="432">
        <v>0.49817162359824474</v>
      </c>
      <c r="I283" s="432">
        <v>4087</v>
      </c>
      <c r="J283" s="432">
        <v>4</v>
      </c>
      <c r="K283" s="432">
        <v>16408</v>
      </c>
      <c r="L283" s="432">
        <v>1</v>
      </c>
      <c r="M283" s="432">
        <v>4102</v>
      </c>
      <c r="N283" s="432"/>
      <c r="O283" s="432"/>
      <c r="P283" s="499"/>
      <c r="Q283" s="433"/>
    </row>
    <row r="284" spans="1:17" ht="14.45" customHeight="1" x14ac:dyDescent="0.2">
      <c r="A284" s="427" t="s">
        <v>2036</v>
      </c>
      <c r="B284" s="428" t="s">
        <v>1997</v>
      </c>
      <c r="C284" s="428" t="s">
        <v>1848</v>
      </c>
      <c r="D284" s="428" t="s">
        <v>1905</v>
      </c>
      <c r="E284" s="428" t="s">
        <v>1906</v>
      </c>
      <c r="F284" s="432"/>
      <c r="G284" s="432"/>
      <c r="H284" s="432"/>
      <c r="I284" s="432"/>
      <c r="J284" s="432">
        <v>1</v>
      </c>
      <c r="K284" s="432">
        <v>12</v>
      </c>
      <c r="L284" s="432">
        <v>1</v>
      </c>
      <c r="M284" s="432">
        <v>12</v>
      </c>
      <c r="N284" s="432">
        <v>1</v>
      </c>
      <c r="O284" s="432">
        <v>12</v>
      </c>
      <c r="P284" s="499">
        <v>1</v>
      </c>
      <c r="Q284" s="433">
        <v>12</v>
      </c>
    </row>
    <row r="285" spans="1:17" ht="14.45" customHeight="1" x14ac:dyDescent="0.2">
      <c r="A285" s="427" t="s">
        <v>2036</v>
      </c>
      <c r="B285" s="428" t="s">
        <v>1997</v>
      </c>
      <c r="C285" s="428" t="s">
        <v>1848</v>
      </c>
      <c r="D285" s="428" t="s">
        <v>1941</v>
      </c>
      <c r="E285" s="428" t="s">
        <v>1942</v>
      </c>
      <c r="F285" s="432"/>
      <c r="G285" s="432"/>
      <c r="H285" s="432"/>
      <c r="I285" s="432"/>
      <c r="J285" s="432">
        <v>4</v>
      </c>
      <c r="K285" s="432">
        <v>1904</v>
      </c>
      <c r="L285" s="432">
        <v>1</v>
      </c>
      <c r="M285" s="432">
        <v>476</v>
      </c>
      <c r="N285" s="432">
        <v>4</v>
      </c>
      <c r="O285" s="432">
        <v>1920</v>
      </c>
      <c r="P285" s="499">
        <v>1.0084033613445378</v>
      </c>
      <c r="Q285" s="433">
        <v>480</v>
      </c>
    </row>
    <row r="286" spans="1:17" ht="14.45" customHeight="1" x14ac:dyDescent="0.2">
      <c r="A286" s="427" t="s">
        <v>1846</v>
      </c>
      <c r="B286" s="428" t="s">
        <v>1847</v>
      </c>
      <c r="C286" s="428" t="s">
        <v>1848</v>
      </c>
      <c r="D286" s="428" t="s">
        <v>1879</v>
      </c>
      <c r="E286" s="428" t="s">
        <v>1880</v>
      </c>
      <c r="F286" s="432">
        <v>1</v>
      </c>
      <c r="G286" s="432">
        <v>550</v>
      </c>
      <c r="H286" s="432">
        <v>0.49909255898366606</v>
      </c>
      <c r="I286" s="432">
        <v>550</v>
      </c>
      <c r="J286" s="432">
        <v>2</v>
      </c>
      <c r="K286" s="432">
        <v>1102</v>
      </c>
      <c r="L286" s="432">
        <v>1</v>
      </c>
      <c r="M286" s="432">
        <v>551</v>
      </c>
      <c r="N286" s="432"/>
      <c r="O286" s="432"/>
      <c r="P286" s="499"/>
      <c r="Q286" s="433"/>
    </row>
    <row r="287" spans="1:17" ht="14.45" customHeight="1" x14ac:dyDescent="0.2">
      <c r="A287" s="427" t="s">
        <v>1846</v>
      </c>
      <c r="B287" s="428" t="s">
        <v>1847</v>
      </c>
      <c r="C287" s="428" t="s">
        <v>1848</v>
      </c>
      <c r="D287" s="428" t="s">
        <v>1881</v>
      </c>
      <c r="E287" s="428" t="s">
        <v>1882</v>
      </c>
      <c r="F287" s="432">
        <v>3</v>
      </c>
      <c r="G287" s="432">
        <v>1965</v>
      </c>
      <c r="H287" s="432">
        <v>0.74885670731707321</v>
      </c>
      <c r="I287" s="432">
        <v>655</v>
      </c>
      <c r="J287" s="432">
        <v>4</v>
      </c>
      <c r="K287" s="432">
        <v>2624</v>
      </c>
      <c r="L287" s="432">
        <v>1</v>
      </c>
      <c r="M287" s="432">
        <v>656</v>
      </c>
      <c r="N287" s="432"/>
      <c r="O287" s="432"/>
      <c r="P287" s="499"/>
      <c r="Q287" s="433"/>
    </row>
    <row r="288" spans="1:17" ht="14.45" customHeight="1" x14ac:dyDescent="0.2">
      <c r="A288" s="427" t="s">
        <v>1846</v>
      </c>
      <c r="B288" s="428" t="s">
        <v>1847</v>
      </c>
      <c r="C288" s="428" t="s">
        <v>1848</v>
      </c>
      <c r="D288" s="428" t="s">
        <v>1883</v>
      </c>
      <c r="E288" s="428" t="s">
        <v>1884</v>
      </c>
      <c r="F288" s="432">
        <v>3</v>
      </c>
      <c r="G288" s="432">
        <v>1965</v>
      </c>
      <c r="H288" s="432">
        <v>0.74885670731707321</v>
      </c>
      <c r="I288" s="432">
        <v>655</v>
      </c>
      <c r="J288" s="432">
        <v>4</v>
      </c>
      <c r="K288" s="432">
        <v>2624</v>
      </c>
      <c r="L288" s="432">
        <v>1</v>
      </c>
      <c r="M288" s="432">
        <v>656</v>
      </c>
      <c r="N288" s="432"/>
      <c r="O288" s="432"/>
      <c r="P288" s="499"/>
      <c r="Q288" s="433"/>
    </row>
    <row r="289" spans="1:17" ht="14.45" customHeight="1" x14ac:dyDescent="0.2">
      <c r="A289" s="427" t="s">
        <v>1846</v>
      </c>
      <c r="B289" s="428" t="s">
        <v>1847</v>
      </c>
      <c r="C289" s="428" t="s">
        <v>1848</v>
      </c>
      <c r="D289" s="428" t="s">
        <v>1903</v>
      </c>
      <c r="E289" s="428" t="s">
        <v>1904</v>
      </c>
      <c r="F289" s="432">
        <v>6</v>
      </c>
      <c r="G289" s="432">
        <v>1872</v>
      </c>
      <c r="H289" s="432">
        <v>0.75</v>
      </c>
      <c r="I289" s="432">
        <v>312</v>
      </c>
      <c r="J289" s="432">
        <v>8</v>
      </c>
      <c r="K289" s="432">
        <v>2496</v>
      </c>
      <c r="L289" s="432">
        <v>1</v>
      </c>
      <c r="M289" s="432">
        <v>312</v>
      </c>
      <c r="N289" s="432"/>
      <c r="O289" s="432"/>
      <c r="P289" s="499"/>
      <c r="Q289" s="433"/>
    </row>
    <row r="290" spans="1:17" ht="14.45" customHeight="1" x14ac:dyDescent="0.2">
      <c r="A290" s="427" t="s">
        <v>1846</v>
      </c>
      <c r="B290" s="428" t="s">
        <v>1847</v>
      </c>
      <c r="C290" s="428" t="s">
        <v>1848</v>
      </c>
      <c r="D290" s="428" t="s">
        <v>1905</v>
      </c>
      <c r="E290" s="428" t="s">
        <v>1906</v>
      </c>
      <c r="F290" s="432">
        <v>5</v>
      </c>
      <c r="G290" s="432">
        <v>60</v>
      </c>
      <c r="H290" s="432"/>
      <c r="I290" s="432">
        <v>12</v>
      </c>
      <c r="J290" s="432"/>
      <c r="K290" s="432"/>
      <c r="L290" s="432"/>
      <c r="M290" s="432"/>
      <c r="N290" s="432"/>
      <c r="O290" s="432"/>
      <c r="P290" s="499"/>
      <c r="Q290" s="433"/>
    </row>
    <row r="291" spans="1:17" ht="14.45" customHeight="1" x14ac:dyDescent="0.2">
      <c r="A291" s="427" t="s">
        <v>1846</v>
      </c>
      <c r="B291" s="428" t="s">
        <v>1847</v>
      </c>
      <c r="C291" s="428" t="s">
        <v>1848</v>
      </c>
      <c r="D291" s="428" t="s">
        <v>1923</v>
      </c>
      <c r="E291" s="428" t="s">
        <v>1924</v>
      </c>
      <c r="F291" s="432">
        <v>1</v>
      </c>
      <c r="G291" s="432">
        <v>5024</v>
      </c>
      <c r="H291" s="432"/>
      <c r="I291" s="432">
        <v>5024</v>
      </c>
      <c r="J291" s="432"/>
      <c r="K291" s="432"/>
      <c r="L291" s="432"/>
      <c r="M291" s="432"/>
      <c r="N291" s="432"/>
      <c r="O291" s="432"/>
      <c r="P291" s="499"/>
      <c r="Q291" s="433"/>
    </row>
    <row r="292" spans="1:17" ht="14.45" customHeight="1" x14ac:dyDescent="0.2">
      <c r="A292" s="427" t="s">
        <v>1846</v>
      </c>
      <c r="B292" s="428" t="s">
        <v>1847</v>
      </c>
      <c r="C292" s="428" t="s">
        <v>1848</v>
      </c>
      <c r="D292" s="428" t="s">
        <v>1937</v>
      </c>
      <c r="E292" s="428" t="s">
        <v>1938</v>
      </c>
      <c r="F292" s="432">
        <v>3</v>
      </c>
      <c r="G292" s="432">
        <v>1965</v>
      </c>
      <c r="H292" s="432">
        <v>0.74885670731707321</v>
      </c>
      <c r="I292" s="432">
        <v>655</v>
      </c>
      <c r="J292" s="432">
        <v>4</v>
      </c>
      <c r="K292" s="432">
        <v>2624</v>
      </c>
      <c r="L292" s="432">
        <v>1</v>
      </c>
      <c r="M292" s="432">
        <v>656</v>
      </c>
      <c r="N292" s="432"/>
      <c r="O292" s="432"/>
      <c r="P292" s="499"/>
      <c r="Q292" s="433"/>
    </row>
    <row r="293" spans="1:17" ht="14.45" customHeight="1" x14ac:dyDescent="0.2">
      <c r="A293" s="427" t="s">
        <v>1846</v>
      </c>
      <c r="B293" s="428" t="s">
        <v>1847</v>
      </c>
      <c r="C293" s="428" t="s">
        <v>1848</v>
      </c>
      <c r="D293" s="428" t="s">
        <v>1939</v>
      </c>
      <c r="E293" s="428" t="s">
        <v>1940</v>
      </c>
      <c r="F293" s="432">
        <v>3</v>
      </c>
      <c r="G293" s="432">
        <v>1965</v>
      </c>
      <c r="H293" s="432">
        <v>0.74885670731707321</v>
      </c>
      <c r="I293" s="432">
        <v>655</v>
      </c>
      <c r="J293" s="432">
        <v>4</v>
      </c>
      <c r="K293" s="432">
        <v>2624</v>
      </c>
      <c r="L293" s="432">
        <v>1</v>
      </c>
      <c r="M293" s="432">
        <v>656</v>
      </c>
      <c r="N293" s="432"/>
      <c r="O293" s="432"/>
      <c r="P293" s="499"/>
      <c r="Q293" s="433"/>
    </row>
    <row r="294" spans="1:17" ht="14.45" customHeight="1" x14ac:dyDescent="0.2">
      <c r="A294" s="427" t="s">
        <v>1846</v>
      </c>
      <c r="B294" s="428" t="s">
        <v>1847</v>
      </c>
      <c r="C294" s="428" t="s">
        <v>1848</v>
      </c>
      <c r="D294" s="428" t="s">
        <v>1941</v>
      </c>
      <c r="E294" s="428" t="s">
        <v>1942</v>
      </c>
      <c r="F294" s="432">
        <v>20</v>
      </c>
      <c r="G294" s="432">
        <v>9420</v>
      </c>
      <c r="H294" s="432"/>
      <c r="I294" s="432">
        <v>471</v>
      </c>
      <c r="J294" s="432"/>
      <c r="K294" s="432"/>
      <c r="L294" s="432"/>
      <c r="M294" s="432"/>
      <c r="N294" s="432"/>
      <c r="O294" s="432"/>
      <c r="P294" s="499"/>
      <c r="Q294" s="433"/>
    </row>
    <row r="295" spans="1:17" ht="14.45" customHeight="1" x14ac:dyDescent="0.2">
      <c r="A295" s="427" t="s">
        <v>1846</v>
      </c>
      <c r="B295" s="428" t="s">
        <v>1847</v>
      </c>
      <c r="C295" s="428" t="s">
        <v>1848</v>
      </c>
      <c r="D295" s="428" t="s">
        <v>1963</v>
      </c>
      <c r="E295" s="428" t="s">
        <v>1964</v>
      </c>
      <c r="F295" s="432">
        <v>3</v>
      </c>
      <c r="G295" s="432">
        <v>4200</v>
      </c>
      <c r="H295" s="432">
        <v>0.75</v>
      </c>
      <c r="I295" s="432">
        <v>1400</v>
      </c>
      <c r="J295" s="432">
        <v>4</v>
      </c>
      <c r="K295" s="432">
        <v>5600</v>
      </c>
      <c r="L295" s="432">
        <v>1</v>
      </c>
      <c r="M295" s="432">
        <v>1400</v>
      </c>
      <c r="N295" s="432"/>
      <c r="O295" s="432"/>
      <c r="P295" s="499"/>
      <c r="Q295" s="433"/>
    </row>
    <row r="296" spans="1:17" ht="14.45" customHeight="1" x14ac:dyDescent="0.2">
      <c r="A296" s="427" t="s">
        <v>1846</v>
      </c>
      <c r="B296" s="428" t="s">
        <v>1847</v>
      </c>
      <c r="C296" s="428" t="s">
        <v>1848</v>
      </c>
      <c r="D296" s="428" t="s">
        <v>1965</v>
      </c>
      <c r="E296" s="428" t="s">
        <v>1966</v>
      </c>
      <c r="F296" s="432">
        <v>4</v>
      </c>
      <c r="G296" s="432">
        <v>4092</v>
      </c>
      <c r="H296" s="432">
        <v>4</v>
      </c>
      <c r="I296" s="432">
        <v>1023</v>
      </c>
      <c r="J296" s="432">
        <v>1</v>
      </c>
      <c r="K296" s="432">
        <v>1023</v>
      </c>
      <c r="L296" s="432">
        <v>1</v>
      </c>
      <c r="M296" s="432">
        <v>1023</v>
      </c>
      <c r="N296" s="432"/>
      <c r="O296" s="432"/>
      <c r="P296" s="499"/>
      <c r="Q296" s="433"/>
    </row>
    <row r="297" spans="1:17" ht="14.45" customHeight="1" x14ac:dyDescent="0.2">
      <c r="A297" s="427" t="s">
        <v>1846</v>
      </c>
      <c r="B297" s="428" t="s">
        <v>1847</v>
      </c>
      <c r="C297" s="428" t="s">
        <v>1848</v>
      </c>
      <c r="D297" s="428" t="s">
        <v>1967</v>
      </c>
      <c r="E297" s="428" t="s">
        <v>1968</v>
      </c>
      <c r="F297" s="432">
        <v>1</v>
      </c>
      <c r="G297" s="432">
        <v>190</v>
      </c>
      <c r="H297" s="432"/>
      <c r="I297" s="432">
        <v>190</v>
      </c>
      <c r="J297" s="432"/>
      <c r="K297" s="432"/>
      <c r="L297" s="432"/>
      <c r="M297" s="432"/>
      <c r="N297" s="432"/>
      <c r="O297" s="432"/>
      <c r="P297" s="499"/>
      <c r="Q297" s="433"/>
    </row>
    <row r="298" spans="1:17" ht="14.45" customHeight="1" x14ac:dyDescent="0.2">
      <c r="A298" s="427" t="s">
        <v>1846</v>
      </c>
      <c r="B298" s="428" t="s">
        <v>1997</v>
      </c>
      <c r="C298" s="428" t="s">
        <v>1848</v>
      </c>
      <c r="D298" s="428" t="s">
        <v>1905</v>
      </c>
      <c r="E298" s="428" t="s">
        <v>1906</v>
      </c>
      <c r="F298" s="432"/>
      <c r="G298" s="432"/>
      <c r="H298" s="432"/>
      <c r="I298" s="432"/>
      <c r="J298" s="432">
        <v>1</v>
      </c>
      <c r="K298" s="432">
        <v>12</v>
      </c>
      <c r="L298" s="432">
        <v>1</v>
      </c>
      <c r="M298" s="432">
        <v>12</v>
      </c>
      <c r="N298" s="432">
        <v>1</v>
      </c>
      <c r="O298" s="432">
        <v>12</v>
      </c>
      <c r="P298" s="499">
        <v>1</v>
      </c>
      <c r="Q298" s="433">
        <v>12</v>
      </c>
    </row>
    <row r="299" spans="1:17" ht="14.45" customHeight="1" x14ac:dyDescent="0.2">
      <c r="A299" s="427" t="s">
        <v>1846</v>
      </c>
      <c r="B299" s="428" t="s">
        <v>1997</v>
      </c>
      <c r="C299" s="428" t="s">
        <v>1848</v>
      </c>
      <c r="D299" s="428" t="s">
        <v>1941</v>
      </c>
      <c r="E299" s="428" t="s">
        <v>1942</v>
      </c>
      <c r="F299" s="432"/>
      <c r="G299" s="432"/>
      <c r="H299" s="432"/>
      <c r="I299" s="432"/>
      <c r="J299" s="432">
        <v>4</v>
      </c>
      <c r="K299" s="432">
        <v>1904</v>
      </c>
      <c r="L299" s="432">
        <v>1</v>
      </c>
      <c r="M299" s="432">
        <v>476</v>
      </c>
      <c r="N299" s="432">
        <v>4</v>
      </c>
      <c r="O299" s="432">
        <v>1920</v>
      </c>
      <c r="P299" s="499">
        <v>1.0084033613445378</v>
      </c>
      <c r="Q299" s="433">
        <v>480</v>
      </c>
    </row>
    <row r="300" spans="1:17" ht="14.45" customHeight="1" x14ac:dyDescent="0.2">
      <c r="A300" s="427" t="s">
        <v>2037</v>
      </c>
      <c r="B300" s="428" t="s">
        <v>1847</v>
      </c>
      <c r="C300" s="428" t="s">
        <v>1848</v>
      </c>
      <c r="D300" s="428" t="s">
        <v>1849</v>
      </c>
      <c r="E300" s="428" t="s">
        <v>1850</v>
      </c>
      <c r="F300" s="432">
        <v>3</v>
      </c>
      <c r="G300" s="432">
        <v>4449</v>
      </c>
      <c r="H300" s="432">
        <v>0.99798115746971738</v>
      </c>
      <c r="I300" s="432">
        <v>1483</v>
      </c>
      <c r="J300" s="432">
        <v>3</v>
      </c>
      <c r="K300" s="432">
        <v>4458</v>
      </c>
      <c r="L300" s="432">
        <v>1</v>
      </c>
      <c r="M300" s="432">
        <v>1486</v>
      </c>
      <c r="N300" s="432">
        <v>5</v>
      </c>
      <c r="O300" s="432">
        <v>7440</v>
      </c>
      <c r="P300" s="499">
        <v>1.6689098250336474</v>
      </c>
      <c r="Q300" s="433">
        <v>1488</v>
      </c>
    </row>
    <row r="301" spans="1:17" ht="14.45" customHeight="1" x14ac:dyDescent="0.2">
      <c r="A301" s="427" t="s">
        <v>2037</v>
      </c>
      <c r="B301" s="428" t="s">
        <v>1847</v>
      </c>
      <c r="C301" s="428" t="s">
        <v>1848</v>
      </c>
      <c r="D301" s="428" t="s">
        <v>1851</v>
      </c>
      <c r="E301" s="428" t="s">
        <v>1852</v>
      </c>
      <c r="F301" s="432">
        <v>1</v>
      </c>
      <c r="G301" s="432">
        <v>3916</v>
      </c>
      <c r="H301" s="432">
        <v>0.49859943977591037</v>
      </c>
      <c r="I301" s="432">
        <v>3916</v>
      </c>
      <c r="J301" s="432">
        <v>2</v>
      </c>
      <c r="K301" s="432">
        <v>7854</v>
      </c>
      <c r="L301" s="432">
        <v>1</v>
      </c>
      <c r="M301" s="432">
        <v>3927</v>
      </c>
      <c r="N301" s="432">
        <v>5</v>
      </c>
      <c r="O301" s="432">
        <v>19680</v>
      </c>
      <c r="P301" s="499">
        <v>2.5057295645530941</v>
      </c>
      <c r="Q301" s="433">
        <v>3936</v>
      </c>
    </row>
    <row r="302" spans="1:17" ht="14.45" customHeight="1" x14ac:dyDescent="0.2">
      <c r="A302" s="427" t="s">
        <v>2037</v>
      </c>
      <c r="B302" s="428" t="s">
        <v>1847</v>
      </c>
      <c r="C302" s="428" t="s">
        <v>1848</v>
      </c>
      <c r="D302" s="428" t="s">
        <v>1853</v>
      </c>
      <c r="E302" s="428" t="s">
        <v>1854</v>
      </c>
      <c r="F302" s="432">
        <v>3</v>
      </c>
      <c r="G302" s="432">
        <v>1974</v>
      </c>
      <c r="H302" s="432">
        <v>0.9954614220877458</v>
      </c>
      <c r="I302" s="432">
        <v>658</v>
      </c>
      <c r="J302" s="432">
        <v>3</v>
      </c>
      <c r="K302" s="432">
        <v>1983</v>
      </c>
      <c r="L302" s="432">
        <v>1</v>
      </c>
      <c r="M302" s="432">
        <v>661</v>
      </c>
      <c r="N302" s="432">
        <v>1</v>
      </c>
      <c r="O302" s="432">
        <v>663</v>
      </c>
      <c r="P302" s="499">
        <v>0.33434190620272314</v>
      </c>
      <c r="Q302" s="433">
        <v>663</v>
      </c>
    </row>
    <row r="303" spans="1:17" ht="14.45" customHeight="1" x14ac:dyDescent="0.2">
      <c r="A303" s="427" t="s">
        <v>2037</v>
      </c>
      <c r="B303" s="428" t="s">
        <v>1847</v>
      </c>
      <c r="C303" s="428" t="s">
        <v>1848</v>
      </c>
      <c r="D303" s="428" t="s">
        <v>1855</v>
      </c>
      <c r="E303" s="428" t="s">
        <v>1856</v>
      </c>
      <c r="F303" s="432">
        <v>2</v>
      </c>
      <c r="G303" s="432">
        <v>2068</v>
      </c>
      <c r="H303" s="432"/>
      <c r="I303" s="432">
        <v>1034</v>
      </c>
      <c r="J303" s="432"/>
      <c r="K303" s="432"/>
      <c r="L303" s="432"/>
      <c r="M303" s="432"/>
      <c r="N303" s="432"/>
      <c r="O303" s="432"/>
      <c r="P303" s="499"/>
      <c r="Q303" s="433"/>
    </row>
    <row r="304" spans="1:17" ht="14.45" customHeight="1" x14ac:dyDescent="0.2">
      <c r="A304" s="427" t="s">
        <v>2037</v>
      </c>
      <c r="B304" s="428" t="s">
        <v>1847</v>
      </c>
      <c r="C304" s="428" t="s">
        <v>1848</v>
      </c>
      <c r="D304" s="428" t="s">
        <v>1859</v>
      </c>
      <c r="E304" s="428" t="s">
        <v>1860</v>
      </c>
      <c r="F304" s="432">
        <v>4</v>
      </c>
      <c r="G304" s="432">
        <v>3372</v>
      </c>
      <c r="H304" s="432"/>
      <c r="I304" s="432">
        <v>843</v>
      </c>
      <c r="J304" s="432"/>
      <c r="K304" s="432"/>
      <c r="L304" s="432"/>
      <c r="M304" s="432"/>
      <c r="N304" s="432">
        <v>4</v>
      </c>
      <c r="O304" s="432">
        <v>3396</v>
      </c>
      <c r="P304" s="499"/>
      <c r="Q304" s="433">
        <v>849</v>
      </c>
    </row>
    <row r="305" spans="1:17" ht="14.45" customHeight="1" x14ac:dyDescent="0.2">
      <c r="A305" s="427" t="s">
        <v>2037</v>
      </c>
      <c r="B305" s="428" t="s">
        <v>1847</v>
      </c>
      <c r="C305" s="428" t="s">
        <v>1848</v>
      </c>
      <c r="D305" s="428" t="s">
        <v>1863</v>
      </c>
      <c r="E305" s="428" t="s">
        <v>1864</v>
      </c>
      <c r="F305" s="432">
        <v>7</v>
      </c>
      <c r="G305" s="432">
        <v>5698</v>
      </c>
      <c r="H305" s="432">
        <v>0.70694789081885856</v>
      </c>
      <c r="I305" s="432">
        <v>814</v>
      </c>
      <c r="J305" s="432">
        <v>10</v>
      </c>
      <c r="K305" s="432">
        <v>8060</v>
      </c>
      <c r="L305" s="432">
        <v>1</v>
      </c>
      <c r="M305" s="432">
        <v>806</v>
      </c>
      <c r="N305" s="432">
        <v>10</v>
      </c>
      <c r="O305" s="432">
        <v>8080</v>
      </c>
      <c r="P305" s="499">
        <v>1.0024813895781637</v>
      </c>
      <c r="Q305" s="433">
        <v>808</v>
      </c>
    </row>
    <row r="306" spans="1:17" ht="14.45" customHeight="1" x14ac:dyDescent="0.2">
      <c r="A306" s="427" t="s">
        <v>2037</v>
      </c>
      <c r="B306" s="428" t="s">
        <v>1847</v>
      </c>
      <c r="C306" s="428" t="s">
        <v>1848</v>
      </c>
      <c r="D306" s="428" t="s">
        <v>1865</v>
      </c>
      <c r="E306" s="428" t="s">
        <v>1866</v>
      </c>
      <c r="F306" s="432">
        <v>7</v>
      </c>
      <c r="G306" s="432">
        <v>5698</v>
      </c>
      <c r="H306" s="432">
        <v>0.70694789081885856</v>
      </c>
      <c r="I306" s="432">
        <v>814</v>
      </c>
      <c r="J306" s="432">
        <v>10</v>
      </c>
      <c r="K306" s="432">
        <v>8060</v>
      </c>
      <c r="L306" s="432">
        <v>1</v>
      </c>
      <c r="M306" s="432">
        <v>806</v>
      </c>
      <c r="N306" s="432">
        <v>10</v>
      </c>
      <c r="O306" s="432">
        <v>8080</v>
      </c>
      <c r="P306" s="499">
        <v>1.0024813895781637</v>
      </c>
      <c r="Q306" s="433">
        <v>808</v>
      </c>
    </row>
    <row r="307" spans="1:17" ht="14.45" customHeight="1" x14ac:dyDescent="0.2">
      <c r="A307" s="427" t="s">
        <v>2037</v>
      </c>
      <c r="B307" s="428" t="s">
        <v>1847</v>
      </c>
      <c r="C307" s="428" t="s">
        <v>1848</v>
      </c>
      <c r="D307" s="428" t="s">
        <v>1867</v>
      </c>
      <c r="E307" s="428" t="s">
        <v>1868</v>
      </c>
      <c r="F307" s="432">
        <v>100</v>
      </c>
      <c r="G307" s="432">
        <v>16800</v>
      </c>
      <c r="H307" s="432">
        <v>0.90090090090090091</v>
      </c>
      <c r="I307" s="432">
        <v>168</v>
      </c>
      <c r="J307" s="432">
        <v>111</v>
      </c>
      <c r="K307" s="432">
        <v>18648</v>
      </c>
      <c r="L307" s="432">
        <v>1</v>
      </c>
      <c r="M307" s="432">
        <v>168</v>
      </c>
      <c r="N307" s="432">
        <v>102</v>
      </c>
      <c r="O307" s="432">
        <v>17136</v>
      </c>
      <c r="P307" s="499">
        <v>0.91891891891891897</v>
      </c>
      <c r="Q307" s="433">
        <v>168</v>
      </c>
    </row>
    <row r="308" spans="1:17" ht="14.45" customHeight="1" x14ac:dyDescent="0.2">
      <c r="A308" s="427" t="s">
        <v>2037</v>
      </c>
      <c r="B308" s="428" t="s">
        <v>1847</v>
      </c>
      <c r="C308" s="428" t="s">
        <v>1848</v>
      </c>
      <c r="D308" s="428" t="s">
        <v>1869</v>
      </c>
      <c r="E308" s="428" t="s">
        <v>1870</v>
      </c>
      <c r="F308" s="432">
        <v>33</v>
      </c>
      <c r="G308" s="432">
        <v>5742</v>
      </c>
      <c r="H308" s="432">
        <v>1.0937142857142856</v>
      </c>
      <c r="I308" s="432">
        <v>174</v>
      </c>
      <c r="J308" s="432">
        <v>30</v>
      </c>
      <c r="K308" s="432">
        <v>5250</v>
      </c>
      <c r="L308" s="432">
        <v>1</v>
      </c>
      <c r="M308" s="432">
        <v>175</v>
      </c>
      <c r="N308" s="432">
        <v>33</v>
      </c>
      <c r="O308" s="432">
        <v>5775</v>
      </c>
      <c r="P308" s="499">
        <v>1.1000000000000001</v>
      </c>
      <c r="Q308" s="433">
        <v>175</v>
      </c>
    </row>
    <row r="309" spans="1:17" ht="14.45" customHeight="1" x14ac:dyDescent="0.2">
      <c r="A309" s="427" t="s">
        <v>2037</v>
      </c>
      <c r="B309" s="428" t="s">
        <v>1847</v>
      </c>
      <c r="C309" s="428" t="s">
        <v>1848</v>
      </c>
      <c r="D309" s="428" t="s">
        <v>1871</v>
      </c>
      <c r="E309" s="428" t="s">
        <v>1872</v>
      </c>
      <c r="F309" s="432">
        <v>71</v>
      </c>
      <c r="G309" s="432">
        <v>24992</v>
      </c>
      <c r="H309" s="432">
        <v>0.89618818804460865</v>
      </c>
      <c r="I309" s="432">
        <v>352</v>
      </c>
      <c r="J309" s="432">
        <v>79</v>
      </c>
      <c r="K309" s="432">
        <v>27887</v>
      </c>
      <c r="L309" s="432">
        <v>1</v>
      </c>
      <c r="M309" s="432">
        <v>353</v>
      </c>
      <c r="N309" s="432">
        <v>54</v>
      </c>
      <c r="O309" s="432">
        <v>19116</v>
      </c>
      <c r="P309" s="499">
        <v>0.68548068992720623</v>
      </c>
      <c r="Q309" s="433">
        <v>354</v>
      </c>
    </row>
    <row r="310" spans="1:17" ht="14.45" customHeight="1" x14ac:dyDescent="0.2">
      <c r="A310" s="427" t="s">
        <v>2037</v>
      </c>
      <c r="B310" s="428" t="s">
        <v>1847</v>
      </c>
      <c r="C310" s="428" t="s">
        <v>1848</v>
      </c>
      <c r="D310" s="428" t="s">
        <v>1995</v>
      </c>
      <c r="E310" s="428" t="s">
        <v>1996</v>
      </c>
      <c r="F310" s="432"/>
      <c r="G310" s="432"/>
      <c r="H310" s="432"/>
      <c r="I310" s="432"/>
      <c r="J310" s="432">
        <v>4</v>
      </c>
      <c r="K310" s="432">
        <v>4156</v>
      </c>
      <c r="L310" s="432">
        <v>1</v>
      </c>
      <c r="M310" s="432">
        <v>1039</v>
      </c>
      <c r="N310" s="432">
        <v>6</v>
      </c>
      <c r="O310" s="432">
        <v>6240</v>
      </c>
      <c r="P310" s="499">
        <v>1.5014436958614052</v>
      </c>
      <c r="Q310" s="433">
        <v>1040</v>
      </c>
    </row>
    <row r="311" spans="1:17" ht="14.45" customHeight="1" x14ac:dyDescent="0.2">
      <c r="A311" s="427" t="s">
        <v>2037</v>
      </c>
      <c r="B311" s="428" t="s">
        <v>1847</v>
      </c>
      <c r="C311" s="428" t="s">
        <v>1848</v>
      </c>
      <c r="D311" s="428" t="s">
        <v>1873</v>
      </c>
      <c r="E311" s="428" t="s">
        <v>1874</v>
      </c>
      <c r="F311" s="432">
        <v>1</v>
      </c>
      <c r="G311" s="432">
        <v>190</v>
      </c>
      <c r="H311" s="432">
        <v>0.11052937754508435</v>
      </c>
      <c r="I311" s="432">
        <v>190</v>
      </c>
      <c r="J311" s="432">
        <v>9</v>
      </c>
      <c r="K311" s="432">
        <v>1719</v>
      </c>
      <c r="L311" s="432">
        <v>1</v>
      </c>
      <c r="M311" s="432">
        <v>191</v>
      </c>
      <c r="N311" s="432">
        <v>4</v>
      </c>
      <c r="O311" s="432">
        <v>764</v>
      </c>
      <c r="P311" s="499">
        <v>0.44444444444444442</v>
      </c>
      <c r="Q311" s="433">
        <v>191</v>
      </c>
    </row>
    <row r="312" spans="1:17" ht="14.45" customHeight="1" x14ac:dyDescent="0.2">
      <c r="A312" s="427" t="s">
        <v>2037</v>
      </c>
      <c r="B312" s="428" t="s">
        <v>1847</v>
      </c>
      <c r="C312" s="428" t="s">
        <v>1848</v>
      </c>
      <c r="D312" s="428" t="s">
        <v>1875</v>
      </c>
      <c r="E312" s="428" t="s">
        <v>1876</v>
      </c>
      <c r="F312" s="432">
        <v>3</v>
      </c>
      <c r="G312" s="432">
        <v>2469</v>
      </c>
      <c r="H312" s="432">
        <v>9.6774193548387094E-2</v>
      </c>
      <c r="I312" s="432">
        <v>823</v>
      </c>
      <c r="J312" s="432">
        <v>31</v>
      </c>
      <c r="K312" s="432">
        <v>25513</v>
      </c>
      <c r="L312" s="432">
        <v>1</v>
      </c>
      <c r="M312" s="432">
        <v>823</v>
      </c>
      <c r="N312" s="432">
        <v>13</v>
      </c>
      <c r="O312" s="432">
        <v>10699</v>
      </c>
      <c r="P312" s="499">
        <v>0.41935483870967744</v>
      </c>
      <c r="Q312" s="433">
        <v>823</v>
      </c>
    </row>
    <row r="313" spans="1:17" ht="14.45" customHeight="1" x14ac:dyDescent="0.2">
      <c r="A313" s="427" t="s">
        <v>2037</v>
      </c>
      <c r="B313" s="428" t="s">
        <v>1847</v>
      </c>
      <c r="C313" s="428" t="s">
        <v>1848</v>
      </c>
      <c r="D313" s="428" t="s">
        <v>1879</v>
      </c>
      <c r="E313" s="428" t="s">
        <v>1880</v>
      </c>
      <c r="F313" s="432">
        <v>25</v>
      </c>
      <c r="G313" s="432">
        <v>13750</v>
      </c>
      <c r="H313" s="432">
        <v>1.0397761645493042</v>
      </c>
      <c r="I313" s="432">
        <v>550</v>
      </c>
      <c r="J313" s="432">
        <v>24</v>
      </c>
      <c r="K313" s="432">
        <v>13224</v>
      </c>
      <c r="L313" s="432">
        <v>1</v>
      </c>
      <c r="M313" s="432">
        <v>551</v>
      </c>
      <c r="N313" s="432">
        <v>21</v>
      </c>
      <c r="O313" s="432">
        <v>11592</v>
      </c>
      <c r="P313" s="499">
        <v>0.87658802177858441</v>
      </c>
      <c r="Q313" s="433">
        <v>552</v>
      </c>
    </row>
    <row r="314" spans="1:17" ht="14.45" customHeight="1" x14ac:dyDescent="0.2">
      <c r="A314" s="427" t="s">
        <v>2037</v>
      </c>
      <c r="B314" s="428" t="s">
        <v>1847</v>
      </c>
      <c r="C314" s="428" t="s">
        <v>1848</v>
      </c>
      <c r="D314" s="428" t="s">
        <v>1881</v>
      </c>
      <c r="E314" s="428" t="s">
        <v>1882</v>
      </c>
      <c r="F314" s="432">
        <v>5</v>
      </c>
      <c r="G314" s="432">
        <v>3275</v>
      </c>
      <c r="H314" s="432">
        <v>0.62404725609756095</v>
      </c>
      <c r="I314" s="432">
        <v>655</v>
      </c>
      <c r="J314" s="432">
        <v>8</v>
      </c>
      <c r="K314" s="432">
        <v>5248</v>
      </c>
      <c r="L314" s="432">
        <v>1</v>
      </c>
      <c r="M314" s="432">
        <v>656</v>
      </c>
      <c r="N314" s="432">
        <v>9</v>
      </c>
      <c r="O314" s="432">
        <v>5913</v>
      </c>
      <c r="P314" s="499">
        <v>1.1267149390243902</v>
      </c>
      <c r="Q314" s="433">
        <v>657</v>
      </c>
    </row>
    <row r="315" spans="1:17" ht="14.45" customHeight="1" x14ac:dyDescent="0.2">
      <c r="A315" s="427" t="s">
        <v>2037</v>
      </c>
      <c r="B315" s="428" t="s">
        <v>1847</v>
      </c>
      <c r="C315" s="428" t="s">
        <v>1848</v>
      </c>
      <c r="D315" s="428" t="s">
        <v>1883</v>
      </c>
      <c r="E315" s="428" t="s">
        <v>1884</v>
      </c>
      <c r="F315" s="432">
        <v>5</v>
      </c>
      <c r="G315" s="432">
        <v>3275</v>
      </c>
      <c r="H315" s="432">
        <v>0.62404725609756095</v>
      </c>
      <c r="I315" s="432">
        <v>655</v>
      </c>
      <c r="J315" s="432">
        <v>8</v>
      </c>
      <c r="K315" s="432">
        <v>5248</v>
      </c>
      <c r="L315" s="432">
        <v>1</v>
      </c>
      <c r="M315" s="432">
        <v>656</v>
      </c>
      <c r="N315" s="432">
        <v>9</v>
      </c>
      <c r="O315" s="432">
        <v>5913</v>
      </c>
      <c r="P315" s="499">
        <v>1.1267149390243902</v>
      </c>
      <c r="Q315" s="433">
        <v>657</v>
      </c>
    </row>
    <row r="316" spans="1:17" ht="14.45" customHeight="1" x14ac:dyDescent="0.2">
      <c r="A316" s="427" t="s">
        <v>2037</v>
      </c>
      <c r="B316" s="428" t="s">
        <v>1847</v>
      </c>
      <c r="C316" s="428" t="s">
        <v>1848</v>
      </c>
      <c r="D316" s="428" t="s">
        <v>1885</v>
      </c>
      <c r="E316" s="428" t="s">
        <v>1886</v>
      </c>
      <c r="F316" s="432">
        <v>12</v>
      </c>
      <c r="G316" s="432">
        <v>8148</v>
      </c>
      <c r="H316" s="432">
        <v>0.8</v>
      </c>
      <c r="I316" s="432">
        <v>679</v>
      </c>
      <c r="J316" s="432">
        <v>15</v>
      </c>
      <c r="K316" s="432">
        <v>10185</v>
      </c>
      <c r="L316" s="432">
        <v>1</v>
      </c>
      <c r="M316" s="432">
        <v>679</v>
      </c>
      <c r="N316" s="432">
        <v>12</v>
      </c>
      <c r="O316" s="432">
        <v>8160</v>
      </c>
      <c r="P316" s="499">
        <v>0.80117820324005895</v>
      </c>
      <c r="Q316" s="433">
        <v>680</v>
      </c>
    </row>
    <row r="317" spans="1:17" ht="14.45" customHeight="1" x14ac:dyDescent="0.2">
      <c r="A317" s="427" t="s">
        <v>2037</v>
      </c>
      <c r="B317" s="428" t="s">
        <v>1847</v>
      </c>
      <c r="C317" s="428" t="s">
        <v>1848</v>
      </c>
      <c r="D317" s="428" t="s">
        <v>1887</v>
      </c>
      <c r="E317" s="428" t="s">
        <v>1888</v>
      </c>
      <c r="F317" s="432">
        <v>8</v>
      </c>
      <c r="G317" s="432">
        <v>4112</v>
      </c>
      <c r="H317" s="432">
        <v>0.5322977346278317</v>
      </c>
      <c r="I317" s="432">
        <v>514</v>
      </c>
      <c r="J317" s="432">
        <v>15</v>
      </c>
      <c r="K317" s="432">
        <v>7725</v>
      </c>
      <c r="L317" s="432">
        <v>1</v>
      </c>
      <c r="M317" s="432">
        <v>515</v>
      </c>
      <c r="N317" s="432">
        <v>15</v>
      </c>
      <c r="O317" s="432">
        <v>7740</v>
      </c>
      <c r="P317" s="499">
        <v>1.0019417475728156</v>
      </c>
      <c r="Q317" s="433">
        <v>516</v>
      </c>
    </row>
    <row r="318" spans="1:17" ht="14.45" customHeight="1" x14ac:dyDescent="0.2">
      <c r="A318" s="427" t="s">
        <v>2037</v>
      </c>
      <c r="B318" s="428" t="s">
        <v>1847</v>
      </c>
      <c r="C318" s="428" t="s">
        <v>1848</v>
      </c>
      <c r="D318" s="428" t="s">
        <v>1889</v>
      </c>
      <c r="E318" s="428" t="s">
        <v>1890</v>
      </c>
      <c r="F318" s="432">
        <v>8</v>
      </c>
      <c r="G318" s="432">
        <v>3392</v>
      </c>
      <c r="H318" s="432">
        <v>0.53207843137254907</v>
      </c>
      <c r="I318" s="432">
        <v>424</v>
      </c>
      <c r="J318" s="432">
        <v>15</v>
      </c>
      <c r="K318" s="432">
        <v>6375</v>
      </c>
      <c r="L318" s="432">
        <v>1</v>
      </c>
      <c r="M318" s="432">
        <v>425</v>
      </c>
      <c r="N318" s="432">
        <v>15</v>
      </c>
      <c r="O318" s="432">
        <v>6390</v>
      </c>
      <c r="P318" s="499">
        <v>1.0023529411764707</v>
      </c>
      <c r="Q318" s="433">
        <v>426</v>
      </c>
    </row>
    <row r="319" spans="1:17" ht="14.45" customHeight="1" x14ac:dyDescent="0.2">
      <c r="A319" s="427" t="s">
        <v>2037</v>
      </c>
      <c r="B319" s="428" t="s">
        <v>1847</v>
      </c>
      <c r="C319" s="428" t="s">
        <v>1848</v>
      </c>
      <c r="D319" s="428" t="s">
        <v>1891</v>
      </c>
      <c r="E319" s="428" t="s">
        <v>1892</v>
      </c>
      <c r="F319" s="432">
        <v>43</v>
      </c>
      <c r="G319" s="432">
        <v>15050</v>
      </c>
      <c r="H319" s="432">
        <v>1.3399216524216524</v>
      </c>
      <c r="I319" s="432">
        <v>350</v>
      </c>
      <c r="J319" s="432">
        <v>32</v>
      </c>
      <c r="K319" s="432">
        <v>11232</v>
      </c>
      <c r="L319" s="432">
        <v>1</v>
      </c>
      <c r="M319" s="432">
        <v>351</v>
      </c>
      <c r="N319" s="432">
        <v>32</v>
      </c>
      <c r="O319" s="432">
        <v>11296</v>
      </c>
      <c r="P319" s="499">
        <v>1.0056980056980056</v>
      </c>
      <c r="Q319" s="433">
        <v>353</v>
      </c>
    </row>
    <row r="320" spans="1:17" ht="14.45" customHeight="1" x14ac:dyDescent="0.2">
      <c r="A320" s="427" t="s">
        <v>2037</v>
      </c>
      <c r="B320" s="428" t="s">
        <v>1847</v>
      </c>
      <c r="C320" s="428" t="s">
        <v>1848</v>
      </c>
      <c r="D320" s="428" t="s">
        <v>1893</v>
      </c>
      <c r="E320" s="428" t="s">
        <v>1894</v>
      </c>
      <c r="F320" s="432">
        <v>4</v>
      </c>
      <c r="G320" s="432">
        <v>888</v>
      </c>
      <c r="H320" s="432">
        <v>0.56886611146700827</v>
      </c>
      <c r="I320" s="432">
        <v>222</v>
      </c>
      <c r="J320" s="432">
        <v>7</v>
      </c>
      <c r="K320" s="432">
        <v>1561</v>
      </c>
      <c r="L320" s="432">
        <v>1</v>
      </c>
      <c r="M320" s="432">
        <v>223</v>
      </c>
      <c r="N320" s="432">
        <v>9</v>
      </c>
      <c r="O320" s="432">
        <v>2016</v>
      </c>
      <c r="P320" s="499">
        <v>1.2914798206278026</v>
      </c>
      <c r="Q320" s="433">
        <v>224</v>
      </c>
    </row>
    <row r="321" spans="1:17" ht="14.45" customHeight="1" x14ac:dyDescent="0.2">
      <c r="A321" s="427" t="s">
        <v>2037</v>
      </c>
      <c r="B321" s="428" t="s">
        <v>1847</v>
      </c>
      <c r="C321" s="428" t="s">
        <v>1848</v>
      </c>
      <c r="D321" s="428" t="s">
        <v>1895</v>
      </c>
      <c r="E321" s="428" t="s">
        <v>1896</v>
      </c>
      <c r="F321" s="432"/>
      <c r="G321" s="432"/>
      <c r="H321" s="432"/>
      <c r="I321" s="432"/>
      <c r="J321" s="432">
        <v>12</v>
      </c>
      <c r="K321" s="432">
        <v>6156</v>
      </c>
      <c r="L321" s="432">
        <v>1</v>
      </c>
      <c r="M321" s="432">
        <v>513</v>
      </c>
      <c r="N321" s="432">
        <v>8</v>
      </c>
      <c r="O321" s="432">
        <v>4136</v>
      </c>
      <c r="P321" s="499">
        <v>0.67186484730344376</v>
      </c>
      <c r="Q321" s="433">
        <v>517</v>
      </c>
    </row>
    <row r="322" spans="1:17" ht="14.45" customHeight="1" x14ac:dyDescent="0.2">
      <c r="A322" s="427" t="s">
        <v>2037</v>
      </c>
      <c r="B322" s="428" t="s">
        <v>1847</v>
      </c>
      <c r="C322" s="428" t="s">
        <v>1848</v>
      </c>
      <c r="D322" s="428" t="s">
        <v>1899</v>
      </c>
      <c r="E322" s="428" t="s">
        <v>1900</v>
      </c>
      <c r="F322" s="432">
        <v>60</v>
      </c>
      <c r="G322" s="432">
        <v>14340</v>
      </c>
      <c r="H322" s="432">
        <v>0.87867647058823528</v>
      </c>
      <c r="I322" s="432">
        <v>239</v>
      </c>
      <c r="J322" s="432">
        <v>68</v>
      </c>
      <c r="K322" s="432">
        <v>16320</v>
      </c>
      <c r="L322" s="432">
        <v>1</v>
      </c>
      <c r="M322" s="432">
        <v>240</v>
      </c>
      <c r="N322" s="432">
        <v>49</v>
      </c>
      <c r="O322" s="432">
        <v>11760</v>
      </c>
      <c r="P322" s="499">
        <v>0.72058823529411764</v>
      </c>
      <c r="Q322" s="433">
        <v>240</v>
      </c>
    </row>
    <row r="323" spans="1:17" ht="14.45" customHeight="1" x14ac:dyDescent="0.2">
      <c r="A323" s="427" t="s">
        <v>2037</v>
      </c>
      <c r="B323" s="428" t="s">
        <v>1847</v>
      </c>
      <c r="C323" s="428" t="s">
        <v>1848</v>
      </c>
      <c r="D323" s="428" t="s">
        <v>1901</v>
      </c>
      <c r="E323" s="428" t="s">
        <v>1902</v>
      </c>
      <c r="F323" s="432">
        <v>7</v>
      </c>
      <c r="G323" s="432">
        <v>777</v>
      </c>
      <c r="H323" s="432">
        <v>1.4</v>
      </c>
      <c r="I323" s="432">
        <v>111</v>
      </c>
      <c r="J323" s="432">
        <v>5</v>
      </c>
      <c r="K323" s="432">
        <v>555</v>
      </c>
      <c r="L323" s="432">
        <v>1</v>
      </c>
      <c r="M323" s="432">
        <v>111</v>
      </c>
      <c r="N323" s="432">
        <v>1</v>
      </c>
      <c r="O323" s="432">
        <v>112</v>
      </c>
      <c r="P323" s="499">
        <v>0.20180180180180179</v>
      </c>
      <c r="Q323" s="433">
        <v>112</v>
      </c>
    </row>
    <row r="324" spans="1:17" ht="14.45" customHeight="1" x14ac:dyDescent="0.2">
      <c r="A324" s="427" t="s">
        <v>2037</v>
      </c>
      <c r="B324" s="428" t="s">
        <v>1847</v>
      </c>
      <c r="C324" s="428" t="s">
        <v>1848</v>
      </c>
      <c r="D324" s="428" t="s">
        <v>1903</v>
      </c>
      <c r="E324" s="428" t="s">
        <v>1904</v>
      </c>
      <c r="F324" s="432">
        <v>24</v>
      </c>
      <c r="G324" s="432">
        <v>7488</v>
      </c>
      <c r="H324" s="432">
        <v>0.77419354838709675</v>
      </c>
      <c r="I324" s="432">
        <v>312</v>
      </c>
      <c r="J324" s="432">
        <v>31</v>
      </c>
      <c r="K324" s="432">
        <v>9672</v>
      </c>
      <c r="L324" s="432">
        <v>1</v>
      </c>
      <c r="M324" s="432">
        <v>312</v>
      </c>
      <c r="N324" s="432">
        <v>20</v>
      </c>
      <c r="O324" s="432">
        <v>6260</v>
      </c>
      <c r="P324" s="499">
        <v>0.6472291149710504</v>
      </c>
      <c r="Q324" s="433">
        <v>313</v>
      </c>
    </row>
    <row r="325" spans="1:17" ht="14.45" customHeight="1" x14ac:dyDescent="0.2">
      <c r="A325" s="427" t="s">
        <v>2037</v>
      </c>
      <c r="B325" s="428" t="s">
        <v>1847</v>
      </c>
      <c r="C325" s="428" t="s">
        <v>1848</v>
      </c>
      <c r="D325" s="428" t="s">
        <v>1905</v>
      </c>
      <c r="E325" s="428" t="s">
        <v>1906</v>
      </c>
      <c r="F325" s="432">
        <v>15</v>
      </c>
      <c r="G325" s="432">
        <v>180</v>
      </c>
      <c r="H325" s="432"/>
      <c r="I325" s="432">
        <v>12</v>
      </c>
      <c r="J325" s="432"/>
      <c r="K325" s="432"/>
      <c r="L325" s="432"/>
      <c r="M325" s="432"/>
      <c r="N325" s="432"/>
      <c r="O325" s="432"/>
      <c r="P325" s="499"/>
      <c r="Q325" s="433"/>
    </row>
    <row r="326" spans="1:17" ht="14.45" customHeight="1" x14ac:dyDescent="0.2">
      <c r="A326" s="427" t="s">
        <v>2037</v>
      </c>
      <c r="B326" s="428" t="s">
        <v>1847</v>
      </c>
      <c r="C326" s="428" t="s">
        <v>1848</v>
      </c>
      <c r="D326" s="428" t="s">
        <v>1907</v>
      </c>
      <c r="E326" s="428" t="s">
        <v>1908</v>
      </c>
      <c r="F326" s="432">
        <v>10</v>
      </c>
      <c r="G326" s="432">
        <v>170</v>
      </c>
      <c r="H326" s="432">
        <v>1.25</v>
      </c>
      <c r="I326" s="432">
        <v>17</v>
      </c>
      <c r="J326" s="432">
        <v>8</v>
      </c>
      <c r="K326" s="432">
        <v>136</v>
      </c>
      <c r="L326" s="432">
        <v>1</v>
      </c>
      <c r="M326" s="432">
        <v>17</v>
      </c>
      <c r="N326" s="432">
        <v>8</v>
      </c>
      <c r="O326" s="432">
        <v>136</v>
      </c>
      <c r="P326" s="499">
        <v>1</v>
      </c>
      <c r="Q326" s="433">
        <v>17</v>
      </c>
    </row>
    <row r="327" spans="1:17" ht="14.45" customHeight="1" x14ac:dyDescent="0.2">
      <c r="A327" s="427" t="s">
        <v>2037</v>
      </c>
      <c r="B327" s="428" t="s">
        <v>1847</v>
      </c>
      <c r="C327" s="428" t="s">
        <v>1848</v>
      </c>
      <c r="D327" s="428" t="s">
        <v>1911</v>
      </c>
      <c r="E327" s="428" t="s">
        <v>1912</v>
      </c>
      <c r="F327" s="432">
        <v>28</v>
      </c>
      <c r="G327" s="432">
        <v>9800</v>
      </c>
      <c r="H327" s="432">
        <v>0.33638828819551714</v>
      </c>
      <c r="I327" s="432">
        <v>350</v>
      </c>
      <c r="J327" s="432">
        <v>83</v>
      </c>
      <c r="K327" s="432">
        <v>29133</v>
      </c>
      <c r="L327" s="432">
        <v>1</v>
      </c>
      <c r="M327" s="432">
        <v>351</v>
      </c>
      <c r="N327" s="432">
        <v>31</v>
      </c>
      <c r="O327" s="432">
        <v>10912</v>
      </c>
      <c r="P327" s="499">
        <v>0.37455806130504926</v>
      </c>
      <c r="Q327" s="433">
        <v>352</v>
      </c>
    </row>
    <row r="328" spans="1:17" ht="14.45" customHeight="1" x14ac:dyDescent="0.2">
      <c r="A328" s="427" t="s">
        <v>2037</v>
      </c>
      <c r="B328" s="428" t="s">
        <v>1847</v>
      </c>
      <c r="C328" s="428" t="s">
        <v>1848</v>
      </c>
      <c r="D328" s="428" t="s">
        <v>1917</v>
      </c>
      <c r="E328" s="428" t="s">
        <v>1918</v>
      </c>
      <c r="F328" s="432">
        <v>60</v>
      </c>
      <c r="G328" s="432">
        <v>17700</v>
      </c>
      <c r="H328" s="432">
        <v>0.91995841995841998</v>
      </c>
      <c r="I328" s="432">
        <v>295</v>
      </c>
      <c r="J328" s="432">
        <v>65</v>
      </c>
      <c r="K328" s="432">
        <v>19240</v>
      </c>
      <c r="L328" s="432">
        <v>1</v>
      </c>
      <c r="M328" s="432">
        <v>296</v>
      </c>
      <c r="N328" s="432">
        <v>49</v>
      </c>
      <c r="O328" s="432">
        <v>14553</v>
      </c>
      <c r="P328" s="499">
        <v>0.7563929313929314</v>
      </c>
      <c r="Q328" s="433">
        <v>297</v>
      </c>
    </row>
    <row r="329" spans="1:17" ht="14.45" customHeight="1" x14ac:dyDescent="0.2">
      <c r="A329" s="427" t="s">
        <v>2037</v>
      </c>
      <c r="B329" s="428" t="s">
        <v>1847</v>
      </c>
      <c r="C329" s="428" t="s">
        <v>1848</v>
      </c>
      <c r="D329" s="428" t="s">
        <v>1919</v>
      </c>
      <c r="E329" s="428" t="s">
        <v>1920</v>
      </c>
      <c r="F329" s="432">
        <v>48</v>
      </c>
      <c r="G329" s="432">
        <v>10080</v>
      </c>
      <c r="H329" s="432">
        <v>1.4050738778923892</v>
      </c>
      <c r="I329" s="432">
        <v>210</v>
      </c>
      <c r="J329" s="432">
        <v>34</v>
      </c>
      <c r="K329" s="432">
        <v>7174</v>
      </c>
      <c r="L329" s="432">
        <v>1</v>
      </c>
      <c r="M329" s="432">
        <v>211</v>
      </c>
      <c r="N329" s="432">
        <v>40</v>
      </c>
      <c r="O329" s="432">
        <v>8520</v>
      </c>
      <c r="P329" s="499">
        <v>1.1876219682185671</v>
      </c>
      <c r="Q329" s="433">
        <v>213</v>
      </c>
    </row>
    <row r="330" spans="1:17" ht="14.45" customHeight="1" x14ac:dyDescent="0.2">
      <c r="A330" s="427" t="s">
        <v>2037</v>
      </c>
      <c r="B330" s="428" t="s">
        <v>1847</v>
      </c>
      <c r="C330" s="428" t="s">
        <v>1848</v>
      </c>
      <c r="D330" s="428" t="s">
        <v>1921</v>
      </c>
      <c r="E330" s="428" t="s">
        <v>1922</v>
      </c>
      <c r="F330" s="432">
        <v>24</v>
      </c>
      <c r="G330" s="432">
        <v>960</v>
      </c>
      <c r="H330" s="432">
        <v>1.0909090909090908</v>
      </c>
      <c r="I330" s="432">
        <v>40</v>
      </c>
      <c r="J330" s="432">
        <v>22</v>
      </c>
      <c r="K330" s="432">
        <v>880</v>
      </c>
      <c r="L330" s="432">
        <v>1</v>
      </c>
      <c r="M330" s="432">
        <v>40</v>
      </c>
      <c r="N330" s="432">
        <v>24</v>
      </c>
      <c r="O330" s="432">
        <v>960</v>
      </c>
      <c r="P330" s="499">
        <v>1.0909090909090908</v>
      </c>
      <c r="Q330" s="433">
        <v>40</v>
      </c>
    </row>
    <row r="331" spans="1:17" ht="14.45" customHeight="1" x14ac:dyDescent="0.2">
      <c r="A331" s="427" t="s">
        <v>2037</v>
      </c>
      <c r="B331" s="428" t="s">
        <v>1847</v>
      </c>
      <c r="C331" s="428" t="s">
        <v>1848</v>
      </c>
      <c r="D331" s="428" t="s">
        <v>1923</v>
      </c>
      <c r="E331" s="428" t="s">
        <v>1924</v>
      </c>
      <c r="F331" s="432">
        <v>1</v>
      </c>
      <c r="G331" s="432">
        <v>5024</v>
      </c>
      <c r="H331" s="432">
        <v>0.16646785950960902</v>
      </c>
      <c r="I331" s="432">
        <v>5024</v>
      </c>
      <c r="J331" s="432">
        <v>6</v>
      </c>
      <c r="K331" s="432">
        <v>30180</v>
      </c>
      <c r="L331" s="432">
        <v>1</v>
      </c>
      <c r="M331" s="432">
        <v>5030</v>
      </c>
      <c r="N331" s="432">
        <v>2</v>
      </c>
      <c r="O331" s="432">
        <v>10070</v>
      </c>
      <c r="P331" s="499">
        <v>0.33366467859509608</v>
      </c>
      <c r="Q331" s="433">
        <v>5035</v>
      </c>
    </row>
    <row r="332" spans="1:17" ht="14.45" customHeight="1" x14ac:dyDescent="0.2">
      <c r="A332" s="427" t="s">
        <v>2037</v>
      </c>
      <c r="B332" s="428" t="s">
        <v>1847</v>
      </c>
      <c r="C332" s="428" t="s">
        <v>1848</v>
      </c>
      <c r="D332" s="428" t="s">
        <v>1925</v>
      </c>
      <c r="E332" s="428" t="s">
        <v>1926</v>
      </c>
      <c r="F332" s="432">
        <v>65</v>
      </c>
      <c r="G332" s="432">
        <v>11115</v>
      </c>
      <c r="H332" s="432">
        <v>0.90277777777777779</v>
      </c>
      <c r="I332" s="432">
        <v>171</v>
      </c>
      <c r="J332" s="432">
        <v>72</v>
      </c>
      <c r="K332" s="432">
        <v>12312</v>
      </c>
      <c r="L332" s="432">
        <v>1</v>
      </c>
      <c r="M332" s="432">
        <v>171</v>
      </c>
      <c r="N332" s="432">
        <v>72</v>
      </c>
      <c r="O332" s="432">
        <v>12312</v>
      </c>
      <c r="P332" s="499">
        <v>1</v>
      </c>
      <c r="Q332" s="433">
        <v>171</v>
      </c>
    </row>
    <row r="333" spans="1:17" ht="14.45" customHeight="1" x14ac:dyDescent="0.2">
      <c r="A333" s="427" t="s">
        <v>2037</v>
      </c>
      <c r="B333" s="428" t="s">
        <v>1847</v>
      </c>
      <c r="C333" s="428" t="s">
        <v>1848</v>
      </c>
      <c r="D333" s="428" t="s">
        <v>1927</v>
      </c>
      <c r="E333" s="428" t="s">
        <v>1928</v>
      </c>
      <c r="F333" s="432">
        <v>32</v>
      </c>
      <c r="G333" s="432">
        <v>10464</v>
      </c>
      <c r="H333" s="432">
        <v>1.3292682926829269</v>
      </c>
      <c r="I333" s="432">
        <v>327</v>
      </c>
      <c r="J333" s="432">
        <v>24</v>
      </c>
      <c r="K333" s="432">
        <v>7872</v>
      </c>
      <c r="L333" s="432">
        <v>1</v>
      </c>
      <c r="M333" s="432">
        <v>328</v>
      </c>
      <c r="N333" s="432">
        <v>27</v>
      </c>
      <c r="O333" s="432">
        <v>8883</v>
      </c>
      <c r="P333" s="499">
        <v>1.1284298780487805</v>
      </c>
      <c r="Q333" s="433">
        <v>329</v>
      </c>
    </row>
    <row r="334" spans="1:17" ht="14.45" customHeight="1" x14ac:dyDescent="0.2">
      <c r="A334" s="427" t="s">
        <v>2037</v>
      </c>
      <c r="B334" s="428" t="s">
        <v>1847</v>
      </c>
      <c r="C334" s="428" t="s">
        <v>1848</v>
      </c>
      <c r="D334" s="428" t="s">
        <v>1929</v>
      </c>
      <c r="E334" s="428" t="s">
        <v>1930</v>
      </c>
      <c r="F334" s="432">
        <v>2</v>
      </c>
      <c r="G334" s="432">
        <v>1382</v>
      </c>
      <c r="H334" s="432">
        <v>0.49927745664739887</v>
      </c>
      <c r="I334" s="432">
        <v>691</v>
      </c>
      <c r="J334" s="432">
        <v>4</v>
      </c>
      <c r="K334" s="432">
        <v>2768</v>
      </c>
      <c r="L334" s="432">
        <v>1</v>
      </c>
      <c r="M334" s="432">
        <v>692</v>
      </c>
      <c r="N334" s="432">
        <v>3</v>
      </c>
      <c r="O334" s="432">
        <v>2079</v>
      </c>
      <c r="P334" s="499">
        <v>0.75108381502890176</v>
      </c>
      <c r="Q334" s="433">
        <v>693</v>
      </c>
    </row>
    <row r="335" spans="1:17" ht="14.45" customHeight="1" x14ac:dyDescent="0.2">
      <c r="A335" s="427" t="s">
        <v>2037</v>
      </c>
      <c r="B335" s="428" t="s">
        <v>1847</v>
      </c>
      <c r="C335" s="428" t="s">
        <v>1848</v>
      </c>
      <c r="D335" s="428" t="s">
        <v>1931</v>
      </c>
      <c r="E335" s="428" t="s">
        <v>1932</v>
      </c>
      <c r="F335" s="432">
        <v>37</v>
      </c>
      <c r="G335" s="432">
        <v>12950</v>
      </c>
      <c r="H335" s="432">
        <v>0.64727345429099814</v>
      </c>
      <c r="I335" s="432">
        <v>350</v>
      </c>
      <c r="J335" s="432">
        <v>57</v>
      </c>
      <c r="K335" s="432">
        <v>20007</v>
      </c>
      <c r="L335" s="432">
        <v>1</v>
      </c>
      <c r="M335" s="432">
        <v>351</v>
      </c>
      <c r="N335" s="432">
        <v>50</v>
      </c>
      <c r="O335" s="432">
        <v>17550</v>
      </c>
      <c r="P335" s="499">
        <v>0.8771929824561403</v>
      </c>
      <c r="Q335" s="433">
        <v>351</v>
      </c>
    </row>
    <row r="336" spans="1:17" ht="14.45" customHeight="1" x14ac:dyDescent="0.2">
      <c r="A336" s="427" t="s">
        <v>2037</v>
      </c>
      <c r="B336" s="428" t="s">
        <v>1847</v>
      </c>
      <c r="C336" s="428" t="s">
        <v>1848</v>
      </c>
      <c r="D336" s="428" t="s">
        <v>1933</v>
      </c>
      <c r="E336" s="428" t="s">
        <v>1934</v>
      </c>
      <c r="F336" s="432">
        <v>59</v>
      </c>
      <c r="G336" s="432">
        <v>10266</v>
      </c>
      <c r="H336" s="432">
        <v>1.0727272727272728</v>
      </c>
      <c r="I336" s="432">
        <v>174</v>
      </c>
      <c r="J336" s="432">
        <v>55</v>
      </c>
      <c r="K336" s="432">
        <v>9570</v>
      </c>
      <c r="L336" s="432">
        <v>1</v>
      </c>
      <c r="M336" s="432">
        <v>174</v>
      </c>
      <c r="N336" s="432">
        <v>59</v>
      </c>
      <c r="O336" s="432">
        <v>10266</v>
      </c>
      <c r="P336" s="499">
        <v>1.0727272727272728</v>
      </c>
      <c r="Q336" s="433">
        <v>174</v>
      </c>
    </row>
    <row r="337" spans="1:17" ht="14.45" customHeight="1" x14ac:dyDescent="0.2">
      <c r="A337" s="427" t="s">
        <v>2037</v>
      </c>
      <c r="B337" s="428" t="s">
        <v>1847</v>
      </c>
      <c r="C337" s="428" t="s">
        <v>1848</v>
      </c>
      <c r="D337" s="428" t="s">
        <v>1935</v>
      </c>
      <c r="E337" s="428" t="s">
        <v>1936</v>
      </c>
      <c r="F337" s="432">
        <v>32</v>
      </c>
      <c r="G337" s="432">
        <v>12832</v>
      </c>
      <c r="H337" s="432">
        <v>1.7777777777777777</v>
      </c>
      <c r="I337" s="432">
        <v>401</v>
      </c>
      <c r="J337" s="432">
        <v>18</v>
      </c>
      <c r="K337" s="432">
        <v>7218</v>
      </c>
      <c r="L337" s="432">
        <v>1</v>
      </c>
      <c r="M337" s="432">
        <v>401</v>
      </c>
      <c r="N337" s="432">
        <v>48</v>
      </c>
      <c r="O337" s="432">
        <v>19296</v>
      </c>
      <c r="P337" s="499">
        <v>2.6733167082294265</v>
      </c>
      <c r="Q337" s="433">
        <v>402</v>
      </c>
    </row>
    <row r="338" spans="1:17" ht="14.45" customHeight="1" x14ac:dyDescent="0.2">
      <c r="A338" s="427" t="s">
        <v>2037</v>
      </c>
      <c r="B338" s="428" t="s">
        <v>1847</v>
      </c>
      <c r="C338" s="428" t="s">
        <v>1848</v>
      </c>
      <c r="D338" s="428" t="s">
        <v>1937</v>
      </c>
      <c r="E338" s="428" t="s">
        <v>1938</v>
      </c>
      <c r="F338" s="432">
        <v>5</v>
      </c>
      <c r="G338" s="432">
        <v>3275</v>
      </c>
      <c r="H338" s="432">
        <v>0.62404725609756095</v>
      </c>
      <c r="I338" s="432">
        <v>655</v>
      </c>
      <c r="J338" s="432">
        <v>8</v>
      </c>
      <c r="K338" s="432">
        <v>5248</v>
      </c>
      <c r="L338" s="432">
        <v>1</v>
      </c>
      <c r="M338" s="432">
        <v>656</v>
      </c>
      <c r="N338" s="432">
        <v>9</v>
      </c>
      <c r="O338" s="432">
        <v>5913</v>
      </c>
      <c r="P338" s="499">
        <v>1.1267149390243902</v>
      </c>
      <c r="Q338" s="433">
        <v>657</v>
      </c>
    </row>
    <row r="339" spans="1:17" ht="14.45" customHeight="1" x14ac:dyDescent="0.2">
      <c r="A339" s="427" t="s">
        <v>2037</v>
      </c>
      <c r="B339" s="428" t="s">
        <v>1847</v>
      </c>
      <c r="C339" s="428" t="s">
        <v>1848</v>
      </c>
      <c r="D339" s="428" t="s">
        <v>1939</v>
      </c>
      <c r="E339" s="428" t="s">
        <v>1940</v>
      </c>
      <c r="F339" s="432">
        <v>5</v>
      </c>
      <c r="G339" s="432">
        <v>3275</v>
      </c>
      <c r="H339" s="432">
        <v>0.62404725609756095</v>
      </c>
      <c r="I339" s="432">
        <v>655</v>
      </c>
      <c r="J339" s="432">
        <v>8</v>
      </c>
      <c r="K339" s="432">
        <v>5248</v>
      </c>
      <c r="L339" s="432">
        <v>1</v>
      </c>
      <c r="M339" s="432">
        <v>656</v>
      </c>
      <c r="N339" s="432">
        <v>9</v>
      </c>
      <c r="O339" s="432">
        <v>5913</v>
      </c>
      <c r="P339" s="499">
        <v>1.1267149390243902</v>
      </c>
      <c r="Q339" s="433">
        <v>657</v>
      </c>
    </row>
    <row r="340" spans="1:17" ht="14.45" customHeight="1" x14ac:dyDescent="0.2">
      <c r="A340" s="427" t="s">
        <v>2037</v>
      </c>
      <c r="B340" s="428" t="s">
        <v>1847</v>
      </c>
      <c r="C340" s="428" t="s">
        <v>1848</v>
      </c>
      <c r="D340" s="428" t="s">
        <v>1943</v>
      </c>
      <c r="E340" s="428" t="s">
        <v>1944</v>
      </c>
      <c r="F340" s="432">
        <v>2</v>
      </c>
      <c r="G340" s="432">
        <v>1390</v>
      </c>
      <c r="H340" s="432">
        <v>0.66570881226053635</v>
      </c>
      <c r="I340" s="432">
        <v>695</v>
      </c>
      <c r="J340" s="432">
        <v>3</v>
      </c>
      <c r="K340" s="432">
        <v>2088</v>
      </c>
      <c r="L340" s="432">
        <v>1</v>
      </c>
      <c r="M340" s="432">
        <v>696</v>
      </c>
      <c r="N340" s="432">
        <v>3</v>
      </c>
      <c r="O340" s="432">
        <v>2091</v>
      </c>
      <c r="P340" s="499">
        <v>1.0014367816091954</v>
      </c>
      <c r="Q340" s="433">
        <v>697</v>
      </c>
    </row>
    <row r="341" spans="1:17" ht="14.45" customHeight="1" x14ac:dyDescent="0.2">
      <c r="A341" s="427" t="s">
        <v>2037</v>
      </c>
      <c r="B341" s="428" t="s">
        <v>1847</v>
      </c>
      <c r="C341" s="428" t="s">
        <v>1848</v>
      </c>
      <c r="D341" s="428" t="s">
        <v>1945</v>
      </c>
      <c r="E341" s="428" t="s">
        <v>1946</v>
      </c>
      <c r="F341" s="432">
        <v>12</v>
      </c>
      <c r="G341" s="432">
        <v>8148</v>
      </c>
      <c r="H341" s="432">
        <v>0.8</v>
      </c>
      <c r="I341" s="432">
        <v>679</v>
      </c>
      <c r="J341" s="432">
        <v>15</v>
      </c>
      <c r="K341" s="432">
        <v>10185</v>
      </c>
      <c r="L341" s="432">
        <v>1</v>
      </c>
      <c r="M341" s="432">
        <v>679</v>
      </c>
      <c r="N341" s="432">
        <v>12</v>
      </c>
      <c r="O341" s="432">
        <v>8160</v>
      </c>
      <c r="P341" s="499">
        <v>0.80117820324005895</v>
      </c>
      <c r="Q341" s="433">
        <v>680</v>
      </c>
    </row>
    <row r="342" spans="1:17" ht="14.45" customHeight="1" x14ac:dyDescent="0.2">
      <c r="A342" s="427" t="s">
        <v>2037</v>
      </c>
      <c r="B342" s="428" t="s">
        <v>1847</v>
      </c>
      <c r="C342" s="428" t="s">
        <v>1848</v>
      </c>
      <c r="D342" s="428" t="s">
        <v>1947</v>
      </c>
      <c r="E342" s="428" t="s">
        <v>1948</v>
      </c>
      <c r="F342" s="432">
        <v>24</v>
      </c>
      <c r="G342" s="432">
        <v>11472</v>
      </c>
      <c r="H342" s="432">
        <v>1.1428571428571428</v>
      </c>
      <c r="I342" s="432">
        <v>478</v>
      </c>
      <c r="J342" s="432">
        <v>21</v>
      </c>
      <c r="K342" s="432">
        <v>10038</v>
      </c>
      <c r="L342" s="432">
        <v>1</v>
      </c>
      <c r="M342" s="432">
        <v>478</v>
      </c>
      <c r="N342" s="432">
        <v>15</v>
      </c>
      <c r="O342" s="432">
        <v>7185</v>
      </c>
      <c r="P342" s="499">
        <v>0.71578003586371786</v>
      </c>
      <c r="Q342" s="433">
        <v>479</v>
      </c>
    </row>
    <row r="343" spans="1:17" ht="14.45" customHeight="1" x14ac:dyDescent="0.2">
      <c r="A343" s="427" t="s">
        <v>2037</v>
      </c>
      <c r="B343" s="428" t="s">
        <v>1847</v>
      </c>
      <c r="C343" s="428" t="s">
        <v>1848</v>
      </c>
      <c r="D343" s="428" t="s">
        <v>1949</v>
      </c>
      <c r="E343" s="428" t="s">
        <v>1950</v>
      </c>
      <c r="F343" s="432">
        <v>8</v>
      </c>
      <c r="G343" s="432">
        <v>2336</v>
      </c>
      <c r="H343" s="432">
        <v>0.5315130830489192</v>
      </c>
      <c r="I343" s="432">
        <v>292</v>
      </c>
      <c r="J343" s="432">
        <v>15</v>
      </c>
      <c r="K343" s="432">
        <v>4395</v>
      </c>
      <c r="L343" s="432">
        <v>1</v>
      </c>
      <c r="M343" s="432">
        <v>293</v>
      </c>
      <c r="N343" s="432">
        <v>15</v>
      </c>
      <c r="O343" s="432">
        <v>4410</v>
      </c>
      <c r="P343" s="499">
        <v>1.0034129692832765</v>
      </c>
      <c r="Q343" s="433">
        <v>294</v>
      </c>
    </row>
    <row r="344" spans="1:17" ht="14.45" customHeight="1" x14ac:dyDescent="0.2">
      <c r="A344" s="427" t="s">
        <v>2037</v>
      </c>
      <c r="B344" s="428" t="s">
        <v>1847</v>
      </c>
      <c r="C344" s="428" t="s">
        <v>1848</v>
      </c>
      <c r="D344" s="428" t="s">
        <v>1951</v>
      </c>
      <c r="E344" s="428" t="s">
        <v>1952</v>
      </c>
      <c r="F344" s="432">
        <v>7</v>
      </c>
      <c r="G344" s="432">
        <v>5698</v>
      </c>
      <c r="H344" s="432">
        <v>0.70694789081885856</v>
      </c>
      <c r="I344" s="432">
        <v>814</v>
      </c>
      <c r="J344" s="432">
        <v>10</v>
      </c>
      <c r="K344" s="432">
        <v>8060</v>
      </c>
      <c r="L344" s="432">
        <v>1</v>
      </c>
      <c r="M344" s="432">
        <v>806</v>
      </c>
      <c r="N344" s="432">
        <v>10</v>
      </c>
      <c r="O344" s="432">
        <v>8080</v>
      </c>
      <c r="P344" s="499">
        <v>1.0024813895781637</v>
      </c>
      <c r="Q344" s="433">
        <v>808</v>
      </c>
    </row>
    <row r="345" spans="1:17" ht="14.45" customHeight="1" x14ac:dyDescent="0.2">
      <c r="A345" s="427" t="s">
        <v>2037</v>
      </c>
      <c r="B345" s="428" t="s">
        <v>1847</v>
      </c>
      <c r="C345" s="428" t="s">
        <v>1848</v>
      </c>
      <c r="D345" s="428" t="s">
        <v>1953</v>
      </c>
      <c r="E345" s="428" t="s">
        <v>1954</v>
      </c>
      <c r="F345" s="432">
        <v>33</v>
      </c>
      <c r="G345" s="432">
        <v>5544</v>
      </c>
      <c r="H345" s="432">
        <v>1.2222222222222223</v>
      </c>
      <c r="I345" s="432">
        <v>168</v>
      </c>
      <c r="J345" s="432">
        <v>27</v>
      </c>
      <c r="K345" s="432">
        <v>4536</v>
      </c>
      <c r="L345" s="432">
        <v>1</v>
      </c>
      <c r="M345" s="432">
        <v>168</v>
      </c>
      <c r="N345" s="432">
        <v>33</v>
      </c>
      <c r="O345" s="432">
        <v>5544</v>
      </c>
      <c r="P345" s="499">
        <v>1.2222222222222223</v>
      </c>
      <c r="Q345" s="433">
        <v>168</v>
      </c>
    </row>
    <row r="346" spans="1:17" ht="14.45" customHeight="1" x14ac:dyDescent="0.2">
      <c r="A346" s="427" t="s">
        <v>2037</v>
      </c>
      <c r="B346" s="428" t="s">
        <v>1847</v>
      </c>
      <c r="C346" s="428" t="s">
        <v>1848</v>
      </c>
      <c r="D346" s="428" t="s">
        <v>1955</v>
      </c>
      <c r="E346" s="428" t="s">
        <v>1956</v>
      </c>
      <c r="F346" s="432"/>
      <c r="G346" s="432"/>
      <c r="H346" s="432"/>
      <c r="I346" s="432"/>
      <c r="J346" s="432">
        <v>1</v>
      </c>
      <c r="K346" s="432">
        <v>855</v>
      </c>
      <c r="L346" s="432">
        <v>1</v>
      </c>
      <c r="M346" s="432">
        <v>855</v>
      </c>
      <c r="N346" s="432">
        <v>1</v>
      </c>
      <c r="O346" s="432">
        <v>855</v>
      </c>
      <c r="P346" s="499">
        <v>1</v>
      </c>
      <c r="Q346" s="433">
        <v>855</v>
      </c>
    </row>
    <row r="347" spans="1:17" ht="14.45" customHeight="1" x14ac:dyDescent="0.2">
      <c r="A347" s="427" t="s">
        <v>2037</v>
      </c>
      <c r="B347" s="428" t="s">
        <v>1847</v>
      </c>
      <c r="C347" s="428" t="s">
        <v>1848</v>
      </c>
      <c r="D347" s="428" t="s">
        <v>1957</v>
      </c>
      <c r="E347" s="428" t="s">
        <v>1958</v>
      </c>
      <c r="F347" s="432">
        <v>8</v>
      </c>
      <c r="G347" s="432">
        <v>4592</v>
      </c>
      <c r="H347" s="432">
        <v>2.6666666666666665</v>
      </c>
      <c r="I347" s="432">
        <v>574</v>
      </c>
      <c r="J347" s="432">
        <v>3</v>
      </c>
      <c r="K347" s="432">
        <v>1722</v>
      </c>
      <c r="L347" s="432">
        <v>1</v>
      </c>
      <c r="M347" s="432">
        <v>574</v>
      </c>
      <c r="N347" s="432">
        <v>8</v>
      </c>
      <c r="O347" s="432">
        <v>4600</v>
      </c>
      <c r="P347" s="499">
        <v>2.6713124274099882</v>
      </c>
      <c r="Q347" s="433">
        <v>575</v>
      </c>
    </row>
    <row r="348" spans="1:17" ht="14.45" customHeight="1" x14ac:dyDescent="0.2">
      <c r="A348" s="427" t="s">
        <v>2037</v>
      </c>
      <c r="B348" s="428" t="s">
        <v>1847</v>
      </c>
      <c r="C348" s="428" t="s">
        <v>1848</v>
      </c>
      <c r="D348" s="428" t="s">
        <v>1959</v>
      </c>
      <c r="E348" s="428" t="s">
        <v>1960</v>
      </c>
      <c r="F348" s="432">
        <v>1</v>
      </c>
      <c r="G348" s="432">
        <v>187</v>
      </c>
      <c r="H348" s="432">
        <v>0.11052009456264776</v>
      </c>
      <c r="I348" s="432">
        <v>187</v>
      </c>
      <c r="J348" s="432">
        <v>9</v>
      </c>
      <c r="K348" s="432">
        <v>1692</v>
      </c>
      <c r="L348" s="432">
        <v>1</v>
      </c>
      <c r="M348" s="432">
        <v>188</v>
      </c>
      <c r="N348" s="432">
        <v>4</v>
      </c>
      <c r="O348" s="432">
        <v>752</v>
      </c>
      <c r="P348" s="499">
        <v>0.44444444444444442</v>
      </c>
      <c r="Q348" s="433">
        <v>188</v>
      </c>
    </row>
    <row r="349" spans="1:17" ht="14.45" customHeight="1" x14ac:dyDescent="0.2">
      <c r="A349" s="427" t="s">
        <v>2037</v>
      </c>
      <c r="B349" s="428" t="s">
        <v>1847</v>
      </c>
      <c r="C349" s="428" t="s">
        <v>1848</v>
      </c>
      <c r="D349" s="428" t="s">
        <v>1961</v>
      </c>
      <c r="E349" s="428" t="s">
        <v>1962</v>
      </c>
      <c r="F349" s="432">
        <v>20</v>
      </c>
      <c r="G349" s="432">
        <v>11520</v>
      </c>
      <c r="H349" s="432">
        <v>0.29411764705882354</v>
      </c>
      <c r="I349" s="432">
        <v>576</v>
      </c>
      <c r="J349" s="432">
        <v>68</v>
      </c>
      <c r="K349" s="432">
        <v>39168</v>
      </c>
      <c r="L349" s="432">
        <v>1</v>
      </c>
      <c r="M349" s="432">
        <v>576</v>
      </c>
      <c r="N349" s="432">
        <v>28</v>
      </c>
      <c r="O349" s="432">
        <v>16128</v>
      </c>
      <c r="P349" s="499">
        <v>0.41176470588235292</v>
      </c>
      <c r="Q349" s="433">
        <v>576</v>
      </c>
    </row>
    <row r="350" spans="1:17" ht="14.45" customHeight="1" x14ac:dyDescent="0.2">
      <c r="A350" s="427" t="s">
        <v>2037</v>
      </c>
      <c r="B350" s="428" t="s">
        <v>1847</v>
      </c>
      <c r="C350" s="428" t="s">
        <v>1848</v>
      </c>
      <c r="D350" s="428" t="s">
        <v>1963</v>
      </c>
      <c r="E350" s="428" t="s">
        <v>1964</v>
      </c>
      <c r="F350" s="432">
        <v>5</v>
      </c>
      <c r="G350" s="432">
        <v>7000</v>
      </c>
      <c r="H350" s="432">
        <v>0.625</v>
      </c>
      <c r="I350" s="432">
        <v>1400</v>
      </c>
      <c r="J350" s="432">
        <v>8</v>
      </c>
      <c r="K350" s="432">
        <v>11200</v>
      </c>
      <c r="L350" s="432">
        <v>1</v>
      </c>
      <c r="M350" s="432">
        <v>1400</v>
      </c>
      <c r="N350" s="432">
        <v>9</v>
      </c>
      <c r="O350" s="432">
        <v>12609</v>
      </c>
      <c r="P350" s="499">
        <v>1.1258035714285715</v>
      </c>
      <c r="Q350" s="433">
        <v>1401</v>
      </c>
    </row>
    <row r="351" spans="1:17" ht="14.45" customHeight="1" x14ac:dyDescent="0.2">
      <c r="A351" s="427" t="s">
        <v>2037</v>
      </c>
      <c r="B351" s="428" t="s">
        <v>1847</v>
      </c>
      <c r="C351" s="428" t="s">
        <v>1848</v>
      </c>
      <c r="D351" s="428" t="s">
        <v>1965</v>
      </c>
      <c r="E351" s="428" t="s">
        <v>1966</v>
      </c>
      <c r="F351" s="432">
        <v>7</v>
      </c>
      <c r="G351" s="432">
        <v>7161</v>
      </c>
      <c r="H351" s="432">
        <v>2.3333333333333335</v>
      </c>
      <c r="I351" s="432">
        <v>1023</v>
      </c>
      <c r="J351" s="432">
        <v>3</v>
      </c>
      <c r="K351" s="432">
        <v>3069</v>
      </c>
      <c r="L351" s="432">
        <v>1</v>
      </c>
      <c r="M351" s="432">
        <v>1023</v>
      </c>
      <c r="N351" s="432">
        <v>6</v>
      </c>
      <c r="O351" s="432">
        <v>6144</v>
      </c>
      <c r="P351" s="499">
        <v>2.0019550342130987</v>
      </c>
      <c r="Q351" s="433">
        <v>1024</v>
      </c>
    </row>
    <row r="352" spans="1:17" ht="14.45" customHeight="1" x14ac:dyDescent="0.2">
      <c r="A352" s="427" t="s">
        <v>2037</v>
      </c>
      <c r="B352" s="428" t="s">
        <v>1847</v>
      </c>
      <c r="C352" s="428" t="s">
        <v>1848</v>
      </c>
      <c r="D352" s="428" t="s">
        <v>1967</v>
      </c>
      <c r="E352" s="428" t="s">
        <v>1968</v>
      </c>
      <c r="F352" s="432">
        <v>13</v>
      </c>
      <c r="G352" s="432">
        <v>2470</v>
      </c>
      <c r="H352" s="432">
        <v>3.25</v>
      </c>
      <c r="I352" s="432">
        <v>190</v>
      </c>
      <c r="J352" s="432">
        <v>4</v>
      </c>
      <c r="K352" s="432">
        <v>760</v>
      </c>
      <c r="L352" s="432">
        <v>1</v>
      </c>
      <c r="M352" s="432">
        <v>190</v>
      </c>
      <c r="N352" s="432">
        <v>4</v>
      </c>
      <c r="O352" s="432">
        <v>760</v>
      </c>
      <c r="P352" s="499">
        <v>1</v>
      </c>
      <c r="Q352" s="433">
        <v>190</v>
      </c>
    </row>
    <row r="353" spans="1:17" ht="14.45" customHeight="1" x14ac:dyDescent="0.2">
      <c r="A353" s="427" t="s">
        <v>2037</v>
      </c>
      <c r="B353" s="428" t="s">
        <v>1847</v>
      </c>
      <c r="C353" s="428" t="s">
        <v>1848</v>
      </c>
      <c r="D353" s="428" t="s">
        <v>1969</v>
      </c>
      <c r="E353" s="428" t="s">
        <v>1970</v>
      </c>
      <c r="F353" s="432">
        <v>7</v>
      </c>
      <c r="G353" s="432">
        <v>5698</v>
      </c>
      <c r="H353" s="432">
        <v>0.70694789081885856</v>
      </c>
      <c r="I353" s="432">
        <v>814</v>
      </c>
      <c r="J353" s="432">
        <v>10</v>
      </c>
      <c r="K353" s="432">
        <v>8060</v>
      </c>
      <c r="L353" s="432">
        <v>1</v>
      </c>
      <c r="M353" s="432">
        <v>806</v>
      </c>
      <c r="N353" s="432">
        <v>10</v>
      </c>
      <c r="O353" s="432">
        <v>8080</v>
      </c>
      <c r="P353" s="499">
        <v>1.0024813895781637</v>
      </c>
      <c r="Q353" s="433">
        <v>808</v>
      </c>
    </row>
    <row r="354" spans="1:17" ht="14.45" customHeight="1" x14ac:dyDescent="0.2">
      <c r="A354" s="427" t="s">
        <v>2037</v>
      </c>
      <c r="B354" s="428" t="s">
        <v>1847</v>
      </c>
      <c r="C354" s="428" t="s">
        <v>1848</v>
      </c>
      <c r="D354" s="428" t="s">
        <v>1973</v>
      </c>
      <c r="E354" s="428" t="s">
        <v>1974</v>
      </c>
      <c r="F354" s="432">
        <v>3</v>
      </c>
      <c r="G354" s="432">
        <v>783</v>
      </c>
      <c r="H354" s="432">
        <v>1.4942748091603053</v>
      </c>
      <c r="I354" s="432">
        <v>261</v>
      </c>
      <c r="J354" s="432">
        <v>2</v>
      </c>
      <c r="K354" s="432">
        <v>524</v>
      </c>
      <c r="L354" s="432">
        <v>1</v>
      </c>
      <c r="M354" s="432">
        <v>262</v>
      </c>
      <c r="N354" s="432">
        <v>4</v>
      </c>
      <c r="O354" s="432">
        <v>1052</v>
      </c>
      <c r="P354" s="499">
        <v>2.0076335877862594</v>
      </c>
      <c r="Q354" s="433">
        <v>263</v>
      </c>
    </row>
    <row r="355" spans="1:17" ht="14.45" customHeight="1" x14ac:dyDescent="0.2">
      <c r="A355" s="427" t="s">
        <v>2037</v>
      </c>
      <c r="B355" s="428" t="s">
        <v>1847</v>
      </c>
      <c r="C355" s="428" t="s">
        <v>1848</v>
      </c>
      <c r="D355" s="428" t="s">
        <v>1975</v>
      </c>
      <c r="E355" s="428" t="s">
        <v>1976</v>
      </c>
      <c r="F355" s="432">
        <v>4</v>
      </c>
      <c r="G355" s="432">
        <v>16348</v>
      </c>
      <c r="H355" s="432"/>
      <c r="I355" s="432">
        <v>4087</v>
      </c>
      <c r="J355" s="432"/>
      <c r="K355" s="432"/>
      <c r="L355" s="432"/>
      <c r="M355" s="432"/>
      <c r="N355" s="432"/>
      <c r="O355" s="432"/>
      <c r="P355" s="499"/>
      <c r="Q355" s="433"/>
    </row>
    <row r="356" spans="1:17" ht="14.45" customHeight="1" x14ac:dyDescent="0.2">
      <c r="A356" s="427" t="s">
        <v>2037</v>
      </c>
      <c r="B356" s="428" t="s">
        <v>1847</v>
      </c>
      <c r="C356" s="428" t="s">
        <v>1848</v>
      </c>
      <c r="D356" s="428" t="s">
        <v>1979</v>
      </c>
      <c r="E356" s="428" t="s">
        <v>1980</v>
      </c>
      <c r="F356" s="432"/>
      <c r="G356" s="432"/>
      <c r="H356" s="432"/>
      <c r="I356" s="432"/>
      <c r="J356" s="432">
        <v>2</v>
      </c>
      <c r="K356" s="432">
        <v>492</v>
      </c>
      <c r="L356" s="432">
        <v>1</v>
      </c>
      <c r="M356" s="432">
        <v>246</v>
      </c>
      <c r="N356" s="432"/>
      <c r="O356" s="432"/>
      <c r="P356" s="499"/>
      <c r="Q356" s="433"/>
    </row>
    <row r="357" spans="1:17" ht="14.45" customHeight="1" x14ac:dyDescent="0.2">
      <c r="A357" s="427" t="s">
        <v>2037</v>
      </c>
      <c r="B357" s="428" t="s">
        <v>1847</v>
      </c>
      <c r="C357" s="428" t="s">
        <v>1848</v>
      </c>
      <c r="D357" s="428" t="s">
        <v>1981</v>
      </c>
      <c r="E357" s="428" t="s">
        <v>1982</v>
      </c>
      <c r="F357" s="432"/>
      <c r="G357" s="432"/>
      <c r="H357" s="432"/>
      <c r="I357" s="432"/>
      <c r="J357" s="432">
        <v>2</v>
      </c>
      <c r="K357" s="432">
        <v>842</v>
      </c>
      <c r="L357" s="432">
        <v>1</v>
      </c>
      <c r="M357" s="432">
        <v>421</v>
      </c>
      <c r="N357" s="432"/>
      <c r="O357" s="432"/>
      <c r="P357" s="499"/>
      <c r="Q357" s="433"/>
    </row>
    <row r="358" spans="1:17" ht="14.45" customHeight="1" x14ac:dyDescent="0.2">
      <c r="A358" s="427" t="s">
        <v>2037</v>
      </c>
      <c r="B358" s="428" t="s">
        <v>1847</v>
      </c>
      <c r="C358" s="428" t="s">
        <v>1848</v>
      </c>
      <c r="D358" s="428" t="s">
        <v>1983</v>
      </c>
      <c r="E358" s="428" t="s">
        <v>1984</v>
      </c>
      <c r="F358" s="432">
        <v>22</v>
      </c>
      <c r="G358" s="432">
        <v>168828</v>
      </c>
      <c r="H358" s="432">
        <v>0.91416504223521766</v>
      </c>
      <c r="I358" s="432">
        <v>7674</v>
      </c>
      <c r="J358" s="432">
        <v>24</v>
      </c>
      <c r="K358" s="432">
        <v>184680</v>
      </c>
      <c r="L358" s="432">
        <v>1</v>
      </c>
      <c r="M358" s="432">
        <v>7695</v>
      </c>
      <c r="N358" s="432">
        <v>46</v>
      </c>
      <c r="O358" s="432">
        <v>354844</v>
      </c>
      <c r="P358" s="499">
        <v>1.9213991769547325</v>
      </c>
      <c r="Q358" s="433">
        <v>7714</v>
      </c>
    </row>
    <row r="359" spans="1:17" ht="14.45" customHeight="1" x14ac:dyDescent="0.2">
      <c r="A359" s="427" t="s">
        <v>2037</v>
      </c>
      <c r="B359" s="428" t="s">
        <v>1847</v>
      </c>
      <c r="C359" s="428" t="s">
        <v>1848</v>
      </c>
      <c r="D359" s="428" t="s">
        <v>1985</v>
      </c>
      <c r="E359" s="428" t="s">
        <v>1986</v>
      </c>
      <c r="F359" s="432">
        <v>6</v>
      </c>
      <c r="G359" s="432">
        <v>94182</v>
      </c>
      <c r="H359" s="432">
        <v>0.49942729875914732</v>
      </c>
      <c r="I359" s="432">
        <v>15697</v>
      </c>
      <c r="J359" s="432">
        <v>12</v>
      </c>
      <c r="K359" s="432">
        <v>188580</v>
      </c>
      <c r="L359" s="432">
        <v>1</v>
      </c>
      <c r="M359" s="432">
        <v>15715</v>
      </c>
      <c r="N359" s="432">
        <v>24</v>
      </c>
      <c r="O359" s="432">
        <v>377568</v>
      </c>
      <c r="P359" s="499">
        <v>2.0021635380209992</v>
      </c>
      <c r="Q359" s="433">
        <v>15732</v>
      </c>
    </row>
    <row r="360" spans="1:17" ht="14.45" customHeight="1" x14ac:dyDescent="0.2">
      <c r="A360" s="427" t="s">
        <v>2037</v>
      </c>
      <c r="B360" s="428" t="s">
        <v>1847</v>
      </c>
      <c r="C360" s="428" t="s">
        <v>1848</v>
      </c>
      <c r="D360" s="428" t="s">
        <v>1987</v>
      </c>
      <c r="E360" s="428" t="s">
        <v>1988</v>
      </c>
      <c r="F360" s="432">
        <v>2</v>
      </c>
      <c r="G360" s="432">
        <v>4720</v>
      </c>
      <c r="H360" s="432"/>
      <c r="I360" s="432">
        <v>2360</v>
      </c>
      <c r="J360" s="432"/>
      <c r="K360" s="432"/>
      <c r="L360" s="432"/>
      <c r="M360" s="432"/>
      <c r="N360" s="432"/>
      <c r="O360" s="432"/>
      <c r="P360" s="499"/>
      <c r="Q360" s="433"/>
    </row>
    <row r="361" spans="1:17" ht="14.45" customHeight="1" x14ac:dyDescent="0.2">
      <c r="A361" s="427" t="s">
        <v>2037</v>
      </c>
      <c r="B361" s="428" t="s">
        <v>1997</v>
      </c>
      <c r="C361" s="428" t="s">
        <v>1848</v>
      </c>
      <c r="D361" s="428" t="s">
        <v>1905</v>
      </c>
      <c r="E361" s="428" t="s">
        <v>1906</v>
      </c>
      <c r="F361" s="432"/>
      <c r="G361" s="432"/>
      <c r="H361" s="432"/>
      <c r="I361" s="432"/>
      <c r="J361" s="432">
        <v>20</v>
      </c>
      <c r="K361" s="432">
        <v>240</v>
      </c>
      <c r="L361" s="432">
        <v>1</v>
      </c>
      <c r="M361" s="432">
        <v>12</v>
      </c>
      <c r="N361" s="432">
        <v>39</v>
      </c>
      <c r="O361" s="432">
        <v>468</v>
      </c>
      <c r="P361" s="499">
        <v>1.95</v>
      </c>
      <c r="Q361" s="433">
        <v>12</v>
      </c>
    </row>
    <row r="362" spans="1:17" ht="14.45" customHeight="1" x14ac:dyDescent="0.2">
      <c r="A362" s="427" t="s">
        <v>2038</v>
      </c>
      <c r="B362" s="428" t="s">
        <v>1847</v>
      </c>
      <c r="C362" s="428" t="s">
        <v>1848</v>
      </c>
      <c r="D362" s="428" t="s">
        <v>1849</v>
      </c>
      <c r="E362" s="428" t="s">
        <v>1850</v>
      </c>
      <c r="F362" s="432">
        <v>1</v>
      </c>
      <c r="G362" s="432">
        <v>1483</v>
      </c>
      <c r="H362" s="432"/>
      <c r="I362" s="432">
        <v>1483</v>
      </c>
      <c r="J362" s="432"/>
      <c r="K362" s="432"/>
      <c r="L362" s="432"/>
      <c r="M362" s="432"/>
      <c r="N362" s="432"/>
      <c r="O362" s="432"/>
      <c r="P362" s="499"/>
      <c r="Q362" s="433"/>
    </row>
    <row r="363" spans="1:17" ht="14.45" customHeight="1" x14ac:dyDescent="0.2">
      <c r="A363" s="427" t="s">
        <v>2038</v>
      </c>
      <c r="B363" s="428" t="s">
        <v>1847</v>
      </c>
      <c r="C363" s="428" t="s">
        <v>1848</v>
      </c>
      <c r="D363" s="428" t="s">
        <v>1853</v>
      </c>
      <c r="E363" s="428" t="s">
        <v>1854</v>
      </c>
      <c r="F363" s="432"/>
      <c r="G363" s="432"/>
      <c r="H363" s="432"/>
      <c r="I363" s="432"/>
      <c r="J363" s="432">
        <v>44</v>
      </c>
      <c r="K363" s="432">
        <v>29084</v>
      </c>
      <c r="L363" s="432">
        <v>1</v>
      </c>
      <c r="M363" s="432">
        <v>661</v>
      </c>
      <c r="N363" s="432">
        <v>4</v>
      </c>
      <c r="O363" s="432">
        <v>2652</v>
      </c>
      <c r="P363" s="499">
        <v>9.1184156237106309E-2</v>
      </c>
      <c r="Q363" s="433">
        <v>663</v>
      </c>
    </row>
    <row r="364" spans="1:17" ht="14.45" customHeight="1" x14ac:dyDescent="0.2">
      <c r="A364" s="427" t="s">
        <v>2038</v>
      </c>
      <c r="B364" s="428" t="s">
        <v>1847</v>
      </c>
      <c r="C364" s="428" t="s">
        <v>1848</v>
      </c>
      <c r="D364" s="428" t="s">
        <v>1867</v>
      </c>
      <c r="E364" s="428" t="s">
        <v>1868</v>
      </c>
      <c r="F364" s="432"/>
      <c r="G364" s="432"/>
      <c r="H364" s="432"/>
      <c r="I364" s="432"/>
      <c r="J364" s="432">
        <v>1</v>
      </c>
      <c r="K364" s="432">
        <v>168</v>
      </c>
      <c r="L364" s="432">
        <v>1</v>
      </c>
      <c r="M364" s="432">
        <v>168</v>
      </c>
      <c r="N364" s="432"/>
      <c r="O364" s="432"/>
      <c r="P364" s="499"/>
      <c r="Q364" s="433"/>
    </row>
    <row r="365" spans="1:17" ht="14.45" customHeight="1" x14ac:dyDescent="0.2">
      <c r="A365" s="427" t="s">
        <v>2038</v>
      </c>
      <c r="B365" s="428" t="s">
        <v>1847</v>
      </c>
      <c r="C365" s="428" t="s">
        <v>1848</v>
      </c>
      <c r="D365" s="428" t="s">
        <v>1869</v>
      </c>
      <c r="E365" s="428" t="s">
        <v>1870</v>
      </c>
      <c r="F365" s="432"/>
      <c r="G365" s="432"/>
      <c r="H365" s="432"/>
      <c r="I365" s="432"/>
      <c r="J365" s="432">
        <v>1</v>
      </c>
      <c r="K365" s="432">
        <v>175</v>
      </c>
      <c r="L365" s="432">
        <v>1</v>
      </c>
      <c r="M365" s="432">
        <v>175</v>
      </c>
      <c r="N365" s="432"/>
      <c r="O365" s="432"/>
      <c r="P365" s="499"/>
      <c r="Q365" s="433"/>
    </row>
    <row r="366" spans="1:17" ht="14.45" customHeight="1" x14ac:dyDescent="0.2">
      <c r="A366" s="427" t="s">
        <v>2038</v>
      </c>
      <c r="B366" s="428" t="s">
        <v>1847</v>
      </c>
      <c r="C366" s="428" t="s">
        <v>1848</v>
      </c>
      <c r="D366" s="428" t="s">
        <v>1871</v>
      </c>
      <c r="E366" s="428" t="s">
        <v>1872</v>
      </c>
      <c r="F366" s="432"/>
      <c r="G366" s="432"/>
      <c r="H366" s="432"/>
      <c r="I366" s="432"/>
      <c r="J366" s="432">
        <v>42</v>
      </c>
      <c r="K366" s="432">
        <v>14826</v>
      </c>
      <c r="L366" s="432">
        <v>1</v>
      </c>
      <c r="M366" s="432">
        <v>353</v>
      </c>
      <c r="N366" s="432">
        <v>4</v>
      </c>
      <c r="O366" s="432">
        <v>1416</v>
      </c>
      <c r="P366" s="499">
        <v>9.5507891541885881E-2</v>
      </c>
      <c r="Q366" s="433">
        <v>354</v>
      </c>
    </row>
    <row r="367" spans="1:17" ht="14.45" customHeight="1" x14ac:dyDescent="0.2">
      <c r="A367" s="427" t="s">
        <v>2038</v>
      </c>
      <c r="B367" s="428" t="s">
        <v>1847</v>
      </c>
      <c r="C367" s="428" t="s">
        <v>1848</v>
      </c>
      <c r="D367" s="428" t="s">
        <v>1887</v>
      </c>
      <c r="E367" s="428" t="s">
        <v>1888</v>
      </c>
      <c r="F367" s="432"/>
      <c r="G367" s="432"/>
      <c r="H367" s="432"/>
      <c r="I367" s="432"/>
      <c r="J367" s="432">
        <v>37</v>
      </c>
      <c r="K367" s="432">
        <v>19055</v>
      </c>
      <c r="L367" s="432">
        <v>1</v>
      </c>
      <c r="M367" s="432">
        <v>515</v>
      </c>
      <c r="N367" s="432">
        <v>4</v>
      </c>
      <c r="O367" s="432">
        <v>2064</v>
      </c>
      <c r="P367" s="499">
        <v>0.10831802676462871</v>
      </c>
      <c r="Q367" s="433">
        <v>516</v>
      </c>
    </row>
    <row r="368" spans="1:17" ht="14.45" customHeight="1" x14ac:dyDescent="0.2">
      <c r="A368" s="427" t="s">
        <v>2038</v>
      </c>
      <c r="B368" s="428" t="s">
        <v>1847</v>
      </c>
      <c r="C368" s="428" t="s">
        <v>1848</v>
      </c>
      <c r="D368" s="428" t="s">
        <v>1889</v>
      </c>
      <c r="E368" s="428" t="s">
        <v>1890</v>
      </c>
      <c r="F368" s="432"/>
      <c r="G368" s="432"/>
      <c r="H368" s="432"/>
      <c r="I368" s="432"/>
      <c r="J368" s="432">
        <v>37</v>
      </c>
      <c r="K368" s="432">
        <v>15725</v>
      </c>
      <c r="L368" s="432">
        <v>1</v>
      </c>
      <c r="M368" s="432">
        <v>425</v>
      </c>
      <c r="N368" s="432">
        <v>4</v>
      </c>
      <c r="O368" s="432">
        <v>1704</v>
      </c>
      <c r="P368" s="499">
        <v>0.10836248012718601</v>
      </c>
      <c r="Q368" s="433">
        <v>426</v>
      </c>
    </row>
    <row r="369" spans="1:17" ht="14.45" customHeight="1" x14ac:dyDescent="0.2">
      <c r="A369" s="427" t="s">
        <v>2038</v>
      </c>
      <c r="B369" s="428" t="s">
        <v>1847</v>
      </c>
      <c r="C369" s="428" t="s">
        <v>1848</v>
      </c>
      <c r="D369" s="428" t="s">
        <v>1891</v>
      </c>
      <c r="E369" s="428" t="s">
        <v>1892</v>
      </c>
      <c r="F369" s="432"/>
      <c r="G369" s="432"/>
      <c r="H369" s="432"/>
      <c r="I369" s="432"/>
      <c r="J369" s="432">
        <v>40</v>
      </c>
      <c r="K369" s="432">
        <v>14040</v>
      </c>
      <c r="L369" s="432">
        <v>1</v>
      </c>
      <c r="M369" s="432">
        <v>351</v>
      </c>
      <c r="N369" s="432">
        <v>4</v>
      </c>
      <c r="O369" s="432">
        <v>1412</v>
      </c>
      <c r="P369" s="499">
        <v>0.10056980056980057</v>
      </c>
      <c r="Q369" s="433">
        <v>353</v>
      </c>
    </row>
    <row r="370" spans="1:17" ht="14.45" customHeight="1" x14ac:dyDescent="0.2">
      <c r="A370" s="427" t="s">
        <v>2038</v>
      </c>
      <c r="B370" s="428" t="s">
        <v>1847</v>
      </c>
      <c r="C370" s="428" t="s">
        <v>1848</v>
      </c>
      <c r="D370" s="428" t="s">
        <v>1893</v>
      </c>
      <c r="E370" s="428" t="s">
        <v>1894</v>
      </c>
      <c r="F370" s="432"/>
      <c r="G370" s="432"/>
      <c r="H370" s="432"/>
      <c r="I370" s="432"/>
      <c r="J370" s="432">
        <v>44</v>
      </c>
      <c r="K370" s="432">
        <v>9812</v>
      </c>
      <c r="L370" s="432">
        <v>1</v>
      </c>
      <c r="M370" s="432">
        <v>223</v>
      </c>
      <c r="N370" s="432">
        <v>4</v>
      </c>
      <c r="O370" s="432">
        <v>896</v>
      </c>
      <c r="P370" s="499">
        <v>9.1316754993885044E-2</v>
      </c>
      <c r="Q370" s="433">
        <v>224</v>
      </c>
    </row>
    <row r="371" spans="1:17" ht="14.45" customHeight="1" x14ac:dyDescent="0.2">
      <c r="A371" s="427" t="s">
        <v>2038</v>
      </c>
      <c r="B371" s="428" t="s">
        <v>1847</v>
      </c>
      <c r="C371" s="428" t="s">
        <v>1848</v>
      </c>
      <c r="D371" s="428" t="s">
        <v>1895</v>
      </c>
      <c r="E371" s="428" t="s">
        <v>1896</v>
      </c>
      <c r="F371" s="432">
        <v>3</v>
      </c>
      <c r="G371" s="432">
        <v>1527</v>
      </c>
      <c r="H371" s="432"/>
      <c r="I371" s="432">
        <v>509</v>
      </c>
      <c r="J371" s="432"/>
      <c r="K371" s="432"/>
      <c r="L371" s="432"/>
      <c r="M371" s="432"/>
      <c r="N371" s="432">
        <v>3</v>
      </c>
      <c r="O371" s="432">
        <v>1551</v>
      </c>
      <c r="P371" s="499"/>
      <c r="Q371" s="433">
        <v>517</v>
      </c>
    </row>
    <row r="372" spans="1:17" ht="14.45" customHeight="1" x14ac:dyDescent="0.2">
      <c r="A372" s="427" t="s">
        <v>2038</v>
      </c>
      <c r="B372" s="428" t="s">
        <v>1847</v>
      </c>
      <c r="C372" s="428" t="s">
        <v>1848</v>
      </c>
      <c r="D372" s="428" t="s">
        <v>1901</v>
      </c>
      <c r="E372" s="428" t="s">
        <v>1902</v>
      </c>
      <c r="F372" s="432"/>
      <c r="G372" s="432"/>
      <c r="H372" s="432"/>
      <c r="I372" s="432"/>
      <c r="J372" s="432">
        <v>5</v>
      </c>
      <c r="K372" s="432">
        <v>555</v>
      </c>
      <c r="L372" s="432">
        <v>1</v>
      </c>
      <c r="M372" s="432">
        <v>111</v>
      </c>
      <c r="N372" s="432"/>
      <c r="O372" s="432"/>
      <c r="P372" s="499"/>
      <c r="Q372" s="433"/>
    </row>
    <row r="373" spans="1:17" ht="14.45" customHeight="1" x14ac:dyDescent="0.2">
      <c r="A373" s="427" t="s">
        <v>2038</v>
      </c>
      <c r="B373" s="428" t="s">
        <v>1847</v>
      </c>
      <c r="C373" s="428" t="s">
        <v>1848</v>
      </c>
      <c r="D373" s="428" t="s">
        <v>1907</v>
      </c>
      <c r="E373" s="428" t="s">
        <v>1908</v>
      </c>
      <c r="F373" s="432"/>
      <c r="G373" s="432"/>
      <c r="H373" s="432"/>
      <c r="I373" s="432"/>
      <c r="J373" s="432">
        <v>11</v>
      </c>
      <c r="K373" s="432">
        <v>187</v>
      </c>
      <c r="L373" s="432">
        <v>1</v>
      </c>
      <c r="M373" s="432">
        <v>17</v>
      </c>
      <c r="N373" s="432">
        <v>1</v>
      </c>
      <c r="O373" s="432">
        <v>17</v>
      </c>
      <c r="P373" s="499">
        <v>9.0909090909090912E-2</v>
      </c>
      <c r="Q373" s="433">
        <v>17</v>
      </c>
    </row>
    <row r="374" spans="1:17" ht="14.45" customHeight="1" x14ac:dyDescent="0.2">
      <c r="A374" s="427" t="s">
        <v>2038</v>
      </c>
      <c r="B374" s="428" t="s">
        <v>1847</v>
      </c>
      <c r="C374" s="428" t="s">
        <v>1848</v>
      </c>
      <c r="D374" s="428" t="s">
        <v>1911</v>
      </c>
      <c r="E374" s="428" t="s">
        <v>1912</v>
      </c>
      <c r="F374" s="432">
        <v>51</v>
      </c>
      <c r="G374" s="432">
        <v>17850</v>
      </c>
      <c r="H374" s="432">
        <v>10.17094017094017</v>
      </c>
      <c r="I374" s="432">
        <v>350</v>
      </c>
      <c r="J374" s="432">
        <v>5</v>
      </c>
      <c r="K374" s="432">
        <v>1755</v>
      </c>
      <c r="L374" s="432">
        <v>1</v>
      </c>
      <c r="M374" s="432">
        <v>351</v>
      </c>
      <c r="N374" s="432">
        <v>51</v>
      </c>
      <c r="O374" s="432">
        <v>17952</v>
      </c>
      <c r="P374" s="499">
        <v>10.229059829059828</v>
      </c>
      <c r="Q374" s="433">
        <v>352</v>
      </c>
    </row>
    <row r="375" spans="1:17" ht="14.45" customHeight="1" x14ac:dyDescent="0.2">
      <c r="A375" s="427" t="s">
        <v>2038</v>
      </c>
      <c r="B375" s="428" t="s">
        <v>1847</v>
      </c>
      <c r="C375" s="428" t="s">
        <v>1848</v>
      </c>
      <c r="D375" s="428" t="s">
        <v>1925</v>
      </c>
      <c r="E375" s="428" t="s">
        <v>1926</v>
      </c>
      <c r="F375" s="432"/>
      <c r="G375" s="432"/>
      <c r="H375" s="432"/>
      <c r="I375" s="432"/>
      <c r="J375" s="432">
        <v>1</v>
      </c>
      <c r="K375" s="432">
        <v>171</v>
      </c>
      <c r="L375" s="432">
        <v>1</v>
      </c>
      <c r="M375" s="432">
        <v>171</v>
      </c>
      <c r="N375" s="432"/>
      <c r="O375" s="432"/>
      <c r="P375" s="499"/>
      <c r="Q375" s="433"/>
    </row>
    <row r="376" spans="1:17" ht="14.45" customHeight="1" x14ac:dyDescent="0.2">
      <c r="A376" s="427" t="s">
        <v>2038</v>
      </c>
      <c r="B376" s="428" t="s">
        <v>1847</v>
      </c>
      <c r="C376" s="428" t="s">
        <v>1848</v>
      </c>
      <c r="D376" s="428" t="s">
        <v>1933</v>
      </c>
      <c r="E376" s="428" t="s">
        <v>1934</v>
      </c>
      <c r="F376" s="432"/>
      <c r="G376" s="432"/>
      <c r="H376" s="432"/>
      <c r="I376" s="432"/>
      <c r="J376" s="432">
        <v>1</v>
      </c>
      <c r="K376" s="432">
        <v>174</v>
      </c>
      <c r="L376" s="432">
        <v>1</v>
      </c>
      <c r="M376" s="432">
        <v>174</v>
      </c>
      <c r="N376" s="432"/>
      <c r="O376" s="432"/>
      <c r="P376" s="499"/>
      <c r="Q376" s="433"/>
    </row>
    <row r="377" spans="1:17" ht="14.45" customHeight="1" x14ac:dyDescent="0.2">
      <c r="A377" s="427" t="s">
        <v>2038</v>
      </c>
      <c r="B377" s="428" t="s">
        <v>1847</v>
      </c>
      <c r="C377" s="428" t="s">
        <v>1848</v>
      </c>
      <c r="D377" s="428" t="s">
        <v>1935</v>
      </c>
      <c r="E377" s="428" t="s">
        <v>1936</v>
      </c>
      <c r="F377" s="432">
        <v>4</v>
      </c>
      <c r="G377" s="432">
        <v>1604</v>
      </c>
      <c r="H377" s="432"/>
      <c r="I377" s="432">
        <v>401</v>
      </c>
      <c r="J377" s="432"/>
      <c r="K377" s="432"/>
      <c r="L377" s="432"/>
      <c r="M377" s="432"/>
      <c r="N377" s="432"/>
      <c r="O377" s="432"/>
      <c r="P377" s="499"/>
      <c r="Q377" s="433"/>
    </row>
    <row r="378" spans="1:17" ht="14.45" customHeight="1" x14ac:dyDescent="0.2">
      <c r="A378" s="427" t="s">
        <v>2038</v>
      </c>
      <c r="B378" s="428" t="s">
        <v>1847</v>
      </c>
      <c r="C378" s="428" t="s">
        <v>1848</v>
      </c>
      <c r="D378" s="428" t="s">
        <v>1949</v>
      </c>
      <c r="E378" s="428" t="s">
        <v>1950</v>
      </c>
      <c r="F378" s="432"/>
      <c r="G378" s="432"/>
      <c r="H378" s="432"/>
      <c r="I378" s="432"/>
      <c r="J378" s="432">
        <v>37</v>
      </c>
      <c r="K378" s="432">
        <v>10841</v>
      </c>
      <c r="L378" s="432">
        <v>1</v>
      </c>
      <c r="M378" s="432">
        <v>293</v>
      </c>
      <c r="N378" s="432">
        <v>4</v>
      </c>
      <c r="O378" s="432">
        <v>1176</v>
      </c>
      <c r="P378" s="499">
        <v>0.10847707776035422</v>
      </c>
      <c r="Q378" s="433">
        <v>294</v>
      </c>
    </row>
    <row r="379" spans="1:17" ht="14.45" customHeight="1" x14ac:dyDescent="0.2">
      <c r="A379" s="427" t="s">
        <v>2038</v>
      </c>
      <c r="B379" s="428" t="s">
        <v>1847</v>
      </c>
      <c r="C379" s="428" t="s">
        <v>1848</v>
      </c>
      <c r="D379" s="428" t="s">
        <v>1953</v>
      </c>
      <c r="E379" s="428" t="s">
        <v>1954</v>
      </c>
      <c r="F379" s="432"/>
      <c r="G379" s="432"/>
      <c r="H379" s="432"/>
      <c r="I379" s="432"/>
      <c r="J379" s="432">
        <v>1</v>
      </c>
      <c r="K379" s="432">
        <v>168</v>
      </c>
      <c r="L379" s="432">
        <v>1</v>
      </c>
      <c r="M379" s="432">
        <v>168</v>
      </c>
      <c r="N379" s="432"/>
      <c r="O379" s="432"/>
      <c r="P379" s="499"/>
      <c r="Q379" s="433"/>
    </row>
    <row r="380" spans="1:17" ht="14.45" customHeight="1" x14ac:dyDescent="0.2">
      <c r="A380" s="427" t="s">
        <v>2038</v>
      </c>
      <c r="B380" s="428" t="s">
        <v>1847</v>
      </c>
      <c r="C380" s="428" t="s">
        <v>1848</v>
      </c>
      <c r="D380" s="428" t="s">
        <v>1957</v>
      </c>
      <c r="E380" s="428" t="s">
        <v>1958</v>
      </c>
      <c r="F380" s="432">
        <v>1</v>
      </c>
      <c r="G380" s="432">
        <v>574</v>
      </c>
      <c r="H380" s="432"/>
      <c r="I380" s="432">
        <v>574</v>
      </c>
      <c r="J380" s="432"/>
      <c r="K380" s="432"/>
      <c r="L380" s="432"/>
      <c r="M380" s="432"/>
      <c r="N380" s="432"/>
      <c r="O380" s="432"/>
      <c r="P380" s="499"/>
      <c r="Q380" s="433"/>
    </row>
    <row r="381" spans="1:17" ht="14.45" customHeight="1" x14ac:dyDescent="0.2">
      <c r="A381" s="427" t="s">
        <v>2039</v>
      </c>
      <c r="B381" s="428" t="s">
        <v>1847</v>
      </c>
      <c r="C381" s="428" t="s">
        <v>1848</v>
      </c>
      <c r="D381" s="428" t="s">
        <v>1859</v>
      </c>
      <c r="E381" s="428" t="s">
        <v>1860</v>
      </c>
      <c r="F381" s="432"/>
      <c r="G381" s="432"/>
      <c r="H381" s="432"/>
      <c r="I381" s="432"/>
      <c r="J381" s="432"/>
      <c r="K381" s="432"/>
      <c r="L381" s="432"/>
      <c r="M381" s="432"/>
      <c r="N381" s="432">
        <v>3</v>
      </c>
      <c r="O381" s="432">
        <v>2547</v>
      </c>
      <c r="P381" s="499"/>
      <c r="Q381" s="433">
        <v>849</v>
      </c>
    </row>
    <row r="382" spans="1:17" ht="14.45" customHeight="1" x14ac:dyDescent="0.2">
      <c r="A382" s="427" t="s">
        <v>2039</v>
      </c>
      <c r="B382" s="428" t="s">
        <v>1847</v>
      </c>
      <c r="C382" s="428" t="s">
        <v>1848</v>
      </c>
      <c r="D382" s="428" t="s">
        <v>1867</v>
      </c>
      <c r="E382" s="428" t="s">
        <v>1868</v>
      </c>
      <c r="F382" s="432"/>
      <c r="G382" s="432"/>
      <c r="H382" s="432"/>
      <c r="I382" s="432"/>
      <c r="J382" s="432">
        <v>1</v>
      </c>
      <c r="K382" s="432">
        <v>168</v>
      </c>
      <c r="L382" s="432">
        <v>1</v>
      </c>
      <c r="M382" s="432">
        <v>168</v>
      </c>
      <c r="N382" s="432"/>
      <c r="O382" s="432"/>
      <c r="P382" s="499"/>
      <c r="Q382" s="433"/>
    </row>
    <row r="383" spans="1:17" ht="14.45" customHeight="1" x14ac:dyDescent="0.2">
      <c r="A383" s="427" t="s">
        <v>2039</v>
      </c>
      <c r="B383" s="428" t="s">
        <v>1847</v>
      </c>
      <c r="C383" s="428" t="s">
        <v>1848</v>
      </c>
      <c r="D383" s="428" t="s">
        <v>1871</v>
      </c>
      <c r="E383" s="428" t="s">
        <v>1872</v>
      </c>
      <c r="F383" s="432"/>
      <c r="G383" s="432"/>
      <c r="H383" s="432"/>
      <c r="I383" s="432"/>
      <c r="J383" s="432">
        <v>1</v>
      </c>
      <c r="K383" s="432">
        <v>353</v>
      </c>
      <c r="L383" s="432">
        <v>1</v>
      </c>
      <c r="M383" s="432">
        <v>353</v>
      </c>
      <c r="N383" s="432"/>
      <c r="O383" s="432"/>
      <c r="P383" s="499"/>
      <c r="Q383" s="433"/>
    </row>
    <row r="384" spans="1:17" ht="14.45" customHeight="1" x14ac:dyDescent="0.2">
      <c r="A384" s="427" t="s">
        <v>2039</v>
      </c>
      <c r="B384" s="428" t="s">
        <v>1847</v>
      </c>
      <c r="C384" s="428" t="s">
        <v>1848</v>
      </c>
      <c r="D384" s="428" t="s">
        <v>1873</v>
      </c>
      <c r="E384" s="428" t="s">
        <v>1874</v>
      </c>
      <c r="F384" s="432"/>
      <c r="G384" s="432"/>
      <c r="H384" s="432"/>
      <c r="I384" s="432"/>
      <c r="J384" s="432">
        <v>1</v>
      </c>
      <c r="K384" s="432">
        <v>191</v>
      </c>
      <c r="L384" s="432">
        <v>1</v>
      </c>
      <c r="M384" s="432">
        <v>191</v>
      </c>
      <c r="N384" s="432"/>
      <c r="O384" s="432"/>
      <c r="P384" s="499"/>
      <c r="Q384" s="433"/>
    </row>
    <row r="385" spans="1:17" ht="14.45" customHeight="1" x14ac:dyDescent="0.2">
      <c r="A385" s="427" t="s">
        <v>2039</v>
      </c>
      <c r="B385" s="428" t="s">
        <v>1847</v>
      </c>
      <c r="C385" s="428" t="s">
        <v>1848</v>
      </c>
      <c r="D385" s="428" t="s">
        <v>1893</v>
      </c>
      <c r="E385" s="428" t="s">
        <v>1894</v>
      </c>
      <c r="F385" s="432"/>
      <c r="G385" s="432"/>
      <c r="H385" s="432"/>
      <c r="I385" s="432"/>
      <c r="J385" s="432"/>
      <c r="K385" s="432"/>
      <c r="L385" s="432"/>
      <c r="M385" s="432"/>
      <c r="N385" s="432">
        <v>1</v>
      </c>
      <c r="O385" s="432">
        <v>224</v>
      </c>
      <c r="P385" s="499"/>
      <c r="Q385" s="433">
        <v>224</v>
      </c>
    </row>
    <row r="386" spans="1:17" ht="14.45" customHeight="1" x14ac:dyDescent="0.2">
      <c r="A386" s="427" t="s">
        <v>2039</v>
      </c>
      <c r="B386" s="428" t="s">
        <v>1847</v>
      </c>
      <c r="C386" s="428" t="s">
        <v>1848</v>
      </c>
      <c r="D386" s="428" t="s">
        <v>1899</v>
      </c>
      <c r="E386" s="428" t="s">
        <v>1900</v>
      </c>
      <c r="F386" s="432"/>
      <c r="G386" s="432"/>
      <c r="H386" s="432"/>
      <c r="I386" s="432"/>
      <c r="J386" s="432">
        <v>1</v>
      </c>
      <c r="K386" s="432">
        <v>240</v>
      </c>
      <c r="L386" s="432">
        <v>1</v>
      </c>
      <c r="M386" s="432">
        <v>240</v>
      </c>
      <c r="N386" s="432"/>
      <c r="O386" s="432"/>
      <c r="P386" s="499"/>
      <c r="Q386" s="433"/>
    </row>
    <row r="387" spans="1:17" ht="14.45" customHeight="1" x14ac:dyDescent="0.2">
      <c r="A387" s="427" t="s">
        <v>2039</v>
      </c>
      <c r="B387" s="428" t="s">
        <v>1847</v>
      </c>
      <c r="C387" s="428" t="s">
        <v>1848</v>
      </c>
      <c r="D387" s="428" t="s">
        <v>1911</v>
      </c>
      <c r="E387" s="428" t="s">
        <v>1912</v>
      </c>
      <c r="F387" s="432"/>
      <c r="G387" s="432"/>
      <c r="H387" s="432"/>
      <c r="I387" s="432"/>
      <c r="J387" s="432">
        <v>3</v>
      </c>
      <c r="K387" s="432">
        <v>1053</v>
      </c>
      <c r="L387" s="432">
        <v>1</v>
      </c>
      <c r="M387" s="432">
        <v>351</v>
      </c>
      <c r="N387" s="432"/>
      <c r="O387" s="432"/>
      <c r="P387" s="499"/>
      <c r="Q387" s="433"/>
    </row>
    <row r="388" spans="1:17" ht="14.45" customHeight="1" x14ac:dyDescent="0.2">
      <c r="A388" s="427" t="s">
        <v>2039</v>
      </c>
      <c r="B388" s="428" t="s">
        <v>1847</v>
      </c>
      <c r="C388" s="428" t="s">
        <v>1848</v>
      </c>
      <c r="D388" s="428" t="s">
        <v>1917</v>
      </c>
      <c r="E388" s="428" t="s">
        <v>1918</v>
      </c>
      <c r="F388" s="432"/>
      <c r="G388" s="432"/>
      <c r="H388" s="432"/>
      <c r="I388" s="432"/>
      <c r="J388" s="432">
        <v>1</v>
      </c>
      <c r="K388" s="432">
        <v>296</v>
      </c>
      <c r="L388" s="432">
        <v>1</v>
      </c>
      <c r="M388" s="432">
        <v>296</v>
      </c>
      <c r="N388" s="432"/>
      <c r="O388" s="432"/>
      <c r="P388" s="499"/>
      <c r="Q388" s="433"/>
    </row>
    <row r="389" spans="1:17" ht="14.45" customHeight="1" x14ac:dyDescent="0.2">
      <c r="A389" s="427" t="s">
        <v>2039</v>
      </c>
      <c r="B389" s="428" t="s">
        <v>1847</v>
      </c>
      <c r="C389" s="428" t="s">
        <v>1848</v>
      </c>
      <c r="D389" s="428" t="s">
        <v>1921</v>
      </c>
      <c r="E389" s="428" t="s">
        <v>1922</v>
      </c>
      <c r="F389" s="432"/>
      <c r="G389" s="432"/>
      <c r="H389" s="432"/>
      <c r="I389" s="432"/>
      <c r="J389" s="432">
        <v>1</v>
      </c>
      <c r="K389" s="432">
        <v>40</v>
      </c>
      <c r="L389" s="432">
        <v>1</v>
      </c>
      <c r="M389" s="432">
        <v>40</v>
      </c>
      <c r="N389" s="432"/>
      <c r="O389" s="432"/>
      <c r="P389" s="499"/>
      <c r="Q389" s="433"/>
    </row>
    <row r="390" spans="1:17" ht="14.45" customHeight="1" x14ac:dyDescent="0.2">
      <c r="A390" s="427" t="s">
        <v>2039</v>
      </c>
      <c r="B390" s="428" t="s">
        <v>1847</v>
      </c>
      <c r="C390" s="428" t="s">
        <v>1848</v>
      </c>
      <c r="D390" s="428" t="s">
        <v>1925</v>
      </c>
      <c r="E390" s="428" t="s">
        <v>1926</v>
      </c>
      <c r="F390" s="432"/>
      <c r="G390" s="432"/>
      <c r="H390" s="432"/>
      <c r="I390" s="432"/>
      <c r="J390" s="432">
        <v>1</v>
      </c>
      <c r="K390" s="432">
        <v>171</v>
      </c>
      <c r="L390" s="432">
        <v>1</v>
      </c>
      <c r="M390" s="432">
        <v>171</v>
      </c>
      <c r="N390" s="432"/>
      <c r="O390" s="432"/>
      <c r="P390" s="499"/>
      <c r="Q390" s="433"/>
    </row>
    <row r="391" spans="1:17" ht="14.45" customHeight="1" x14ac:dyDescent="0.2">
      <c r="A391" s="427" t="s">
        <v>2039</v>
      </c>
      <c r="B391" s="428" t="s">
        <v>1847</v>
      </c>
      <c r="C391" s="428" t="s">
        <v>1848</v>
      </c>
      <c r="D391" s="428" t="s">
        <v>1933</v>
      </c>
      <c r="E391" s="428" t="s">
        <v>1934</v>
      </c>
      <c r="F391" s="432"/>
      <c r="G391" s="432"/>
      <c r="H391" s="432"/>
      <c r="I391" s="432"/>
      <c r="J391" s="432">
        <v>1</v>
      </c>
      <c r="K391" s="432">
        <v>174</v>
      </c>
      <c r="L391" s="432">
        <v>1</v>
      </c>
      <c r="M391" s="432">
        <v>174</v>
      </c>
      <c r="N391" s="432"/>
      <c r="O391" s="432"/>
      <c r="P391" s="499"/>
      <c r="Q391" s="433"/>
    </row>
    <row r="392" spans="1:17" ht="14.45" customHeight="1" x14ac:dyDescent="0.2">
      <c r="A392" s="427" t="s">
        <v>2039</v>
      </c>
      <c r="B392" s="428" t="s">
        <v>1847</v>
      </c>
      <c r="C392" s="428" t="s">
        <v>1848</v>
      </c>
      <c r="D392" s="428" t="s">
        <v>1959</v>
      </c>
      <c r="E392" s="428" t="s">
        <v>1960</v>
      </c>
      <c r="F392" s="432"/>
      <c r="G392" s="432"/>
      <c r="H392" s="432"/>
      <c r="I392" s="432"/>
      <c r="J392" s="432">
        <v>1</v>
      </c>
      <c r="K392" s="432">
        <v>188</v>
      </c>
      <c r="L392" s="432">
        <v>1</v>
      </c>
      <c r="M392" s="432">
        <v>188</v>
      </c>
      <c r="N392" s="432"/>
      <c r="O392" s="432"/>
      <c r="P392" s="499"/>
      <c r="Q392" s="433"/>
    </row>
    <row r="393" spans="1:17" ht="14.45" customHeight="1" x14ac:dyDescent="0.2">
      <c r="A393" s="427" t="s">
        <v>2039</v>
      </c>
      <c r="B393" s="428" t="s">
        <v>1847</v>
      </c>
      <c r="C393" s="428" t="s">
        <v>1848</v>
      </c>
      <c r="D393" s="428" t="s">
        <v>1975</v>
      </c>
      <c r="E393" s="428" t="s">
        <v>1976</v>
      </c>
      <c r="F393" s="432"/>
      <c r="G393" s="432"/>
      <c r="H393" s="432"/>
      <c r="I393" s="432"/>
      <c r="J393" s="432"/>
      <c r="K393" s="432"/>
      <c r="L393" s="432"/>
      <c r="M393" s="432"/>
      <c r="N393" s="432">
        <v>1</v>
      </c>
      <c r="O393" s="432">
        <v>4114</v>
      </c>
      <c r="P393" s="499"/>
      <c r="Q393" s="433">
        <v>4114</v>
      </c>
    </row>
    <row r="394" spans="1:17" ht="14.45" customHeight="1" x14ac:dyDescent="0.2">
      <c r="A394" s="427" t="s">
        <v>2040</v>
      </c>
      <c r="B394" s="428" t="s">
        <v>1847</v>
      </c>
      <c r="C394" s="428" t="s">
        <v>1848</v>
      </c>
      <c r="D394" s="428" t="s">
        <v>1849</v>
      </c>
      <c r="E394" s="428" t="s">
        <v>1850</v>
      </c>
      <c r="F394" s="432">
        <v>1</v>
      </c>
      <c r="G394" s="432">
        <v>1483</v>
      </c>
      <c r="H394" s="432"/>
      <c r="I394" s="432">
        <v>1483</v>
      </c>
      <c r="J394" s="432"/>
      <c r="K394" s="432"/>
      <c r="L394" s="432"/>
      <c r="M394" s="432"/>
      <c r="N394" s="432"/>
      <c r="O394" s="432"/>
      <c r="P394" s="499"/>
      <c r="Q394" s="433"/>
    </row>
    <row r="395" spans="1:17" ht="14.45" customHeight="1" x14ac:dyDescent="0.2">
      <c r="A395" s="427" t="s">
        <v>2040</v>
      </c>
      <c r="B395" s="428" t="s">
        <v>1847</v>
      </c>
      <c r="C395" s="428" t="s">
        <v>1848</v>
      </c>
      <c r="D395" s="428" t="s">
        <v>1867</v>
      </c>
      <c r="E395" s="428" t="s">
        <v>1868</v>
      </c>
      <c r="F395" s="432"/>
      <c r="G395" s="432"/>
      <c r="H395" s="432"/>
      <c r="I395" s="432"/>
      <c r="J395" s="432"/>
      <c r="K395" s="432"/>
      <c r="L395" s="432"/>
      <c r="M395" s="432"/>
      <c r="N395" s="432">
        <v>1</v>
      </c>
      <c r="O395" s="432">
        <v>168</v>
      </c>
      <c r="P395" s="499"/>
      <c r="Q395" s="433">
        <v>168</v>
      </c>
    </row>
    <row r="396" spans="1:17" ht="14.45" customHeight="1" x14ac:dyDescent="0.2">
      <c r="A396" s="427" t="s">
        <v>2040</v>
      </c>
      <c r="B396" s="428" t="s">
        <v>1847</v>
      </c>
      <c r="C396" s="428" t="s">
        <v>1848</v>
      </c>
      <c r="D396" s="428" t="s">
        <v>1869</v>
      </c>
      <c r="E396" s="428" t="s">
        <v>1870</v>
      </c>
      <c r="F396" s="432"/>
      <c r="G396" s="432"/>
      <c r="H396" s="432"/>
      <c r="I396" s="432"/>
      <c r="J396" s="432"/>
      <c r="K396" s="432"/>
      <c r="L396" s="432"/>
      <c r="M396" s="432"/>
      <c r="N396" s="432">
        <v>1</v>
      </c>
      <c r="O396" s="432">
        <v>175</v>
      </c>
      <c r="P396" s="499"/>
      <c r="Q396" s="433">
        <v>175</v>
      </c>
    </row>
    <row r="397" spans="1:17" ht="14.45" customHeight="1" x14ac:dyDescent="0.2">
      <c r="A397" s="427" t="s">
        <v>2040</v>
      </c>
      <c r="B397" s="428" t="s">
        <v>1847</v>
      </c>
      <c r="C397" s="428" t="s">
        <v>1848</v>
      </c>
      <c r="D397" s="428" t="s">
        <v>1871</v>
      </c>
      <c r="E397" s="428" t="s">
        <v>1872</v>
      </c>
      <c r="F397" s="432"/>
      <c r="G397" s="432"/>
      <c r="H397" s="432"/>
      <c r="I397" s="432"/>
      <c r="J397" s="432"/>
      <c r="K397" s="432"/>
      <c r="L397" s="432"/>
      <c r="M397" s="432"/>
      <c r="N397" s="432">
        <v>1</v>
      </c>
      <c r="O397" s="432">
        <v>354</v>
      </c>
      <c r="P397" s="499"/>
      <c r="Q397" s="433">
        <v>354</v>
      </c>
    </row>
    <row r="398" spans="1:17" ht="14.45" customHeight="1" x14ac:dyDescent="0.2">
      <c r="A398" s="427" t="s">
        <v>2040</v>
      </c>
      <c r="B398" s="428" t="s">
        <v>1847</v>
      </c>
      <c r="C398" s="428" t="s">
        <v>1848</v>
      </c>
      <c r="D398" s="428" t="s">
        <v>1875</v>
      </c>
      <c r="E398" s="428" t="s">
        <v>1876</v>
      </c>
      <c r="F398" s="432"/>
      <c r="G398" s="432"/>
      <c r="H398" s="432"/>
      <c r="I398" s="432"/>
      <c r="J398" s="432"/>
      <c r="K398" s="432"/>
      <c r="L398" s="432"/>
      <c r="M398" s="432"/>
      <c r="N398" s="432">
        <v>3</v>
      </c>
      <c r="O398" s="432">
        <v>2469</v>
      </c>
      <c r="P398" s="499"/>
      <c r="Q398" s="433">
        <v>823</v>
      </c>
    </row>
    <row r="399" spans="1:17" ht="14.45" customHeight="1" x14ac:dyDescent="0.2">
      <c r="A399" s="427" t="s">
        <v>2040</v>
      </c>
      <c r="B399" s="428" t="s">
        <v>1847</v>
      </c>
      <c r="C399" s="428" t="s">
        <v>1848</v>
      </c>
      <c r="D399" s="428" t="s">
        <v>1879</v>
      </c>
      <c r="E399" s="428" t="s">
        <v>1880</v>
      </c>
      <c r="F399" s="432"/>
      <c r="G399" s="432"/>
      <c r="H399" s="432"/>
      <c r="I399" s="432"/>
      <c r="J399" s="432"/>
      <c r="K399" s="432"/>
      <c r="L399" s="432"/>
      <c r="M399" s="432"/>
      <c r="N399" s="432">
        <v>1</v>
      </c>
      <c r="O399" s="432">
        <v>552</v>
      </c>
      <c r="P399" s="499"/>
      <c r="Q399" s="433">
        <v>552</v>
      </c>
    </row>
    <row r="400" spans="1:17" ht="14.45" customHeight="1" x14ac:dyDescent="0.2">
      <c r="A400" s="427" t="s">
        <v>2040</v>
      </c>
      <c r="B400" s="428" t="s">
        <v>1847</v>
      </c>
      <c r="C400" s="428" t="s">
        <v>1848</v>
      </c>
      <c r="D400" s="428" t="s">
        <v>1891</v>
      </c>
      <c r="E400" s="428" t="s">
        <v>1892</v>
      </c>
      <c r="F400" s="432"/>
      <c r="G400" s="432"/>
      <c r="H400" s="432"/>
      <c r="I400" s="432"/>
      <c r="J400" s="432"/>
      <c r="K400" s="432"/>
      <c r="L400" s="432"/>
      <c r="M400" s="432"/>
      <c r="N400" s="432">
        <v>1</v>
      </c>
      <c r="O400" s="432">
        <v>353</v>
      </c>
      <c r="P400" s="499"/>
      <c r="Q400" s="433">
        <v>353</v>
      </c>
    </row>
    <row r="401" spans="1:17" ht="14.45" customHeight="1" x14ac:dyDescent="0.2">
      <c r="A401" s="427" t="s">
        <v>2040</v>
      </c>
      <c r="B401" s="428" t="s">
        <v>1847</v>
      </c>
      <c r="C401" s="428" t="s">
        <v>1848</v>
      </c>
      <c r="D401" s="428" t="s">
        <v>1901</v>
      </c>
      <c r="E401" s="428" t="s">
        <v>1902</v>
      </c>
      <c r="F401" s="432"/>
      <c r="G401" s="432"/>
      <c r="H401" s="432"/>
      <c r="I401" s="432"/>
      <c r="J401" s="432"/>
      <c r="K401" s="432"/>
      <c r="L401" s="432"/>
      <c r="M401" s="432"/>
      <c r="N401" s="432">
        <v>1</v>
      </c>
      <c r="O401" s="432">
        <v>112</v>
      </c>
      <c r="P401" s="499"/>
      <c r="Q401" s="433">
        <v>112</v>
      </c>
    </row>
    <row r="402" spans="1:17" ht="14.45" customHeight="1" x14ac:dyDescent="0.2">
      <c r="A402" s="427" t="s">
        <v>2040</v>
      </c>
      <c r="B402" s="428" t="s">
        <v>1847</v>
      </c>
      <c r="C402" s="428" t="s">
        <v>1848</v>
      </c>
      <c r="D402" s="428" t="s">
        <v>1907</v>
      </c>
      <c r="E402" s="428" t="s">
        <v>1908</v>
      </c>
      <c r="F402" s="432"/>
      <c r="G402" s="432"/>
      <c r="H402" s="432"/>
      <c r="I402" s="432"/>
      <c r="J402" s="432"/>
      <c r="K402" s="432"/>
      <c r="L402" s="432"/>
      <c r="M402" s="432"/>
      <c r="N402" s="432">
        <v>3</v>
      </c>
      <c r="O402" s="432">
        <v>51</v>
      </c>
      <c r="P402" s="499"/>
      <c r="Q402" s="433">
        <v>17</v>
      </c>
    </row>
    <row r="403" spans="1:17" ht="14.45" customHeight="1" x14ac:dyDescent="0.2">
      <c r="A403" s="427" t="s">
        <v>2040</v>
      </c>
      <c r="B403" s="428" t="s">
        <v>1847</v>
      </c>
      <c r="C403" s="428" t="s">
        <v>1848</v>
      </c>
      <c r="D403" s="428" t="s">
        <v>1911</v>
      </c>
      <c r="E403" s="428" t="s">
        <v>1912</v>
      </c>
      <c r="F403" s="432"/>
      <c r="G403" s="432"/>
      <c r="H403" s="432"/>
      <c r="I403" s="432"/>
      <c r="J403" s="432"/>
      <c r="K403" s="432"/>
      <c r="L403" s="432"/>
      <c r="M403" s="432"/>
      <c r="N403" s="432">
        <v>5</v>
      </c>
      <c r="O403" s="432">
        <v>1760</v>
      </c>
      <c r="P403" s="499"/>
      <c r="Q403" s="433">
        <v>352</v>
      </c>
    </row>
    <row r="404" spans="1:17" ht="14.45" customHeight="1" x14ac:dyDescent="0.2">
      <c r="A404" s="427" t="s">
        <v>2040</v>
      </c>
      <c r="B404" s="428" t="s">
        <v>1847</v>
      </c>
      <c r="C404" s="428" t="s">
        <v>1848</v>
      </c>
      <c r="D404" s="428" t="s">
        <v>1913</v>
      </c>
      <c r="E404" s="428" t="s">
        <v>1914</v>
      </c>
      <c r="F404" s="432"/>
      <c r="G404" s="432"/>
      <c r="H404" s="432"/>
      <c r="I404" s="432"/>
      <c r="J404" s="432"/>
      <c r="K404" s="432"/>
      <c r="L404" s="432"/>
      <c r="M404" s="432"/>
      <c r="N404" s="432">
        <v>1</v>
      </c>
      <c r="O404" s="432">
        <v>150</v>
      </c>
      <c r="P404" s="499"/>
      <c r="Q404" s="433">
        <v>150</v>
      </c>
    </row>
    <row r="405" spans="1:17" ht="14.45" customHeight="1" x14ac:dyDescent="0.2">
      <c r="A405" s="427" t="s">
        <v>2040</v>
      </c>
      <c r="B405" s="428" t="s">
        <v>1847</v>
      </c>
      <c r="C405" s="428" t="s">
        <v>1848</v>
      </c>
      <c r="D405" s="428" t="s">
        <v>1917</v>
      </c>
      <c r="E405" s="428" t="s">
        <v>1918</v>
      </c>
      <c r="F405" s="432"/>
      <c r="G405" s="432"/>
      <c r="H405" s="432"/>
      <c r="I405" s="432"/>
      <c r="J405" s="432"/>
      <c r="K405" s="432"/>
      <c r="L405" s="432"/>
      <c r="M405" s="432"/>
      <c r="N405" s="432">
        <v>1</v>
      </c>
      <c r="O405" s="432">
        <v>297</v>
      </c>
      <c r="P405" s="499"/>
      <c r="Q405" s="433">
        <v>297</v>
      </c>
    </row>
    <row r="406" spans="1:17" ht="14.45" customHeight="1" x14ac:dyDescent="0.2">
      <c r="A406" s="427" t="s">
        <v>2040</v>
      </c>
      <c r="B406" s="428" t="s">
        <v>1847</v>
      </c>
      <c r="C406" s="428" t="s">
        <v>1848</v>
      </c>
      <c r="D406" s="428" t="s">
        <v>1919</v>
      </c>
      <c r="E406" s="428" t="s">
        <v>1920</v>
      </c>
      <c r="F406" s="432"/>
      <c r="G406" s="432"/>
      <c r="H406" s="432"/>
      <c r="I406" s="432"/>
      <c r="J406" s="432">
        <v>1</v>
      </c>
      <c r="K406" s="432">
        <v>211</v>
      </c>
      <c r="L406" s="432">
        <v>1</v>
      </c>
      <c r="M406" s="432">
        <v>211</v>
      </c>
      <c r="N406" s="432">
        <v>1</v>
      </c>
      <c r="O406" s="432">
        <v>213</v>
      </c>
      <c r="P406" s="499">
        <v>1.0094786729857821</v>
      </c>
      <c r="Q406" s="433">
        <v>213</v>
      </c>
    </row>
    <row r="407" spans="1:17" ht="14.45" customHeight="1" x14ac:dyDescent="0.2">
      <c r="A407" s="427" t="s">
        <v>2040</v>
      </c>
      <c r="B407" s="428" t="s">
        <v>1847</v>
      </c>
      <c r="C407" s="428" t="s">
        <v>1848</v>
      </c>
      <c r="D407" s="428" t="s">
        <v>1925</v>
      </c>
      <c r="E407" s="428" t="s">
        <v>1926</v>
      </c>
      <c r="F407" s="432"/>
      <c r="G407" s="432"/>
      <c r="H407" s="432"/>
      <c r="I407" s="432"/>
      <c r="J407" s="432"/>
      <c r="K407" s="432"/>
      <c r="L407" s="432"/>
      <c r="M407" s="432"/>
      <c r="N407" s="432">
        <v>1</v>
      </c>
      <c r="O407" s="432">
        <v>171</v>
      </c>
      <c r="P407" s="499"/>
      <c r="Q407" s="433">
        <v>171</v>
      </c>
    </row>
    <row r="408" spans="1:17" ht="14.45" customHeight="1" x14ac:dyDescent="0.2">
      <c r="A408" s="427" t="s">
        <v>2040</v>
      </c>
      <c r="B408" s="428" t="s">
        <v>1847</v>
      </c>
      <c r="C408" s="428" t="s">
        <v>1848</v>
      </c>
      <c r="D408" s="428" t="s">
        <v>1931</v>
      </c>
      <c r="E408" s="428" t="s">
        <v>1932</v>
      </c>
      <c r="F408" s="432"/>
      <c r="G408" s="432"/>
      <c r="H408" s="432"/>
      <c r="I408" s="432"/>
      <c r="J408" s="432"/>
      <c r="K408" s="432"/>
      <c r="L408" s="432"/>
      <c r="M408" s="432"/>
      <c r="N408" s="432">
        <v>1</v>
      </c>
      <c r="O408" s="432">
        <v>351</v>
      </c>
      <c r="P408" s="499"/>
      <c r="Q408" s="433">
        <v>351</v>
      </c>
    </row>
    <row r="409" spans="1:17" ht="14.45" customHeight="1" x14ac:dyDescent="0.2">
      <c r="A409" s="427" t="s">
        <v>2040</v>
      </c>
      <c r="B409" s="428" t="s">
        <v>1847</v>
      </c>
      <c r="C409" s="428" t="s">
        <v>1848</v>
      </c>
      <c r="D409" s="428" t="s">
        <v>1933</v>
      </c>
      <c r="E409" s="428" t="s">
        <v>1934</v>
      </c>
      <c r="F409" s="432"/>
      <c r="G409" s="432"/>
      <c r="H409" s="432"/>
      <c r="I409" s="432"/>
      <c r="J409" s="432"/>
      <c r="K409" s="432"/>
      <c r="L409" s="432"/>
      <c r="M409" s="432"/>
      <c r="N409" s="432">
        <v>1</v>
      </c>
      <c r="O409" s="432">
        <v>174</v>
      </c>
      <c r="P409" s="499"/>
      <c r="Q409" s="433">
        <v>174</v>
      </c>
    </row>
    <row r="410" spans="1:17" ht="14.45" customHeight="1" x14ac:dyDescent="0.2">
      <c r="A410" s="427" t="s">
        <v>2040</v>
      </c>
      <c r="B410" s="428" t="s">
        <v>1847</v>
      </c>
      <c r="C410" s="428" t="s">
        <v>1848</v>
      </c>
      <c r="D410" s="428" t="s">
        <v>1935</v>
      </c>
      <c r="E410" s="428" t="s">
        <v>1936</v>
      </c>
      <c r="F410" s="432">
        <v>4</v>
      </c>
      <c r="G410" s="432">
        <v>1604</v>
      </c>
      <c r="H410" s="432"/>
      <c r="I410" s="432">
        <v>401</v>
      </c>
      <c r="J410" s="432"/>
      <c r="K410" s="432"/>
      <c r="L410" s="432"/>
      <c r="M410" s="432"/>
      <c r="N410" s="432"/>
      <c r="O410" s="432"/>
      <c r="P410" s="499"/>
      <c r="Q410" s="433"/>
    </row>
    <row r="411" spans="1:17" ht="14.45" customHeight="1" x14ac:dyDescent="0.2">
      <c r="A411" s="427" t="s">
        <v>2040</v>
      </c>
      <c r="B411" s="428" t="s">
        <v>1847</v>
      </c>
      <c r="C411" s="428" t="s">
        <v>1848</v>
      </c>
      <c r="D411" s="428" t="s">
        <v>1953</v>
      </c>
      <c r="E411" s="428" t="s">
        <v>1954</v>
      </c>
      <c r="F411" s="432"/>
      <c r="G411" s="432"/>
      <c r="H411" s="432"/>
      <c r="I411" s="432"/>
      <c r="J411" s="432"/>
      <c r="K411" s="432"/>
      <c r="L411" s="432"/>
      <c r="M411" s="432"/>
      <c r="N411" s="432">
        <v>1</v>
      </c>
      <c r="O411" s="432">
        <v>168</v>
      </c>
      <c r="P411" s="499"/>
      <c r="Q411" s="433">
        <v>168</v>
      </c>
    </row>
    <row r="412" spans="1:17" ht="14.45" customHeight="1" x14ac:dyDescent="0.2">
      <c r="A412" s="427" t="s">
        <v>2040</v>
      </c>
      <c r="B412" s="428" t="s">
        <v>1847</v>
      </c>
      <c r="C412" s="428" t="s">
        <v>1848</v>
      </c>
      <c r="D412" s="428" t="s">
        <v>1955</v>
      </c>
      <c r="E412" s="428" t="s">
        <v>1956</v>
      </c>
      <c r="F412" s="432"/>
      <c r="G412" s="432"/>
      <c r="H412" s="432"/>
      <c r="I412" s="432"/>
      <c r="J412" s="432"/>
      <c r="K412" s="432"/>
      <c r="L412" s="432"/>
      <c r="M412" s="432"/>
      <c r="N412" s="432">
        <v>1</v>
      </c>
      <c r="O412" s="432">
        <v>855</v>
      </c>
      <c r="P412" s="499"/>
      <c r="Q412" s="433">
        <v>855</v>
      </c>
    </row>
    <row r="413" spans="1:17" ht="14.45" customHeight="1" x14ac:dyDescent="0.2">
      <c r="A413" s="427" t="s">
        <v>2040</v>
      </c>
      <c r="B413" s="428" t="s">
        <v>1847</v>
      </c>
      <c r="C413" s="428" t="s">
        <v>1848</v>
      </c>
      <c r="D413" s="428" t="s">
        <v>1957</v>
      </c>
      <c r="E413" s="428" t="s">
        <v>1958</v>
      </c>
      <c r="F413" s="432">
        <v>1</v>
      </c>
      <c r="G413" s="432">
        <v>574</v>
      </c>
      <c r="H413" s="432"/>
      <c r="I413" s="432">
        <v>574</v>
      </c>
      <c r="J413" s="432"/>
      <c r="K413" s="432"/>
      <c r="L413" s="432"/>
      <c r="M413" s="432"/>
      <c r="N413" s="432"/>
      <c r="O413" s="432"/>
      <c r="P413" s="499"/>
      <c r="Q413" s="433"/>
    </row>
    <row r="414" spans="1:17" ht="14.45" customHeight="1" x14ac:dyDescent="0.2">
      <c r="A414" s="427" t="s">
        <v>2040</v>
      </c>
      <c r="B414" s="428" t="s">
        <v>1847</v>
      </c>
      <c r="C414" s="428" t="s">
        <v>1848</v>
      </c>
      <c r="D414" s="428" t="s">
        <v>1961</v>
      </c>
      <c r="E414" s="428" t="s">
        <v>1962</v>
      </c>
      <c r="F414" s="432"/>
      <c r="G414" s="432"/>
      <c r="H414" s="432"/>
      <c r="I414" s="432"/>
      <c r="J414" s="432"/>
      <c r="K414" s="432"/>
      <c r="L414" s="432"/>
      <c r="M414" s="432"/>
      <c r="N414" s="432">
        <v>15</v>
      </c>
      <c r="O414" s="432">
        <v>8640</v>
      </c>
      <c r="P414" s="499"/>
      <c r="Q414" s="433">
        <v>576</v>
      </c>
    </row>
    <row r="415" spans="1:17" ht="14.45" customHeight="1" x14ac:dyDescent="0.2">
      <c r="A415" s="427" t="s">
        <v>2040</v>
      </c>
      <c r="B415" s="428" t="s">
        <v>1847</v>
      </c>
      <c r="C415" s="428" t="s">
        <v>1848</v>
      </c>
      <c r="D415" s="428" t="s">
        <v>1979</v>
      </c>
      <c r="E415" s="428" t="s">
        <v>1980</v>
      </c>
      <c r="F415" s="432"/>
      <c r="G415" s="432"/>
      <c r="H415" s="432"/>
      <c r="I415" s="432"/>
      <c r="J415" s="432"/>
      <c r="K415" s="432"/>
      <c r="L415" s="432"/>
      <c r="M415" s="432"/>
      <c r="N415" s="432">
        <v>1</v>
      </c>
      <c r="O415" s="432">
        <v>248</v>
      </c>
      <c r="P415" s="499"/>
      <c r="Q415" s="433">
        <v>248</v>
      </c>
    </row>
    <row r="416" spans="1:17" ht="14.45" customHeight="1" x14ac:dyDescent="0.2">
      <c r="A416" s="427" t="s">
        <v>2040</v>
      </c>
      <c r="B416" s="428" t="s">
        <v>1847</v>
      </c>
      <c r="C416" s="428" t="s">
        <v>1848</v>
      </c>
      <c r="D416" s="428" t="s">
        <v>1981</v>
      </c>
      <c r="E416" s="428" t="s">
        <v>1982</v>
      </c>
      <c r="F416" s="432"/>
      <c r="G416" s="432"/>
      <c r="H416" s="432"/>
      <c r="I416" s="432"/>
      <c r="J416" s="432"/>
      <c r="K416" s="432"/>
      <c r="L416" s="432"/>
      <c r="M416" s="432"/>
      <c r="N416" s="432">
        <v>1</v>
      </c>
      <c r="O416" s="432">
        <v>422</v>
      </c>
      <c r="P416" s="499"/>
      <c r="Q416" s="433">
        <v>422</v>
      </c>
    </row>
    <row r="417" spans="1:17" ht="14.45" customHeight="1" x14ac:dyDescent="0.2">
      <c r="A417" s="427" t="s">
        <v>2040</v>
      </c>
      <c r="B417" s="428" t="s">
        <v>1847</v>
      </c>
      <c r="C417" s="428" t="s">
        <v>1848</v>
      </c>
      <c r="D417" s="428" t="s">
        <v>1991</v>
      </c>
      <c r="E417" s="428" t="s">
        <v>1992</v>
      </c>
      <c r="F417" s="432"/>
      <c r="G417" s="432"/>
      <c r="H417" s="432"/>
      <c r="I417" s="432"/>
      <c r="J417" s="432"/>
      <c r="K417" s="432"/>
      <c r="L417" s="432"/>
      <c r="M417" s="432"/>
      <c r="N417" s="432">
        <v>1</v>
      </c>
      <c r="O417" s="432">
        <v>697</v>
      </c>
      <c r="P417" s="499"/>
      <c r="Q417" s="433">
        <v>697</v>
      </c>
    </row>
    <row r="418" spans="1:17" ht="14.45" customHeight="1" x14ac:dyDescent="0.2">
      <c r="A418" s="427" t="s">
        <v>2041</v>
      </c>
      <c r="B418" s="428" t="s">
        <v>1847</v>
      </c>
      <c r="C418" s="428" t="s">
        <v>1848</v>
      </c>
      <c r="D418" s="428" t="s">
        <v>1867</v>
      </c>
      <c r="E418" s="428" t="s">
        <v>1868</v>
      </c>
      <c r="F418" s="432"/>
      <c r="G418" s="432"/>
      <c r="H418" s="432"/>
      <c r="I418" s="432"/>
      <c r="J418" s="432"/>
      <c r="K418" s="432"/>
      <c r="L418" s="432"/>
      <c r="M418" s="432"/>
      <c r="N418" s="432">
        <v>1</v>
      </c>
      <c r="O418" s="432">
        <v>168</v>
      </c>
      <c r="P418" s="499"/>
      <c r="Q418" s="433">
        <v>168</v>
      </c>
    </row>
    <row r="419" spans="1:17" ht="14.45" customHeight="1" x14ac:dyDescent="0.2">
      <c r="A419" s="427" t="s">
        <v>2041</v>
      </c>
      <c r="B419" s="428" t="s">
        <v>1847</v>
      </c>
      <c r="C419" s="428" t="s">
        <v>1848</v>
      </c>
      <c r="D419" s="428" t="s">
        <v>1869</v>
      </c>
      <c r="E419" s="428" t="s">
        <v>1870</v>
      </c>
      <c r="F419" s="432"/>
      <c r="G419" s="432"/>
      <c r="H419" s="432"/>
      <c r="I419" s="432"/>
      <c r="J419" s="432"/>
      <c r="K419" s="432"/>
      <c r="L419" s="432"/>
      <c r="M419" s="432"/>
      <c r="N419" s="432">
        <v>2</v>
      </c>
      <c r="O419" s="432">
        <v>350</v>
      </c>
      <c r="P419" s="499"/>
      <c r="Q419" s="433">
        <v>175</v>
      </c>
    </row>
    <row r="420" spans="1:17" ht="14.45" customHeight="1" x14ac:dyDescent="0.2">
      <c r="A420" s="427" t="s">
        <v>2041</v>
      </c>
      <c r="B420" s="428" t="s">
        <v>1847</v>
      </c>
      <c r="C420" s="428" t="s">
        <v>1848</v>
      </c>
      <c r="D420" s="428" t="s">
        <v>1879</v>
      </c>
      <c r="E420" s="428" t="s">
        <v>1880</v>
      </c>
      <c r="F420" s="432"/>
      <c r="G420" s="432"/>
      <c r="H420" s="432"/>
      <c r="I420" s="432"/>
      <c r="J420" s="432">
        <v>1</v>
      </c>
      <c r="K420" s="432">
        <v>551</v>
      </c>
      <c r="L420" s="432">
        <v>1</v>
      </c>
      <c r="M420" s="432">
        <v>551</v>
      </c>
      <c r="N420" s="432"/>
      <c r="O420" s="432"/>
      <c r="P420" s="499"/>
      <c r="Q420" s="433"/>
    </row>
    <row r="421" spans="1:17" ht="14.45" customHeight="1" x14ac:dyDescent="0.2">
      <c r="A421" s="427" t="s">
        <v>2041</v>
      </c>
      <c r="B421" s="428" t="s">
        <v>1847</v>
      </c>
      <c r="C421" s="428" t="s">
        <v>1848</v>
      </c>
      <c r="D421" s="428" t="s">
        <v>1887</v>
      </c>
      <c r="E421" s="428" t="s">
        <v>1888</v>
      </c>
      <c r="F421" s="432"/>
      <c r="G421" s="432"/>
      <c r="H421" s="432"/>
      <c r="I421" s="432"/>
      <c r="J421" s="432">
        <v>1</v>
      </c>
      <c r="K421" s="432">
        <v>515</v>
      </c>
      <c r="L421" s="432">
        <v>1</v>
      </c>
      <c r="M421" s="432">
        <v>515</v>
      </c>
      <c r="N421" s="432">
        <v>2</v>
      </c>
      <c r="O421" s="432">
        <v>1032</v>
      </c>
      <c r="P421" s="499">
        <v>2.0038834951456312</v>
      </c>
      <c r="Q421" s="433">
        <v>516</v>
      </c>
    </row>
    <row r="422" spans="1:17" ht="14.45" customHeight="1" x14ac:dyDescent="0.2">
      <c r="A422" s="427" t="s">
        <v>2041</v>
      </c>
      <c r="B422" s="428" t="s">
        <v>1847</v>
      </c>
      <c r="C422" s="428" t="s">
        <v>1848</v>
      </c>
      <c r="D422" s="428" t="s">
        <v>1889</v>
      </c>
      <c r="E422" s="428" t="s">
        <v>1890</v>
      </c>
      <c r="F422" s="432"/>
      <c r="G422" s="432"/>
      <c r="H422" s="432"/>
      <c r="I422" s="432"/>
      <c r="J422" s="432">
        <v>1</v>
      </c>
      <c r="K422" s="432">
        <v>425</v>
      </c>
      <c r="L422" s="432">
        <v>1</v>
      </c>
      <c r="M422" s="432">
        <v>425</v>
      </c>
      <c r="N422" s="432">
        <v>2</v>
      </c>
      <c r="O422" s="432">
        <v>852</v>
      </c>
      <c r="P422" s="499">
        <v>2.0047058823529413</v>
      </c>
      <c r="Q422" s="433">
        <v>426</v>
      </c>
    </row>
    <row r="423" spans="1:17" ht="14.45" customHeight="1" x14ac:dyDescent="0.2">
      <c r="A423" s="427" t="s">
        <v>2041</v>
      </c>
      <c r="B423" s="428" t="s">
        <v>1847</v>
      </c>
      <c r="C423" s="428" t="s">
        <v>1848</v>
      </c>
      <c r="D423" s="428" t="s">
        <v>1891</v>
      </c>
      <c r="E423" s="428" t="s">
        <v>1892</v>
      </c>
      <c r="F423" s="432"/>
      <c r="G423" s="432"/>
      <c r="H423" s="432"/>
      <c r="I423" s="432"/>
      <c r="J423" s="432">
        <v>1</v>
      </c>
      <c r="K423" s="432">
        <v>351</v>
      </c>
      <c r="L423" s="432">
        <v>1</v>
      </c>
      <c r="M423" s="432">
        <v>351</v>
      </c>
      <c r="N423" s="432">
        <v>2</v>
      </c>
      <c r="O423" s="432">
        <v>706</v>
      </c>
      <c r="P423" s="499">
        <v>2.0113960113960112</v>
      </c>
      <c r="Q423" s="433">
        <v>353</v>
      </c>
    </row>
    <row r="424" spans="1:17" ht="14.45" customHeight="1" x14ac:dyDescent="0.2">
      <c r="A424" s="427" t="s">
        <v>2041</v>
      </c>
      <c r="B424" s="428" t="s">
        <v>1847</v>
      </c>
      <c r="C424" s="428" t="s">
        <v>1848</v>
      </c>
      <c r="D424" s="428" t="s">
        <v>1907</v>
      </c>
      <c r="E424" s="428" t="s">
        <v>1908</v>
      </c>
      <c r="F424" s="432"/>
      <c r="G424" s="432"/>
      <c r="H424" s="432"/>
      <c r="I424" s="432"/>
      <c r="J424" s="432">
        <v>1</v>
      </c>
      <c r="K424" s="432">
        <v>17</v>
      </c>
      <c r="L424" s="432">
        <v>1</v>
      </c>
      <c r="M424" s="432">
        <v>17</v>
      </c>
      <c r="N424" s="432"/>
      <c r="O424" s="432"/>
      <c r="P424" s="499"/>
      <c r="Q424" s="433"/>
    </row>
    <row r="425" spans="1:17" ht="14.45" customHeight="1" x14ac:dyDescent="0.2">
      <c r="A425" s="427" t="s">
        <v>2041</v>
      </c>
      <c r="B425" s="428" t="s">
        <v>1847</v>
      </c>
      <c r="C425" s="428" t="s">
        <v>1848</v>
      </c>
      <c r="D425" s="428" t="s">
        <v>1919</v>
      </c>
      <c r="E425" s="428" t="s">
        <v>1920</v>
      </c>
      <c r="F425" s="432"/>
      <c r="G425" s="432"/>
      <c r="H425" s="432"/>
      <c r="I425" s="432"/>
      <c r="J425" s="432">
        <v>1</v>
      </c>
      <c r="K425" s="432">
        <v>211</v>
      </c>
      <c r="L425" s="432">
        <v>1</v>
      </c>
      <c r="M425" s="432">
        <v>211</v>
      </c>
      <c r="N425" s="432">
        <v>2</v>
      </c>
      <c r="O425" s="432">
        <v>426</v>
      </c>
      <c r="P425" s="499">
        <v>2.0189573459715642</v>
      </c>
      <c r="Q425" s="433">
        <v>213</v>
      </c>
    </row>
    <row r="426" spans="1:17" ht="14.45" customHeight="1" x14ac:dyDescent="0.2">
      <c r="A426" s="427" t="s">
        <v>2041</v>
      </c>
      <c r="B426" s="428" t="s">
        <v>1847</v>
      </c>
      <c r="C426" s="428" t="s">
        <v>1848</v>
      </c>
      <c r="D426" s="428" t="s">
        <v>1925</v>
      </c>
      <c r="E426" s="428" t="s">
        <v>1926</v>
      </c>
      <c r="F426" s="432"/>
      <c r="G426" s="432"/>
      <c r="H426" s="432"/>
      <c r="I426" s="432"/>
      <c r="J426" s="432"/>
      <c r="K426" s="432"/>
      <c r="L426" s="432"/>
      <c r="M426" s="432"/>
      <c r="N426" s="432">
        <v>1</v>
      </c>
      <c r="O426" s="432">
        <v>171</v>
      </c>
      <c r="P426" s="499"/>
      <c r="Q426" s="433">
        <v>171</v>
      </c>
    </row>
    <row r="427" spans="1:17" ht="14.45" customHeight="1" x14ac:dyDescent="0.2">
      <c r="A427" s="427" t="s">
        <v>2041</v>
      </c>
      <c r="B427" s="428" t="s">
        <v>1847</v>
      </c>
      <c r="C427" s="428" t="s">
        <v>1848</v>
      </c>
      <c r="D427" s="428" t="s">
        <v>1931</v>
      </c>
      <c r="E427" s="428" t="s">
        <v>1932</v>
      </c>
      <c r="F427" s="432"/>
      <c r="G427" s="432"/>
      <c r="H427" s="432"/>
      <c r="I427" s="432"/>
      <c r="J427" s="432"/>
      <c r="K427" s="432"/>
      <c r="L427" s="432"/>
      <c r="M427" s="432"/>
      <c r="N427" s="432">
        <v>1</v>
      </c>
      <c r="O427" s="432">
        <v>351</v>
      </c>
      <c r="P427" s="499"/>
      <c r="Q427" s="433">
        <v>351</v>
      </c>
    </row>
    <row r="428" spans="1:17" ht="14.45" customHeight="1" x14ac:dyDescent="0.2">
      <c r="A428" s="427" t="s">
        <v>2041</v>
      </c>
      <c r="B428" s="428" t="s">
        <v>1847</v>
      </c>
      <c r="C428" s="428" t="s">
        <v>1848</v>
      </c>
      <c r="D428" s="428" t="s">
        <v>1933</v>
      </c>
      <c r="E428" s="428" t="s">
        <v>1934</v>
      </c>
      <c r="F428" s="432"/>
      <c r="G428" s="432"/>
      <c r="H428" s="432"/>
      <c r="I428" s="432"/>
      <c r="J428" s="432"/>
      <c r="K428" s="432"/>
      <c r="L428" s="432"/>
      <c r="M428" s="432"/>
      <c r="N428" s="432">
        <v>1</v>
      </c>
      <c r="O428" s="432">
        <v>174</v>
      </c>
      <c r="P428" s="499"/>
      <c r="Q428" s="433">
        <v>174</v>
      </c>
    </row>
    <row r="429" spans="1:17" ht="14.45" customHeight="1" x14ac:dyDescent="0.2">
      <c r="A429" s="427" t="s">
        <v>2041</v>
      </c>
      <c r="B429" s="428" t="s">
        <v>1847</v>
      </c>
      <c r="C429" s="428" t="s">
        <v>1848</v>
      </c>
      <c r="D429" s="428" t="s">
        <v>1949</v>
      </c>
      <c r="E429" s="428" t="s">
        <v>1950</v>
      </c>
      <c r="F429" s="432"/>
      <c r="G429" s="432"/>
      <c r="H429" s="432"/>
      <c r="I429" s="432"/>
      <c r="J429" s="432">
        <v>1</v>
      </c>
      <c r="K429" s="432">
        <v>293</v>
      </c>
      <c r="L429" s="432">
        <v>1</v>
      </c>
      <c r="M429" s="432">
        <v>293</v>
      </c>
      <c r="N429" s="432">
        <v>2</v>
      </c>
      <c r="O429" s="432">
        <v>588</v>
      </c>
      <c r="P429" s="499">
        <v>2.006825938566553</v>
      </c>
      <c r="Q429" s="433">
        <v>294</v>
      </c>
    </row>
    <row r="430" spans="1:17" ht="14.45" customHeight="1" x14ac:dyDescent="0.2">
      <c r="A430" s="427" t="s">
        <v>2041</v>
      </c>
      <c r="B430" s="428" t="s">
        <v>1847</v>
      </c>
      <c r="C430" s="428" t="s">
        <v>1848</v>
      </c>
      <c r="D430" s="428" t="s">
        <v>1953</v>
      </c>
      <c r="E430" s="428" t="s">
        <v>1954</v>
      </c>
      <c r="F430" s="432"/>
      <c r="G430" s="432"/>
      <c r="H430" s="432"/>
      <c r="I430" s="432"/>
      <c r="J430" s="432"/>
      <c r="K430" s="432"/>
      <c r="L430" s="432"/>
      <c r="M430" s="432"/>
      <c r="N430" s="432">
        <v>2</v>
      </c>
      <c r="O430" s="432">
        <v>336</v>
      </c>
      <c r="P430" s="499"/>
      <c r="Q430" s="433">
        <v>168</v>
      </c>
    </row>
    <row r="431" spans="1:17" ht="14.45" customHeight="1" x14ac:dyDescent="0.2">
      <c r="A431" s="427" t="s">
        <v>2042</v>
      </c>
      <c r="B431" s="428" t="s">
        <v>1847</v>
      </c>
      <c r="C431" s="428" t="s">
        <v>1848</v>
      </c>
      <c r="D431" s="428" t="s">
        <v>1849</v>
      </c>
      <c r="E431" s="428" t="s">
        <v>1850</v>
      </c>
      <c r="F431" s="432">
        <v>74</v>
      </c>
      <c r="G431" s="432">
        <v>109742</v>
      </c>
      <c r="H431" s="432">
        <v>1.2732863043579152</v>
      </c>
      <c r="I431" s="432">
        <v>1483</v>
      </c>
      <c r="J431" s="432">
        <v>58</v>
      </c>
      <c r="K431" s="432">
        <v>86188</v>
      </c>
      <c r="L431" s="432">
        <v>1</v>
      </c>
      <c r="M431" s="432">
        <v>1486</v>
      </c>
      <c r="N431" s="432">
        <v>58</v>
      </c>
      <c r="O431" s="432">
        <v>86304</v>
      </c>
      <c r="P431" s="499">
        <v>1.0013458950201883</v>
      </c>
      <c r="Q431" s="433">
        <v>1488</v>
      </c>
    </row>
    <row r="432" spans="1:17" ht="14.45" customHeight="1" x14ac:dyDescent="0.2">
      <c r="A432" s="427" t="s">
        <v>2042</v>
      </c>
      <c r="B432" s="428" t="s">
        <v>1847</v>
      </c>
      <c r="C432" s="428" t="s">
        <v>1848</v>
      </c>
      <c r="D432" s="428" t="s">
        <v>1851</v>
      </c>
      <c r="E432" s="428" t="s">
        <v>1852</v>
      </c>
      <c r="F432" s="432">
        <v>2</v>
      </c>
      <c r="G432" s="432">
        <v>7832</v>
      </c>
      <c r="H432" s="432"/>
      <c r="I432" s="432">
        <v>3916</v>
      </c>
      <c r="J432" s="432"/>
      <c r="K432" s="432"/>
      <c r="L432" s="432"/>
      <c r="M432" s="432"/>
      <c r="N432" s="432"/>
      <c r="O432" s="432"/>
      <c r="P432" s="499"/>
      <c r="Q432" s="433"/>
    </row>
    <row r="433" spans="1:17" ht="14.45" customHeight="1" x14ac:dyDescent="0.2">
      <c r="A433" s="427" t="s">
        <v>2042</v>
      </c>
      <c r="B433" s="428" t="s">
        <v>1847</v>
      </c>
      <c r="C433" s="428" t="s">
        <v>1848</v>
      </c>
      <c r="D433" s="428" t="s">
        <v>1853</v>
      </c>
      <c r="E433" s="428" t="s">
        <v>1854</v>
      </c>
      <c r="F433" s="432"/>
      <c r="G433" s="432"/>
      <c r="H433" s="432"/>
      <c r="I433" s="432"/>
      <c r="J433" s="432"/>
      <c r="K433" s="432"/>
      <c r="L433" s="432"/>
      <c r="M433" s="432"/>
      <c r="N433" s="432">
        <v>1</v>
      </c>
      <c r="O433" s="432">
        <v>663</v>
      </c>
      <c r="P433" s="499"/>
      <c r="Q433" s="433">
        <v>663</v>
      </c>
    </row>
    <row r="434" spans="1:17" ht="14.45" customHeight="1" x14ac:dyDescent="0.2">
      <c r="A434" s="427" t="s">
        <v>2042</v>
      </c>
      <c r="B434" s="428" t="s">
        <v>1847</v>
      </c>
      <c r="C434" s="428" t="s">
        <v>1848</v>
      </c>
      <c r="D434" s="428" t="s">
        <v>1855</v>
      </c>
      <c r="E434" s="428" t="s">
        <v>1856</v>
      </c>
      <c r="F434" s="432">
        <v>5</v>
      </c>
      <c r="G434" s="432">
        <v>5170</v>
      </c>
      <c r="H434" s="432">
        <v>0.82063492063492061</v>
      </c>
      <c r="I434" s="432">
        <v>1034</v>
      </c>
      <c r="J434" s="432">
        <v>6</v>
      </c>
      <c r="K434" s="432">
        <v>6300</v>
      </c>
      <c r="L434" s="432">
        <v>1</v>
      </c>
      <c r="M434" s="432">
        <v>1050</v>
      </c>
      <c r="N434" s="432"/>
      <c r="O434" s="432"/>
      <c r="P434" s="499"/>
      <c r="Q434" s="433"/>
    </row>
    <row r="435" spans="1:17" ht="14.45" customHeight="1" x14ac:dyDescent="0.2">
      <c r="A435" s="427" t="s">
        <v>2042</v>
      </c>
      <c r="B435" s="428" t="s">
        <v>1847</v>
      </c>
      <c r="C435" s="428" t="s">
        <v>1848</v>
      </c>
      <c r="D435" s="428" t="s">
        <v>1859</v>
      </c>
      <c r="E435" s="428" t="s">
        <v>1860</v>
      </c>
      <c r="F435" s="432">
        <v>5</v>
      </c>
      <c r="G435" s="432">
        <v>4215</v>
      </c>
      <c r="H435" s="432">
        <v>0.83037825059101655</v>
      </c>
      <c r="I435" s="432">
        <v>843</v>
      </c>
      <c r="J435" s="432">
        <v>6</v>
      </c>
      <c r="K435" s="432">
        <v>5076</v>
      </c>
      <c r="L435" s="432">
        <v>1</v>
      </c>
      <c r="M435" s="432">
        <v>846</v>
      </c>
      <c r="N435" s="432"/>
      <c r="O435" s="432"/>
      <c r="P435" s="499"/>
      <c r="Q435" s="433"/>
    </row>
    <row r="436" spans="1:17" ht="14.45" customHeight="1" x14ac:dyDescent="0.2">
      <c r="A436" s="427" t="s">
        <v>2042</v>
      </c>
      <c r="B436" s="428" t="s">
        <v>1847</v>
      </c>
      <c r="C436" s="428" t="s">
        <v>1848</v>
      </c>
      <c r="D436" s="428" t="s">
        <v>1863</v>
      </c>
      <c r="E436" s="428" t="s">
        <v>1864</v>
      </c>
      <c r="F436" s="432">
        <v>1</v>
      </c>
      <c r="G436" s="432">
        <v>814</v>
      </c>
      <c r="H436" s="432">
        <v>0.2524813895781638</v>
      </c>
      <c r="I436" s="432">
        <v>814</v>
      </c>
      <c r="J436" s="432">
        <v>4</v>
      </c>
      <c r="K436" s="432">
        <v>3224</v>
      </c>
      <c r="L436" s="432">
        <v>1</v>
      </c>
      <c r="M436" s="432">
        <v>806</v>
      </c>
      <c r="N436" s="432">
        <v>3</v>
      </c>
      <c r="O436" s="432">
        <v>2424</v>
      </c>
      <c r="P436" s="499">
        <v>0.75186104218362282</v>
      </c>
      <c r="Q436" s="433">
        <v>808</v>
      </c>
    </row>
    <row r="437" spans="1:17" ht="14.45" customHeight="1" x14ac:dyDescent="0.2">
      <c r="A437" s="427" t="s">
        <v>2042</v>
      </c>
      <c r="B437" s="428" t="s">
        <v>1847</v>
      </c>
      <c r="C437" s="428" t="s">
        <v>1848</v>
      </c>
      <c r="D437" s="428" t="s">
        <v>1865</v>
      </c>
      <c r="E437" s="428" t="s">
        <v>1866</v>
      </c>
      <c r="F437" s="432">
        <v>1</v>
      </c>
      <c r="G437" s="432">
        <v>814</v>
      </c>
      <c r="H437" s="432">
        <v>0.2524813895781638</v>
      </c>
      <c r="I437" s="432">
        <v>814</v>
      </c>
      <c r="J437" s="432">
        <v>4</v>
      </c>
      <c r="K437" s="432">
        <v>3224</v>
      </c>
      <c r="L437" s="432">
        <v>1</v>
      </c>
      <c r="M437" s="432">
        <v>806</v>
      </c>
      <c r="N437" s="432">
        <v>3</v>
      </c>
      <c r="O437" s="432">
        <v>2424</v>
      </c>
      <c r="P437" s="499">
        <v>0.75186104218362282</v>
      </c>
      <c r="Q437" s="433">
        <v>808</v>
      </c>
    </row>
    <row r="438" spans="1:17" ht="14.45" customHeight="1" x14ac:dyDescent="0.2">
      <c r="A438" s="427" t="s">
        <v>2042</v>
      </c>
      <c r="B438" s="428" t="s">
        <v>1847</v>
      </c>
      <c r="C438" s="428" t="s">
        <v>1848</v>
      </c>
      <c r="D438" s="428" t="s">
        <v>1867</v>
      </c>
      <c r="E438" s="428" t="s">
        <v>1868</v>
      </c>
      <c r="F438" s="432">
        <v>86</v>
      </c>
      <c r="G438" s="432">
        <v>14448</v>
      </c>
      <c r="H438" s="432">
        <v>0.85148514851485146</v>
      </c>
      <c r="I438" s="432">
        <v>168</v>
      </c>
      <c r="J438" s="432">
        <v>101</v>
      </c>
      <c r="K438" s="432">
        <v>16968</v>
      </c>
      <c r="L438" s="432">
        <v>1</v>
      </c>
      <c r="M438" s="432">
        <v>168</v>
      </c>
      <c r="N438" s="432">
        <v>70</v>
      </c>
      <c r="O438" s="432">
        <v>11760</v>
      </c>
      <c r="P438" s="499">
        <v>0.69306930693069302</v>
      </c>
      <c r="Q438" s="433">
        <v>168</v>
      </c>
    </row>
    <row r="439" spans="1:17" ht="14.45" customHeight="1" x14ac:dyDescent="0.2">
      <c r="A439" s="427" t="s">
        <v>2042</v>
      </c>
      <c r="B439" s="428" t="s">
        <v>1847</v>
      </c>
      <c r="C439" s="428" t="s">
        <v>1848</v>
      </c>
      <c r="D439" s="428" t="s">
        <v>1869</v>
      </c>
      <c r="E439" s="428" t="s">
        <v>1870</v>
      </c>
      <c r="F439" s="432">
        <v>83</v>
      </c>
      <c r="G439" s="432">
        <v>14442</v>
      </c>
      <c r="H439" s="432">
        <v>0.85964285714285715</v>
      </c>
      <c r="I439" s="432">
        <v>174</v>
      </c>
      <c r="J439" s="432">
        <v>96</v>
      </c>
      <c r="K439" s="432">
        <v>16800</v>
      </c>
      <c r="L439" s="432">
        <v>1</v>
      </c>
      <c r="M439" s="432">
        <v>175</v>
      </c>
      <c r="N439" s="432">
        <v>50</v>
      </c>
      <c r="O439" s="432">
        <v>8750</v>
      </c>
      <c r="P439" s="499">
        <v>0.52083333333333337</v>
      </c>
      <c r="Q439" s="433">
        <v>175</v>
      </c>
    </row>
    <row r="440" spans="1:17" ht="14.45" customHeight="1" x14ac:dyDescent="0.2">
      <c r="A440" s="427" t="s">
        <v>2042</v>
      </c>
      <c r="B440" s="428" t="s">
        <v>1847</v>
      </c>
      <c r="C440" s="428" t="s">
        <v>1848</v>
      </c>
      <c r="D440" s="428" t="s">
        <v>1871</v>
      </c>
      <c r="E440" s="428" t="s">
        <v>1872</v>
      </c>
      <c r="F440" s="432">
        <v>6</v>
      </c>
      <c r="G440" s="432">
        <v>2112</v>
      </c>
      <c r="H440" s="432">
        <v>1.4957507082152974</v>
      </c>
      <c r="I440" s="432">
        <v>352</v>
      </c>
      <c r="J440" s="432">
        <v>4</v>
      </c>
      <c r="K440" s="432">
        <v>1412</v>
      </c>
      <c r="L440" s="432">
        <v>1</v>
      </c>
      <c r="M440" s="432">
        <v>353</v>
      </c>
      <c r="N440" s="432">
        <v>3</v>
      </c>
      <c r="O440" s="432">
        <v>1062</v>
      </c>
      <c r="P440" s="499">
        <v>0.75212464589235128</v>
      </c>
      <c r="Q440" s="433">
        <v>354</v>
      </c>
    </row>
    <row r="441" spans="1:17" ht="14.45" customHeight="1" x14ac:dyDescent="0.2">
      <c r="A441" s="427" t="s">
        <v>2042</v>
      </c>
      <c r="B441" s="428" t="s">
        <v>1847</v>
      </c>
      <c r="C441" s="428" t="s">
        <v>1848</v>
      </c>
      <c r="D441" s="428" t="s">
        <v>1995</v>
      </c>
      <c r="E441" s="428" t="s">
        <v>1996</v>
      </c>
      <c r="F441" s="432">
        <v>26</v>
      </c>
      <c r="G441" s="432">
        <v>26988</v>
      </c>
      <c r="H441" s="432">
        <v>0.28861084376002566</v>
      </c>
      <c r="I441" s="432">
        <v>1038</v>
      </c>
      <c r="J441" s="432">
        <v>90</v>
      </c>
      <c r="K441" s="432">
        <v>93510</v>
      </c>
      <c r="L441" s="432">
        <v>1</v>
      </c>
      <c r="M441" s="432">
        <v>1039</v>
      </c>
      <c r="N441" s="432">
        <v>70</v>
      </c>
      <c r="O441" s="432">
        <v>72800</v>
      </c>
      <c r="P441" s="499">
        <v>0.77852636081702487</v>
      </c>
      <c r="Q441" s="433">
        <v>1040</v>
      </c>
    </row>
    <row r="442" spans="1:17" ht="14.45" customHeight="1" x14ac:dyDescent="0.2">
      <c r="A442" s="427" t="s">
        <v>2042</v>
      </c>
      <c r="B442" s="428" t="s">
        <v>1847</v>
      </c>
      <c r="C442" s="428" t="s">
        <v>1848</v>
      </c>
      <c r="D442" s="428" t="s">
        <v>1873</v>
      </c>
      <c r="E442" s="428" t="s">
        <v>1874</v>
      </c>
      <c r="F442" s="432">
        <v>3</v>
      </c>
      <c r="G442" s="432">
        <v>570</v>
      </c>
      <c r="H442" s="432">
        <v>2.9842931937172774</v>
      </c>
      <c r="I442" s="432">
        <v>190</v>
      </c>
      <c r="J442" s="432">
        <v>1</v>
      </c>
      <c r="K442" s="432">
        <v>191</v>
      </c>
      <c r="L442" s="432">
        <v>1</v>
      </c>
      <c r="M442" s="432">
        <v>191</v>
      </c>
      <c r="N442" s="432">
        <v>1</v>
      </c>
      <c r="O442" s="432">
        <v>191</v>
      </c>
      <c r="P442" s="499">
        <v>1</v>
      </c>
      <c r="Q442" s="433">
        <v>191</v>
      </c>
    </row>
    <row r="443" spans="1:17" ht="14.45" customHeight="1" x14ac:dyDescent="0.2">
      <c r="A443" s="427" t="s">
        <v>2042</v>
      </c>
      <c r="B443" s="428" t="s">
        <v>1847</v>
      </c>
      <c r="C443" s="428" t="s">
        <v>1848</v>
      </c>
      <c r="D443" s="428" t="s">
        <v>1875</v>
      </c>
      <c r="E443" s="428" t="s">
        <v>1876</v>
      </c>
      <c r="F443" s="432">
        <v>5</v>
      </c>
      <c r="G443" s="432">
        <v>4115</v>
      </c>
      <c r="H443" s="432">
        <v>0.19230769230769232</v>
      </c>
      <c r="I443" s="432">
        <v>823</v>
      </c>
      <c r="J443" s="432">
        <v>26</v>
      </c>
      <c r="K443" s="432">
        <v>21398</v>
      </c>
      <c r="L443" s="432">
        <v>1</v>
      </c>
      <c r="M443" s="432">
        <v>823</v>
      </c>
      <c r="N443" s="432">
        <v>8</v>
      </c>
      <c r="O443" s="432">
        <v>6584</v>
      </c>
      <c r="P443" s="499">
        <v>0.30769230769230771</v>
      </c>
      <c r="Q443" s="433">
        <v>823</v>
      </c>
    </row>
    <row r="444" spans="1:17" ht="14.45" customHeight="1" x14ac:dyDescent="0.2">
      <c r="A444" s="427" t="s">
        <v>2042</v>
      </c>
      <c r="B444" s="428" t="s">
        <v>1847</v>
      </c>
      <c r="C444" s="428" t="s">
        <v>1848</v>
      </c>
      <c r="D444" s="428" t="s">
        <v>1879</v>
      </c>
      <c r="E444" s="428" t="s">
        <v>1880</v>
      </c>
      <c r="F444" s="432">
        <v>81</v>
      </c>
      <c r="G444" s="432">
        <v>44550</v>
      </c>
      <c r="H444" s="432">
        <v>0.82503055668728476</v>
      </c>
      <c r="I444" s="432">
        <v>550</v>
      </c>
      <c r="J444" s="432">
        <v>98</v>
      </c>
      <c r="K444" s="432">
        <v>53998</v>
      </c>
      <c r="L444" s="432">
        <v>1</v>
      </c>
      <c r="M444" s="432">
        <v>551</v>
      </c>
      <c r="N444" s="432">
        <v>50</v>
      </c>
      <c r="O444" s="432">
        <v>27600</v>
      </c>
      <c r="P444" s="499">
        <v>0.51113004185340194</v>
      </c>
      <c r="Q444" s="433">
        <v>552</v>
      </c>
    </row>
    <row r="445" spans="1:17" ht="14.45" customHeight="1" x14ac:dyDescent="0.2">
      <c r="A445" s="427" t="s">
        <v>2042</v>
      </c>
      <c r="B445" s="428" t="s">
        <v>1847</v>
      </c>
      <c r="C445" s="428" t="s">
        <v>1848</v>
      </c>
      <c r="D445" s="428" t="s">
        <v>1881</v>
      </c>
      <c r="E445" s="428" t="s">
        <v>1882</v>
      </c>
      <c r="F445" s="432">
        <v>11</v>
      </c>
      <c r="G445" s="432">
        <v>7205</v>
      </c>
      <c r="H445" s="432">
        <v>1.2203590785907859</v>
      </c>
      <c r="I445" s="432">
        <v>655</v>
      </c>
      <c r="J445" s="432">
        <v>9</v>
      </c>
      <c r="K445" s="432">
        <v>5904</v>
      </c>
      <c r="L445" s="432">
        <v>1</v>
      </c>
      <c r="M445" s="432">
        <v>656</v>
      </c>
      <c r="N445" s="432">
        <v>4</v>
      </c>
      <c r="O445" s="432">
        <v>2628</v>
      </c>
      <c r="P445" s="499">
        <v>0.4451219512195122</v>
      </c>
      <c r="Q445" s="433">
        <v>657</v>
      </c>
    </row>
    <row r="446" spans="1:17" ht="14.45" customHeight="1" x14ac:dyDescent="0.2">
      <c r="A446" s="427" t="s">
        <v>2042</v>
      </c>
      <c r="B446" s="428" t="s">
        <v>1847</v>
      </c>
      <c r="C446" s="428" t="s">
        <v>1848</v>
      </c>
      <c r="D446" s="428" t="s">
        <v>1883</v>
      </c>
      <c r="E446" s="428" t="s">
        <v>1884</v>
      </c>
      <c r="F446" s="432">
        <v>11</v>
      </c>
      <c r="G446" s="432">
        <v>7205</v>
      </c>
      <c r="H446" s="432">
        <v>1.2203590785907859</v>
      </c>
      <c r="I446" s="432">
        <v>655</v>
      </c>
      <c r="J446" s="432">
        <v>9</v>
      </c>
      <c r="K446" s="432">
        <v>5904</v>
      </c>
      <c r="L446" s="432">
        <v>1</v>
      </c>
      <c r="M446" s="432">
        <v>656</v>
      </c>
      <c r="N446" s="432">
        <v>4</v>
      </c>
      <c r="O446" s="432">
        <v>2628</v>
      </c>
      <c r="P446" s="499">
        <v>0.4451219512195122</v>
      </c>
      <c r="Q446" s="433">
        <v>657</v>
      </c>
    </row>
    <row r="447" spans="1:17" ht="14.45" customHeight="1" x14ac:dyDescent="0.2">
      <c r="A447" s="427" t="s">
        <v>2042</v>
      </c>
      <c r="B447" s="428" t="s">
        <v>1847</v>
      </c>
      <c r="C447" s="428" t="s">
        <v>1848</v>
      </c>
      <c r="D447" s="428" t="s">
        <v>1885</v>
      </c>
      <c r="E447" s="428" t="s">
        <v>1886</v>
      </c>
      <c r="F447" s="432">
        <v>23</v>
      </c>
      <c r="G447" s="432">
        <v>15617</v>
      </c>
      <c r="H447" s="432">
        <v>0.92</v>
      </c>
      <c r="I447" s="432">
        <v>679</v>
      </c>
      <c r="J447" s="432">
        <v>25</v>
      </c>
      <c r="K447" s="432">
        <v>16975</v>
      </c>
      <c r="L447" s="432">
        <v>1</v>
      </c>
      <c r="M447" s="432">
        <v>679</v>
      </c>
      <c r="N447" s="432">
        <v>15</v>
      </c>
      <c r="O447" s="432">
        <v>10200</v>
      </c>
      <c r="P447" s="499">
        <v>0.60088365243004416</v>
      </c>
      <c r="Q447" s="433">
        <v>680</v>
      </c>
    </row>
    <row r="448" spans="1:17" ht="14.45" customHeight="1" x14ac:dyDescent="0.2">
      <c r="A448" s="427" t="s">
        <v>2042</v>
      </c>
      <c r="B448" s="428" t="s">
        <v>1847</v>
      </c>
      <c r="C448" s="428" t="s">
        <v>1848</v>
      </c>
      <c r="D448" s="428" t="s">
        <v>1887</v>
      </c>
      <c r="E448" s="428" t="s">
        <v>1888</v>
      </c>
      <c r="F448" s="432">
        <v>21</v>
      </c>
      <c r="G448" s="432">
        <v>10794</v>
      </c>
      <c r="H448" s="432">
        <v>1.3972815533980583</v>
      </c>
      <c r="I448" s="432">
        <v>514</v>
      </c>
      <c r="J448" s="432">
        <v>15</v>
      </c>
      <c r="K448" s="432">
        <v>7725</v>
      </c>
      <c r="L448" s="432">
        <v>1</v>
      </c>
      <c r="M448" s="432">
        <v>515</v>
      </c>
      <c r="N448" s="432">
        <v>3</v>
      </c>
      <c r="O448" s="432">
        <v>1548</v>
      </c>
      <c r="P448" s="499">
        <v>0.20038834951456311</v>
      </c>
      <c r="Q448" s="433">
        <v>516</v>
      </c>
    </row>
    <row r="449" spans="1:17" ht="14.45" customHeight="1" x14ac:dyDescent="0.2">
      <c r="A449" s="427" t="s">
        <v>2042</v>
      </c>
      <c r="B449" s="428" t="s">
        <v>1847</v>
      </c>
      <c r="C449" s="428" t="s">
        <v>1848</v>
      </c>
      <c r="D449" s="428" t="s">
        <v>1889</v>
      </c>
      <c r="E449" s="428" t="s">
        <v>1890</v>
      </c>
      <c r="F449" s="432">
        <v>21</v>
      </c>
      <c r="G449" s="432">
        <v>8904</v>
      </c>
      <c r="H449" s="432">
        <v>1.3967058823529412</v>
      </c>
      <c r="I449" s="432">
        <v>424</v>
      </c>
      <c r="J449" s="432">
        <v>15</v>
      </c>
      <c r="K449" s="432">
        <v>6375</v>
      </c>
      <c r="L449" s="432">
        <v>1</v>
      </c>
      <c r="M449" s="432">
        <v>425</v>
      </c>
      <c r="N449" s="432">
        <v>3</v>
      </c>
      <c r="O449" s="432">
        <v>1278</v>
      </c>
      <c r="P449" s="499">
        <v>0.20047058823529412</v>
      </c>
      <c r="Q449" s="433">
        <v>426</v>
      </c>
    </row>
    <row r="450" spans="1:17" ht="14.45" customHeight="1" x14ac:dyDescent="0.2">
      <c r="A450" s="427" t="s">
        <v>2042</v>
      </c>
      <c r="B450" s="428" t="s">
        <v>1847</v>
      </c>
      <c r="C450" s="428" t="s">
        <v>1848</v>
      </c>
      <c r="D450" s="428" t="s">
        <v>1891</v>
      </c>
      <c r="E450" s="428" t="s">
        <v>1892</v>
      </c>
      <c r="F450" s="432">
        <v>82</v>
      </c>
      <c r="G450" s="432">
        <v>28700</v>
      </c>
      <c r="H450" s="432">
        <v>0.83435083435083435</v>
      </c>
      <c r="I450" s="432">
        <v>350</v>
      </c>
      <c r="J450" s="432">
        <v>98</v>
      </c>
      <c r="K450" s="432">
        <v>34398</v>
      </c>
      <c r="L450" s="432">
        <v>1</v>
      </c>
      <c r="M450" s="432">
        <v>351</v>
      </c>
      <c r="N450" s="432">
        <v>49</v>
      </c>
      <c r="O450" s="432">
        <v>17297</v>
      </c>
      <c r="P450" s="499">
        <v>0.5028490028490028</v>
      </c>
      <c r="Q450" s="433">
        <v>353</v>
      </c>
    </row>
    <row r="451" spans="1:17" ht="14.45" customHeight="1" x14ac:dyDescent="0.2">
      <c r="A451" s="427" t="s">
        <v>2042</v>
      </c>
      <c r="B451" s="428" t="s">
        <v>1847</v>
      </c>
      <c r="C451" s="428" t="s">
        <v>1848</v>
      </c>
      <c r="D451" s="428" t="s">
        <v>1893</v>
      </c>
      <c r="E451" s="428" t="s">
        <v>1894</v>
      </c>
      <c r="F451" s="432">
        <v>15</v>
      </c>
      <c r="G451" s="432">
        <v>3330</v>
      </c>
      <c r="H451" s="432">
        <v>0.33183856502242154</v>
      </c>
      <c r="I451" s="432">
        <v>222</v>
      </c>
      <c r="J451" s="432">
        <v>45</v>
      </c>
      <c r="K451" s="432">
        <v>10035</v>
      </c>
      <c r="L451" s="432">
        <v>1</v>
      </c>
      <c r="M451" s="432">
        <v>223</v>
      </c>
      <c r="N451" s="432">
        <v>36</v>
      </c>
      <c r="O451" s="432">
        <v>8064</v>
      </c>
      <c r="P451" s="499">
        <v>0.80358744394618831</v>
      </c>
      <c r="Q451" s="433">
        <v>224</v>
      </c>
    </row>
    <row r="452" spans="1:17" ht="14.45" customHeight="1" x14ac:dyDescent="0.2">
      <c r="A452" s="427" t="s">
        <v>2042</v>
      </c>
      <c r="B452" s="428" t="s">
        <v>1847</v>
      </c>
      <c r="C452" s="428" t="s">
        <v>1848</v>
      </c>
      <c r="D452" s="428" t="s">
        <v>1895</v>
      </c>
      <c r="E452" s="428" t="s">
        <v>1896</v>
      </c>
      <c r="F452" s="432">
        <v>324</v>
      </c>
      <c r="G452" s="432">
        <v>164916</v>
      </c>
      <c r="H452" s="432">
        <v>0.78027593254982119</v>
      </c>
      <c r="I452" s="432">
        <v>509</v>
      </c>
      <c r="J452" s="432">
        <v>412</v>
      </c>
      <c r="K452" s="432">
        <v>211356</v>
      </c>
      <c r="L452" s="432">
        <v>1</v>
      </c>
      <c r="M452" s="432">
        <v>513</v>
      </c>
      <c r="N452" s="432">
        <v>360</v>
      </c>
      <c r="O452" s="432">
        <v>186120</v>
      </c>
      <c r="P452" s="499">
        <v>0.88059955714529037</v>
      </c>
      <c r="Q452" s="433">
        <v>517</v>
      </c>
    </row>
    <row r="453" spans="1:17" ht="14.45" customHeight="1" x14ac:dyDescent="0.2">
      <c r="A453" s="427" t="s">
        <v>2042</v>
      </c>
      <c r="B453" s="428" t="s">
        <v>1847</v>
      </c>
      <c r="C453" s="428" t="s">
        <v>1848</v>
      </c>
      <c r="D453" s="428" t="s">
        <v>1899</v>
      </c>
      <c r="E453" s="428" t="s">
        <v>1900</v>
      </c>
      <c r="F453" s="432">
        <v>3</v>
      </c>
      <c r="G453" s="432">
        <v>717</v>
      </c>
      <c r="H453" s="432">
        <v>2.9874999999999998</v>
      </c>
      <c r="I453" s="432">
        <v>239</v>
      </c>
      <c r="J453" s="432">
        <v>1</v>
      </c>
      <c r="K453" s="432">
        <v>240</v>
      </c>
      <c r="L453" s="432">
        <v>1</v>
      </c>
      <c r="M453" s="432">
        <v>240</v>
      </c>
      <c r="N453" s="432">
        <v>1</v>
      </c>
      <c r="O453" s="432">
        <v>240</v>
      </c>
      <c r="P453" s="499">
        <v>1</v>
      </c>
      <c r="Q453" s="433">
        <v>240</v>
      </c>
    </row>
    <row r="454" spans="1:17" ht="14.45" customHeight="1" x14ac:dyDescent="0.2">
      <c r="A454" s="427" t="s">
        <v>2042</v>
      </c>
      <c r="B454" s="428" t="s">
        <v>1847</v>
      </c>
      <c r="C454" s="428" t="s">
        <v>1848</v>
      </c>
      <c r="D454" s="428" t="s">
        <v>1901</v>
      </c>
      <c r="E454" s="428" t="s">
        <v>1902</v>
      </c>
      <c r="F454" s="432">
        <v>65</v>
      </c>
      <c r="G454" s="432">
        <v>7215</v>
      </c>
      <c r="H454" s="432">
        <v>0.76470588235294112</v>
      </c>
      <c r="I454" s="432">
        <v>111</v>
      </c>
      <c r="J454" s="432">
        <v>85</v>
      </c>
      <c r="K454" s="432">
        <v>9435</v>
      </c>
      <c r="L454" s="432">
        <v>1</v>
      </c>
      <c r="M454" s="432">
        <v>111</v>
      </c>
      <c r="N454" s="432">
        <v>49</v>
      </c>
      <c r="O454" s="432">
        <v>5488</v>
      </c>
      <c r="P454" s="499">
        <v>0.58166401695813463</v>
      </c>
      <c r="Q454" s="433">
        <v>112</v>
      </c>
    </row>
    <row r="455" spans="1:17" ht="14.45" customHeight="1" x14ac:dyDescent="0.2">
      <c r="A455" s="427" t="s">
        <v>2042</v>
      </c>
      <c r="B455" s="428" t="s">
        <v>1847</v>
      </c>
      <c r="C455" s="428" t="s">
        <v>1848</v>
      </c>
      <c r="D455" s="428" t="s">
        <v>1903</v>
      </c>
      <c r="E455" s="428" t="s">
        <v>1904</v>
      </c>
      <c r="F455" s="432">
        <v>35</v>
      </c>
      <c r="G455" s="432">
        <v>10920</v>
      </c>
      <c r="H455" s="432">
        <v>1.09375</v>
      </c>
      <c r="I455" s="432">
        <v>312</v>
      </c>
      <c r="J455" s="432">
        <v>32</v>
      </c>
      <c r="K455" s="432">
        <v>9984</v>
      </c>
      <c r="L455" s="432">
        <v>1</v>
      </c>
      <c r="M455" s="432">
        <v>312</v>
      </c>
      <c r="N455" s="432">
        <v>8</v>
      </c>
      <c r="O455" s="432">
        <v>2504</v>
      </c>
      <c r="P455" s="499">
        <v>0.25080128205128205</v>
      </c>
      <c r="Q455" s="433">
        <v>313</v>
      </c>
    </row>
    <row r="456" spans="1:17" ht="14.45" customHeight="1" x14ac:dyDescent="0.2">
      <c r="A456" s="427" t="s">
        <v>2042</v>
      </c>
      <c r="B456" s="428" t="s">
        <v>1847</v>
      </c>
      <c r="C456" s="428" t="s">
        <v>1848</v>
      </c>
      <c r="D456" s="428" t="s">
        <v>1905</v>
      </c>
      <c r="E456" s="428" t="s">
        <v>1906</v>
      </c>
      <c r="F456" s="432">
        <v>8</v>
      </c>
      <c r="G456" s="432">
        <v>96</v>
      </c>
      <c r="H456" s="432"/>
      <c r="I456" s="432">
        <v>12</v>
      </c>
      <c r="J456" s="432"/>
      <c r="K456" s="432"/>
      <c r="L456" s="432"/>
      <c r="M456" s="432"/>
      <c r="N456" s="432"/>
      <c r="O456" s="432"/>
      <c r="P456" s="499"/>
      <c r="Q456" s="433"/>
    </row>
    <row r="457" spans="1:17" ht="14.45" customHeight="1" x14ac:dyDescent="0.2">
      <c r="A457" s="427" t="s">
        <v>2042</v>
      </c>
      <c r="B457" s="428" t="s">
        <v>1847</v>
      </c>
      <c r="C457" s="428" t="s">
        <v>1848</v>
      </c>
      <c r="D457" s="428" t="s">
        <v>1907</v>
      </c>
      <c r="E457" s="428" t="s">
        <v>1908</v>
      </c>
      <c r="F457" s="432">
        <v>13</v>
      </c>
      <c r="G457" s="432">
        <v>221</v>
      </c>
      <c r="H457" s="432">
        <v>1.0833333333333333</v>
      </c>
      <c r="I457" s="432">
        <v>17</v>
      </c>
      <c r="J457" s="432">
        <v>12</v>
      </c>
      <c r="K457" s="432">
        <v>204</v>
      </c>
      <c r="L457" s="432">
        <v>1</v>
      </c>
      <c r="M457" s="432">
        <v>17</v>
      </c>
      <c r="N457" s="432">
        <v>8</v>
      </c>
      <c r="O457" s="432">
        <v>136</v>
      </c>
      <c r="P457" s="499">
        <v>0.66666666666666663</v>
      </c>
      <c r="Q457" s="433">
        <v>17</v>
      </c>
    </row>
    <row r="458" spans="1:17" ht="14.45" customHeight="1" x14ac:dyDescent="0.2">
      <c r="A458" s="427" t="s">
        <v>2042</v>
      </c>
      <c r="B458" s="428" t="s">
        <v>1847</v>
      </c>
      <c r="C458" s="428" t="s">
        <v>1848</v>
      </c>
      <c r="D458" s="428" t="s">
        <v>1911</v>
      </c>
      <c r="E458" s="428" t="s">
        <v>1912</v>
      </c>
      <c r="F458" s="432">
        <v>613</v>
      </c>
      <c r="G458" s="432">
        <v>214550</v>
      </c>
      <c r="H458" s="432">
        <v>0.81937474698868795</v>
      </c>
      <c r="I458" s="432">
        <v>350</v>
      </c>
      <c r="J458" s="432">
        <v>746</v>
      </c>
      <c r="K458" s="432">
        <v>261846</v>
      </c>
      <c r="L458" s="432">
        <v>1</v>
      </c>
      <c r="M458" s="432">
        <v>351</v>
      </c>
      <c r="N458" s="432">
        <v>651</v>
      </c>
      <c r="O458" s="432">
        <v>229152</v>
      </c>
      <c r="P458" s="499">
        <v>0.87514034967118082</v>
      </c>
      <c r="Q458" s="433">
        <v>352</v>
      </c>
    </row>
    <row r="459" spans="1:17" ht="14.45" customHeight="1" x14ac:dyDescent="0.2">
      <c r="A459" s="427" t="s">
        <v>2042</v>
      </c>
      <c r="B459" s="428" t="s">
        <v>1847</v>
      </c>
      <c r="C459" s="428" t="s">
        <v>1848</v>
      </c>
      <c r="D459" s="428" t="s">
        <v>1913</v>
      </c>
      <c r="E459" s="428" t="s">
        <v>1914</v>
      </c>
      <c r="F459" s="432">
        <v>1</v>
      </c>
      <c r="G459" s="432">
        <v>149</v>
      </c>
      <c r="H459" s="432"/>
      <c r="I459" s="432">
        <v>149</v>
      </c>
      <c r="J459" s="432"/>
      <c r="K459" s="432"/>
      <c r="L459" s="432"/>
      <c r="M459" s="432"/>
      <c r="N459" s="432"/>
      <c r="O459" s="432"/>
      <c r="P459" s="499"/>
      <c r="Q459" s="433"/>
    </row>
    <row r="460" spans="1:17" ht="14.45" customHeight="1" x14ac:dyDescent="0.2">
      <c r="A460" s="427" t="s">
        <v>2042</v>
      </c>
      <c r="B460" s="428" t="s">
        <v>1847</v>
      </c>
      <c r="C460" s="428" t="s">
        <v>1848</v>
      </c>
      <c r="D460" s="428" t="s">
        <v>1917</v>
      </c>
      <c r="E460" s="428" t="s">
        <v>1918</v>
      </c>
      <c r="F460" s="432">
        <v>3</v>
      </c>
      <c r="G460" s="432">
        <v>885</v>
      </c>
      <c r="H460" s="432">
        <v>2.9898648648648649</v>
      </c>
      <c r="I460" s="432">
        <v>295</v>
      </c>
      <c r="J460" s="432">
        <v>1</v>
      </c>
      <c r="K460" s="432">
        <v>296</v>
      </c>
      <c r="L460" s="432">
        <v>1</v>
      </c>
      <c r="M460" s="432">
        <v>296</v>
      </c>
      <c r="N460" s="432">
        <v>1</v>
      </c>
      <c r="O460" s="432">
        <v>297</v>
      </c>
      <c r="P460" s="499">
        <v>1.0033783783783783</v>
      </c>
      <c r="Q460" s="433">
        <v>297</v>
      </c>
    </row>
    <row r="461" spans="1:17" ht="14.45" customHeight="1" x14ac:dyDescent="0.2">
      <c r="A461" s="427" t="s">
        <v>2042</v>
      </c>
      <c r="B461" s="428" t="s">
        <v>1847</v>
      </c>
      <c r="C461" s="428" t="s">
        <v>1848</v>
      </c>
      <c r="D461" s="428" t="s">
        <v>1919</v>
      </c>
      <c r="E461" s="428" t="s">
        <v>1920</v>
      </c>
      <c r="F461" s="432">
        <v>81</v>
      </c>
      <c r="G461" s="432">
        <v>17010</v>
      </c>
      <c r="H461" s="432">
        <v>0.83109395612449311</v>
      </c>
      <c r="I461" s="432">
        <v>210</v>
      </c>
      <c r="J461" s="432">
        <v>97</v>
      </c>
      <c r="K461" s="432">
        <v>20467</v>
      </c>
      <c r="L461" s="432">
        <v>1</v>
      </c>
      <c r="M461" s="432">
        <v>211</v>
      </c>
      <c r="N461" s="432">
        <v>50</v>
      </c>
      <c r="O461" s="432">
        <v>10650</v>
      </c>
      <c r="P461" s="499">
        <v>0.52034983143597013</v>
      </c>
      <c r="Q461" s="433">
        <v>213</v>
      </c>
    </row>
    <row r="462" spans="1:17" ht="14.45" customHeight="1" x14ac:dyDescent="0.2">
      <c r="A462" s="427" t="s">
        <v>2042</v>
      </c>
      <c r="B462" s="428" t="s">
        <v>1847</v>
      </c>
      <c r="C462" s="428" t="s">
        <v>1848</v>
      </c>
      <c r="D462" s="428" t="s">
        <v>1921</v>
      </c>
      <c r="E462" s="428" t="s">
        <v>1922</v>
      </c>
      <c r="F462" s="432">
        <v>80</v>
      </c>
      <c r="G462" s="432">
        <v>3200</v>
      </c>
      <c r="H462" s="432">
        <v>0.84210526315789469</v>
      </c>
      <c r="I462" s="432">
        <v>40</v>
      </c>
      <c r="J462" s="432">
        <v>95</v>
      </c>
      <c r="K462" s="432">
        <v>3800</v>
      </c>
      <c r="L462" s="432">
        <v>1</v>
      </c>
      <c r="M462" s="432">
        <v>40</v>
      </c>
      <c r="N462" s="432">
        <v>49</v>
      </c>
      <c r="O462" s="432">
        <v>1960</v>
      </c>
      <c r="P462" s="499">
        <v>0.51578947368421058</v>
      </c>
      <c r="Q462" s="433">
        <v>40</v>
      </c>
    </row>
    <row r="463" spans="1:17" ht="14.45" customHeight="1" x14ac:dyDescent="0.2">
      <c r="A463" s="427" t="s">
        <v>2042</v>
      </c>
      <c r="B463" s="428" t="s">
        <v>1847</v>
      </c>
      <c r="C463" s="428" t="s">
        <v>1848</v>
      </c>
      <c r="D463" s="428" t="s">
        <v>1923</v>
      </c>
      <c r="E463" s="428" t="s">
        <v>1924</v>
      </c>
      <c r="F463" s="432"/>
      <c r="G463" s="432"/>
      <c r="H463" s="432"/>
      <c r="I463" s="432"/>
      <c r="J463" s="432">
        <v>2</v>
      </c>
      <c r="K463" s="432">
        <v>10060</v>
      </c>
      <c r="L463" s="432">
        <v>1</v>
      </c>
      <c r="M463" s="432">
        <v>5030</v>
      </c>
      <c r="N463" s="432">
        <v>1</v>
      </c>
      <c r="O463" s="432">
        <v>5035</v>
      </c>
      <c r="P463" s="499">
        <v>0.50049701789264411</v>
      </c>
      <c r="Q463" s="433">
        <v>5035</v>
      </c>
    </row>
    <row r="464" spans="1:17" ht="14.45" customHeight="1" x14ac:dyDescent="0.2">
      <c r="A464" s="427" t="s">
        <v>2042</v>
      </c>
      <c r="B464" s="428" t="s">
        <v>1847</v>
      </c>
      <c r="C464" s="428" t="s">
        <v>1848</v>
      </c>
      <c r="D464" s="428" t="s">
        <v>1925</v>
      </c>
      <c r="E464" s="428" t="s">
        <v>1926</v>
      </c>
      <c r="F464" s="432">
        <v>85</v>
      </c>
      <c r="G464" s="432">
        <v>14535</v>
      </c>
      <c r="H464" s="432">
        <v>0.80952380952380953</v>
      </c>
      <c r="I464" s="432">
        <v>171</v>
      </c>
      <c r="J464" s="432">
        <v>105</v>
      </c>
      <c r="K464" s="432">
        <v>17955</v>
      </c>
      <c r="L464" s="432">
        <v>1</v>
      </c>
      <c r="M464" s="432">
        <v>171</v>
      </c>
      <c r="N464" s="432">
        <v>69</v>
      </c>
      <c r="O464" s="432">
        <v>11799</v>
      </c>
      <c r="P464" s="499">
        <v>0.65714285714285714</v>
      </c>
      <c r="Q464" s="433">
        <v>171</v>
      </c>
    </row>
    <row r="465" spans="1:17" ht="14.45" customHeight="1" x14ac:dyDescent="0.2">
      <c r="A465" s="427" t="s">
        <v>2042</v>
      </c>
      <c r="B465" s="428" t="s">
        <v>1847</v>
      </c>
      <c r="C465" s="428" t="s">
        <v>1848</v>
      </c>
      <c r="D465" s="428" t="s">
        <v>1929</v>
      </c>
      <c r="E465" s="428" t="s">
        <v>1930</v>
      </c>
      <c r="F465" s="432">
        <v>2</v>
      </c>
      <c r="G465" s="432">
        <v>1382</v>
      </c>
      <c r="H465" s="432"/>
      <c r="I465" s="432">
        <v>691</v>
      </c>
      <c r="J465" s="432"/>
      <c r="K465" s="432"/>
      <c r="L465" s="432"/>
      <c r="M465" s="432"/>
      <c r="N465" s="432">
        <v>2</v>
      </c>
      <c r="O465" s="432">
        <v>1386</v>
      </c>
      <c r="P465" s="499"/>
      <c r="Q465" s="433">
        <v>693</v>
      </c>
    </row>
    <row r="466" spans="1:17" ht="14.45" customHeight="1" x14ac:dyDescent="0.2">
      <c r="A466" s="427" t="s">
        <v>2042</v>
      </c>
      <c r="B466" s="428" t="s">
        <v>1847</v>
      </c>
      <c r="C466" s="428" t="s">
        <v>1848</v>
      </c>
      <c r="D466" s="428" t="s">
        <v>1931</v>
      </c>
      <c r="E466" s="428" t="s">
        <v>1932</v>
      </c>
      <c r="F466" s="432">
        <v>96</v>
      </c>
      <c r="G466" s="432">
        <v>33600</v>
      </c>
      <c r="H466" s="432">
        <v>0.92044707429322814</v>
      </c>
      <c r="I466" s="432">
        <v>350</v>
      </c>
      <c r="J466" s="432">
        <v>104</v>
      </c>
      <c r="K466" s="432">
        <v>36504</v>
      </c>
      <c r="L466" s="432">
        <v>1</v>
      </c>
      <c r="M466" s="432">
        <v>351</v>
      </c>
      <c r="N466" s="432">
        <v>65</v>
      </c>
      <c r="O466" s="432">
        <v>22815</v>
      </c>
      <c r="P466" s="499">
        <v>0.625</v>
      </c>
      <c r="Q466" s="433">
        <v>351</v>
      </c>
    </row>
    <row r="467" spans="1:17" ht="14.45" customHeight="1" x14ac:dyDescent="0.2">
      <c r="A467" s="427" t="s">
        <v>2042</v>
      </c>
      <c r="B467" s="428" t="s">
        <v>1847</v>
      </c>
      <c r="C467" s="428" t="s">
        <v>1848</v>
      </c>
      <c r="D467" s="428" t="s">
        <v>1933</v>
      </c>
      <c r="E467" s="428" t="s">
        <v>1934</v>
      </c>
      <c r="F467" s="432">
        <v>84</v>
      </c>
      <c r="G467" s="432">
        <v>14616</v>
      </c>
      <c r="H467" s="432">
        <v>0.83168316831683164</v>
      </c>
      <c r="I467" s="432">
        <v>174</v>
      </c>
      <c r="J467" s="432">
        <v>101</v>
      </c>
      <c r="K467" s="432">
        <v>17574</v>
      </c>
      <c r="L467" s="432">
        <v>1</v>
      </c>
      <c r="M467" s="432">
        <v>174</v>
      </c>
      <c r="N467" s="432">
        <v>68</v>
      </c>
      <c r="O467" s="432">
        <v>11832</v>
      </c>
      <c r="P467" s="499">
        <v>0.67326732673267331</v>
      </c>
      <c r="Q467" s="433">
        <v>174</v>
      </c>
    </row>
    <row r="468" spans="1:17" ht="14.45" customHeight="1" x14ac:dyDescent="0.2">
      <c r="A468" s="427" t="s">
        <v>2042</v>
      </c>
      <c r="B468" s="428" t="s">
        <v>1847</v>
      </c>
      <c r="C468" s="428" t="s">
        <v>1848</v>
      </c>
      <c r="D468" s="428" t="s">
        <v>1935</v>
      </c>
      <c r="E468" s="428" t="s">
        <v>1936</v>
      </c>
      <c r="F468" s="432">
        <v>4</v>
      </c>
      <c r="G468" s="432">
        <v>1604</v>
      </c>
      <c r="H468" s="432"/>
      <c r="I468" s="432">
        <v>401</v>
      </c>
      <c r="J468" s="432"/>
      <c r="K468" s="432"/>
      <c r="L468" s="432"/>
      <c r="M468" s="432"/>
      <c r="N468" s="432">
        <v>6</v>
      </c>
      <c r="O468" s="432">
        <v>2412</v>
      </c>
      <c r="P468" s="499"/>
      <c r="Q468" s="433">
        <v>402</v>
      </c>
    </row>
    <row r="469" spans="1:17" ht="14.45" customHeight="1" x14ac:dyDescent="0.2">
      <c r="A469" s="427" t="s">
        <v>2042</v>
      </c>
      <c r="B469" s="428" t="s">
        <v>1847</v>
      </c>
      <c r="C469" s="428" t="s">
        <v>1848</v>
      </c>
      <c r="D469" s="428" t="s">
        <v>1937</v>
      </c>
      <c r="E469" s="428" t="s">
        <v>1938</v>
      </c>
      <c r="F469" s="432">
        <v>11</v>
      </c>
      <c r="G469" s="432">
        <v>7205</v>
      </c>
      <c r="H469" s="432">
        <v>1.2203590785907859</v>
      </c>
      <c r="I469" s="432">
        <v>655</v>
      </c>
      <c r="J469" s="432">
        <v>9</v>
      </c>
      <c r="K469" s="432">
        <v>5904</v>
      </c>
      <c r="L469" s="432">
        <v>1</v>
      </c>
      <c r="M469" s="432">
        <v>656</v>
      </c>
      <c r="N469" s="432">
        <v>4</v>
      </c>
      <c r="O469" s="432">
        <v>2628</v>
      </c>
      <c r="P469" s="499">
        <v>0.4451219512195122</v>
      </c>
      <c r="Q469" s="433">
        <v>657</v>
      </c>
    </row>
    <row r="470" spans="1:17" ht="14.45" customHeight="1" x14ac:dyDescent="0.2">
      <c r="A470" s="427" t="s">
        <v>2042</v>
      </c>
      <c r="B470" s="428" t="s">
        <v>1847</v>
      </c>
      <c r="C470" s="428" t="s">
        <v>1848</v>
      </c>
      <c r="D470" s="428" t="s">
        <v>1939</v>
      </c>
      <c r="E470" s="428" t="s">
        <v>1940</v>
      </c>
      <c r="F470" s="432">
        <v>11</v>
      </c>
      <c r="G470" s="432">
        <v>7205</v>
      </c>
      <c r="H470" s="432">
        <v>1.2203590785907859</v>
      </c>
      <c r="I470" s="432">
        <v>655</v>
      </c>
      <c r="J470" s="432">
        <v>9</v>
      </c>
      <c r="K470" s="432">
        <v>5904</v>
      </c>
      <c r="L470" s="432">
        <v>1</v>
      </c>
      <c r="M470" s="432">
        <v>656</v>
      </c>
      <c r="N470" s="432">
        <v>4</v>
      </c>
      <c r="O470" s="432">
        <v>2628</v>
      </c>
      <c r="P470" s="499">
        <v>0.4451219512195122</v>
      </c>
      <c r="Q470" s="433">
        <v>657</v>
      </c>
    </row>
    <row r="471" spans="1:17" ht="14.45" customHeight="1" x14ac:dyDescent="0.2">
      <c r="A471" s="427" t="s">
        <v>2042</v>
      </c>
      <c r="B471" s="428" t="s">
        <v>1847</v>
      </c>
      <c r="C471" s="428" t="s">
        <v>1848</v>
      </c>
      <c r="D471" s="428" t="s">
        <v>1943</v>
      </c>
      <c r="E471" s="428" t="s">
        <v>1944</v>
      </c>
      <c r="F471" s="432">
        <v>1</v>
      </c>
      <c r="G471" s="432">
        <v>695</v>
      </c>
      <c r="H471" s="432"/>
      <c r="I471" s="432">
        <v>695</v>
      </c>
      <c r="J471" s="432"/>
      <c r="K471" s="432"/>
      <c r="L471" s="432"/>
      <c r="M471" s="432"/>
      <c r="N471" s="432"/>
      <c r="O471" s="432"/>
      <c r="P471" s="499"/>
      <c r="Q471" s="433"/>
    </row>
    <row r="472" spans="1:17" ht="14.45" customHeight="1" x14ac:dyDescent="0.2">
      <c r="A472" s="427" t="s">
        <v>2042</v>
      </c>
      <c r="B472" s="428" t="s">
        <v>1847</v>
      </c>
      <c r="C472" s="428" t="s">
        <v>1848</v>
      </c>
      <c r="D472" s="428" t="s">
        <v>1945</v>
      </c>
      <c r="E472" s="428" t="s">
        <v>1946</v>
      </c>
      <c r="F472" s="432">
        <v>23</v>
      </c>
      <c r="G472" s="432">
        <v>15617</v>
      </c>
      <c r="H472" s="432">
        <v>0.92</v>
      </c>
      <c r="I472" s="432">
        <v>679</v>
      </c>
      <c r="J472" s="432">
        <v>25</v>
      </c>
      <c r="K472" s="432">
        <v>16975</v>
      </c>
      <c r="L472" s="432">
        <v>1</v>
      </c>
      <c r="M472" s="432">
        <v>679</v>
      </c>
      <c r="N472" s="432">
        <v>15</v>
      </c>
      <c r="O472" s="432">
        <v>10200</v>
      </c>
      <c r="P472" s="499">
        <v>0.60088365243004416</v>
      </c>
      <c r="Q472" s="433">
        <v>680</v>
      </c>
    </row>
    <row r="473" spans="1:17" ht="14.45" customHeight="1" x14ac:dyDescent="0.2">
      <c r="A473" s="427" t="s">
        <v>2042</v>
      </c>
      <c r="B473" s="428" t="s">
        <v>1847</v>
      </c>
      <c r="C473" s="428" t="s">
        <v>1848</v>
      </c>
      <c r="D473" s="428" t="s">
        <v>1947</v>
      </c>
      <c r="E473" s="428" t="s">
        <v>1948</v>
      </c>
      <c r="F473" s="432">
        <v>8</v>
      </c>
      <c r="G473" s="432">
        <v>3824</v>
      </c>
      <c r="H473" s="432">
        <v>0.88888888888888884</v>
      </c>
      <c r="I473" s="432">
        <v>478</v>
      </c>
      <c r="J473" s="432">
        <v>9</v>
      </c>
      <c r="K473" s="432">
        <v>4302</v>
      </c>
      <c r="L473" s="432">
        <v>1</v>
      </c>
      <c r="M473" s="432">
        <v>478</v>
      </c>
      <c r="N473" s="432">
        <v>3</v>
      </c>
      <c r="O473" s="432">
        <v>1437</v>
      </c>
      <c r="P473" s="499">
        <v>0.33403068340306835</v>
      </c>
      <c r="Q473" s="433">
        <v>479</v>
      </c>
    </row>
    <row r="474" spans="1:17" ht="14.45" customHeight="1" x14ac:dyDescent="0.2">
      <c r="A474" s="427" t="s">
        <v>2042</v>
      </c>
      <c r="B474" s="428" t="s">
        <v>1847</v>
      </c>
      <c r="C474" s="428" t="s">
        <v>1848</v>
      </c>
      <c r="D474" s="428" t="s">
        <v>1949</v>
      </c>
      <c r="E474" s="428" t="s">
        <v>1950</v>
      </c>
      <c r="F474" s="432">
        <v>21</v>
      </c>
      <c r="G474" s="432">
        <v>6132</v>
      </c>
      <c r="H474" s="432">
        <v>1.3952218430034129</v>
      </c>
      <c r="I474" s="432">
        <v>292</v>
      </c>
      <c r="J474" s="432">
        <v>15</v>
      </c>
      <c r="K474" s="432">
        <v>4395</v>
      </c>
      <c r="L474" s="432">
        <v>1</v>
      </c>
      <c r="M474" s="432">
        <v>293</v>
      </c>
      <c r="N474" s="432">
        <v>3</v>
      </c>
      <c r="O474" s="432">
        <v>882</v>
      </c>
      <c r="P474" s="499">
        <v>0.20068259385665529</v>
      </c>
      <c r="Q474" s="433">
        <v>294</v>
      </c>
    </row>
    <row r="475" spans="1:17" ht="14.45" customHeight="1" x14ac:dyDescent="0.2">
      <c r="A475" s="427" t="s">
        <v>2042</v>
      </c>
      <c r="B475" s="428" t="s">
        <v>1847</v>
      </c>
      <c r="C475" s="428" t="s">
        <v>1848</v>
      </c>
      <c r="D475" s="428" t="s">
        <v>1951</v>
      </c>
      <c r="E475" s="428" t="s">
        <v>1952</v>
      </c>
      <c r="F475" s="432">
        <v>1</v>
      </c>
      <c r="G475" s="432">
        <v>814</v>
      </c>
      <c r="H475" s="432">
        <v>0.2524813895781638</v>
      </c>
      <c r="I475" s="432">
        <v>814</v>
      </c>
      <c r="J475" s="432">
        <v>4</v>
      </c>
      <c r="K475" s="432">
        <v>3224</v>
      </c>
      <c r="L475" s="432">
        <v>1</v>
      </c>
      <c r="M475" s="432">
        <v>806</v>
      </c>
      <c r="N475" s="432">
        <v>3</v>
      </c>
      <c r="O475" s="432">
        <v>2424</v>
      </c>
      <c r="P475" s="499">
        <v>0.75186104218362282</v>
      </c>
      <c r="Q475" s="433">
        <v>808</v>
      </c>
    </row>
    <row r="476" spans="1:17" ht="14.45" customHeight="1" x14ac:dyDescent="0.2">
      <c r="A476" s="427" t="s">
        <v>2042</v>
      </c>
      <c r="B476" s="428" t="s">
        <v>1847</v>
      </c>
      <c r="C476" s="428" t="s">
        <v>1848</v>
      </c>
      <c r="D476" s="428" t="s">
        <v>1953</v>
      </c>
      <c r="E476" s="428" t="s">
        <v>1954</v>
      </c>
      <c r="F476" s="432">
        <v>83</v>
      </c>
      <c r="G476" s="432">
        <v>13944</v>
      </c>
      <c r="H476" s="432">
        <v>0.86458333333333337</v>
      </c>
      <c r="I476" s="432">
        <v>168</v>
      </c>
      <c r="J476" s="432">
        <v>96</v>
      </c>
      <c r="K476" s="432">
        <v>16128</v>
      </c>
      <c r="L476" s="432">
        <v>1</v>
      </c>
      <c r="M476" s="432">
        <v>168</v>
      </c>
      <c r="N476" s="432">
        <v>50</v>
      </c>
      <c r="O476" s="432">
        <v>8400</v>
      </c>
      <c r="P476" s="499">
        <v>0.52083333333333337</v>
      </c>
      <c r="Q476" s="433">
        <v>168</v>
      </c>
    </row>
    <row r="477" spans="1:17" ht="14.45" customHeight="1" x14ac:dyDescent="0.2">
      <c r="A477" s="427" t="s">
        <v>2042</v>
      </c>
      <c r="B477" s="428" t="s">
        <v>1847</v>
      </c>
      <c r="C477" s="428" t="s">
        <v>1848</v>
      </c>
      <c r="D477" s="428" t="s">
        <v>1955</v>
      </c>
      <c r="E477" s="428" t="s">
        <v>1956</v>
      </c>
      <c r="F477" s="432"/>
      <c r="G477" s="432"/>
      <c r="H477" s="432"/>
      <c r="I477" s="432"/>
      <c r="J477" s="432">
        <v>1</v>
      </c>
      <c r="K477" s="432">
        <v>855</v>
      </c>
      <c r="L477" s="432">
        <v>1</v>
      </c>
      <c r="M477" s="432">
        <v>855</v>
      </c>
      <c r="N477" s="432">
        <v>1</v>
      </c>
      <c r="O477" s="432">
        <v>855</v>
      </c>
      <c r="P477" s="499">
        <v>1</v>
      </c>
      <c r="Q477" s="433">
        <v>855</v>
      </c>
    </row>
    <row r="478" spans="1:17" ht="14.45" customHeight="1" x14ac:dyDescent="0.2">
      <c r="A478" s="427" t="s">
        <v>2042</v>
      </c>
      <c r="B478" s="428" t="s">
        <v>1847</v>
      </c>
      <c r="C478" s="428" t="s">
        <v>1848</v>
      </c>
      <c r="D478" s="428" t="s">
        <v>1957</v>
      </c>
      <c r="E478" s="428" t="s">
        <v>1958</v>
      </c>
      <c r="F478" s="432">
        <v>1</v>
      </c>
      <c r="G478" s="432">
        <v>574</v>
      </c>
      <c r="H478" s="432"/>
      <c r="I478" s="432">
        <v>574</v>
      </c>
      <c r="J478" s="432"/>
      <c r="K478" s="432"/>
      <c r="L478" s="432"/>
      <c r="M478" s="432"/>
      <c r="N478" s="432">
        <v>1</v>
      </c>
      <c r="O478" s="432">
        <v>575</v>
      </c>
      <c r="P478" s="499"/>
      <c r="Q478" s="433">
        <v>575</v>
      </c>
    </row>
    <row r="479" spans="1:17" ht="14.45" customHeight="1" x14ac:dyDescent="0.2">
      <c r="A479" s="427" t="s">
        <v>2042</v>
      </c>
      <c r="B479" s="428" t="s">
        <v>1847</v>
      </c>
      <c r="C479" s="428" t="s">
        <v>1848</v>
      </c>
      <c r="D479" s="428" t="s">
        <v>1959</v>
      </c>
      <c r="E479" s="428" t="s">
        <v>1960</v>
      </c>
      <c r="F479" s="432">
        <v>3</v>
      </c>
      <c r="G479" s="432">
        <v>561</v>
      </c>
      <c r="H479" s="432">
        <v>2.9840425531914891</v>
      </c>
      <c r="I479" s="432">
        <v>187</v>
      </c>
      <c r="J479" s="432">
        <v>1</v>
      </c>
      <c r="K479" s="432">
        <v>188</v>
      </c>
      <c r="L479" s="432">
        <v>1</v>
      </c>
      <c r="M479" s="432">
        <v>188</v>
      </c>
      <c r="N479" s="432">
        <v>1</v>
      </c>
      <c r="O479" s="432">
        <v>188</v>
      </c>
      <c r="P479" s="499">
        <v>1</v>
      </c>
      <c r="Q479" s="433">
        <v>188</v>
      </c>
    </row>
    <row r="480" spans="1:17" ht="14.45" customHeight="1" x14ac:dyDescent="0.2">
      <c r="A480" s="427" t="s">
        <v>2042</v>
      </c>
      <c r="B480" s="428" t="s">
        <v>1847</v>
      </c>
      <c r="C480" s="428" t="s">
        <v>1848</v>
      </c>
      <c r="D480" s="428" t="s">
        <v>1961</v>
      </c>
      <c r="E480" s="428" t="s">
        <v>1962</v>
      </c>
      <c r="F480" s="432">
        <v>36</v>
      </c>
      <c r="G480" s="432">
        <v>20736</v>
      </c>
      <c r="H480" s="432">
        <v>0.54545454545454541</v>
      </c>
      <c r="I480" s="432">
        <v>576</v>
      </c>
      <c r="J480" s="432">
        <v>66</v>
      </c>
      <c r="K480" s="432">
        <v>38016</v>
      </c>
      <c r="L480" s="432">
        <v>1</v>
      </c>
      <c r="M480" s="432">
        <v>576</v>
      </c>
      <c r="N480" s="432">
        <v>35</v>
      </c>
      <c r="O480" s="432">
        <v>20160</v>
      </c>
      <c r="P480" s="499">
        <v>0.53030303030303028</v>
      </c>
      <c r="Q480" s="433">
        <v>576</v>
      </c>
    </row>
    <row r="481" spans="1:17" ht="14.45" customHeight="1" x14ac:dyDescent="0.2">
      <c r="A481" s="427" t="s">
        <v>2042</v>
      </c>
      <c r="B481" s="428" t="s">
        <v>1847</v>
      </c>
      <c r="C481" s="428" t="s">
        <v>1848</v>
      </c>
      <c r="D481" s="428" t="s">
        <v>1963</v>
      </c>
      <c r="E481" s="428" t="s">
        <v>1964</v>
      </c>
      <c r="F481" s="432">
        <v>11</v>
      </c>
      <c r="G481" s="432">
        <v>15400</v>
      </c>
      <c r="H481" s="432">
        <v>1.2222222222222223</v>
      </c>
      <c r="I481" s="432">
        <v>1400</v>
      </c>
      <c r="J481" s="432">
        <v>9</v>
      </c>
      <c r="K481" s="432">
        <v>12600</v>
      </c>
      <c r="L481" s="432">
        <v>1</v>
      </c>
      <c r="M481" s="432">
        <v>1400</v>
      </c>
      <c r="N481" s="432">
        <v>4</v>
      </c>
      <c r="O481" s="432">
        <v>5604</v>
      </c>
      <c r="P481" s="499">
        <v>0.44476190476190475</v>
      </c>
      <c r="Q481" s="433">
        <v>1401</v>
      </c>
    </row>
    <row r="482" spans="1:17" ht="14.45" customHeight="1" x14ac:dyDescent="0.2">
      <c r="A482" s="427" t="s">
        <v>2042</v>
      </c>
      <c r="B482" s="428" t="s">
        <v>1847</v>
      </c>
      <c r="C482" s="428" t="s">
        <v>1848</v>
      </c>
      <c r="D482" s="428" t="s">
        <v>1965</v>
      </c>
      <c r="E482" s="428" t="s">
        <v>1966</v>
      </c>
      <c r="F482" s="432"/>
      <c r="G482" s="432"/>
      <c r="H482" s="432"/>
      <c r="I482" s="432"/>
      <c r="J482" s="432">
        <v>1</v>
      </c>
      <c r="K482" s="432">
        <v>1023</v>
      </c>
      <c r="L482" s="432">
        <v>1</v>
      </c>
      <c r="M482" s="432">
        <v>1023</v>
      </c>
      <c r="N482" s="432">
        <v>2</v>
      </c>
      <c r="O482" s="432">
        <v>2048</v>
      </c>
      <c r="P482" s="499">
        <v>2.0019550342130987</v>
      </c>
      <c r="Q482" s="433">
        <v>1024</v>
      </c>
    </row>
    <row r="483" spans="1:17" ht="14.45" customHeight="1" x14ac:dyDescent="0.2">
      <c r="A483" s="427" t="s">
        <v>2042</v>
      </c>
      <c r="B483" s="428" t="s">
        <v>1847</v>
      </c>
      <c r="C483" s="428" t="s">
        <v>1848</v>
      </c>
      <c r="D483" s="428" t="s">
        <v>1967</v>
      </c>
      <c r="E483" s="428" t="s">
        <v>1968</v>
      </c>
      <c r="F483" s="432">
        <v>86</v>
      </c>
      <c r="G483" s="432">
        <v>16340</v>
      </c>
      <c r="H483" s="432">
        <v>0.85148514851485146</v>
      </c>
      <c r="I483" s="432">
        <v>190</v>
      </c>
      <c r="J483" s="432">
        <v>101</v>
      </c>
      <c r="K483" s="432">
        <v>19190</v>
      </c>
      <c r="L483" s="432">
        <v>1</v>
      </c>
      <c r="M483" s="432">
        <v>190</v>
      </c>
      <c r="N483" s="432">
        <v>47</v>
      </c>
      <c r="O483" s="432">
        <v>8930</v>
      </c>
      <c r="P483" s="499">
        <v>0.46534653465346537</v>
      </c>
      <c r="Q483" s="433">
        <v>190</v>
      </c>
    </row>
    <row r="484" spans="1:17" ht="14.45" customHeight="1" x14ac:dyDescent="0.2">
      <c r="A484" s="427" t="s">
        <v>2042</v>
      </c>
      <c r="B484" s="428" t="s">
        <v>1847</v>
      </c>
      <c r="C484" s="428" t="s">
        <v>1848</v>
      </c>
      <c r="D484" s="428" t="s">
        <v>1969</v>
      </c>
      <c r="E484" s="428" t="s">
        <v>1970</v>
      </c>
      <c r="F484" s="432">
        <v>1</v>
      </c>
      <c r="G484" s="432">
        <v>814</v>
      </c>
      <c r="H484" s="432">
        <v>0.2524813895781638</v>
      </c>
      <c r="I484" s="432">
        <v>814</v>
      </c>
      <c r="J484" s="432">
        <v>4</v>
      </c>
      <c r="K484" s="432">
        <v>3224</v>
      </c>
      <c r="L484" s="432">
        <v>1</v>
      </c>
      <c r="M484" s="432">
        <v>806</v>
      </c>
      <c r="N484" s="432">
        <v>3</v>
      </c>
      <c r="O484" s="432">
        <v>2424</v>
      </c>
      <c r="P484" s="499">
        <v>0.75186104218362282</v>
      </c>
      <c r="Q484" s="433">
        <v>808</v>
      </c>
    </row>
    <row r="485" spans="1:17" ht="14.45" customHeight="1" x14ac:dyDescent="0.2">
      <c r="A485" s="427" t="s">
        <v>2042</v>
      </c>
      <c r="B485" s="428" t="s">
        <v>1847</v>
      </c>
      <c r="C485" s="428" t="s">
        <v>1848</v>
      </c>
      <c r="D485" s="428" t="s">
        <v>1973</v>
      </c>
      <c r="E485" s="428" t="s">
        <v>1974</v>
      </c>
      <c r="F485" s="432">
        <v>1</v>
      </c>
      <c r="G485" s="432">
        <v>261</v>
      </c>
      <c r="H485" s="432"/>
      <c r="I485" s="432">
        <v>261</v>
      </c>
      <c r="J485" s="432"/>
      <c r="K485" s="432"/>
      <c r="L485" s="432"/>
      <c r="M485" s="432"/>
      <c r="N485" s="432">
        <v>1</v>
      </c>
      <c r="O485" s="432">
        <v>263</v>
      </c>
      <c r="P485" s="499"/>
      <c r="Q485" s="433">
        <v>263</v>
      </c>
    </row>
    <row r="486" spans="1:17" ht="14.45" customHeight="1" x14ac:dyDescent="0.2">
      <c r="A486" s="427" t="s">
        <v>2042</v>
      </c>
      <c r="B486" s="428" t="s">
        <v>1847</v>
      </c>
      <c r="C486" s="428" t="s">
        <v>1848</v>
      </c>
      <c r="D486" s="428" t="s">
        <v>1975</v>
      </c>
      <c r="E486" s="428" t="s">
        <v>1976</v>
      </c>
      <c r="F486" s="432">
        <v>5</v>
      </c>
      <c r="G486" s="432">
        <v>20435</v>
      </c>
      <c r="H486" s="432">
        <v>0.8302860393304079</v>
      </c>
      <c r="I486" s="432">
        <v>4087</v>
      </c>
      <c r="J486" s="432">
        <v>6</v>
      </c>
      <c r="K486" s="432">
        <v>24612</v>
      </c>
      <c r="L486" s="432">
        <v>1</v>
      </c>
      <c r="M486" s="432">
        <v>4102</v>
      </c>
      <c r="N486" s="432"/>
      <c r="O486" s="432"/>
      <c r="P486" s="499"/>
      <c r="Q486" s="433"/>
    </row>
    <row r="487" spans="1:17" ht="14.45" customHeight="1" x14ac:dyDescent="0.2">
      <c r="A487" s="427" t="s">
        <v>2042</v>
      </c>
      <c r="B487" s="428" t="s">
        <v>1847</v>
      </c>
      <c r="C487" s="428" t="s">
        <v>1848</v>
      </c>
      <c r="D487" s="428" t="s">
        <v>1979</v>
      </c>
      <c r="E487" s="428" t="s">
        <v>1980</v>
      </c>
      <c r="F487" s="432"/>
      <c r="G487" s="432"/>
      <c r="H487" s="432"/>
      <c r="I487" s="432"/>
      <c r="J487" s="432">
        <v>1</v>
      </c>
      <c r="K487" s="432">
        <v>246</v>
      </c>
      <c r="L487" s="432">
        <v>1</v>
      </c>
      <c r="M487" s="432">
        <v>246</v>
      </c>
      <c r="N487" s="432"/>
      <c r="O487" s="432"/>
      <c r="P487" s="499"/>
      <c r="Q487" s="433"/>
    </row>
    <row r="488" spans="1:17" ht="14.45" customHeight="1" x14ac:dyDescent="0.2">
      <c r="A488" s="427" t="s">
        <v>2042</v>
      </c>
      <c r="B488" s="428" t="s">
        <v>1847</v>
      </c>
      <c r="C488" s="428" t="s">
        <v>1848</v>
      </c>
      <c r="D488" s="428" t="s">
        <v>1981</v>
      </c>
      <c r="E488" s="428" t="s">
        <v>1982</v>
      </c>
      <c r="F488" s="432"/>
      <c r="G488" s="432"/>
      <c r="H488" s="432"/>
      <c r="I488" s="432"/>
      <c r="J488" s="432">
        <v>1</v>
      </c>
      <c r="K488" s="432">
        <v>421</v>
      </c>
      <c r="L488" s="432">
        <v>1</v>
      </c>
      <c r="M488" s="432">
        <v>421</v>
      </c>
      <c r="N488" s="432"/>
      <c r="O488" s="432"/>
      <c r="P488" s="499"/>
      <c r="Q488" s="433"/>
    </row>
    <row r="489" spans="1:17" ht="14.45" customHeight="1" x14ac:dyDescent="0.2">
      <c r="A489" s="427" t="s">
        <v>2042</v>
      </c>
      <c r="B489" s="428" t="s">
        <v>1847</v>
      </c>
      <c r="C489" s="428" t="s">
        <v>1848</v>
      </c>
      <c r="D489" s="428" t="s">
        <v>1983</v>
      </c>
      <c r="E489" s="428" t="s">
        <v>1984</v>
      </c>
      <c r="F489" s="432">
        <v>12</v>
      </c>
      <c r="G489" s="432">
        <v>92088</v>
      </c>
      <c r="H489" s="432">
        <v>0.47869005847953217</v>
      </c>
      <c r="I489" s="432">
        <v>7674</v>
      </c>
      <c r="J489" s="432">
        <v>25</v>
      </c>
      <c r="K489" s="432">
        <v>192375</v>
      </c>
      <c r="L489" s="432">
        <v>1</v>
      </c>
      <c r="M489" s="432">
        <v>7695</v>
      </c>
      <c r="N489" s="432"/>
      <c r="O489" s="432"/>
      <c r="P489" s="499"/>
      <c r="Q489" s="433"/>
    </row>
    <row r="490" spans="1:17" ht="14.45" customHeight="1" x14ac:dyDescent="0.2">
      <c r="A490" s="427" t="s">
        <v>2042</v>
      </c>
      <c r="B490" s="428" t="s">
        <v>1847</v>
      </c>
      <c r="C490" s="428" t="s">
        <v>1848</v>
      </c>
      <c r="D490" s="428" t="s">
        <v>1987</v>
      </c>
      <c r="E490" s="428" t="s">
        <v>1988</v>
      </c>
      <c r="F490" s="432">
        <v>9</v>
      </c>
      <c r="G490" s="432">
        <v>21240</v>
      </c>
      <c r="H490" s="432">
        <v>1.1178947368421053</v>
      </c>
      <c r="I490" s="432">
        <v>2360</v>
      </c>
      <c r="J490" s="432">
        <v>8</v>
      </c>
      <c r="K490" s="432">
        <v>19000</v>
      </c>
      <c r="L490" s="432">
        <v>1</v>
      </c>
      <c r="M490" s="432">
        <v>2375</v>
      </c>
      <c r="N490" s="432">
        <v>6</v>
      </c>
      <c r="O490" s="432">
        <v>14322</v>
      </c>
      <c r="P490" s="499">
        <v>0.75378947368421056</v>
      </c>
      <c r="Q490" s="433">
        <v>2387</v>
      </c>
    </row>
    <row r="491" spans="1:17" ht="14.45" customHeight="1" x14ac:dyDescent="0.2">
      <c r="A491" s="427" t="s">
        <v>2042</v>
      </c>
      <c r="B491" s="428" t="s">
        <v>1847</v>
      </c>
      <c r="C491" s="428" t="s">
        <v>1848</v>
      </c>
      <c r="D491" s="428" t="s">
        <v>1989</v>
      </c>
      <c r="E491" s="428" t="s">
        <v>1990</v>
      </c>
      <c r="F491" s="432">
        <v>2</v>
      </c>
      <c r="G491" s="432">
        <v>12340</v>
      </c>
      <c r="H491" s="432"/>
      <c r="I491" s="432">
        <v>6170</v>
      </c>
      <c r="J491" s="432"/>
      <c r="K491" s="432"/>
      <c r="L491" s="432"/>
      <c r="M491" s="432"/>
      <c r="N491" s="432">
        <v>1</v>
      </c>
      <c r="O491" s="432">
        <v>6197</v>
      </c>
      <c r="P491" s="499"/>
      <c r="Q491" s="433">
        <v>6197</v>
      </c>
    </row>
    <row r="492" spans="1:17" ht="14.45" customHeight="1" x14ac:dyDescent="0.2">
      <c r="A492" s="427" t="s">
        <v>2042</v>
      </c>
      <c r="B492" s="428" t="s">
        <v>1847</v>
      </c>
      <c r="C492" s="428" t="s">
        <v>1848</v>
      </c>
      <c r="D492" s="428" t="s">
        <v>1993</v>
      </c>
      <c r="E492" s="428" t="s">
        <v>1994</v>
      </c>
      <c r="F492" s="432"/>
      <c r="G492" s="432"/>
      <c r="H492" s="432"/>
      <c r="I492" s="432"/>
      <c r="J492" s="432"/>
      <c r="K492" s="432"/>
      <c r="L492" s="432"/>
      <c r="M492" s="432"/>
      <c r="N492" s="432">
        <v>33</v>
      </c>
      <c r="O492" s="432">
        <v>15444</v>
      </c>
      <c r="P492" s="499"/>
      <c r="Q492" s="433">
        <v>468</v>
      </c>
    </row>
    <row r="493" spans="1:17" ht="14.45" customHeight="1" x14ac:dyDescent="0.2">
      <c r="A493" s="427" t="s">
        <v>2042</v>
      </c>
      <c r="B493" s="428" t="s">
        <v>1997</v>
      </c>
      <c r="C493" s="428" t="s">
        <v>1848</v>
      </c>
      <c r="D493" s="428" t="s">
        <v>1905</v>
      </c>
      <c r="E493" s="428" t="s">
        <v>1906</v>
      </c>
      <c r="F493" s="432"/>
      <c r="G493" s="432"/>
      <c r="H493" s="432"/>
      <c r="I493" s="432"/>
      <c r="J493" s="432">
        <v>9</v>
      </c>
      <c r="K493" s="432">
        <v>108</v>
      </c>
      <c r="L493" s="432">
        <v>1</v>
      </c>
      <c r="M493" s="432">
        <v>12</v>
      </c>
      <c r="N493" s="432"/>
      <c r="O493" s="432"/>
      <c r="P493" s="499"/>
      <c r="Q493" s="433"/>
    </row>
    <row r="494" spans="1:17" ht="14.45" customHeight="1" x14ac:dyDescent="0.2">
      <c r="A494" s="427" t="s">
        <v>2043</v>
      </c>
      <c r="B494" s="428" t="s">
        <v>1847</v>
      </c>
      <c r="C494" s="428" t="s">
        <v>1848</v>
      </c>
      <c r="D494" s="428" t="s">
        <v>1849</v>
      </c>
      <c r="E494" s="428" t="s">
        <v>1850</v>
      </c>
      <c r="F494" s="432"/>
      <c r="G494" s="432"/>
      <c r="H494" s="432"/>
      <c r="I494" s="432"/>
      <c r="J494" s="432">
        <v>3</v>
      </c>
      <c r="K494" s="432">
        <v>4458</v>
      </c>
      <c r="L494" s="432">
        <v>1</v>
      </c>
      <c r="M494" s="432">
        <v>1486</v>
      </c>
      <c r="N494" s="432"/>
      <c r="O494" s="432"/>
      <c r="P494" s="499"/>
      <c r="Q494" s="433"/>
    </row>
    <row r="495" spans="1:17" ht="14.45" customHeight="1" x14ac:dyDescent="0.2">
      <c r="A495" s="427" t="s">
        <v>2043</v>
      </c>
      <c r="B495" s="428" t="s">
        <v>1847</v>
      </c>
      <c r="C495" s="428" t="s">
        <v>1848</v>
      </c>
      <c r="D495" s="428" t="s">
        <v>1853</v>
      </c>
      <c r="E495" s="428" t="s">
        <v>1854</v>
      </c>
      <c r="F495" s="432">
        <v>6</v>
      </c>
      <c r="G495" s="432">
        <v>3948</v>
      </c>
      <c r="H495" s="432">
        <v>2.9863842662632374</v>
      </c>
      <c r="I495" s="432">
        <v>658</v>
      </c>
      <c r="J495" s="432">
        <v>2</v>
      </c>
      <c r="K495" s="432">
        <v>1322</v>
      </c>
      <c r="L495" s="432">
        <v>1</v>
      </c>
      <c r="M495" s="432">
        <v>661</v>
      </c>
      <c r="N495" s="432">
        <v>2</v>
      </c>
      <c r="O495" s="432">
        <v>1326</v>
      </c>
      <c r="P495" s="499">
        <v>1.0030257186081695</v>
      </c>
      <c r="Q495" s="433">
        <v>663</v>
      </c>
    </row>
    <row r="496" spans="1:17" ht="14.45" customHeight="1" x14ac:dyDescent="0.2">
      <c r="A496" s="427" t="s">
        <v>2043</v>
      </c>
      <c r="B496" s="428" t="s">
        <v>1847</v>
      </c>
      <c r="C496" s="428" t="s">
        <v>1848</v>
      </c>
      <c r="D496" s="428" t="s">
        <v>1863</v>
      </c>
      <c r="E496" s="428" t="s">
        <v>1864</v>
      </c>
      <c r="F496" s="432"/>
      <c r="G496" s="432"/>
      <c r="H496" s="432"/>
      <c r="I496" s="432"/>
      <c r="J496" s="432"/>
      <c r="K496" s="432"/>
      <c r="L496" s="432"/>
      <c r="M496" s="432"/>
      <c r="N496" s="432">
        <v>1</v>
      </c>
      <c r="O496" s="432">
        <v>808</v>
      </c>
      <c r="P496" s="499"/>
      <c r="Q496" s="433">
        <v>808</v>
      </c>
    </row>
    <row r="497" spans="1:17" ht="14.45" customHeight="1" x14ac:dyDescent="0.2">
      <c r="A497" s="427" t="s">
        <v>2043</v>
      </c>
      <c r="B497" s="428" t="s">
        <v>1847</v>
      </c>
      <c r="C497" s="428" t="s">
        <v>1848</v>
      </c>
      <c r="D497" s="428" t="s">
        <v>1865</v>
      </c>
      <c r="E497" s="428" t="s">
        <v>1866</v>
      </c>
      <c r="F497" s="432"/>
      <c r="G497" s="432"/>
      <c r="H497" s="432"/>
      <c r="I497" s="432"/>
      <c r="J497" s="432"/>
      <c r="K497" s="432"/>
      <c r="L497" s="432"/>
      <c r="M497" s="432"/>
      <c r="N497" s="432">
        <v>1</v>
      </c>
      <c r="O497" s="432">
        <v>808</v>
      </c>
      <c r="P497" s="499"/>
      <c r="Q497" s="433">
        <v>808</v>
      </c>
    </row>
    <row r="498" spans="1:17" ht="14.45" customHeight="1" x14ac:dyDescent="0.2">
      <c r="A498" s="427" t="s">
        <v>2043</v>
      </c>
      <c r="B498" s="428" t="s">
        <v>1847</v>
      </c>
      <c r="C498" s="428" t="s">
        <v>1848</v>
      </c>
      <c r="D498" s="428" t="s">
        <v>1867</v>
      </c>
      <c r="E498" s="428" t="s">
        <v>1868</v>
      </c>
      <c r="F498" s="432">
        <v>111</v>
      </c>
      <c r="G498" s="432">
        <v>18648</v>
      </c>
      <c r="H498" s="432">
        <v>1.1808510638297873</v>
      </c>
      <c r="I498" s="432">
        <v>168</v>
      </c>
      <c r="J498" s="432">
        <v>94</v>
      </c>
      <c r="K498" s="432">
        <v>15792</v>
      </c>
      <c r="L498" s="432">
        <v>1</v>
      </c>
      <c r="M498" s="432">
        <v>168</v>
      </c>
      <c r="N498" s="432">
        <v>57</v>
      </c>
      <c r="O498" s="432">
        <v>9576</v>
      </c>
      <c r="P498" s="499">
        <v>0.6063829787234043</v>
      </c>
      <c r="Q498" s="433">
        <v>168</v>
      </c>
    </row>
    <row r="499" spans="1:17" ht="14.45" customHeight="1" x14ac:dyDescent="0.2">
      <c r="A499" s="427" t="s">
        <v>2043</v>
      </c>
      <c r="B499" s="428" t="s">
        <v>1847</v>
      </c>
      <c r="C499" s="428" t="s">
        <v>1848</v>
      </c>
      <c r="D499" s="428" t="s">
        <v>1869</v>
      </c>
      <c r="E499" s="428" t="s">
        <v>1870</v>
      </c>
      <c r="F499" s="432">
        <v>159</v>
      </c>
      <c r="G499" s="432">
        <v>27666</v>
      </c>
      <c r="H499" s="432">
        <v>1.4371948051948051</v>
      </c>
      <c r="I499" s="432">
        <v>174</v>
      </c>
      <c r="J499" s="432">
        <v>110</v>
      </c>
      <c r="K499" s="432">
        <v>19250</v>
      </c>
      <c r="L499" s="432">
        <v>1</v>
      </c>
      <c r="M499" s="432">
        <v>175</v>
      </c>
      <c r="N499" s="432">
        <v>65</v>
      </c>
      <c r="O499" s="432">
        <v>11375</v>
      </c>
      <c r="P499" s="499">
        <v>0.59090909090909094</v>
      </c>
      <c r="Q499" s="433">
        <v>175</v>
      </c>
    </row>
    <row r="500" spans="1:17" ht="14.45" customHeight="1" x14ac:dyDescent="0.2">
      <c r="A500" s="427" t="s">
        <v>2043</v>
      </c>
      <c r="B500" s="428" t="s">
        <v>1847</v>
      </c>
      <c r="C500" s="428" t="s">
        <v>1848</v>
      </c>
      <c r="D500" s="428" t="s">
        <v>1871</v>
      </c>
      <c r="E500" s="428" t="s">
        <v>1872</v>
      </c>
      <c r="F500" s="432">
        <v>7</v>
      </c>
      <c r="G500" s="432">
        <v>2464</v>
      </c>
      <c r="H500" s="432">
        <v>0.77557444129682085</v>
      </c>
      <c r="I500" s="432">
        <v>352</v>
      </c>
      <c r="J500" s="432">
        <v>9</v>
      </c>
      <c r="K500" s="432">
        <v>3177</v>
      </c>
      <c r="L500" s="432">
        <v>1</v>
      </c>
      <c r="M500" s="432">
        <v>353</v>
      </c>
      <c r="N500" s="432">
        <v>4</v>
      </c>
      <c r="O500" s="432">
        <v>1416</v>
      </c>
      <c r="P500" s="499">
        <v>0.44570349386213409</v>
      </c>
      <c r="Q500" s="433">
        <v>354</v>
      </c>
    </row>
    <row r="501" spans="1:17" ht="14.45" customHeight="1" x14ac:dyDescent="0.2">
      <c r="A501" s="427" t="s">
        <v>2043</v>
      </c>
      <c r="B501" s="428" t="s">
        <v>1847</v>
      </c>
      <c r="C501" s="428" t="s">
        <v>1848</v>
      </c>
      <c r="D501" s="428" t="s">
        <v>1995</v>
      </c>
      <c r="E501" s="428" t="s">
        <v>1996</v>
      </c>
      <c r="F501" s="432"/>
      <c r="G501" s="432"/>
      <c r="H501" s="432"/>
      <c r="I501" s="432"/>
      <c r="J501" s="432">
        <v>2</v>
      </c>
      <c r="K501" s="432">
        <v>2078</v>
      </c>
      <c r="L501" s="432">
        <v>1</v>
      </c>
      <c r="M501" s="432">
        <v>1039</v>
      </c>
      <c r="N501" s="432"/>
      <c r="O501" s="432"/>
      <c r="P501" s="499"/>
      <c r="Q501" s="433"/>
    </row>
    <row r="502" spans="1:17" ht="14.45" customHeight="1" x14ac:dyDescent="0.2">
      <c r="A502" s="427" t="s">
        <v>2043</v>
      </c>
      <c r="B502" s="428" t="s">
        <v>1847</v>
      </c>
      <c r="C502" s="428" t="s">
        <v>1848</v>
      </c>
      <c r="D502" s="428" t="s">
        <v>1873</v>
      </c>
      <c r="E502" s="428" t="s">
        <v>1874</v>
      </c>
      <c r="F502" s="432">
        <v>4</v>
      </c>
      <c r="G502" s="432">
        <v>760</v>
      </c>
      <c r="H502" s="432">
        <v>3.9790575916230368</v>
      </c>
      <c r="I502" s="432">
        <v>190</v>
      </c>
      <c r="J502" s="432">
        <v>1</v>
      </c>
      <c r="K502" s="432">
        <v>191</v>
      </c>
      <c r="L502" s="432">
        <v>1</v>
      </c>
      <c r="M502" s="432">
        <v>191</v>
      </c>
      <c r="N502" s="432">
        <v>1</v>
      </c>
      <c r="O502" s="432">
        <v>191</v>
      </c>
      <c r="P502" s="499">
        <v>1</v>
      </c>
      <c r="Q502" s="433">
        <v>191</v>
      </c>
    </row>
    <row r="503" spans="1:17" ht="14.45" customHeight="1" x14ac:dyDescent="0.2">
      <c r="A503" s="427" t="s">
        <v>2043</v>
      </c>
      <c r="B503" s="428" t="s">
        <v>1847</v>
      </c>
      <c r="C503" s="428" t="s">
        <v>1848</v>
      </c>
      <c r="D503" s="428" t="s">
        <v>1879</v>
      </c>
      <c r="E503" s="428" t="s">
        <v>1880</v>
      </c>
      <c r="F503" s="432">
        <v>162</v>
      </c>
      <c r="G503" s="432">
        <v>89100</v>
      </c>
      <c r="H503" s="432">
        <v>1.3821024710316907</v>
      </c>
      <c r="I503" s="432">
        <v>550</v>
      </c>
      <c r="J503" s="432">
        <v>117</v>
      </c>
      <c r="K503" s="432">
        <v>64467</v>
      </c>
      <c r="L503" s="432">
        <v>1</v>
      </c>
      <c r="M503" s="432">
        <v>551</v>
      </c>
      <c r="N503" s="432">
        <v>68</v>
      </c>
      <c r="O503" s="432">
        <v>37536</v>
      </c>
      <c r="P503" s="499">
        <v>0.58225138442924285</v>
      </c>
      <c r="Q503" s="433">
        <v>552</v>
      </c>
    </row>
    <row r="504" spans="1:17" ht="14.45" customHeight="1" x14ac:dyDescent="0.2">
      <c r="A504" s="427" t="s">
        <v>2043</v>
      </c>
      <c r="B504" s="428" t="s">
        <v>1847</v>
      </c>
      <c r="C504" s="428" t="s">
        <v>1848</v>
      </c>
      <c r="D504" s="428" t="s">
        <v>1881</v>
      </c>
      <c r="E504" s="428" t="s">
        <v>1882</v>
      </c>
      <c r="F504" s="432">
        <v>4</v>
      </c>
      <c r="G504" s="432">
        <v>2620</v>
      </c>
      <c r="H504" s="432">
        <v>0.33282520325203252</v>
      </c>
      <c r="I504" s="432">
        <v>655</v>
      </c>
      <c r="J504" s="432">
        <v>12</v>
      </c>
      <c r="K504" s="432">
        <v>7872</v>
      </c>
      <c r="L504" s="432">
        <v>1</v>
      </c>
      <c r="M504" s="432">
        <v>656</v>
      </c>
      <c r="N504" s="432">
        <v>10</v>
      </c>
      <c r="O504" s="432">
        <v>6570</v>
      </c>
      <c r="P504" s="499">
        <v>0.83460365853658536</v>
      </c>
      <c r="Q504" s="433">
        <v>657</v>
      </c>
    </row>
    <row r="505" spans="1:17" ht="14.45" customHeight="1" x14ac:dyDescent="0.2">
      <c r="A505" s="427" t="s">
        <v>2043</v>
      </c>
      <c r="B505" s="428" t="s">
        <v>1847</v>
      </c>
      <c r="C505" s="428" t="s">
        <v>1848</v>
      </c>
      <c r="D505" s="428" t="s">
        <v>1883</v>
      </c>
      <c r="E505" s="428" t="s">
        <v>1884</v>
      </c>
      <c r="F505" s="432">
        <v>4</v>
      </c>
      <c r="G505" s="432">
        <v>2620</v>
      </c>
      <c r="H505" s="432">
        <v>0.33282520325203252</v>
      </c>
      <c r="I505" s="432">
        <v>655</v>
      </c>
      <c r="J505" s="432">
        <v>12</v>
      </c>
      <c r="K505" s="432">
        <v>7872</v>
      </c>
      <c r="L505" s="432">
        <v>1</v>
      </c>
      <c r="M505" s="432">
        <v>656</v>
      </c>
      <c r="N505" s="432">
        <v>10</v>
      </c>
      <c r="O505" s="432">
        <v>6570</v>
      </c>
      <c r="P505" s="499">
        <v>0.83460365853658536</v>
      </c>
      <c r="Q505" s="433">
        <v>657</v>
      </c>
    </row>
    <row r="506" spans="1:17" ht="14.45" customHeight="1" x14ac:dyDescent="0.2">
      <c r="A506" s="427" t="s">
        <v>2043</v>
      </c>
      <c r="B506" s="428" t="s">
        <v>1847</v>
      </c>
      <c r="C506" s="428" t="s">
        <v>1848</v>
      </c>
      <c r="D506" s="428" t="s">
        <v>1885</v>
      </c>
      <c r="E506" s="428" t="s">
        <v>1886</v>
      </c>
      <c r="F506" s="432">
        <v>19</v>
      </c>
      <c r="G506" s="432">
        <v>12901</v>
      </c>
      <c r="H506" s="432">
        <v>0.90476190476190477</v>
      </c>
      <c r="I506" s="432">
        <v>679</v>
      </c>
      <c r="J506" s="432">
        <v>21</v>
      </c>
      <c r="K506" s="432">
        <v>14259</v>
      </c>
      <c r="L506" s="432">
        <v>1</v>
      </c>
      <c r="M506" s="432">
        <v>679</v>
      </c>
      <c r="N506" s="432">
        <v>21</v>
      </c>
      <c r="O506" s="432">
        <v>14280</v>
      </c>
      <c r="P506" s="499">
        <v>1.0014727540500736</v>
      </c>
      <c r="Q506" s="433">
        <v>680</v>
      </c>
    </row>
    <row r="507" spans="1:17" ht="14.45" customHeight="1" x14ac:dyDescent="0.2">
      <c r="A507" s="427" t="s">
        <v>2043</v>
      </c>
      <c r="B507" s="428" t="s">
        <v>1847</v>
      </c>
      <c r="C507" s="428" t="s">
        <v>1848</v>
      </c>
      <c r="D507" s="428" t="s">
        <v>1887</v>
      </c>
      <c r="E507" s="428" t="s">
        <v>1888</v>
      </c>
      <c r="F507" s="432">
        <v>70</v>
      </c>
      <c r="G507" s="432">
        <v>35980</v>
      </c>
      <c r="H507" s="432">
        <v>1.1841369096593715</v>
      </c>
      <c r="I507" s="432">
        <v>514</v>
      </c>
      <c r="J507" s="432">
        <v>59</v>
      </c>
      <c r="K507" s="432">
        <v>30385</v>
      </c>
      <c r="L507" s="432">
        <v>1</v>
      </c>
      <c r="M507" s="432">
        <v>515</v>
      </c>
      <c r="N507" s="432">
        <v>52</v>
      </c>
      <c r="O507" s="432">
        <v>26832</v>
      </c>
      <c r="P507" s="499">
        <v>0.88306730294553237</v>
      </c>
      <c r="Q507" s="433">
        <v>516</v>
      </c>
    </row>
    <row r="508" spans="1:17" ht="14.45" customHeight="1" x14ac:dyDescent="0.2">
      <c r="A508" s="427" t="s">
        <v>2043</v>
      </c>
      <c r="B508" s="428" t="s">
        <v>1847</v>
      </c>
      <c r="C508" s="428" t="s">
        <v>1848</v>
      </c>
      <c r="D508" s="428" t="s">
        <v>1889</v>
      </c>
      <c r="E508" s="428" t="s">
        <v>1890</v>
      </c>
      <c r="F508" s="432">
        <v>70</v>
      </c>
      <c r="G508" s="432">
        <v>29680</v>
      </c>
      <c r="H508" s="432">
        <v>1.1836490528414756</v>
      </c>
      <c r="I508" s="432">
        <v>424</v>
      </c>
      <c r="J508" s="432">
        <v>59</v>
      </c>
      <c r="K508" s="432">
        <v>25075</v>
      </c>
      <c r="L508" s="432">
        <v>1</v>
      </c>
      <c r="M508" s="432">
        <v>425</v>
      </c>
      <c r="N508" s="432">
        <v>52</v>
      </c>
      <c r="O508" s="432">
        <v>22152</v>
      </c>
      <c r="P508" s="499">
        <v>0.88342971086739785</v>
      </c>
      <c r="Q508" s="433">
        <v>426</v>
      </c>
    </row>
    <row r="509" spans="1:17" ht="14.45" customHeight="1" x14ac:dyDescent="0.2">
      <c r="A509" s="427" t="s">
        <v>2043</v>
      </c>
      <c r="B509" s="428" t="s">
        <v>1847</v>
      </c>
      <c r="C509" s="428" t="s">
        <v>1848</v>
      </c>
      <c r="D509" s="428" t="s">
        <v>1891</v>
      </c>
      <c r="E509" s="428" t="s">
        <v>1892</v>
      </c>
      <c r="F509" s="432">
        <v>170</v>
      </c>
      <c r="G509" s="432">
        <v>59500</v>
      </c>
      <c r="H509" s="432">
        <v>1.3453624564735676</v>
      </c>
      <c r="I509" s="432">
        <v>350</v>
      </c>
      <c r="J509" s="432">
        <v>126</v>
      </c>
      <c r="K509" s="432">
        <v>44226</v>
      </c>
      <c r="L509" s="432">
        <v>1</v>
      </c>
      <c r="M509" s="432">
        <v>351</v>
      </c>
      <c r="N509" s="432">
        <v>69</v>
      </c>
      <c r="O509" s="432">
        <v>24357</v>
      </c>
      <c r="P509" s="499">
        <v>0.55073938407271739</v>
      </c>
      <c r="Q509" s="433">
        <v>353</v>
      </c>
    </row>
    <row r="510" spans="1:17" ht="14.45" customHeight="1" x14ac:dyDescent="0.2">
      <c r="A510" s="427" t="s">
        <v>2043</v>
      </c>
      <c r="B510" s="428" t="s">
        <v>1847</v>
      </c>
      <c r="C510" s="428" t="s">
        <v>1848</v>
      </c>
      <c r="D510" s="428" t="s">
        <v>1893</v>
      </c>
      <c r="E510" s="428" t="s">
        <v>1894</v>
      </c>
      <c r="F510" s="432">
        <v>6</v>
      </c>
      <c r="G510" s="432">
        <v>1332</v>
      </c>
      <c r="H510" s="432">
        <v>1.9910313901345291</v>
      </c>
      <c r="I510" s="432">
        <v>222</v>
      </c>
      <c r="J510" s="432">
        <v>3</v>
      </c>
      <c r="K510" s="432">
        <v>669</v>
      </c>
      <c r="L510" s="432">
        <v>1</v>
      </c>
      <c r="M510" s="432">
        <v>223</v>
      </c>
      <c r="N510" s="432">
        <v>2</v>
      </c>
      <c r="O510" s="432">
        <v>448</v>
      </c>
      <c r="P510" s="499">
        <v>0.66965620328849029</v>
      </c>
      <c r="Q510" s="433">
        <v>224</v>
      </c>
    </row>
    <row r="511" spans="1:17" ht="14.45" customHeight="1" x14ac:dyDescent="0.2">
      <c r="A511" s="427" t="s">
        <v>2043</v>
      </c>
      <c r="B511" s="428" t="s">
        <v>1847</v>
      </c>
      <c r="C511" s="428" t="s">
        <v>1848</v>
      </c>
      <c r="D511" s="428" t="s">
        <v>1899</v>
      </c>
      <c r="E511" s="428" t="s">
        <v>1900</v>
      </c>
      <c r="F511" s="432">
        <v>5</v>
      </c>
      <c r="G511" s="432">
        <v>1195</v>
      </c>
      <c r="H511" s="432">
        <v>2.4895833333333335</v>
      </c>
      <c r="I511" s="432">
        <v>239</v>
      </c>
      <c r="J511" s="432">
        <v>2</v>
      </c>
      <c r="K511" s="432">
        <v>480</v>
      </c>
      <c r="L511" s="432">
        <v>1</v>
      </c>
      <c r="M511" s="432">
        <v>240</v>
      </c>
      <c r="N511" s="432">
        <v>1</v>
      </c>
      <c r="O511" s="432">
        <v>240</v>
      </c>
      <c r="P511" s="499">
        <v>0.5</v>
      </c>
      <c r="Q511" s="433">
        <v>240</v>
      </c>
    </row>
    <row r="512" spans="1:17" ht="14.45" customHeight="1" x14ac:dyDescent="0.2">
      <c r="A512" s="427" t="s">
        <v>2043</v>
      </c>
      <c r="B512" s="428" t="s">
        <v>1847</v>
      </c>
      <c r="C512" s="428" t="s">
        <v>1848</v>
      </c>
      <c r="D512" s="428" t="s">
        <v>1901</v>
      </c>
      <c r="E512" s="428" t="s">
        <v>1902</v>
      </c>
      <c r="F512" s="432">
        <v>142</v>
      </c>
      <c r="G512" s="432">
        <v>15762</v>
      </c>
      <c r="H512" s="432">
        <v>1.3396226415094339</v>
      </c>
      <c r="I512" s="432">
        <v>111</v>
      </c>
      <c r="J512" s="432">
        <v>106</v>
      </c>
      <c r="K512" s="432">
        <v>11766</v>
      </c>
      <c r="L512" s="432">
        <v>1</v>
      </c>
      <c r="M512" s="432">
        <v>111</v>
      </c>
      <c r="N512" s="432">
        <v>55</v>
      </c>
      <c r="O512" s="432">
        <v>6160</v>
      </c>
      <c r="P512" s="499">
        <v>0.52354241033486315</v>
      </c>
      <c r="Q512" s="433">
        <v>112</v>
      </c>
    </row>
    <row r="513" spans="1:17" ht="14.45" customHeight="1" x14ac:dyDescent="0.2">
      <c r="A513" s="427" t="s">
        <v>2043</v>
      </c>
      <c r="B513" s="428" t="s">
        <v>1847</v>
      </c>
      <c r="C513" s="428" t="s">
        <v>1848</v>
      </c>
      <c r="D513" s="428" t="s">
        <v>1903</v>
      </c>
      <c r="E513" s="428" t="s">
        <v>1904</v>
      </c>
      <c r="F513" s="432">
        <v>16</v>
      </c>
      <c r="G513" s="432">
        <v>4992</v>
      </c>
      <c r="H513" s="432">
        <v>0.66666666666666663</v>
      </c>
      <c r="I513" s="432">
        <v>312</v>
      </c>
      <c r="J513" s="432">
        <v>24</v>
      </c>
      <c r="K513" s="432">
        <v>7488</v>
      </c>
      <c r="L513" s="432">
        <v>1</v>
      </c>
      <c r="M513" s="432">
        <v>312</v>
      </c>
      <c r="N513" s="432">
        <v>20</v>
      </c>
      <c r="O513" s="432">
        <v>6260</v>
      </c>
      <c r="P513" s="499">
        <v>0.83600427350427353</v>
      </c>
      <c r="Q513" s="433">
        <v>313</v>
      </c>
    </row>
    <row r="514" spans="1:17" ht="14.45" customHeight="1" x14ac:dyDescent="0.2">
      <c r="A514" s="427" t="s">
        <v>2043</v>
      </c>
      <c r="B514" s="428" t="s">
        <v>1847</v>
      </c>
      <c r="C514" s="428" t="s">
        <v>1848</v>
      </c>
      <c r="D514" s="428" t="s">
        <v>1907</v>
      </c>
      <c r="E514" s="428" t="s">
        <v>1908</v>
      </c>
      <c r="F514" s="432">
        <v>2</v>
      </c>
      <c r="G514" s="432">
        <v>34</v>
      </c>
      <c r="H514" s="432">
        <v>0.5</v>
      </c>
      <c r="I514" s="432">
        <v>17</v>
      </c>
      <c r="J514" s="432">
        <v>4</v>
      </c>
      <c r="K514" s="432">
        <v>68</v>
      </c>
      <c r="L514" s="432">
        <v>1</v>
      </c>
      <c r="M514" s="432">
        <v>17</v>
      </c>
      <c r="N514" s="432"/>
      <c r="O514" s="432"/>
      <c r="P514" s="499"/>
      <c r="Q514" s="433"/>
    </row>
    <row r="515" spans="1:17" ht="14.45" customHeight="1" x14ac:dyDescent="0.2">
      <c r="A515" s="427" t="s">
        <v>2043</v>
      </c>
      <c r="B515" s="428" t="s">
        <v>1847</v>
      </c>
      <c r="C515" s="428" t="s">
        <v>1848</v>
      </c>
      <c r="D515" s="428" t="s">
        <v>1913</v>
      </c>
      <c r="E515" s="428" t="s">
        <v>1914</v>
      </c>
      <c r="F515" s="432"/>
      <c r="G515" s="432"/>
      <c r="H515" s="432"/>
      <c r="I515" s="432"/>
      <c r="J515" s="432">
        <v>1</v>
      </c>
      <c r="K515" s="432">
        <v>150</v>
      </c>
      <c r="L515" s="432">
        <v>1</v>
      </c>
      <c r="M515" s="432">
        <v>150</v>
      </c>
      <c r="N515" s="432"/>
      <c r="O515" s="432"/>
      <c r="P515" s="499"/>
      <c r="Q515" s="433"/>
    </row>
    <row r="516" spans="1:17" ht="14.45" customHeight="1" x14ac:dyDescent="0.2">
      <c r="A516" s="427" t="s">
        <v>2043</v>
      </c>
      <c r="B516" s="428" t="s">
        <v>1847</v>
      </c>
      <c r="C516" s="428" t="s">
        <v>1848</v>
      </c>
      <c r="D516" s="428" t="s">
        <v>1917</v>
      </c>
      <c r="E516" s="428" t="s">
        <v>1918</v>
      </c>
      <c r="F516" s="432">
        <v>3</v>
      </c>
      <c r="G516" s="432">
        <v>885</v>
      </c>
      <c r="H516" s="432">
        <v>2.9898648648648649</v>
      </c>
      <c r="I516" s="432">
        <v>295</v>
      </c>
      <c r="J516" s="432">
        <v>1</v>
      </c>
      <c r="K516" s="432">
        <v>296</v>
      </c>
      <c r="L516" s="432">
        <v>1</v>
      </c>
      <c r="M516" s="432">
        <v>296</v>
      </c>
      <c r="N516" s="432">
        <v>1</v>
      </c>
      <c r="O516" s="432">
        <v>297</v>
      </c>
      <c r="P516" s="499">
        <v>1.0033783783783783</v>
      </c>
      <c r="Q516" s="433">
        <v>297</v>
      </c>
    </row>
    <row r="517" spans="1:17" ht="14.45" customHeight="1" x14ac:dyDescent="0.2">
      <c r="A517" s="427" t="s">
        <v>2043</v>
      </c>
      <c r="B517" s="428" t="s">
        <v>1847</v>
      </c>
      <c r="C517" s="428" t="s">
        <v>1848</v>
      </c>
      <c r="D517" s="428" t="s">
        <v>1919</v>
      </c>
      <c r="E517" s="428" t="s">
        <v>1920</v>
      </c>
      <c r="F517" s="432">
        <v>161</v>
      </c>
      <c r="G517" s="432">
        <v>33810</v>
      </c>
      <c r="H517" s="432">
        <v>1.4306872037914693</v>
      </c>
      <c r="I517" s="432">
        <v>210</v>
      </c>
      <c r="J517" s="432">
        <v>112</v>
      </c>
      <c r="K517" s="432">
        <v>23632</v>
      </c>
      <c r="L517" s="432">
        <v>1</v>
      </c>
      <c r="M517" s="432">
        <v>211</v>
      </c>
      <c r="N517" s="432">
        <v>69</v>
      </c>
      <c r="O517" s="432">
        <v>14697</v>
      </c>
      <c r="P517" s="499">
        <v>0.6219109681787407</v>
      </c>
      <c r="Q517" s="433">
        <v>213</v>
      </c>
    </row>
    <row r="518" spans="1:17" ht="14.45" customHeight="1" x14ac:dyDescent="0.2">
      <c r="A518" s="427" t="s">
        <v>2043</v>
      </c>
      <c r="B518" s="428" t="s">
        <v>1847</v>
      </c>
      <c r="C518" s="428" t="s">
        <v>1848</v>
      </c>
      <c r="D518" s="428" t="s">
        <v>1921</v>
      </c>
      <c r="E518" s="428" t="s">
        <v>1922</v>
      </c>
      <c r="F518" s="432">
        <v>158</v>
      </c>
      <c r="G518" s="432">
        <v>6320</v>
      </c>
      <c r="H518" s="432">
        <v>1.4363636363636363</v>
      </c>
      <c r="I518" s="432">
        <v>40</v>
      </c>
      <c r="J518" s="432">
        <v>110</v>
      </c>
      <c r="K518" s="432">
        <v>4400</v>
      </c>
      <c r="L518" s="432">
        <v>1</v>
      </c>
      <c r="M518" s="432">
        <v>40</v>
      </c>
      <c r="N518" s="432">
        <v>64</v>
      </c>
      <c r="O518" s="432">
        <v>2560</v>
      </c>
      <c r="P518" s="499">
        <v>0.58181818181818179</v>
      </c>
      <c r="Q518" s="433">
        <v>40</v>
      </c>
    </row>
    <row r="519" spans="1:17" ht="14.45" customHeight="1" x14ac:dyDescent="0.2">
      <c r="A519" s="427" t="s">
        <v>2043</v>
      </c>
      <c r="B519" s="428" t="s">
        <v>1847</v>
      </c>
      <c r="C519" s="428" t="s">
        <v>1848</v>
      </c>
      <c r="D519" s="428" t="s">
        <v>1923</v>
      </c>
      <c r="E519" s="428" t="s">
        <v>1924</v>
      </c>
      <c r="F519" s="432">
        <v>1</v>
      </c>
      <c r="G519" s="432">
        <v>5024</v>
      </c>
      <c r="H519" s="432"/>
      <c r="I519" s="432">
        <v>5024</v>
      </c>
      <c r="J519" s="432"/>
      <c r="K519" s="432"/>
      <c r="L519" s="432"/>
      <c r="M519" s="432"/>
      <c r="N519" s="432"/>
      <c r="O519" s="432"/>
      <c r="P519" s="499"/>
      <c r="Q519" s="433"/>
    </row>
    <row r="520" spans="1:17" ht="14.45" customHeight="1" x14ac:dyDescent="0.2">
      <c r="A520" s="427" t="s">
        <v>2043</v>
      </c>
      <c r="B520" s="428" t="s">
        <v>1847</v>
      </c>
      <c r="C520" s="428" t="s">
        <v>1848</v>
      </c>
      <c r="D520" s="428" t="s">
        <v>1925</v>
      </c>
      <c r="E520" s="428" t="s">
        <v>1926</v>
      </c>
      <c r="F520" s="432">
        <v>110</v>
      </c>
      <c r="G520" s="432">
        <v>18810</v>
      </c>
      <c r="H520" s="432">
        <v>1.2087912087912087</v>
      </c>
      <c r="I520" s="432">
        <v>171</v>
      </c>
      <c r="J520" s="432">
        <v>91</v>
      </c>
      <c r="K520" s="432">
        <v>15561</v>
      </c>
      <c r="L520" s="432">
        <v>1</v>
      </c>
      <c r="M520" s="432">
        <v>171</v>
      </c>
      <c r="N520" s="432">
        <v>56</v>
      </c>
      <c r="O520" s="432">
        <v>9576</v>
      </c>
      <c r="P520" s="499">
        <v>0.61538461538461542</v>
      </c>
      <c r="Q520" s="433">
        <v>171</v>
      </c>
    </row>
    <row r="521" spans="1:17" ht="14.45" customHeight="1" x14ac:dyDescent="0.2">
      <c r="A521" s="427" t="s">
        <v>2043</v>
      </c>
      <c r="B521" s="428" t="s">
        <v>1847</v>
      </c>
      <c r="C521" s="428" t="s">
        <v>1848</v>
      </c>
      <c r="D521" s="428" t="s">
        <v>1927</v>
      </c>
      <c r="E521" s="428" t="s">
        <v>1928</v>
      </c>
      <c r="F521" s="432">
        <v>1</v>
      </c>
      <c r="G521" s="432">
        <v>327</v>
      </c>
      <c r="H521" s="432"/>
      <c r="I521" s="432">
        <v>327</v>
      </c>
      <c r="J521" s="432"/>
      <c r="K521" s="432"/>
      <c r="L521" s="432"/>
      <c r="M521" s="432"/>
      <c r="N521" s="432">
        <v>2</v>
      </c>
      <c r="O521" s="432">
        <v>658</v>
      </c>
      <c r="P521" s="499"/>
      <c r="Q521" s="433">
        <v>329</v>
      </c>
    </row>
    <row r="522" spans="1:17" ht="14.45" customHeight="1" x14ac:dyDescent="0.2">
      <c r="A522" s="427" t="s">
        <v>2043</v>
      </c>
      <c r="B522" s="428" t="s">
        <v>1847</v>
      </c>
      <c r="C522" s="428" t="s">
        <v>1848</v>
      </c>
      <c r="D522" s="428" t="s">
        <v>1929</v>
      </c>
      <c r="E522" s="428" t="s">
        <v>1930</v>
      </c>
      <c r="F522" s="432">
        <v>4</v>
      </c>
      <c r="G522" s="432">
        <v>2764</v>
      </c>
      <c r="H522" s="432">
        <v>0.99855491329479773</v>
      </c>
      <c r="I522" s="432">
        <v>691</v>
      </c>
      <c r="J522" s="432">
        <v>4</v>
      </c>
      <c r="K522" s="432">
        <v>2768</v>
      </c>
      <c r="L522" s="432">
        <v>1</v>
      </c>
      <c r="M522" s="432">
        <v>692</v>
      </c>
      <c r="N522" s="432">
        <v>4</v>
      </c>
      <c r="O522" s="432">
        <v>2772</v>
      </c>
      <c r="P522" s="499">
        <v>1.0014450867052023</v>
      </c>
      <c r="Q522" s="433">
        <v>693</v>
      </c>
    </row>
    <row r="523" spans="1:17" ht="14.45" customHeight="1" x14ac:dyDescent="0.2">
      <c r="A523" s="427" t="s">
        <v>2043</v>
      </c>
      <c r="B523" s="428" t="s">
        <v>1847</v>
      </c>
      <c r="C523" s="428" t="s">
        <v>1848</v>
      </c>
      <c r="D523" s="428" t="s">
        <v>1931</v>
      </c>
      <c r="E523" s="428" t="s">
        <v>1932</v>
      </c>
      <c r="F523" s="432">
        <v>25</v>
      </c>
      <c r="G523" s="432">
        <v>8750</v>
      </c>
      <c r="H523" s="432">
        <v>1.4663985252220546</v>
      </c>
      <c r="I523" s="432">
        <v>350</v>
      </c>
      <c r="J523" s="432">
        <v>17</v>
      </c>
      <c r="K523" s="432">
        <v>5967</v>
      </c>
      <c r="L523" s="432">
        <v>1</v>
      </c>
      <c r="M523" s="432">
        <v>351</v>
      </c>
      <c r="N523" s="432">
        <v>11</v>
      </c>
      <c r="O523" s="432">
        <v>3861</v>
      </c>
      <c r="P523" s="499">
        <v>0.6470588235294118</v>
      </c>
      <c r="Q523" s="433">
        <v>351</v>
      </c>
    </row>
    <row r="524" spans="1:17" ht="14.45" customHeight="1" x14ac:dyDescent="0.2">
      <c r="A524" s="427" t="s">
        <v>2043</v>
      </c>
      <c r="B524" s="428" t="s">
        <v>1847</v>
      </c>
      <c r="C524" s="428" t="s">
        <v>1848</v>
      </c>
      <c r="D524" s="428" t="s">
        <v>1933</v>
      </c>
      <c r="E524" s="428" t="s">
        <v>1934</v>
      </c>
      <c r="F524" s="432">
        <v>111</v>
      </c>
      <c r="G524" s="432">
        <v>19314</v>
      </c>
      <c r="H524" s="432">
        <v>1.2065217391304348</v>
      </c>
      <c r="I524" s="432">
        <v>174</v>
      </c>
      <c r="J524" s="432">
        <v>92</v>
      </c>
      <c r="K524" s="432">
        <v>16008</v>
      </c>
      <c r="L524" s="432">
        <v>1</v>
      </c>
      <c r="M524" s="432">
        <v>174</v>
      </c>
      <c r="N524" s="432">
        <v>58</v>
      </c>
      <c r="O524" s="432">
        <v>10092</v>
      </c>
      <c r="P524" s="499">
        <v>0.63043478260869568</v>
      </c>
      <c r="Q524" s="433">
        <v>174</v>
      </c>
    </row>
    <row r="525" spans="1:17" ht="14.45" customHeight="1" x14ac:dyDescent="0.2">
      <c r="A525" s="427" t="s">
        <v>2043</v>
      </c>
      <c r="B525" s="428" t="s">
        <v>1847</v>
      </c>
      <c r="C525" s="428" t="s">
        <v>1848</v>
      </c>
      <c r="D525" s="428" t="s">
        <v>1935</v>
      </c>
      <c r="E525" s="428" t="s">
        <v>1936</v>
      </c>
      <c r="F525" s="432">
        <v>8</v>
      </c>
      <c r="G525" s="432">
        <v>3208</v>
      </c>
      <c r="H525" s="432"/>
      <c r="I525" s="432">
        <v>401</v>
      </c>
      <c r="J525" s="432"/>
      <c r="K525" s="432"/>
      <c r="L525" s="432"/>
      <c r="M525" s="432"/>
      <c r="N525" s="432"/>
      <c r="O525" s="432"/>
      <c r="P525" s="499"/>
      <c r="Q525" s="433"/>
    </row>
    <row r="526" spans="1:17" ht="14.45" customHeight="1" x14ac:dyDescent="0.2">
      <c r="A526" s="427" t="s">
        <v>2043</v>
      </c>
      <c r="B526" s="428" t="s">
        <v>1847</v>
      </c>
      <c r="C526" s="428" t="s">
        <v>1848</v>
      </c>
      <c r="D526" s="428" t="s">
        <v>1937</v>
      </c>
      <c r="E526" s="428" t="s">
        <v>1938</v>
      </c>
      <c r="F526" s="432">
        <v>4</v>
      </c>
      <c r="G526" s="432">
        <v>2620</v>
      </c>
      <c r="H526" s="432">
        <v>0.33282520325203252</v>
      </c>
      <c r="I526" s="432">
        <v>655</v>
      </c>
      <c r="J526" s="432">
        <v>12</v>
      </c>
      <c r="K526" s="432">
        <v>7872</v>
      </c>
      <c r="L526" s="432">
        <v>1</v>
      </c>
      <c r="M526" s="432">
        <v>656</v>
      </c>
      <c r="N526" s="432">
        <v>10</v>
      </c>
      <c r="O526" s="432">
        <v>6570</v>
      </c>
      <c r="P526" s="499">
        <v>0.83460365853658536</v>
      </c>
      <c r="Q526" s="433">
        <v>657</v>
      </c>
    </row>
    <row r="527" spans="1:17" ht="14.45" customHeight="1" x14ac:dyDescent="0.2">
      <c r="A527" s="427" t="s">
        <v>2043</v>
      </c>
      <c r="B527" s="428" t="s">
        <v>1847</v>
      </c>
      <c r="C527" s="428" t="s">
        <v>1848</v>
      </c>
      <c r="D527" s="428" t="s">
        <v>1939</v>
      </c>
      <c r="E527" s="428" t="s">
        <v>1940</v>
      </c>
      <c r="F527" s="432">
        <v>4</v>
      </c>
      <c r="G527" s="432">
        <v>2620</v>
      </c>
      <c r="H527" s="432">
        <v>0.33282520325203252</v>
      </c>
      <c r="I527" s="432">
        <v>655</v>
      </c>
      <c r="J527" s="432">
        <v>12</v>
      </c>
      <c r="K527" s="432">
        <v>7872</v>
      </c>
      <c r="L527" s="432">
        <v>1</v>
      </c>
      <c r="M527" s="432">
        <v>656</v>
      </c>
      <c r="N527" s="432">
        <v>10</v>
      </c>
      <c r="O527" s="432">
        <v>6570</v>
      </c>
      <c r="P527" s="499">
        <v>0.83460365853658536</v>
      </c>
      <c r="Q527" s="433">
        <v>657</v>
      </c>
    </row>
    <row r="528" spans="1:17" ht="14.45" customHeight="1" x14ac:dyDescent="0.2">
      <c r="A528" s="427" t="s">
        <v>2043</v>
      </c>
      <c r="B528" s="428" t="s">
        <v>1847</v>
      </c>
      <c r="C528" s="428" t="s">
        <v>1848</v>
      </c>
      <c r="D528" s="428" t="s">
        <v>1943</v>
      </c>
      <c r="E528" s="428" t="s">
        <v>1944</v>
      </c>
      <c r="F528" s="432">
        <v>140</v>
      </c>
      <c r="G528" s="432">
        <v>97300</v>
      </c>
      <c r="H528" s="432">
        <v>1.4121096017647741</v>
      </c>
      <c r="I528" s="432">
        <v>695</v>
      </c>
      <c r="J528" s="432">
        <v>99</v>
      </c>
      <c r="K528" s="432">
        <v>68904</v>
      </c>
      <c r="L528" s="432">
        <v>1</v>
      </c>
      <c r="M528" s="432">
        <v>696</v>
      </c>
      <c r="N528" s="432">
        <v>64</v>
      </c>
      <c r="O528" s="432">
        <v>44608</v>
      </c>
      <c r="P528" s="499">
        <v>0.64739347497968192</v>
      </c>
      <c r="Q528" s="433">
        <v>697</v>
      </c>
    </row>
    <row r="529" spans="1:17" ht="14.45" customHeight="1" x14ac:dyDescent="0.2">
      <c r="A529" s="427" t="s">
        <v>2043</v>
      </c>
      <c r="B529" s="428" t="s">
        <v>1847</v>
      </c>
      <c r="C529" s="428" t="s">
        <v>1848</v>
      </c>
      <c r="D529" s="428" t="s">
        <v>1945</v>
      </c>
      <c r="E529" s="428" t="s">
        <v>1946</v>
      </c>
      <c r="F529" s="432">
        <v>19</v>
      </c>
      <c r="G529" s="432">
        <v>12901</v>
      </c>
      <c r="H529" s="432">
        <v>0.90476190476190477</v>
      </c>
      <c r="I529" s="432">
        <v>679</v>
      </c>
      <c r="J529" s="432">
        <v>21</v>
      </c>
      <c r="K529" s="432">
        <v>14259</v>
      </c>
      <c r="L529" s="432">
        <v>1</v>
      </c>
      <c r="M529" s="432">
        <v>679</v>
      </c>
      <c r="N529" s="432">
        <v>21</v>
      </c>
      <c r="O529" s="432">
        <v>14280</v>
      </c>
      <c r="P529" s="499">
        <v>1.0014727540500736</v>
      </c>
      <c r="Q529" s="433">
        <v>680</v>
      </c>
    </row>
    <row r="530" spans="1:17" ht="14.45" customHeight="1" x14ac:dyDescent="0.2">
      <c r="A530" s="427" t="s">
        <v>2043</v>
      </c>
      <c r="B530" s="428" t="s">
        <v>1847</v>
      </c>
      <c r="C530" s="428" t="s">
        <v>1848</v>
      </c>
      <c r="D530" s="428" t="s">
        <v>1947</v>
      </c>
      <c r="E530" s="428" t="s">
        <v>1948</v>
      </c>
      <c r="F530" s="432">
        <v>155</v>
      </c>
      <c r="G530" s="432">
        <v>74090</v>
      </c>
      <c r="H530" s="432">
        <v>1.4220183486238531</v>
      </c>
      <c r="I530" s="432">
        <v>478</v>
      </c>
      <c r="J530" s="432">
        <v>109</v>
      </c>
      <c r="K530" s="432">
        <v>52102</v>
      </c>
      <c r="L530" s="432">
        <v>1</v>
      </c>
      <c r="M530" s="432">
        <v>478</v>
      </c>
      <c r="N530" s="432">
        <v>67</v>
      </c>
      <c r="O530" s="432">
        <v>32093</v>
      </c>
      <c r="P530" s="499">
        <v>0.61596483820198844</v>
      </c>
      <c r="Q530" s="433">
        <v>479</v>
      </c>
    </row>
    <row r="531" spans="1:17" ht="14.45" customHeight="1" x14ac:dyDescent="0.2">
      <c r="A531" s="427" t="s">
        <v>2043</v>
      </c>
      <c r="B531" s="428" t="s">
        <v>1847</v>
      </c>
      <c r="C531" s="428" t="s">
        <v>1848</v>
      </c>
      <c r="D531" s="428" t="s">
        <v>1949</v>
      </c>
      <c r="E531" s="428" t="s">
        <v>1950</v>
      </c>
      <c r="F531" s="432">
        <v>70</v>
      </c>
      <c r="G531" s="432">
        <v>20440</v>
      </c>
      <c r="H531" s="432">
        <v>1.1823913923757736</v>
      </c>
      <c r="I531" s="432">
        <v>292</v>
      </c>
      <c r="J531" s="432">
        <v>59</v>
      </c>
      <c r="K531" s="432">
        <v>17287</v>
      </c>
      <c r="L531" s="432">
        <v>1</v>
      </c>
      <c r="M531" s="432">
        <v>293</v>
      </c>
      <c r="N531" s="432">
        <v>52</v>
      </c>
      <c r="O531" s="432">
        <v>15288</v>
      </c>
      <c r="P531" s="499">
        <v>0.88436397292763347</v>
      </c>
      <c r="Q531" s="433">
        <v>294</v>
      </c>
    </row>
    <row r="532" spans="1:17" ht="14.45" customHeight="1" x14ac:dyDescent="0.2">
      <c r="A532" s="427" t="s">
        <v>2043</v>
      </c>
      <c r="B532" s="428" t="s">
        <v>1847</v>
      </c>
      <c r="C532" s="428" t="s">
        <v>1848</v>
      </c>
      <c r="D532" s="428" t="s">
        <v>1951</v>
      </c>
      <c r="E532" s="428" t="s">
        <v>1952</v>
      </c>
      <c r="F532" s="432"/>
      <c r="G532" s="432"/>
      <c r="H532" s="432"/>
      <c r="I532" s="432"/>
      <c r="J532" s="432"/>
      <c r="K532" s="432"/>
      <c r="L532" s="432"/>
      <c r="M532" s="432"/>
      <c r="N532" s="432">
        <v>1</v>
      </c>
      <c r="O532" s="432">
        <v>808</v>
      </c>
      <c r="P532" s="499"/>
      <c r="Q532" s="433">
        <v>808</v>
      </c>
    </row>
    <row r="533" spans="1:17" ht="14.45" customHeight="1" x14ac:dyDescent="0.2">
      <c r="A533" s="427" t="s">
        <v>2043</v>
      </c>
      <c r="B533" s="428" t="s">
        <v>1847</v>
      </c>
      <c r="C533" s="428" t="s">
        <v>1848</v>
      </c>
      <c r="D533" s="428" t="s">
        <v>1953</v>
      </c>
      <c r="E533" s="428" t="s">
        <v>1954</v>
      </c>
      <c r="F533" s="432">
        <v>159</v>
      </c>
      <c r="G533" s="432">
        <v>26712</v>
      </c>
      <c r="H533" s="432">
        <v>1.4454545454545455</v>
      </c>
      <c r="I533" s="432">
        <v>168</v>
      </c>
      <c r="J533" s="432">
        <v>110</v>
      </c>
      <c r="K533" s="432">
        <v>18480</v>
      </c>
      <c r="L533" s="432">
        <v>1</v>
      </c>
      <c r="M533" s="432">
        <v>168</v>
      </c>
      <c r="N533" s="432">
        <v>65</v>
      </c>
      <c r="O533" s="432">
        <v>10920</v>
      </c>
      <c r="P533" s="499">
        <v>0.59090909090909094</v>
      </c>
      <c r="Q533" s="433">
        <v>168</v>
      </c>
    </row>
    <row r="534" spans="1:17" ht="14.45" customHeight="1" x14ac:dyDescent="0.2">
      <c r="A534" s="427" t="s">
        <v>2043</v>
      </c>
      <c r="B534" s="428" t="s">
        <v>1847</v>
      </c>
      <c r="C534" s="428" t="s">
        <v>1848</v>
      </c>
      <c r="D534" s="428" t="s">
        <v>1957</v>
      </c>
      <c r="E534" s="428" t="s">
        <v>1958</v>
      </c>
      <c r="F534" s="432">
        <v>2</v>
      </c>
      <c r="G534" s="432">
        <v>1148</v>
      </c>
      <c r="H534" s="432"/>
      <c r="I534" s="432">
        <v>574</v>
      </c>
      <c r="J534" s="432"/>
      <c r="K534" s="432"/>
      <c r="L534" s="432"/>
      <c r="M534" s="432"/>
      <c r="N534" s="432"/>
      <c r="O534" s="432"/>
      <c r="P534" s="499"/>
      <c r="Q534" s="433"/>
    </row>
    <row r="535" spans="1:17" ht="14.45" customHeight="1" x14ac:dyDescent="0.2">
      <c r="A535" s="427" t="s">
        <v>2043</v>
      </c>
      <c r="B535" s="428" t="s">
        <v>1847</v>
      </c>
      <c r="C535" s="428" t="s">
        <v>1848</v>
      </c>
      <c r="D535" s="428" t="s">
        <v>1959</v>
      </c>
      <c r="E535" s="428" t="s">
        <v>1960</v>
      </c>
      <c r="F535" s="432">
        <v>4</v>
      </c>
      <c r="G535" s="432">
        <v>748</v>
      </c>
      <c r="H535" s="432">
        <v>3.978723404255319</v>
      </c>
      <c r="I535" s="432">
        <v>187</v>
      </c>
      <c r="J535" s="432">
        <v>1</v>
      </c>
      <c r="K535" s="432">
        <v>188</v>
      </c>
      <c r="L535" s="432">
        <v>1</v>
      </c>
      <c r="M535" s="432">
        <v>188</v>
      </c>
      <c r="N535" s="432">
        <v>1</v>
      </c>
      <c r="O535" s="432">
        <v>188</v>
      </c>
      <c r="P535" s="499">
        <v>1</v>
      </c>
      <c r="Q535" s="433">
        <v>188</v>
      </c>
    </row>
    <row r="536" spans="1:17" ht="14.45" customHeight="1" x14ac:dyDescent="0.2">
      <c r="A536" s="427" t="s">
        <v>2043</v>
      </c>
      <c r="B536" s="428" t="s">
        <v>1847</v>
      </c>
      <c r="C536" s="428" t="s">
        <v>1848</v>
      </c>
      <c r="D536" s="428" t="s">
        <v>1961</v>
      </c>
      <c r="E536" s="428" t="s">
        <v>1962</v>
      </c>
      <c r="F536" s="432">
        <v>4</v>
      </c>
      <c r="G536" s="432">
        <v>2304</v>
      </c>
      <c r="H536" s="432"/>
      <c r="I536" s="432">
        <v>576</v>
      </c>
      <c r="J536" s="432"/>
      <c r="K536" s="432"/>
      <c r="L536" s="432"/>
      <c r="M536" s="432"/>
      <c r="N536" s="432"/>
      <c r="O536" s="432"/>
      <c r="P536" s="499"/>
      <c r="Q536" s="433"/>
    </row>
    <row r="537" spans="1:17" ht="14.45" customHeight="1" x14ac:dyDescent="0.2">
      <c r="A537" s="427" t="s">
        <v>2043</v>
      </c>
      <c r="B537" s="428" t="s">
        <v>1847</v>
      </c>
      <c r="C537" s="428" t="s">
        <v>1848</v>
      </c>
      <c r="D537" s="428" t="s">
        <v>1963</v>
      </c>
      <c r="E537" s="428" t="s">
        <v>1964</v>
      </c>
      <c r="F537" s="432">
        <v>4</v>
      </c>
      <c r="G537" s="432">
        <v>5600</v>
      </c>
      <c r="H537" s="432">
        <v>0.33333333333333331</v>
      </c>
      <c r="I537" s="432">
        <v>1400</v>
      </c>
      <c r="J537" s="432">
        <v>12</v>
      </c>
      <c r="K537" s="432">
        <v>16800</v>
      </c>
      <c r="L537" s="432">
        <v>1</v>
      </c>
      <c r="M537" s="432">
        <v>1400</v>
      </c>
      <c r="N537" s="432">
        <v>10</v>
      </c>
      <c r="O537" s="432">
        <v>14010</v>
      </c>
      <c r="P537" s="499">
        <v>0.83392857142857146</v>
      </c>
      <c r="Q537" s="433">
        <v>1401</v>
      </c>
    </row>
    <row r="538" spans="1:17" ht="14.45" customHeight="1" x14ac:dyDescent="0.2">
      <c r="A538" s="427" t="s">
        <v>2043</v>
      </c>
      <c r="B538" s="428" t="s">
        <v>1847</v>
      </c>
      <c r="C538" s="428" t="s">
        <v>1848</v>
      </c>
      <c r="D538" s="428" t="s">
        <v>1967</v>
      </c>
      <c r="E538" s="428" t="s">
        <v>1968</v>
      </c>
      <c r="F538" s="432"/>
      <c r="G538" s="432"/>
      <c r="H538" s="432"/>
      <c r="I538" s="432"/>
      <c r="J538" s="432">
        <v>1</v>
      </c>
      <c r="K538" s="432">
        <v>190</v>
      </c>
      <c r="L538" s="432">
        <v>1</v>
      </c>
      <c r="M538" s="432">
        <v>190</v>
      </c>
      <c r="N538" s="432"/>
      <c r="O538" s="432"/>
      <c r="P538" s="499"/>
      <c r="Q538" s="433"/>
    </row>
    <row r="539" spans="1:17" ht="14.45" customHeight="1" x14ac:dyDescent="0.2">
      <c r="A539" s="427" t="s">
        <v>2043</v>
      </c>
      <c r="B539" s="428" t="s">
        <v>1847</v>
      </c>
      <c r="C539" s="428" t="s">
        <v>1848</v>
      </c>
      <c r="D539" s="428" t="s">
        <v>1969</v>
      </c>
      <c r="E539" s="428" t="s">
        <v>1970</v>
      </c>
      <c r="F539" s="432"/>
      <c r="G539" s="432"/>
      <c r="H539" s="432"/>
      <c r="I539" s="432"/>
      <c r="J539" s="432"/>
      <c r="K539" s="432"/>
      <c r="L539" s="432"/>
      <c r="M539" s="432"/>
      <c r="N539" s="432">
        <v>1</v>
      </c>
      <c r="O539" s="432">
        <v>808</v>
      </c>
      <c r="P539" s="499"/>
      <c r="Q539" s="433">
        <v>808</v>
      </c>
    </row>
    <row r="540" spans="1:17" ht="14.45" customHeight="1" x14ac:dyDescent="0.2">
      <c r="A540" s="427" t="s">
        <v>2043</v>
      </c>
      <c r="B540" s="428" t="s">
        <v>1847</v>
      </c>
      <c r="C540" s="428" t="s">
        <v>1848</v>
      </c>
      <c r="D540" s="428" t="s">
        <v>1979</v>
      </c>
      <c r="E540" s="428" t="s">
        <v>1980</v>
      </c>
      <c r="F540" s="432">
        <v>1</v>
      </c>
      <c r="G540" s="432">
        <v>253</v>
      </c>
      <c r="H540" s="432"/>
      <c r="I540" s="432">
        <v>253</v>
      </c>
      <c r="J540" s="432"/>
      <c r="K540" s="432"/>
      <c r="L540" s="432"/>
      <c r="M540" s="432"/>
      <c r="N540" s="432">
        <v>1</v>
      </c>
      <c r="O540" s="432">
        <v>248</v>
      </c>
      <c r="P540" s="499"/>
      <c r="Q540" s="433">
        <v>248</v>
      </c>
    </row>
    <row r="541" spans="1:17" ht="14.45" customHeight="1" x14ac:dyDescent="0.2">
      <c r="A541" s="427" t="s">
        <v>2043</v>
      </c>
      <c r="B541" s="428" t="s">
        <v>1847</v>
      </c>
      <c r="C541" s="428" t="s">
        <v>1848</v>
      </c>
      <c r="D541" s="428" t="s">
        <v>1981</v>
      </c>
      <c r="E541" s="428" t="s">
        <v>1982</v>
      </c>
      <c r="F541" s="432">
        <v>1</v>
      </c>
      <c r="G541" s="432">
        <v>424</v>
      </c>
      <c r="H541" s="432"/>
      <c r="I541" s="432">
        <v>424</v>
      </c>
      <c r="J541" s="432"/>
      <c r="K541" s="432"/>
      <c r="L541" s="432"/>
      <c r="M541" s="432"/>
      <c r="N541" s="432">
        <v>1</v>
      </c>
      <c r="O541" s="432">
        <v>422</v>
      </c>
      <c r="P541" s="499"/>
      <c r="Q541" s="433">
        <v>422</v>
      </c>
    </row>
    <row r="542" spans="1:17" ht="14.45" customHeight="1" x14ac:dyDescent="0.2">
      <c r="A542" s="427" t="s">
        <v>2044</v>
      </c>
      <c r="B542" s="428" t="s">
        <v>1847</v>
      </c>
      <c r="C542" s="428" t="s">
        <v>1848</v>
      </c>
      <c r="D542" s="428" t="s">
        <v>1867</v>
      </c>
      <c r="E542" s="428" t="s">
        <v>1868</v>
      </c>
      <c r="F542" s="432"/>
      <c r="G542" s="432"/>
      <c r="H542" s="432"/>
      <c r="I542" s="432"/>
      <c r="J542" s="432"/>
      <c r="K542" s="432"/>
      <c r="L542" s="432"/>
      <c r="M542" s="432"/>
      <c r="N542" s="432">
        <v>3</v>
      </c>
      <c r="O542" s="432">
        <v>504</v>
      </c>
      <c r="P542" s="499"/>
      <c r="Q542" s="433">
        <v>168</v>
      </c>
    </row>
    <row r="543" spans="1:17" ht="14.45" customHeight="1" x14ac:dyDescent="0.2">
      <c r="A543" s="427" t="s">
        <v>2044</v>
      </c>
      <c r="B543" s="428" t="s">
        <v>1847</v>
      </c>
      <c r="C543" s="428" t="s">
        <v>1848</v>
      </c>
      <c r="D543" s="428" t="s">
        <v>1925</v>
      </c>
      <c r="E543" s="428" t="s">
        <v>1926</v>
      </c>
      <c r="F543" s="432"/>
      <c r="G543" s="432"/>
      <c r="H543" s="432"/>
      <c r="I543" s="432"/>
      <c r="J543" s="432"/>
      <c r="K543" s="432"/>
      <c r="L543" s="432"/>
      <c r="M543" s="432"/>
      <c r="N543" s="432">
        <v>3</v>
      </c>
      <c r="O543" s="432">
        <v>513</v>
      </c>
      <c r="P543" s="499"/>
      <c r="Q543" s="433">
        <v>171</v>
      </c>
    </row>
    <row r="544" spans="1:17" ht="14.45" customHeight="1" x14ac:dyDescent="0.2">
      <c r="A544" s="427" t="s">
        <v>2044</v>
      </c>
      <c r="B544" s="428" t="s">
        <v>1847</v>
      </c>
      <c r="C544" s="428" t="s">
        <v>1848</v>
      </c>
      <c r="D544" s="428" t="s">
        <v>1933</v>
      </c>
      <c r="E544" s="428" t="s">
        <v>1934</v>
      </c>
      <c r="F544" s="432"/>
      <c r="G544" s="432"/>
      <c r="H544" s="432"/>
      <c r="I544" s="432"/>
      <c r="J544" s="432"/>
      <c r="K544" s="432"/>
      <c r="L544" s="432"/>
      <c r="M544" s="432"/>
      <c r="N544" s="432">
        <v>3</v>
      </c>
      <c r="O544" s="432">
        <v>522</v>
      </c>
      <c r="P544" s="499"/>
      <c r="Q544" s="433">
        <v>174</v>
      </c>
    </row>
    <row r="545" spans="1:17" ht="14.45" customHeight="1" x14ac:dyDescent="0.2">
      <c r="A545" s="427" t="s">
        <v>2044</v>
      </c>
      <c r="B545" s="428" t="s">
        <v>1847</v>
      </c>
      <c r="C545" s="428" t="s">
        <v>1848</v>
      </c>
      <c r="D545" s="428" t="s">
        <v>1935</v>
      </c>
      <c r="E545" s="428" t="s">
        <v>1936</v>
      </c>
      <c r="F545" s="432">
        <v>4</v>
      </c>
      <c r="G545" s="432">
        <v>1604</v>
      </c>
      <c r="H545" s="432"/>
      <c r="I545" s="432">
        <v>401</v>
      </c>
      <c r="J545" s="432"/>
      <c r="K545" s="432"/>
      <c r="L545" s="432"/>
      <c r="M545" s="432"/>
      <c r="N545" s="432"/>
      <c r="O545" s="432"/>
      <c r="P545" s="499"/>
      <c r="Q545" s="433"/>
    </row>
    <row r="546" spans="1:17" ht="14.45" customHeight="1" x14ac:dyDescent="0.2">
      <c r="A546" s="427" t="s">
        <v>2044</v>
      </c>
      <c r="B546" s="428" t="s">
        <v>1847</v>
      </c>
      <c r="C546" s="428" t="s">
        <v>1848</v>
      </c>
      <c r="D546" s="428" t="s">
        <v>1957</v>
      </c>
      <c r="E546" s="428" t="s">
        <v>1958</v>
      </c>
      <c r="F546" s="432">
        <v>1</v>
      </c>
      <c r="G546" s="432">
        <v>574</v>
      </c>
      <c r="H546" s="432"/>
      <c r="I546" s="432">
        <v>574</v>
      </c>
      <c r="J546" s="432"/>
      <c r="K546" s="432"/>
      <c r="L546" s="432"/>
      <c r="M546" s="432"/>
      <c r="N546" s="432"/>
      <c r="O546" s="432"/>
      <c r="P546" s="499"/>
      <c r="Q546" s="433"/>
    </row>
    <row r="547" spans="1:17" ht="14.45" customHeight="1" x14ac:dyDescent="0.2">
      <c r="A547" s="427" t="s">
        <v>2045</v>
      </c>
      <c r="B547" s="428" t="s">
        <v>1847</v>
      </c>
      <c r="C547" s="428" t="s">
        <v>1848</v>
      </c>
      <c r="D547" s="428" t="s">
        <v>1849</v>
      </c>
      <c r="E547" s="428" t="s">
        <v>1850</v>
      </c>
      <c r="F547" s="432">
        <v>10</v>
      </c>
      <c r="G547" s="432">
        <v>14830</v>
      </c>
      <c r="H547" s="432">
        <v>0.4752291226046273</v>
      </c>
      <c r="I547" s="432">
        <v>1483</v>
      </c>
      <c r="J547" s="432">
        <v>21</v>
      </c>
      <c r="K547" s="432">
        <v>31206</v>
      </c>
      <c r="L547" s="432">
        <v>1</v>
      </c>
      <c r="M547" s="432">
        <v>1486</v>
      </c>
      <c r="N547" s="432">
        <v>13</v>
      </c>
      <c r="O547" s="432">
        <v>19344</v>
      </c>
      <c r="P547" s="499">
        <v>0.61988079215535474</v>
      </c>
      <c r="Q547" s="433">
        <v>1488</v>
      </c>
    </row>
    <row r="548" spans="1:17" ht="14.45" customHeight="1" x14ac:dyDescent="0.2">
      <c r="A548" s="427" t="s">
        <v>2045</v>
      </c>
      <c r="B548" s="428" t="s">
        <v>1847</v>
      </c>
      <c r="C548" s="428" t="s">
        <v>1848</v>
      </c>
      <c r="D548" s="428" t="s">
        <v>1853</v>
      </c>
      <c r="E548" s="428" t="s">
        <v>1854</v>
      </c>
      <c r="F548" s="432">
        <v>2</v>
      </c>
      <c r="G548" s="432">
        <v>1316</v>
      </c>
      <c r="H548" s="432"/>
      <c r="I548" s="432">
        <v>658</v>
      </c>
      <c r="J548" s="432"/>
      <c r="K548" s="432"/>
      <c r="L548" s="432"/>
      <c r="M548" s="432"/>
      <c r="N548" s="432"/>
      <c r="O548" s="432"/>
      <c r="P548" s="499"/>
      <c r="Q548" s="433"/>
    </row>
    <row r="549" spans="1:17" ht="14.45" customHeight="1" x14ac:dyDescent="0.2">
      <c r="A549" s="427" t="s">
        <v>2045</v>
      </c>
      <c r="B549" s="428" t="s">
        <v>1847</v>
      </c>
      <c r="C549" s="428" t="s">
        <v>1848</v>
      </c>
      <c r="D549" s="428" t="s">
        <v>1867</v>
      </c>
      <c r="E549" s="428" t="s">
        <v>1868</v>
      </c>
      <c r="F549" s="432">
        <v>43</v>
      </c>
      <c r="G549" s="432">
        <v>7224</v>
      </c>
      <c r="H549" s="432">
        <v>1.34375</v>
      </c>
      <c r="I549" s="432">
        <v>168</v>
      </c>
      <c r="J549" s="432">
        <v>32</v>
      </c>
      <c r="K549" s="432">
        <v>5376</v>
      </c>
      <c r="L549" s="432">
        <v>1</v>
      </c>
      <c r="M549" s="432">
        <v>168</v>
      </c>
      <c r="N549" s="432">
        <v>39</v>
      </c>
      <c r="O549" s="432">
        <v>6552</v>
      </c>
      <c r="P549" s="499">
        <v>1.21875</v>
      </c>
      <c r="Q549" s="433">
        <v>168</v>
      </c>
    </row>
    <row r="550" spans="1:17" ht="14.45" customHeight="1" x14ac:dyDescent="0.2">
      <c r="A550" s="427" t="s">
        <v>2045</v>
      </c>
      <c r="B550" s="428" t="s">
        <v>1847</v>
      </c>
      <c r="C550" s="428" t="s">
        <v>1848</v>
      </c>
      <c r="D550" s="428" t="s">
        <v>1869</v>
      </c>
      <c r="E550" s="428" t="s">
        <v>1870</v>
      </c>
      <c r="F550" s="432">
        <v>43</v>
      </c>
      <c r="G550" s="432">
        <v>7482</v>
      </c>
      <c r="H550" s="432">
        <v>1.2955844155844156</v>
      </c>
      <c r="I550" s="432">
        <v>174</v>
      </c>
      <c r="J550" s="432">
        <v>33</v>
      </c>
      <c r="K550" s="432">
        <v>5775</v>
      </c>
      <c r="L550" s="432">
        <v>1</v>
      </c>
      <c r="M550" s="432">
        <v>175</v>
      </c>
      <c r="N550" s="432">
        <v>39</v>
      </c>
      <c r="O550" s="432">
        <v>6825</v>
      </c>
      <c r="P550" s="499">
        <v>1.1818181818181819</v>
      </c>
      <c r="Q550" s="433">
        <v>175</v>
      </c>
    </row>
    <row r="551" spans="1:17" ht="14.45" customHeight="1" x14ac:dyDescent="0.2">
      <c r="A551" s="427" t="s">
        <v>2045</v>
      </c>
      <c r="B551" s="428" t="s">
        <v>1847</v>
      </c>
      <c r="C551" s="428" t="s">
        <v>1848</v>
      </c>
      <c r="D551" s="428" t="s">
        <v>1871</v>
      </c>
      <c r="E551" s="428" t="s">
        <v>1872</v>
      </c>
      <c r="F551" s="432">
        <v>8</v>
      </c>
      <c r="G551" s="432">
        <v>2816</v>
      </c>
      <c r="H551" s="432">
        <v>1.5954674220963172</v>
      </c>
      <c r="I551" s="432">
        <v>352</v>
      </c>
      <c r="J551" s="432">
        <v>5</v>
      </c>
      <c r="K551" s="432">
        <v>1765</v>
      </c>
      <c r="L551" s="432">
        <v>1</v>
      </c>
      <c r="M551" s="432">
        <v>353</v>
      </c>
      <c r="N551" s="432">
        <v>4</v>
      </c>
      <c r="O551" s="432">
        <v>1416</v>
      </c>
      <c r="P551" s="499">
        <v>0.80226628895184138</v>
      </c>
      <c r="Q551" s="433">
        <v>354</v>
      </c>
    </row>
    <row r="552" spans="1:17" ht="14.45" customHeight="1" x14ac:dyDescent="0.2">
      <c r="A552" s="427" t="s">
        <v>2045</v>
      </c>
      <c r="B552" s="428" t="s">
        <v>1847</v>
      </c>
      <c r="C552" s="428" t="s">
        <v>1848</v>
      </c>
      <c r="D552" s="428" t="s">
        <v>1995</v>
      </c>
      <c r="E552" s="428" t="s">
        <v>1996</v>
      </c>
      <c r="F552" s="432"/>
      <c r="G552" s="432"/>
      <c r="H552" s="432"/>
      <c r="I552" s="432"/>
      <c r="J552" s="432">
        <v>2</v>
      </c>
      <c r="K552" s="432">
        <v>2078</v>
      </c>
      <c r="L552" s="432">
        <v>1</v>
      </c>
      <c r="M552" s="432">
        <v>1039</v>
      </c>
      <c r="N552" s="432"/>
      <c r="O552" s="432"/>
      <c r="P552" s="499"/>
      <c r="Q552" s="433"/>
    </row>
    <row r="553" spans="1:17" ht="14.45" customHeight="1" x14ac:dyDescent="0.2">
      <c r="A553" s="427" t="s">
        <v>2045</v>
      </c>
      <c r="B553" s="428" t="s">
        <v>1847</v>
      </c>
      <c r="C553" s="428" t="s">
        <v>1848</v>
      </c>
      <c r="D553" s="428" t="s">
        <v>1873</v>
      </c>
      <c r="E553" s="428" t="s">
        <v>1874</v>
      </c>
      <c r="F553" s="432">
        <v>8</v>
      </c>
      <c r="G553" s="432">
        <v>1520</v>
      </c>
      <c r="H553" s="432">
        <v>2.6527050610820244</v>
      </c>
      <c r="I553" s="432">
        <v>190</v>
      </c>
      <c r="J553" s="432">
        <v>3</v>
      </c>
      <c r="K553" s="432">
        <v>573</v>
      </c>
      <c r="L553" s="432">
        <v>1</v>
      </c>
      <c r="M553" s="432">
        <v>191</v>
      </c>
      <c r="N553" s="432">
        <v>4</v>
      </c>
      <c r="O553" s="432">
        <v>764</v>
      </c>
      <c r="P553" s="499">
        <v>1.3333333333333333</v>
      </c>
      <c r="Q553" s="433">
        <v>191</v>
      </c>
    </row>
    <row r="554" spans="1:17" ht="14.45" customHeight="1" x14ac:dyDescent="0.2">
      <c r="A554" s="427" t="s">
        <v>2045</v>
      </c>
      <c r="B554" s="428" t="s">
        <v>1847</v>
      </c>
      <c r="C554" s="428" t="s">
        <v>1848</v>
      </c>
      <c r="D554" s="428" t="s">
        <v>1875</v>
      </c>
      <c r="E554" s="428" t="s">
        <v>1876</v>
      </c>
      <c r="F554" s="432">
        <v>8</v>
      </c>
      <c r="G554" s="432">
        <v>6584</v>
      </c>
      <c r="H554" s="432">
        <v>0.88888888888888884</v>
      </c>
      <c r="I554" s="432">
        <v>823</v>
      </c>
      <c r="J554" s="432">
        <v>9</v>
      </c>
      <c r="K554" s="432">
        <v>7407</v>
      </c>
      <c r="L554" s="432">
        <v>1</v>
      </c>
      <c r="M554" s="432">
        <v>823</v>
      </c>
      <c r="N554" s="432">
        <v>15</v>
      </c>
      <c r="O554" s="432">
        <v>12345</v>
      </c>
      <c r="P554" s="499">
        <v>1.6666666666666667</v>
      </c>
      <c r="Q554" s="433">
        <v>823</v>
      </c>
    </row>
    <row r="555" spans="1:17" ht="14.45" customHeight="1" x14ac:dyDescent="0.2">
      <c r="A555" s="427" t="s">
        <v>2045</v>
      </c>
      <c r="B555" s="428" t="s">
        <v>1847</v>
      </c>
      <c r="C555" s="428" t="s">
        <v>1848</v>
      </c>
      <c r="D555" s="428" t="s">
        <v>1879</v>
      </c>
      <c r="E555" s="428" t="s">
        <v>1880</v>
      </c>
      <c r="F555" s="432">
        <v>38</v>
      </c>
      <c r="G555" s="432">
        <v>20900</v>
      </c>
      <c r="H555" s="432">
        <v>1.354679802955665</v>
      </c>
      <c r="I555" s="432">
        <v>550</v>
      </c>
      <c r="J555" s="432">
        <v>28</v>
      </c>
      <c r="K555" s="432">
        <v>15428</v>
      </c>
      <c r="L555" s="432">
        <v>1</v>
      </c>
      <c r="M555" s="432">
        <v>551</v>
      </c>
      <c r="N555" s="432">
        <v>38</v>
      </c>
      <c r="O555" s="432">
        <v>20976</v>
      </c>
      <c r="P555" s="499">
        <v>1.3596059113300492</v>
      </c>
      <c r="Q555" s="433">
        <v>552</v>
      </c>
    </row>
    <row r="556" spans="1:17" ht="14.45" customHeight="1" x14ac:dyDescent="0.2">
      <c r="A556" s="427" t="s">
        <v>2045</v>
      </c>
      <c r="B556" s="428" t="s">
        <v>1847</v>
      </c>
      <c r="C556" s="428" t="s">
        <v>1848</v>
      </c>
      <c r="D556" s="428" t="s">
        <v>1881</v>
      </c>
      <c r="E556" s="428" t="s">
        <v>1882</v>
      </c>
      <c r="F556" s="432">
        <v>38</v>
      </c>
      <c r="G556" s="432">
        <v>24890</v>
      </c>
      <c r="H556" s="432">
        <v>1.4052619692863595</v>
      </c>
      <c r="I556" s="432">
        <v>655</v>
      </c>
      <c r="J556" s="432">
        <v>27</v>
      </c>
      <c r="K556" s="432">
        <v>17712</v>
      </c>
      <c r="L556" s="432">
        <v>1</v>
      </c>
      <c r="M556" s="432">
        <v>656</v>
      </c>
      <c r="N556" s="432">
        <v>37</v>
      </c>
      <c r="O556" s="432">
        <v>24309</v>
      </c>
      <c r="P556" s="499">
        <v>1.372459349593496</v>
      </c>
      <c r="Q556" s="433">
        <v>657</v>
      </c>
    </row>
    <row r="557" spans="1:17" ht="14.45" customHeight="1" x14ac:dyDescent="0.2">
      <c r="A557" s="427" t="s">
        <v>2045</v>
      </c>
      <c r="B557" s="428" t="s">
        <v>1847</v>
      </c>
      <c r="C557" s="428" t="s">
        <v>1848</v>
      </c>
      <c r="D557" s="428" t="s">
        <v>1883</v>
      </c>
      <c r="E557" s="428" t="s">
        <v>1884</v>
      </c>
      <c r="F557" s="432">
        <v>38</v>
      </c>
      <c r="G557" s="432">
        <v>24890</v>
      </c>
      <c r="H557" s="432">
        <v>1.4052619692863595</v>
      </c>
      <c r="I557" s="432">
        <v>655</v>
      </c>
      <c r="J557" s="432">
        <v>27</v>
      </c>
      <c r="K557" s="432">
        <v>17712</v>
      </c>
      <c r="L557" s="432">
        <v>1</v>
      </c>
      <c r="M557" s="432">
        <v>656</v>
      </c>
      <c r="N557" s="432">
        <v>37</v>
      </c>
      <c r="O557" s="432">
        <v>24309</v>
      </c>
      <c r="P557" s="499">
        <v>1.372459349593496</v>
      </c>
      <c r="Q557" s="433">
        <v>657</v>
      </c>
    </row>
    <row r="558" spans="1:17" ht="14.45" customHeight="1" x14ac:dyDescent="0.2">
      <c r="A558" s="427" t="s">
        <v>2045</v>
      </c>
      <c r="B558" s="428" t="s">
        <v>1847</v>
      </c>
      <c r="C558" s="428" t="s">
        <v>1848</v>
      </c>
      <c r="D558" s="428" t="s">
        <v>1885</v>
      </c>
      <c r="E558" s="428" t="s">
        <v>1886</v>
      </c>
      <c r="F558" s="432">
        <v>10</v>
      </c>
      <c r="G558" s="432">
        <v>6790</v>
      </c>
      <c r="H558" s="432">
        <v>1.25</v>
      </c>
      <c r="I558" s="432">
        <v>679</v>
      </c>
      <c r="J558" s="432">
        <v>8</v>
      </c>
      <c r="K558" s="432">
        <v>5432</v>
      </c>
      <c r="L558" s="432">
        <v>1</v>
      </c>
      <c r="M558" s="432">
        <v>679</v>
      </c>
      <c r="N558" s="432">
        <v>11</v>
      </c>
      <c r="O558" s="432">
        <v>7480</v>
      </c>
      <c r="P558" s="499">
        <v>1.3770250368188512</v>
      </c>
      <c r="Q558" s="433">
        <v>680</v>
      </c>
    </row>
    <row r="559" spans="1:17" ht="14.45" customHeight="1" x14ac:dyDescent="0.2">
      <c r="A559" s="427" t="s">
        <v>2045</v>
      </c>
      <c r="B559" s="428" t="s">
        <v>1847</v>
      </c>
      <c r="C559" s="428" t="s">
        <v>1848</v>
      </c>
      <c r="D559" s="428" t="s">
        <v>1887</v>
      </c>
      <c r="E559" s="428" t="s">
        <v>1888</v>
      </c>
      <c r="F559" s="432">
        <v>41</v>
      </c>
      <c r="G559" s="432">
        <v>21074</v>
      </c>
      <c r="H559" s="432">
        <v>1.3200125274036956</v>
      </c>
      <c r="I559" s="432">
        <v>514</v>
      </c>
      <c r="J559" s="432">
        <v>31</v>
      </c>
      <c r="K559" s="432">
        <v>15965</v>
      </c>
      <c r="L559" s="432">
        <v>1</v>
      </c>
      <c r="M559" s="432">
        <v>515</v>
      </c>
      <c r="N559" s="432">
        <v>38</v>
      </c>
      <c r="O559" s="432">
        <v>19608</v>
      </c>
      <c r="P559" s="499">
        <v>1.2281866583150642</v>
      </c>
      <c r="Q559" s="433">
        <v>516</v>
      </c>
    </row>
    <row r="560" spans="1:17" ht="14.45" customHeight="1" x14ac:dyDescent="0.2">
      <c r="A560" s="427" t="s">
        <v>2045</v>
      </c>
      <c r="B560" s="428" t="s">
        <v>1847</v>
      </c>
      <c r="C560" s="428" t="s">
        <v>1848</v>
      </c>
      <c r="D560" s="428" t="s">
        <v>1889</v>
      </c>
      <c r="E560" s="428" t="s">
        <v>1890</v>
      </c>
      <c r="F560" s="432">
        <v>41</v>
      </c>
      <c r="G560" s="432">
        <v>17384</v>
      </c>
      <c r="H560" s="432">
        <v>1.3194686907020874</v>
      </c>
      <c r="I560" s="432">
        <v>424</v>
      </c>
      <c r="J560" s="432">
        <v>31</v>
      </c>
      <c r="K560" s="432">
        <v>13175</v>
      </c>
      <c r="L560" s="432">
        <v>1</v>
      </c>
      <c r="M560" s="432">
        <v>425</v>
      </c>
      <c r="N560" s="432">
        <v>38</v>
      </c>
      <c r="O560" s="432">
        <v>16188</v>
      </c>
      <c r="P560" s="499">
        <v>1.2286907020872866</v>
      </c>
      <c r="Q560" s="433">
        <v>426</v>
      </c>
    </row>
    <row r="561" spans="1:17" ht="14.45" customHeight="1" x14ac:dyDescent="0.2">
      <c r="A561" s="427" t="s">
        <v>2045</v>
      </c>
      <c r="B561" s="428" t="s">
        <v>1847</v>
      </c>
      <c r="C561" s="428" t="s">
        <v>1848</v>
      </c>
      <c r="D561" s="428" t="s">
        <v>1891</v>
      </c>
      <c r="E561" s="428" t="s">
        <v>1892</v>
      </c>
      <c r="F561" s="432">
        <v>41</v>
      </c>
      <c r="G561" s="432">
        <v>14350</v>
      </c>
      <c r="H561" s="432">
        <v>1.2388845722179056</v>
      </c>
      <c r="I561" s="432">
        <v>350</v>
      </c>
      <c r="J561" s="432">
        <v>33</v>
      </c>
      <c r="K561" s="432">
        <v>11583</v>
      </c>
      <c r="L561" s="432">
        <v>1</v>
      </c>
      <c r="M561" s="432">
        <v>351</v>
      </c>
      <c r="N561" s="432">
        <v>39</v>
      </c>
      <c r="O561" s="432">
        <v>13767</v>
      </c>
      <c r="P561" s="499">
        <v>1.1885521885521886</v>
      </c>
      <c r="Q561" s="433">
        <v>353</v>
      </c>
    </row>
    <row r="562" spans="1:17" ht="14.45" customHeight="1" x14ac:dyDescent="0.2">
      <c r="A562" s="427" t="s">
        <v>2045</v>
      </c>
      <c r="B562" s="428" t="s">
        <v>1847</v>
      </c>
      <c r="C562" s="428" t="s">
        <v>1848</v>
      </c>
      <c r="D562" s="428" t="s">
        <v>1893</v>
      </c>
      <c r="E562" s="428" t="s">
        <v>1894</v>
      </c>
      <c r="F562" s="432">
        <v>2</v>
      </c>
      <c r="G562" s="432">
        <v>444</v>
      </c>
      <c r="H562" s="432">
        <v>1.9910313901345291</v>
      </c>
      <c r="I562" s="432">
        <v>222</v>
      </c>
      <c r="J562" s="432">
        <v>1</v>
      </c>
      <c r="K562" s="432">
        <v>223</v>
      </c>
      <c r="L562" s="432">
        <v>1</v>
      </c>
      <c r="M562" s="432">
        <v>223</v>
      </c>
      <c r="N562" s="432"/>
      <c r="O562" s="432"/>
      <c r="P562" s="499"/>
      <c r="Q562" s="433"/>
    </row>
    <row r="563" spans="1:17" ht="14.45" customHeight="1" x14ac:dyDescent="0.2">
      <c r="A563" s="427" t="s">
        <v>2045</v>
      </c>
      <c r="B563" s="428" t="s">
        <v>1847</v>
      </c>
      <c r="C563" s="428" t="s">
        <v>1848</v>
      </c>
      <c r="D563" s="428" t="s">
        <v>1897</v>
      </c>
      <c r="E563" s="428" t="s">
        <v>1898</v>
      </c>
      <c r="F563" s="432">
        <v>2</v>
      </c>
      <c r="G563" s="432">
        <v>302</v>
      </c>
      <c r="H563" s="432">
        <v>0.99342105263157898</v>
      </c>
      <c r="I563" s="432">
        <v>151</v>
      </c>
      <c r="J563" s="432">
        <v>2</v>
      </c>
      <c r="K563" s="432">
        <v>304</v>
      </c>
      <c r="L563" s="432">
        <v>1</v>
      </c>
      <c r="M563" s="432">
        <v>152</v>
      </c>
      <c r="N563" s="432"/>
      <c r="O563" s="432"/>
      <c r="P563" s="499"/>
      <c r="Q563" s="433"/>
    </row>
    <row r="564" spans="1:17" ht="14.45" customHeight="1" x14ac:dyDescent="0.2">
      <c r="A564" s="427" t="s">
        <v>2045</v>
      </c>
      <c r="B564" s="428" t="s">
        <v>1847</v>
      </c>
      <c r="C564" s="428" t="s">
        <v>1848</v>
      </c>
      <c r="D564" s="428" t="s">
        <v>1899</v>
      </c>
      <c r="E564" s="428" t="s">
        <v>1900</v>
      </c>
      <c r="F564" s="432">
        <v>8</v>
      </c>
      <c r="G564" s="432">
        <v>1912</v>
      </c>
      <c r="H564" s="432">
        <v>1.9916666666666667</v>
      </c>
      <c r="I564" s="432">
        <v>239</v>
      </c>
      <c r="J564" s="432">
        <v>4</v>
      </c>
      <c r="K564" s="432">
        <v>960</v>
      </c>
      <c r="L564" s="432">
        <v>1</v>
      </c>
      <c r="M564" s="432">
        <v>240</v>
      </c>
      <c r="N564" s="432">
        <v>4</v>
      </c>
      <c r="O564" s="432">
        <v>960</v>
      </c>
      <c r="P564" s="499">
        <v>1</v>
      </c>
      <c r="Q564" s="433">
        <v>240</v>
      </c>
    </row>
    <row r="565" spans="1:17" ht="14.45" customHeight="1" x14ac:dyDescent="0.2">
      <c r="A565" s="427" t="s">
        <v>2045</v>
      </c>
      <c r="B565" s="428" t="s">
        <v>1847</v>
      </c>
      <c r="C565" s="428" t="s">
        <v>1848</v>
      </c>
      <c r="D565" s="428" t="s">
        <v>1901</v>
      </c>
      <c r="E565" s="428" t="s">
        <v>1902</v>
      </c>
      <c r="F565" s="432">
        <v>41</v>
      </c>
      <c r="G565" s="432">
        <v>4551</v>
      </c>
      <c r="H565" s="432">
        <v>1.2424242424242424</v>
      </c>
      <c r="I565" s="432">
        <v>111</v>
      </c>
      <c r="J565" s="432">
        <v>33</v>
      </c>
      <c r="K565" s="432">
        <v>3663</v>
      </c>
      <c r="L565" s="432">
        <v>1</v>
      </c>
      <c r="M565" s="432">
        <v>111</v>
      </c>
      <c r="N565" s="432">
        <v>39</v>
      </c>
      <c r="O565" s="432">
        <v>4368</v>
      </c>
      <c r="P565" s="499">
        <v>1.1924651924651926</v>
      </c>
      <c r="Q565" s="433">
        <v>112</v>
      </c>
    </row>
    <row r="566" spans="1:17" ht="14.45" customHeight="1" x14ac:dyDescent="0.2">
      <c r="A566" s="427" t="s">
        <v>2045</v>
      </c>
      <c r="B566" s="428" t="s">
        <v>1847</v>
      </c>
      <c r="C566" s="428" t="s">
        <v>1848</v>
      </c>
      <c r="D566" s="428" t="s">
        <v>1903</v>
      </c>
      <c r="E566" s="428" t="s">
        <v>1904</v>
      </c>
      <c r="F566" s="432">
        <v>76</v>
      </c>
      <c r="G566" s="432">
        <v>23712</v>
      </c>
      <c r="H566" s="432">
        <v>1.3818181818181818</v>
      </c>
      <c r="I566" s="432">
        <v>312</v>
      </c>
      <c r="J566" s="432">
        <v>55</v>
      </c>
      <c r="K566" s="432">
        <v>17160</v>
      </c>
      <c r="L566" s="432">
        <v>1</v>
      </c>
      <c r="M566" s="432">
        <v>312</v>
      </c>
      <c r="N566" s="432">
        <v>74</v>
      </c>
      <c r="O566" s="432">
        <v>23162</v>
      </c>
      <c r="P566" s="499">
        <v>1.3497668997668997</v>
      </c>
      <c r="Q566" s="433">
        <v>313</v>
      </c>
    </row>
    <row r="567" spans="1:17" ht="14.45" customHeight="1" x14ac:dyDescent="0.2">
      <c r="A567" s="427" t="s">
        <v>2045</v>
      </c>
      <c r="B567" s="428" t="s">
        <v>1847</v>
      </c>
      <c r="C567" s="428" t="s">
        <v>1848</v>
      </c>
      <c r="D567" s="428" t="s">
        <v>1907</v>
      </c>
      <c r="E567" s="428" t="s">
        <v>1908</v>
      </c>
      <c r="F567" s="432"/>
      <c r="G567" s="432"/>
      <c r="H567" s="432"/>
      <c r="I567" s="432"/>
      <c r="J567" s="432">
        <v>1</v>
      </c>
      <c r="K567" s="432">
        <v>17</v>
      </c>
      <c r="L567" s="432">
        <v>1</v>
      </c>
      <c r="M567" s="432">
        <v>17</v>
      </c>
      <c r="N567" s="432"/>
      <c r="O567" s="432"/>
      <c r="P567" s="499"/>
      <c r="Q567" s="433"/>
    </row>
    <row r="568" spans="1:17" ht="14.45" customHeight="1" x14ac:dyDescent="0.2">
      <c r="A568" s="427" t="s">
        <v>2045</v>
      </c>
      <c r="B568" s="428" t="s">
        <v>1847</v>
      </c>
      <c r="C568" s="428" t="s">
        <v>1848</v>
      </c>
      <c r="D568" s="428" t="s">
        <v>1911</v>
      </c>
      <c r="E568" s="428" t="s">
        <v>1912</v>
      </c>
      <c r="F568" s="432">
        <v>8</v>
      </c>
      <c r="G568" s="432">
        <v>2800</v>
      </c>
      <c r="H568" s="432">
        <v>0.9971509971509972</v>
      </c>
      <c r="I568" s="432">
        <v>350</v>
      </c>
      <c r="J568" s="432">
        <v>8</v>
      </c>
      <c r="K568" s="432">
        <v>2808</v>
      </c>
      <c r="L568" s="432">
        <v>1</v>
      </c>
      <c r="M568" s="432">
        <v>351</v>
      </c>
      <c r="N568" s="432"/>
      <c r="O568" s="432"/>
      <c r="P568" s="499"/>
      <c r="Q568" s="433"/>
    </row>
    <row r="569" spans="1:17" ht="14.45" customHeight="1" x14ac:dyDescent="0.2">
      <c r="A569" s="427" t="s">
        <v>2045</v>
      </c>
      <c r="B569" s="428" t="s">
        <v>1847</v>
      </c>
      <c r="C569" s="428" t="s">
        <v>1848</v>
      </c>
      <c r="D569" s="428" t="s">
        <v>1917</v>
      </c>
      <c r="E569" s="428" t="s">
        <v>1918</v>
      </c>
      <c r="F569" s="432">
        <v>8</v>
      </c>
      <c r="G569" s="432">
        <v>2360</v>
      </c>
      <c r="H569" s="432">
        <v>1.9932432432432432</v>
      </c>
      <c r="I569" s="432">
        <v>295</v>
      </c>
      <c r="J569" s="432">
        <v>4</v>
      </c>
      <c r="K569" s="432">
        <v>1184</v>
      </c>
      <c r="L569" s="432">
        <v>1</v>
      </c>
      <c r="M569" s="432">
        <v>296</v>
      </c>
      <c r="N569" s="432">
        <v>4</v>
      </c>
      <c r="O569" s="432">
        <v>1188</v>
      </c>
      <c r="P569" s="499">
        <v>1.0033783783783783</v>
      </c>
      <c r="Q569" s="433">
        <v>297</v>
      </c>
    </row>
    <row r="570" spans="1:17" ht="14.45" customHeight="1" x14ac:dyDescent="0.2">
      <c r="A570" s="427" t="s">
        <v>2045</v>
      </c>
      <c r="B570" s="428" t="s">
        <v>1847</v>
      </c>
      <c r="C570" s="428" t="s">
        <v>1848</v>
      </c>
      <c r="D570" s="428" t="s">
        <v>1919</v>
      </c>
      <c r="E570" s="428" t="s">
        <v>1920</v>
      </c>
      <c r="F570" s="432">
        <v>38</v>
      </c>
      <c r="G570" s="432">
        <v>7980</v>
      </c>
      <c r="H570" s="432">
        <v>1.3507109004739337</v>
      </c>
      <c r="I570" s="432">
        <v>210</v>
      </c>
      <c r="J570" s="432">
        <v>28</v>
      </c>
      <c r="K570" s="432">
        <v>5908</v>
      </c>
      <c r="L570" s="432">
        <v>1</v>
      </c>
      <c r="M570" s="432">
        <v>211</v>
      </c>
      <c r="N570" s="432">
        <v>38</v>
      </c>
      <c r="O570" s="432">
        <v>8094</v>
      </c>
      <c r="P570" s="499">
        <v>1.3700067704807042</v>
      </c>
      <c r="Q570" s="433">
        <v>213</v>
      </c>
    </row>
    <row r="571" spans="1:17" ht="14.45" customHeight="1" x14ac:dyDescent="0.2">
      <c r="A571" s="427" t="s">
        <v>2045</v>
      </c>
      <c r="B571" s="428" t="s">
        <v>1847</v>
      </c>
      <c r="C571" s="428" t="s">
        <v>1848</v>
      </c>
      <c r="D571" s="428" t="s">
        <v>1921</v>
      </c>
      <c r="E571" s="428" t="s">
        <v>1922</v>
      </c>
      <c r="F571" s="432">
        <v>43</v>
      </c>
      <c r="G571" s="432">
        <v>1720</v>
      </c>
      <c r="H571" s="432">
        <v>1.303030303030303</v>
      </c>
      <c r="I571" s="432">
        <v>40</v>
      </c>
      <c r="J571" s="432">
        <v>33</v>
      </c>
      <c r="K571" s="432">
        <v>1320</v>
      </c>
      <c r="L571" s="432">
        <v>1</v>
      </c>
      <c r="M571" s="432">
        <v>40</v>
      </c>
      <c r="N571" s="432">
        <v>39</v>
      </c>
      <c r="O571" s="432">
        <v>1560</v>
      </c>
      <c r="P571" s="499">
        <v>1.1818181818181819</v>
      </c>
      <c r="Q571" s="433">
        <v>40</v>
      </c>
    </row>
    <row r="572" spans="1:17" ht="14.45" customHeight="1" x14ac:dyDescent="0.2">
      <c r="A572" s="427" t="s">
        <v>2045</v>
      </c>
      <c r="B572" s="428" t="s">
        <v>1847</v>
      </c>
      <c r="C572" s="428" t="s">
        <v>1848</v>
      </c>
      <c r="D572" s="428" t="s">
        <v>1925</v>
      </c>
      <c r="E572" s="428" t="s">
        <v>1926</v>
      </c>
      <c r="F572" s="432">
        <v>43</v>
      </c>
      <c r="G572" s="432">
        <v>7353</v>
      </c>
      <c r="H572" s="432">
        <v>1.34375</v>
      </c>
      <c r="I572" s="432">
        <v>171</v>
      </c>
      <c r="J572" s="432">
        <v>32</v>
      </c>
      <c r="K572" s="432">
        <v>5472</v>
      </c>
      <c r="L572" s="432">
        <v>1</v>
      </c>
      <c r="M572" s="432">
        <v>171</v>
      </c>
      <c r="N572" s="432">
        <v>39</v>
      </c>
      <c r="O572" s="432">
        <v>6669</v>
      </c>
      <c r="P572" s="499">
        <v>1.21875</v>
      </c>
      <c r="Q572" s="433">
        <v>171</v>
      </c>
    </row>
    <row r="573" spans="1:17" ht="14.45" customHeight="1" x14ac:dyDescent="0.2">
      <c r="A573" s="427" t="s">
        <v>2045</v>
      </c>
      <c r="B573" s="428" t="s">
        <v>1847</v>
      </c>
      <c r="C573" s="428" t="s">
        <v>1848</v>
      </c>
      <c r="D573" s="428" t="s">
        <v>1929</v>
      </c>
      <c r="E573" s="428" t="s">
        <v>1930</v>
      </c>
      <c r="F573" s="432">
        <v>38</v>
      </c>
      <c r="G573" s="432">
        <v>26258</v>
      </c>
      <c r="H573" s="432">
        <v>1.4053735816741597</v>
      </c>
      <c r="I573" s="432">
        <v>691</v>
      </c>
      <c r="J573" s="432">
        <v>27</v>
      </c>
      <c r="K573" s="432">
        <v>18684</v>
      </c>
      <c r="L573" s="432">
        <v>1</v>
      </c>
      <c r="M573" s="432">
        <v>692</v>
      </c>
      <c r="N573" s="432">
        <v>37</v>
      </c>
      <c r="O573" s="432">
        <v>25641</v>
      </c>
      <c r="P573" s="499">
        <v>1.3723506743737957</v>
      </c>
      <c r="Q573" s="433">
        <v>693</v>
      </c>
    </row>
    <row r="574" spans="1:17" ht="14.45" customHeight="1" x14ac:dyDescent="0.2">
      <c r="A574" s="427" t="s">
        <v>2045</v>
      </c>
      <c r="B574" s="428" t="s">
        <v>1847</v>
      </c>
      <c r="C574" s="428" t="s">
        <v>1848</v>
      </c>
      <c r="D574" s="428" t="s">
        <v>1931</v>
      </c>
      <c r="E574" s="428" t="s">
        <v>1932</v>
      </c>
      <c r="F574" s="432">
        <v>61</v>
      </c>
      <c r="G574" s="432">
        <v>21350</v>
      </c>
      <c r="H574" s="432">
        <v>1.2941746984300175</v>
      </c>
      <c r="I574" s="432">
        <v>350</v>
      </c>
      <c r="J574" s="432">
        <v>47</v>
      </c>
      <c r="K574" s="432">
        <v>16497</v>
      </c>
      <c r="L574" s="432">
        <v>1</v>
      </c>
      <c r="M574" s="432">
        <v>351</v>
      </c>
      <c r="N574" s="432">
        <v>44</v>
      </c>
      <c r="O574" s="432">
        <v>15444</v>
      </c>
      <c r="P574" s="499">
        <v>0.93617021276595747</v>
      </c>
      <c r="Q574" s="433">
        <v>351</v>
      </c>
    </row>
    <row r="575" spans="1:17" ht="14.45" customHeight="1" x14ac:dyDescent="0.2">
      <c r="A575" s="427" t="s">
        <v>2045</v>
      </c>
      <c r="B575" s="428" t="s">
        <v>1847</v>
      </c>
      <c r="C575" s="428" t="s">
        <v>1848</v>
      </c>
      <c r="D575" s="428" t="s">
        <v>1933</v>
      </c>
      <c r="E575" s="428" t="s">
        <v>1934</v>
      </c>
      <c r="F575" s="432">
        <v>43</v>
      </c>
      <c r="G575" s="432">
        <v>7482</v>
      </c>
      <c r="H575" s="432">
        <v>1.34375</v>
      </c>
      <c r="I575" s="432">
        <v>174</v>
      </c>
      <c r="J575" s="432">
        <v>32</v>
      </c>
      <c r="K575" s="432">
        <v>5568</v>
      </c>
      <c r="L575" s="432">
        <v>1</v>
      </c>
      <c r="M575" s="432">
        <v>174</v>
      </c>
      <c r="N575" s="432">
        <v>39</v>
      </c>
      <c r="O575" s="432">
        <v>6786</v>
      </c>
      <c r="P575" s="499">
        <v>1.21875</v>
      </c>
      <c r="Q575" s="433">
        <v>174</v>
      </c>
    </row>
    <row r="576" spans="1:17" ht="14.45" customHeight="1" x14ac:dyDescent="0.2">
      <c r="A576" s="427" t="s">
        <v>2045</v>
      </c>
      <c r="B576" s="428" t="s">
        <v>1847</v>
      </c>
      <c r="C576" s="428" t="s">
        <v>1848</v>
      </c>
      <c r="D576" s="428" t="s">
        <v>1935</v>
      </c>
      <c r="E576" s="428" t="s">
        <v>1936</v>
      </c>
      <c r="F576" s="432"/>
      <c r="G576" s="432"/>
      <c r="H576" s="432"/>
      <c r="I576" s="432"/>
      <c r="J576" s="432">
        <v>18</v>
      </c>
      <c r="K576" s="432">
        <v>7218</v>
      </c>
      <c r="L576" s="432">
        <v>1</v>
      </c>
      <c r="M576" s="432">
        <v>401</v>
      </c>
      <c r="N576" s="432"/>
      <c r="O576" s="432"/>
      <c r="P576" s="499"/>
      <c r="Q576" s="433"/>
    </row>
    <row r="577" spans="1:17" ht="14.45" customHeight="1" x14ac:dyDescent="0.2">
      <c r="A577" s="427" t="s">
        <v>2045</v>
      </c>
      <c r="B577" s="428" t="s">
        <v>1847</v>
      </c>
      <c r="C577" s="428" t="s">
        <v>1848</v>
      </c>
      <c r="D577" s="428" t="s">
        <v>1937</v>
      </c>
      <c r="E577" s="428" t="s">
        <v>1938</v>
      </c>
      <c r="F577" s="432">
        <v>38</v>
      </c>
      <c r="G577" s="432">
        <v>24890</v>
      </c>
      <c r="H577" s="432">
        <v>1.4052619692863595</v>
      </c>
      <c r="I577" s="432">
        <v>655</v>
      </c>
      <c r="J577" s="432">
        <v>27</v>
      </c>
      <c r="K577" s="432">
        <v>17712</v>
      </c>
      <c r="L577" s="432">
        <v>1</v>
      </c>
      <c r="M577" s="432">
        <v>656</v>
      </c>
      <c r="N577" s="432">
        <v>37</v>
      </c>
      <c r="O577" s="432">
        <v>24309</v>
      </c>
      <c r="P577" s="499">
        <v>1.372459349593496</v>
      </c>
      <c r="Q577" s="433">
        <v>657</v>
      </c>
    </row>
    <row r="578" spans="1:17" ht="14.45" customHeight="1" x14ac:dyDescent="0.2">
      <c r="A578" s="427" t="s">
        <v>2045</v>
      </c>
      <c r="B578" s="428" t="s">
        <v>1847</v>
      </c>
      <c r="C578" s="428" t="s">
        <v>1848</v>
      </c>
      <c r="D578" s="428" t="s">
        <v>1939</v>
      </c>
      <c r="E578" s="428" t="s">
        <v>1940</v>
      </c>
      <c r="F578" s="432">
        <v>38</v>
      </c>
      <c r="G578" s="432">
        <v>24890</v>
      </c>
      <c r="H578" s="432">
        <v>1.4052619692863595</v>
      </c>
      <c r="I578" s="432">
        <v>655</v>
      </c>
      <c r="J578" s="432">
        <v>27</v>
      </c>
      <c r="K578" s="432">
        <v>17712</v>
      </c>
      <c r="L578" s="432">
        <v>1</v>
      </c>
      <c r="M578" s="432">
        <v>656</v>
      </c>
      <c r="N578" s="432">
        <v>37</v>
      </c>
      <c r="O578" s="432">
        <v>24309</v>
      </c>
      <c r="P578" s="499">
        <v>1.372459349593496</v>
      </c>
      <c r="Q578" s="433">
        <v>657</v>
      </c>
    </row>
    <row r="579" spans="1:17" ht="14.45" customHeight="1" x14ac:dyDescent="0.2">
      <c r="A579" s="427" t="s">
        <v>2045</v>
      </c>
      <c r="B579" s="428" t="s">
        <v>1847</v>
      </c>
      <c r="C579" s="428" t="s">
        <v>1848</v>
      </c>
      <c r="D579" s="428" t="s">
        <v>1943</v>
      </c>
      <c r="E579" s="428" t="s">
        <v>1944</v>
      </c>
      <c r="F579" s="432">
        <v>41</v>
      </c>
      <c r="G579" s="432">
        <v>28495</v>
      </c>
      <c r="H579" s="432">
        <v>1.2406391501219087</v>
      </c>
      <c r="I579" s="432">
        <v>695</v>
      </c>
      <c r="J579" s="432">
        <v>33</v>
      </c>
      <c r="K579" s="432">
        <v>22968</v>
      </c>
      <c r="L579" s="432">
        <v>1</v>
      </c>
      <c r="M579" s="432">
        <v>696</v>
      </c>
      <c r="N579" s="432">
        <v>38</v>
      </c>
      <c r="O579" s="432">
        <v>26486</v>
      </c>
      <c r="P579" s="499">
        <v>1.1531696273075582</v>
      </c>
      <c r="Q579" s="433">
        <v>697</v>
      </c>
    </row>
    <row r="580" spans="1:17" ht="14.45" customHeight="1" x14ac:dyDescent="0.2">
      <c r="A580" s="427" t="s">
        <v>2045</v>
      </c>
      <c r="B580" s="428" t="s">
        <v>1847</v>
      </c>
      <c r="C580" s="428" t="s">
        <v>1848</v>
      </c>
      <c r="D580" s="428" t="s">
        <v>1945</v>
      </c>
      <c r="E580" s="428" t="s">
        <v>1946</v>
      </c>
      <c r="F580" s="432">
        <v>10</v>
      </c>
      <c r="G580" s="432">
        <v>6790</v>
      </c>
      <c r="H580" s="432">
        <v>1.25</v>
      </c>
      <c r="I580" s="432">
        <v>679</v>
      </c>
      <c r="J580" s="432">
        <v>8</v>
      </c>
      <c r="K580" s="432">
        <v>5432</v>
      </c>
      <c r="L580" s="432">
        <v>1</v>
      </c>
      <c r="M580" s="432">
        <v>679</v>
      </c>
      <c r="N580" s="432">
        <v>11</v>
      </c>
      <c r="O580" s="432">
        <v>7480</v>
      </c>
      <c r="P580" s="499">
        <v>1.3770250368188512</v>
      </c>
      <c r="Q580" s="433">
        <v>680</v>
      </c>
    </row>
    <row r="581" spans="1:17" ht="14.45" customHeight="1" x14ac:dyDescent="0.2">
      <c r="A581" s="427" t="s">
        <v>2045</v>
      </c>
      <c r="B581" s="428" t="s">
        <v>1847</v>
      </c>
      <c r="C581" s="428" t="s">
        <v>1848</v>
      </c>
      <c r="D581" s="428" t="s">
        <v>1947</v>
      </c>
      <c r="E581" s="428" t="s">
        <v>1948</v>
      </c>
      <c r="F581" s="432">
        <v>41</v>
      </c>
      <c r="G581" s="432">
        <v>19598</v>
      </c>
      <c r="H581" s="432">
        <v>1.2424242424242424</v>
      </c>
      <c r="I581" s="432">
        <v>478</v>
      </c>
      <c r="J581" s="432">
        <v>33</v>
      </c>
      <c r="K581" s="432">
        <v>15774</v>
      </c>
      <c r="L581" s="432">
        <v>1</v>
      </c>
      <c r="M581" s="432">
        <v>478</v>
      </c>
      <c r="N581" s="432">
        <v>39</v>
      </c>
      <c r="O581" s="432">
        <v>18681</v>
      </c>
      <c r="P581" s="499">
        <v>1.1842906047926969</v>
      </c>
      <c r="Q581" s="433">
        <v>479</v>
      </c>
    </row>
    <row r="582" spans="1:17" ht="14.45" customHeight="1" x14ac:dyDescent="0.2">
      <c r="A582" s="427" t="s">
        <v>2045</v>
      </c>
      <c r="B582" s="428" t="s">
        <v>1847</v>
      </c>
      <c r="C582" s="428" t="s">
        <v>1848</v>
      </c>
      <c r="D582" s="428" t="s">
        <v>1949</v>
      </c>
      <c r="E582" s="428" t="s">
        <v>1950</v>
      </c>
      <c r="F582" s="432">
        <v>41</v>
      </c>
      <c r="G582" s="432">
        <v>11972</v>
      </c>
      <c r="H582" s="432">
        <v>1.318066718044699</v>
      </c>
      <c r="I582" s="432">
        <v>292</v>
      </c>
      <c r="J582" s="432">
        <v>31</v>
      </c>
      <c r="K582" s="432">
        <v>9083</v>
      </c>
      <c r="L582" s="432">
        <v>1</v>
      </c>
      <c r="M582" s="432">
        <v>293</v>
      </c>
      <c r="N582" s="432">
        <v>38</v>
      </c>
      <c r="O582" s="432">
        <v>11172</v>
      </c>
      <c r="P582" s="499">
        <v>1.2299900913795001</v>
      </c>
      <c r="Q582" s="433">
        <v>294</v>
      </c>
    </row>
    <row r="583" spans="1:17" ht="14.45" customHeight="1" x14ac:dyDescent="0.2">
      <c r="A583" s="427" t="s">
        <v>2045</v>
      </c>
      <c r="B583" s="428" t="s">
        <v>1847</v>
      </c>
      <c r="C583" s="428" t="s">
        <v>1848</v>
      </c>
      <c r="D583" s="428" t="s">
        <v>1953</v>
      </c>
      <c r="E583" s="428" t="s">
        <v>1954</v>
      </c>
      <c r="F583" s="432">
        <v>43</v>
      </c>
      <c r="G583" s="432">
        <v>7224</v>
      </c>
      <c r="H583" s="432">
        <v>1.303030303030303</v>
      </c>
      <c r="I583" s="432">
        <v>168</v>
      </c>
      <c r="J583" s="432">
        <v>33</v>
      </c>
      <c r="K583" s="432">
        <v>5544</v>
      </c>
      <c r="L583" s="432">
        <v>1</v>
      </c>
      <c r="M583" s="432">
        <v>168</v>
      </c>
      <c r="N583" s="432">
        <v>39</v>
      </c>
      <c r="O583" s="432">
        <v>6552</v>
      </c>
      <c r="P583" s="499">
        <v>1.1818181818181819</v>
      </c>
      <c r="Q583" s="433">
        <v>168</v>
      </c>
    </row>
    <row r="584" spans="1:17" ht="14.45" customHeight="1" x14ac:dyDescent="0.2">
      <c r="A584" s="427" t="s">
        <v>2045</v>
      </c>
      <c r="B584" s="428" t="s">
        <v>1847</v>
      </c>
      <c r="C584" s="428" t="s">
        <v>1848</v>
      </c>
      <c r="D584" s="428" t="s">
        <v>1957</v>
      </c>
      <c r="E584" s="428" t="s">
        <v>1958</v>
      </c>
      <c r="F584" s="432"/>
      <c r="G584" s="432"/>
      <c r="H584" s="432"/>
      <c r="I584" s="432"/>
      <c r="J584" s="432">
        <v>3</v>
      </c>
      <c r="K584" s="432">
        <v>1722</v>
      </c>
      <c r="L584" s="432">
        <v>1</v>
      </c>
      <c r="M584" s="432">
        <v>574</v>
      </c>
      <c r="N584" s="432"/>
      <c r="O584" s="432"/>
      <c r="P584" s="499"/>
      <c r="Q584" s="433"/>
    </row>
    <row r="585" spans="1:17" ht="14.45" customHeight="1" x14ac:dyDescent="0.2">
      <c r="A585" s="427" t="s">
        <v>2045</v>
      </c>
      <c r="B585" s="428" t="s">
        <v>1847</v>
      </c>
      <c r="C585" s="428" t="s">
        <v>1848</v>
      </c>
      <c r="D585" s="428" t="s">
        <v>1959</v>
      </c>
      <c r="E585" s="428" t="s">
        <v>1960</v>
      </c>
      <c r="F585" s="432">
        <v>8</v>
      </c>
      <c r="G585" s="432">
        <v>1496</v>
      </c>
      <c r="H585" s="432">
        <v>2.6524822695035462</v>
      </c>
      <c r="I585" s="432">
        <v>187</v>
      </c>
      <c r="J585" s="432">
        <v>3</v>
      </c>
      <c r="K585" s="432">
        <v>564</v>
      </c>
      <c r="L585" s="432">
        <v>1</v>
      </c>
      <c r="M585" s="432">
        <v>188</v>
      </c>
      <c r="N585" s="432">
        <v>4</v>
      </c>
      <c r="O585" s="432">
        <v>752</v>
      </c>
      <c r="P585" s="499">
        <v>1.3333333333333333</v>
      </c>
      <c r="Q585" s="433">
        <v>188</v>
      </c>
    </row>
    <row r="586" spans="1:17" ht="14.45" customHeight="1" x14ac:dyDescent="0.2">
      <c r="A586" s="427" t="s">
        <v>2045</v>
      </c>
      <c r="B586" s="428" t="s">
        <v>1847</v>
      </c>
      <c r="C586" s="428" t="s">
        <v>1848</v>
      </c>
      <c r="D586" s="428" t="s">
        <v>1961</v>
      </c>
      <c r="E586" s="428" t="s">
        <v>1962</v>
      </c>
      <c r="F586" s="432">
        <v>35</v>
      </c>
      <c r="G586" s="432">
        <v>20160</v>
      </c>
      <c r="H586" s="432">
        <v>1.8421052631578947</v>
      </c>
      <c r="I586" s="432">
        <v>576</v>
      </c>
      <c r="J586" s="432">
        <v>19</v>
      </c>
      <c r="K586" s="432">
        <v>10944</v>
      </c>
      <c r="L586" s="432">
        <v>1</v>
      </c>
      <c r="M586" s="432">
        <v>576</v>
      </c>
      <c r="N586" s="432">
        <v>64</v>
      </c>
      <c r="O586" s="432">
        <v>36864</v>
      </c>
      <c r="P586" s="499">
        <v>3.3684210526315788</v>
      </c>
      <c r="Q586" s="433">
        <v>576</v>
      </c>
    </row>
    <row r="587" spans="1:17" ht="14.45" customHeight="1" x14ac:dyDescent="0.2">
      <c r="A587" s="427" t="s">
        <v>2045</v>
      </c>
      <c r="B587" s="428" t="s">
        <v>1847</v>
      </c>
      <c r="C587" s="428" t="s">
        <v>1848</v>
      </c>
      <c r="D587" s="428" t="s">
        <v>1963</v>
      </c>
      <c r="E587" s="428" t="s">
        <v>1964</v>
      </c>
      <c r="F587" s="432">
        <v>38</v>
      </c>
      <c r="G587" s="432">
        <v>53200</v>
      </c>
      <c r="H587" s="432">
        <v>1.4074074074074074</v>
      </c>
      <c r="I587" s="432">
        <v>1400</v>
      </c>
      <c r="J587" s="432">
        <v>27</v>
      </c>
      <c r="K587" s="432">
        <v>37800</v>
      </c>
      <c r="L587" s="432">
        <v>1</v>
      </c>
      <c r="M587" s="432">
        <v>1400</v>
      </c>
      <c r="N587" s="432">
        <v>37</v>
      </c>
      <c r="O587" s="432">
        <v>51837</v>
      </c>
      <c r="P587" s="499">
        <v>1.3713492063492063</v>
      </c>
      <c r="Q587" s="433">
        <v>1401</v>
      </c>
    </row>
    <row r="588" spans="1:17" ht="14.45" customHeight="1" x14ac:dyDescent="0.2">
      <c r="A588" s="427" t="s">
        <v>2045</v>
      </c>
      <c r="B588" s="428" t="s">
        <v>1847</v>
      </c>
      <c r="C588" s="428" t="s">
        <v>1848</v>
      </c>
      <c r="D588" s="428" t="s">
        <v>1967</v>
      </c>
      <c r="E588" s="428" t="s">
        <v>1968</v>
      </c>
      <c r="F588" s="432"/>
      <c r="G588" s="432"/>
      <c r="H588" s="432"/>
      <c r="I588" s="432"/>
      <c r="J588" s="432"/>
      <c r="K588" s="432"/>
      <c r="L588" s="432"/>
      <c r="M588" s="432"/>
      <c r="N588" s="432">
        <v>2</v>
      </c>
      <c r="O588" s="432">
        <v>380</v>
      </c>
      <c r="P588" s="499"/>
      <c r="Q588" s="433">
        <v>190</v>
      </c>
    </row>
    <row r="589" spans="1:17" ht="14.45" customHeight="1" x14ac:dyDescent="0.2">
      <c r="A589" s="427" t="s">
        <v>2046</v>
      </c>
      <c r="B589" s="428" t="s">
        <v>1847</v>
      </c>
      <c r="C589" s="428" t="s">
        <v>1848</v>
      </c>
      <c r="D589" s="428" t="s">
        <v>1867</v>
      </c>
      <c r="E589" s="428" t="s">
        <v>1868</v>
      </c>
      <c r="F589" s="432">
        <v>1</v>
      </c>
      <c r="G589" s="432">
        <v>168</v>
      </c>
      <c r="H589" s="432"/>
      <c r="I589" s="432">
        <v>168</v>
      </c>
      <c r="J589" s="432"/>
      <c r="K589" s="432"/>
      <c r="L589" s="432"/>
      <c r="M589" s="432"/>
      <c r="N589" s="432"/>
      <c r="O589" s="432"/>
      <c r="P589" s="499"/>
      <c r="Q589" s="433"/>
    </row>
    <row r="590" spans="1:17" ht="14.45" customHeight="1" x14ac:dyDescent="0.2">
      <c r="A590" s="427" t="s">
        <v>2046</v>
      </c>
      <c r="B590" s="428" t="s">
        <v>1847</v>
      </c>
      <c r="C590" s="428" t="s">
        <v>1848</v>
      </c>
      <c r="D590" s="428" t="s">
        <v>1879</v>
      </c>
      <c r="E590" s="428" t="s">
        <v>1880</v>
      </c>
      <c r="F590" s="432">
        <v>1</v>
      </c>
      <c r="G590" s="432">
        <v>550</v>
      </c>
      <c r="H590" s="432"/>
      <c r="I590" s="432">
        <v>550</v>
      </c>
      <c r="J590" s="432"/>
      <c r="K590" s="432"/>
      <c r="L590" s="432"/>
      <c r="M590" s="432"/>
      <c r="N590" s="432"/>
      <c r="O590" s="432"/>
      <c r="P590" s="499"/>
      <c r="Q590" s="433"/>
    </row>
    <row r="591" spans="1:17" ht="14.45" customHeight="1" x14ac:dyDescent="0.2">
      <c r="A591" s="427" t="s">
        <v>2046</v>
      </c>
      <c r="B591" s="428" t="s">
        <v>1847</v>
      </c>
      <c r="C591" s="428" t="s">
        <v>1848</v>
      </c>
      <c r="D591" s="428" t="s">
        <v>1881</v>
      </c>
      <c r="E591" s="428" t="s">
        <v>1882</v>
      </c>
      <c r="F591" s="432">
        <v>1</v>
      </c>
      <c r="G591" s="432">
        <v>655</v>
      </c>
      <c r="H591" s="432"/>
      <c r="I591" s="432">
        <v>655</v>
      </c>
      <c r="J591" s="432"/>
      <c r="K591" s="432"/>
      <c r="L591" s="432"/>
      <c r="M591" s="432"/>
      <c r="N591" s="432"/>
      <c r="O591" s="432"/>
      <c r="P591" s="499"/>
      <c r="Q591" s="433"/>
    </row>
    <row r="592" spans="1:17" ht="14.45" customHeight="1" x14ac:dyDescent="0.2">
      <c r="A592" s="427" t="s">
        <v>2046</v>
      </c>
      <c r="B592" s="428" t="s">
        <v>1847</v>
      </c>
      <c r="C592" s="428" t="s">
        <v>1848</v>
      </c>
      <c r="D592" s="428" t="s">
        <v>1883</v>
      </c>
      <c r="E592" s="428" t="s">
        <v>1884</v>
      </c>
      <c r="F592" s="432">
        <v>1</v>
      </c>
      <c r="G592" s="432">
        <v>655</v>
      </c>
      <c r="H592" s="432"/>
      <c r="I592" s="432">
        <v>655</v>
      </c>
      <c r="J592" s="432"/>
      <c r="K592" s="432"/>
      <c r="L592" s="432"/>
      <c r="M592" s="432"/>
      <c r="N592" s="432"/>
      <c r="O592" s="432"/>
      <c r="P592" s="499"/>
      <c r="Q592" s="433"/>
    </row>
    <row r="593" spans="1:17" ht="14.45" customHeight="1" x14ac:dyDescent="0.2">
      <c r="A593" s="427" t="s">
        <v>2046</v>
      </c>
      <c r="B593" s="428" t="s">
        <v>1847</v>
      </c>
      <c r="C593" s="428" t="s">
        <v>1848</v>
      </c>
      <c r="D593" s="428" t="s">
        <v>1885</v>
      </c>
      <c r="E593" s="428" t="s">
        <v>1886</v>
      </c>
      <c r="F593" s="432">
        <v>1</v>
      </c>
      <c r="G593" s="432">
        <v>679</v>
      </c>
      <c r="H593" s="432"/>
      <c r="I593" s="432">
        <v>679</v>
      </c>
      <c r="J593" s="432"/>
      <c r="K593" s="432"/>
      <c r="L593" s="432"/>
      <c r="M593" s="432"/>
      <c r="N593" s="432"/>
      <c r="O593" s="432"/>
      <c r="P593" s="499"/>
      <c r="Q593" s="433"/>
    </row>
    <row r="594" spans="1:17" ht="14.45" customHeight="1" x14ac:dyDescent="0.2">
      <c r="A594" s="427" t="s">
        <v>2046</v>
      </c>
      <c r="B594" s="428" t="s">
        <v>1847</v>
      </c>
      <c r="C594" s="428" t="s">
        <v>1848</v>
      </c>
      <c r="D594" s="428" t="s">
        <v>1891</v>
      </c>
      <c r="E594" s="428" t="s">
        <v>1892</v>
      </c>
      <c r="F594" s="432">
        <v>1</v>
      </c>
      <c r="G594" s="432">
        <v>350</v>
      </c>
      <c r="H594" s="432"/>
      <c r="I594" s="432">
        <v>350</v>
      </c>
      <c r="J594" s="432"/>
      <c r="K594" s="432"/>
      <c r="L594" s="432"/>
      <c r="M594" s="432"/>
      <c r="N594" s="432"/>
      <c r="O594" s="432"/>
      <c r="P594" s="499"/>
      <c r="Q594" s="433"/>
    </row>
    <row r="595" spans="1:17" ht="14.45" customHeight="1" x14ac:dyDescent="0.2">
      <c r="A595" s="427" t="s">
        <v>2046</v>
      </c>
      <c r="B595" s="428" t="s">
        <v>1847</v>
      </c>
      <c r="C595" s="428" t="s">
        <v>1848</v>
      </c>
      <c r="D595" s="428" t="s">
        <v>1903</v>
      </c>
      <c r="E595" s="428" t="s">
        <v>1904</v>
      </c>
      <c r="F595" s="432">
        <v>2</v>
      </c>
      <c r="G595" s="432">
        <v>624</v>
      </c>
      <c r="H595" s="432"/>
      <c r="I595" s="432">
        <v>312</v>
      </c>
      <c r="J595" s="432"/>
      <c r="K595" s="432"/>
      <c r="L595" s="432"/>
      <c r="M595" s="432"/>
      <c r="N595" s="432"/>
      <c r="O595" s="432"/>
      <c r="P595" s="499"/>
      <c r="Q595" s="433"/>
    </row>
    <row r="596" spans="1:17" ht="14.45" customHeight="1" x14ac:dyDescent="0.2">
      <c r="A596" s="427" t="s">
        <v>2046</v>
      </c>
      <c r="B596" s="428" t="s">
        <v>1847</v>
      </c>
      <c r="C596" s="428" t="s">
        <v>1848</v>
      </c>
      <c r="D596" s="428" t="s">
        <v>1919</v>
      </c>
      <c r="E596" s="428" t="s">
        <v>1920</v>
      </c>
      <c r="F596" s="432">
        <v>1</v>
      </c>
      <c r="G596" s="432">
        <v>210</v>
      </c>
      <c r="H596" s="432"/>
      <c r="I596" s="432">
        <v>210</v>
      </c>
      <c r="J596" s="432"/>
      <c r="K596" s="432"/>
      <c r="L596" s="432"/>
      <c r="M596" s="432"/>
      <c r="N596" s="432"/>
      <c r="O596" s="432"/>
      <c r="P596" s="499"/>
      <c r="Q596" s="433"/>
    </row>
    <row r="597" spans="1:17" ht="14.45" customHeight="1" x14ac:dyDescent="0.2">
      <c r="A597" s="427" t="s">
        <v>2046</v>
      </c>
      <c r="B597" s="428" t="s">
        <v>1847</v>
      </c>
      <c r="C597" s="428" t="s">
        <v>1848</v>
      </c>
      <c r="D597" s="428" t="s">
        <v>1923</v>
      </c>
      <c r="E597" s="428" t="s">
        <v>1924</v>
      </c>
      <c r="F597" s="432"/>
      <c r="G597" s="432"/>
      <c r="H597" s="432"/>
      <c r="I597" s="432"/>
      <c r="J597" s="432">
        <v>1</v>
      </c>
      <c r="K597" s="432">
        <v>5030</v>
      </c>
      <c r="L597" s="432">
        <v>1</v>
      </c>
      <c r="M597" s="432">
        <v>5030</v>
      </c>
      <c r="N597" s="432"/>
      <c r="O597" s="432"/>
      <c r="P597" s="499"/>
      <c r="Q597" s="433"/>
    </row>
    <row r="598" spans="1:17" ht="14.45" customHeight="1" x14ac:dyDescent="0.2">
      <c r="A598" s="427" t="s">
        <v>2046</v>
      </c>
      <c r="B598" s="428" t="s">
        <v>1847</v>
      </c>
      <c r="C598" s="428" t="s">
        <v>1848</v>
      </c>
      <c r="D598" s="428" t="s">
        <v>1925</v>
      </c>
      <c r="E598" s="428" t="s">
        <v>1926</v>
      </c>
      <c r="F598" s="432">
        <v>1</v>
      </c>
      <c r="G598" s="432">
        <v>171</v>
      </c>
      <c r="H598" s="432"/>
      <c r="I598" s="432">
        <v>171</v>
      </c>
      <c r="J598" s="432"/>
      <c r="K598" s="432"/>
      <c r="L598" s="432"/>
      <c r="M598" s="432"/>
      <c r="N598" s="432"/>
      <c r="O598" s="432"/>
      <c r="P598" s="499"/>
      <c r="Q598" s="433"/>
    </row>
    <row r="599" spans="1:17" ht="14.45" customHeight="1" x14ac:dyDescent="0.2">
      <c r="A599" s="427" t="s">
        <v>2046</v>
      </c>
      <c r="B599" s="428" t="s">
        <v>1847</v>
      </c>
      <c r="C599" s="428" t="s">
        <v>1848</v>
      </c>
      <c r="D599" s="428" t="s">
        <v>1931</v>
      </c>
      <c r="E599" s="428" t="s">
        <v>1932</v>
      </c>
      <c r="F599" s="432">
        <v>1</v>
      </c>
      <c r="G599" s="432">
        <v>350</v>
      </c>
      <c r="H599" s="432"/>
      <c r="I599" s="432">
        <v>350</v>
      </c>
      <c r="J599" s="432"/>
      <c r="K599" s="432"/>
      <c r="L599" s="432"/>
      <c r="M599" s="432"/>
      <c r="N599" s="432"/>
      <c r="O599" s="432"/>
      <c r="P599" s="499"/>
      <c r="Q599" s="433"/>
    </row>
    <row r="600" spans="1:17" ht="14.45" customHeight="1" x14ac:dyDescent="0.2">
      <c r="A600" s="427" t="s">
        <v>2046</v>
      </c>
      <c r="B600" s="428" t="s">
        <v>1847</v>
      </c>
      <c r="C600" s="428" t="s">
        <v>1848</v>
      </c>
      <c r="D600" s="428" t="s">
        <v>1933</v>
      </c>
      <c r="E600" s="428" t="s">
        <v>1934</v>
      </c>
      <c r="F600" s="432">
        <v>1</v>
      </c>
      <c r="G600" s="432">
        <v>174</v>
      </c>
      <c r="H600" s="432"/>
      <c r="I600" s="432">
        <v>174</v>
      </c>
      <c r="J600" s="432"/>
      <c r="K600" s="432"/>
      <c r="L600" s="432"/>
      <c r="M600" s="432"/>
      <c r="N600" s="432"/>
      <c r="O600" s="432"/>
      <c r="P600" s="499"/>
      <c r="Q600" s="433"/>
    </row>
    <row r="601" spans="1:17" ht="14.45" customHeight="1" x14ac:dyDescent="0.2">
      <c r="A601" s="427" t="s">
        <v>2046</v>
      </c>
      <c r="B601" s="428" t="s">
        <v>1847</v>
      </c>
      <c r="C601" s="428" t="s">
        <v>1848</v>
      </c>
      <c r="D601" s="428" t="s">
        <v>1935</v>
      </c>
      <c r="E601" s="428" t="s">
        <v>1936</v>
      </c>
      <c r="F601" s="432">
        <v>4</v>
      </c>
      <c r="G601" s="432">
        <v>1604</v>
      </c>
      <c r="H601" s="432">
        <v>0.66666666666666663</v>
      </c>
      <c r="I601" s="432">
        <v>401</v>
      </c>
      <c r="J601" s="432">
        <v>6</v>
      </c>
      <c r="K601" s="432">
        <v>2406</v>
      </c>
      <c r="L601" s="432">
        <v>1</v>
      </c>
      <c r="M601" s="432">
        <v>401</v>
      </c>
      <c r="N601" s="432"/>
      <c r="O601" s="432"/>
      <c r="P601" s="499"/>
      <c r="Q601" s="433"/>
    </row>
    <row r="602" spans="1:17" ht="14.45" customHeight="1" x14ac:dyDescent="0.2">
      <c r="A602" s="427" t="s">
        <v>2046</v>
      </c>
      <c r="B602" s="428" t="s">
        <v>1847</v>
      </c>
      <c r="C602" s="428" t="s">
        <v>1848</v>
      </c>
      <c r="D602" s="428" t="s">
        <v>1937</v>
      </c>
      <c r="E602" s="428" t="s">
        <v>1938</v>
      </c>
      <c r="F602" s="432">
        <v>1</v>
      </c>
      <c r="G602" s="432">
        <v>655</v>
      </c>
      <c r="H602" s="432"/>
      <c r="I602" s="432">
        <v>655</v>
      </c>
      <c r="J602" s="432"/>
      <c r="K602" s="432"/>
      <c r="L602" s="432"/>
      <c r="M602" s="432"/>
      <c r="N602" s="432"/>
      <c r="O602" s="432"/>
      <c r="P602" s="499"/>
      <c r="Q602" s="433"/>
    </row>
    <row r="603" spans="1:17" ht="14.45" customHeight="1" x14ac:dyDescent="0.2">
      <c r="A603" s="427" t="s">
        <v>2046</v>
      </c>
      <c r="B603" s="428" t="s">
        <v>1847</v>
      </c>
      <c r="C603" s="428" t="s">
        <v>1848</v>
      </c>
      <c r="D603" s="428" t="s">
        <v>1939</v>
      </c>
      <c r="E603" s="428" t="s">
        <v>1940</v>
      </c>
      <c r="F603" s="432">
        <v>1</v>
      </c>
      <c r="G603" s="432">
        <v>655</v>
      </c>
      <c r="H603" s="432"/>
      <c r="I603" s="432">
        <v>655</v>
      </c>
      <c r="J603" s="432"/>
      <c r="K603" s="432"/>
      <c r="L603" s="432"/>
      <c r="M603" s="432"/>
      <c r="N603" s="432"/>
      <c r="O603" s="432"/>
      <c r="P603" s="499"/>
      <c r="Q603" s="433"/>
    </row>
    <row r="604" spans="1:17" ht="14.45" customHeight="1" x14ac:dyDescent="0.2">
      <c r="A604" s="427" t="s">
        <v>2046</v>
      </c>
      <c r="B604" s="428" t="s">
        <v>1847</v>
      </c>
      <c r="C604" s="428" t="s">
        <v>1848</v>
      </c>
      <c r="D604" s="428" t="s">
        <v>1945</v>
      </c>
      <c r="E604" s="428" t="s">
        <v>1946</v>
      </c>
      <c r="F604" s="432">
        <v>1</v>
      </c>
      <c r="G604" s="432">
        <v>679</v>
      </c>
      <c r="H604" s="432"/>
      <c r="I604" s="432">
        <v>679</v>
      </c>
      <c r="J604" s="432"/>
      <c r="K604" s="432"/>
      <c r="L604" s="432"/>
      <c r="M604" s="432"/>
      <c r="N604" s="432"/>
      <c r="O604" s="432"/>
      <c r="P604" s="499"/>
      <c r="Q604" s="433"/>
    </row>
    <row r="605" spans="1:17" ht="14.45" customHeight="1" x14ac:dyDescent="0.2">
      <c r="A605" s="427" t="s">
        <v>2046</v>
      </c>
      <c r="B605" s="428" t="s">
        <v>1847</v>
      </c>
      <c r="C605" s="428" t="s">
        <v>1848</v>
      </c>
      <c r="D605" s="428" t="s">
        <v>1947</v>
      </c>
      <c r="E605" s="428" t="s">
        <v>1948</v>
      </c>
      <c r="F605" s="432">
        <v>1</v>
      </c>
      <c r="G605" s="432">
        <v>478</v>
      </c>
      <c r="H605" s="432"/>
      <c r="I605" s="432">
        <v>478</v>
      </c>
      <c r="J605" s="432"/>
      <c r="K605" s="432"/>
      <c r="L605" s="432"/>
      <c r="M605" s="432"/>
      <c r="N605" s="432"/>
      <c r="O605" s="432"/>
      <c r="P605" s="499"/>
      <c r="Q605" s="433"/>
    </row>
    <row r="606" spans="1:17" ht="14.45" customHeight="1" x14ac:dyDescent="0.2">
      <c r="A606" s="427" t="s">
        <v>2046</v>
      </c>
      <c r="B606" s="428" t="s">
        <v>1847</v>
      </c>
      <c r="C606" s="428" t="s">
        <v>1848</v>
      </c>
      <c r="D606" s="428" t="s">
        <v>1957</v>
      </c>
      <c r="E606" s="428" t="s">
        <v>1958</v>
      </c>
      <c r="F606" s="432">
        <v>1</v>
      </c>
      <c r="G606" s="432">
        <v>574</v>
      </c>
      <c r="H606" s="432">
        <v>1</v>
      </c>
      <c r="I606" s="432">
        <v>574</v>
      </c>
      <c r="J606" s="432">
        <v>1</v>
      </c>
      <c r="K606" s="432">
        <v>574</v>
      </c>
      <c r="L606" s="432">
        <v>1</v>
      </c>
      <c r="M606" s="432">
        <v>574</v>
      </c>
      <c r="N606" s="432"/>
      <c r="O606" s="432"/>
      <c r="P606" s="499"/>
      <c r="Q606" s="433"/>
    </row>
    <row r="607" spans="1:17" ht="14.45" customHeight="1" x14ac:dyDescent="0.2">
      <c r="A607" s="427" t="s">
        <v>2046</v>
      </c>
      <c r="B607" s="428" t="s">
        <v>1847</v>
      </c>
      <c r="C607" s="428" t="s">
        <v>1848</v>
      </c>
      <c r="D607" s="428" t="s">
        <v>1963</v>
      </c>
      <c r="E607" s="428" t="s">
        <v>1964</v>
      </c>
      <c r="F607" s="432">
        <v>1</v>
      </c>
      <c r="G607" s="432">
        <v>1400</v>
      </c>
      <c r="H607" s="432"/>
      <c r="I607" s="432">
        <v>1400</v>
      </c>
      <c r="J607" s="432"/>
      <c r="K607" s="432"/>
      <c r="L607" s="432"/>
      <c r="M607" s="432"/>
      <c r="N607" s="432"/>
      <c r="O607" s="432"/>
      <c r="P607" s="499"/>
      <c r="Q607" s="433"/>
    </row>
    <row r="608" spans="1:17" ht="14.45" customHeight="1" x14ac:dyDescent="0.2">
      <c r="A608" s="427" t="s">
        <v>2046</v>
      </c>
      <c r="B608" s="428" t="s">
        <v>1847</v>
      </c>
      <c r="C608" s="428" t="s">
        <v>1848</v>
      </c>
      <c r="D608" s="428" t="s">
        <v>1965</v>
      </c>
      <c r="E608" s="428" t="s">
        <v>1966</v>
      </c>
      <c r="F608" s="432"/>
      <c r="G608" s="432"/>
      <c r="H608" s="432"/>
      <c r="I608" s="432"/>
      <c r="J608" s="432">
        <v>1</v>
      </c>
      <c r="K608" s="432">
        <v>1023</v>
      </c>
      <c r="L608" s="432">
        <v>1</v>
      </c>
      <c r="M608" s="432">
        <v>1023</v>
      </c>
      <c r="N608" s="432">
        <v>1</v>
      </c>
      <c r="O608" s="432">
        <v>1024</v>
      </c>
      <c r="P608" s="499">
        <v>1.0009775171065494</v>
      </c>
      <c r="Q608" s="433">
        <v>1024</v>
      </c>
    </row>
    <row r="609" spans="1:17" ht="14.45" customHeight="1" x14ac:dyDescent="0.2">
      <c r="A609" s="427" t="s">
        <v>2047</v>
      </c>
      <c r="B609" s="428" t="s">
        <v>1847</v>
      </c>
      <c r="C609" s="428" t="s">
        <v>1848</v>
      </c>
      <c r="D609" s="428" t="s">
        <v>1853</v>
      </c>
      <c r="E609" s="428" t="s">
        <v>1854</v>
      </c>
      <c r="F609" s="432">
        <v>1</v>
      </c>
      <c r="G609" s="432">
        <v>658</v>
      </c>
      <c r="H609" s="432"/>
      <c r="I609" s="432">
        <v>658</v>
      </c>
      <c r="J609" s="432"/>
      <c r="K609" s="432"/>
      <c r="L609" s="432"/>
      <c r="M609" s="432"/>
      <c r="N609" s="432"/>
      <c r="O609" s="432"/>
      <c r="P609" s="499"/>
      <c r="Q609" s="433"/>
    </row>
    <row r="610" spans="1:17" ht="14.45" customHeight="1" x14ac:dyDescent="0.2">
      <c r="A610" s="427" t="s">
        <v>2047</v>
      </c>
      <c r="B610" s="428" t="s">
        <v>1847</v>
      </c>
      <c r="C610" s="428" t="s">
        <v>1848</v>
      </c>
      <c r="D610" s="428" t="s">
        <v>1871</v>
      </c>
      <c r="E610" s="428" t="s">
        <v>1872</v>
      </c>
      <c r="F610" s="432">
        <v>2</v>
      </c>
      <c r="G610" s="432">
        <v>704</v>
      </c>
      <c r="H610" s="432">
        <v>1.9943342776203965</v>
      </c>
      <c r="I610" s="432">
        <v>352</v>
      </c>
      <c r="J610" s="432">
        <v>1</v>
      </c>
      <c r="K610" s="432">
        <v>353</v>
      </c>
      <c r="L610" s="432">
        <v>1</v>
      </c>
      <c r="M610" s="432">
        <v>353</v>
      </c>
      <c r="N610" s="432"/>
      <c r="O610" s="432"/>
      <c r="P610" s="499"/>
      <c r="Q610" s="433"/>
    </row>
    <row r="611" spans="1:17" ht="14.45" customHeight="1" x14ac:dyDescent="0.2">
      <c r="A611" s="427" t="s">
        <v>2047</v>
      </c>
      <c r="B611" s="428" t="s">
        <v>1847</v>
      </c>
      <c r="C611" s="428" t="s">
        <v>1848</v>
      </c>
      <c r="D611" s="428" t="s">
        <v>1873</v>
      </c>
      <c r="E611" s="428" t="s">
        <v>1874</v>
      </c>
      <c r="F611" s="432"/>
      <c r="G611" s="432"/>
      <c r="H611" s="432"/>
      <c r="I611" s="432"/>
      <c r="J611" s="432">
        <v>1</v>
      </c>
      <c r="K611" s="432">
        <v>191</v>
      </c>
      <c r="L611" s="432">
        <v>1</v>
      </c>
      <c r="M611" s="432">
        <v>191</v>
      </c>
      <c r="N611" s="432"/>
      <c r="O611" s="432"/>
      <c r="P611" s="499"/>
      <c r="Q611" s="433"/>
    </row>
    <row r="612" spans="1:17" ht="14.45" customHeight="1" x14ac:dyDescent="0.2">
      <c r="A612" s="427" t="s">
        <v>2047</v>
      </c>
      <c r="B612" s="428" t="s">
        <v>1847</v>
      </c>
      <c r="C612" s="428" t="s">
        <v>1848</v>
      </c>
      <c r="D612" s="428" t="s">
        <v>1879</v>
      </c>
      <c r="E612" s="428" t="s">
        <v>1880</v>
      </c>
      <c r="F612" s="432">
        <v>2</v>
      </c>
      <c r="G612" s="432">
        <v>1100</v>
      </c>
      <c r="H612" s="432"/>
      <c r="I612" s="432">
        <v>550</v>
      </c>
      <c r="J612" s="432"/>
      <c r="K612" s="432"/>
      <c r="L612" s="432"/>
      <c r="M612" s="432"/>
      <c r="N612" s="432"/>
      <c r="O612" s="432"/>
      <c r="P612" s="499"/>
      <c r="Q612" s="433"/>
    </row>
    <row r="613" spans="1:17" ht="14.45" customHeight="1" x14ac:dyDescent="0.2">
      <c r="A613" s="427" t="s">
        <v>2047</v>
      </c>
      <c r="B613" s="428" t="s">
        <v>1847</v>
      </c>
      <c r="C613" s="428" t="s">
        <v>1848</v>
      </c>
      <c r="D613" s="428" t="s">
        <v>1887</v>
      </c>
      <c r="E613" s="428" t="s">
        <v>1888</v>
      </c>
      <c r="F613" s="432"/>
      <c r="G613" s="432"/>
      <c r="H613" s="432"/>
      <c r="I613" s="432"/>
      <c r="J613" s="432"/>
      <c r="K613" s="432"/>
      <c r="L613" s="432"/>
      <c r="M613" s="432"/>
      <c r="N613" s="432">
        <v>1</v>
      </c>
      <c r="O613" s="432">
        <v>516</v>
      </c>
      <c r="P613" s="499"/>
      <c r="Q613" s="433">
        <v>516</v>
      </c>
    </row>
    <row r="614" spans="1:17" ht="14.45" customHeight="1" x14ac:dyDescent="0.2">
      <c r="A614" s="427" t="s">
        <v>2047</v>
      </c>
      <c r="B614" s="428" t="s">
        <v>1847</v>
      </c>
      <c r="C614" s="428" t="s">
        <v>1848</v>
      </c>
      <c r="D614" s="428" t="s">
        <v>1889</v>
      </c>
      <c r="E614" s="428" t="s">
        <v>1890</v>
      </c>
      <c r="F614" s="432"/>
      <c r="G614" s="432"/>
      <c r="H614" s="432"/>
      <c r="I614" s="432"/>
      <c r="J614" s="432"/>
      <c r="K614" s="432"/>
      <c r="L614" s="432"/>
      <c r="M614" s="432"/>
      <c r="N614" s="432">
        <v>1</v>
      </c>
      <c r="O614" s="432">
        <v>426</v>
      </c>
      <c r="P614" s="499"/>
      <c r="Q614" s="433">
        <v>426</v>
      </c>
    </row>
    <row r="615" spans="1:17" ht="14.45" customHeight="1" x14ac:dyDescent="0.2">
      <c r="A615" s="427" t="s">
        <v>2047</v>
      </c>
      <c r="B615" s="428" t="s">
        <v>1847</v>
      </c>
      <c r="C615" s="428" t="s">
        <v>1848</v>
      </c>
      <c r="D615" s="428" t="s">
        <v>1891</v>
      </c>
      <c r="E615" s="428" t="s">
        <v>1892</v>
      </c>
      <c r="F615" s="432">
        <v>2</v>
      </c>
      <c r="G615" s="432">
        <v>700</v>
      </c>
      <c r="H615" s="432"/>
      <c r="I615" s="432">
        <v>350</v>
      </c>
      <c r="J615" s="432"/>
      <c r="K615" s="432"/>
      <c r="L615" s="432"/>
      <c r="M615" s="432"/>
      <c r="N615" s="432"/>
      <c r="O615" s="432"/>
      <c r="P615" s="499"/>
      <c r="Q615" s="433"/>
    </row>
    <row r="616" spans="1:17" ht="14.45" customHeight="1" x14ac:dyDescent="0.2">
      <c r="A616" s="427" t="s">
        <v>2047</v>
      </c>
      <c r="B616" s="428" t="s">
        <v>1847</v>
      </c>
      <c r="C616" s="428" t="s">
        <v>1848</v>
      </c>
      <c r="D616" s="428" t="s">
        <v>1893</v>
      </c>
      <c r="E616" s="428" t="s">
        <v>1894</v>
      </c>
      <c r="F616" s="432">
        <v>1</v>
      </c>
      <c r="G616" s="432">
        <v>222</v>
      </c>
      <c r="H616" s="432"/>
      <c r="I616" s="432">
        <v>222</v>
      </c>
      <c r="J616" s="432"/>
      <c r="K616" s="432"/>
      <c r="L616" s="432"/>
      <c r="M616" s="432"/>
      <c r="N616" s="432"/>
      <c r="O616" s="432"/>
      <c r="P616" s="499"/>
      <c r="Q616" s="433"/>
    </row>
    <row r="617" spans="1:17" ht="14.45" customHeight="1" x14ac:dyDescent="0.2">
      <c r="A617" s="427" t="s">
        <v>2047</v>
      </c>
      <c r="B617" s="428" t="s">
        <v>1847</v>
      </c>
      <c r="C617" s="428" t="s">
        <v>1848</v>
      </c>
      <c r="D617" s="428" t="s">
        <v>1899</v>
      </c>
      <c r="E617" s="428" t="s">
        <v>1900</v>
      </c>
      <c r="F617" s="432"/>
      <c r="G617" s="432"/>
      <c r="H617" s="432"/>
      <c r="I617" s="432"/>
      <c r="J617" s="432">
        <v>1</v>
      </c>
      <c r="K617" s="432">
        <v>240</v>
      </c>
      <c r="L617" s="432">
        <v>1</v>
      </c>
      <c r="M617" s="432">
        <v>240</v>
      </c>
      <c r="N617" s="432"/>
      <c r="O617" s="432"/>
      <c r="P617" s="499"/>
      <c r="Q617" s="433"/>
    </row>
    <row r="618" spans="1:17" ht="14.45" customHeight="1" x14ac:dyDescent="0.2">
      <c r="A618" s="427" t="s">
        <v>2047</v>
      </c>
      <c r="B618" s="428" t="s">
        <v>1847</v>
      </c>
      <c r="C618" s="428" t="s">
        <v>1848</v>
      </c>
      <c r="D618" s="428" t="s">
        <v>1901</v>
      </c>
      <c r="E618" s="428" t="s">
        <v>1902</v>
      </c>
      <c r="F618" s="432">
        <v>2</v>
      </c>
      <c r="G618" s="432">
        <v>222</v>
      </c>
      <c r="H618" s="432"/>
      <c r="I618" s="432">
        <v>111</v>
      </c>
      <c r="J618" s="432"/>
      <c r="K618" s="432"/>
      <c r="L618" s="432"/>
      <c r="M618" s="432"/>
      <c r="N618" s="432"/>
      <c r="O618" s="432"/>
      <c r="P618" s="499"/>
      <c r="Q618" s="433"/>
    </row>
    <row r="619" spans="1:17" ht="14.45" customHeight="1" x14ac:dyDescent="0.2">
      <c r="A619" s="427" t="s">
        <v>2047</v>
      </c>
      <c r="B619" s="428" t="s">
        <v>1847</v>
      </c>
      <c r="C619" s="428" t="s">
        <v>1848</v>
      </c>
      <c r="D619" s="428" t="s">
        <v>1907</v>
      </c>
      <c r="E619" s="428" t="s">
        <v>1908</v>
      </c>
      <c r="F619" s="432"/>
      <c r="G619" s="432"/>
      <c r="H619" s="432"/>
      <c r="I619" s="432"/>
      <c r="J619" s="432">
        <v>1</v>
      </c>
      <c r="K619" s="432">
        <v>17</v>
      </c>
      <c r="L619" s="432">
        <v>1</v>
      </c>
      <c r="M619" s="432">
        <v>17</v>
      </c>
      <c r="N619" s="432"/>
      <c r="O619" s="432"/>
      <c r="P619" s="499"/>
      <c r="Q619" s="433"/>
    </row>
    <row r="620" spans="1:17" ht="14.45" customHeight="1" x14ac:dyDescent="0.2">
      <c r="A620" s="427" t="s">
        <v>2047</v>
      </c>
      <c r="B620" s="428" t="s">
        <v>1847</v>
      </c>
      <c r="C620" s="428" t="s">
        <v>1848</v>
      </c>
      <c r="D620" s="428" t="s">
        <v>1917</v>
      </c>
      <c r="E620" s="428" t="s">
        <v>1918</v>
      </c>
      <c r="F620" s="432"/>
      <c r="G620" s="432"/>
      <c r="H620" s="432"/>
      <c r="I620" s="432"/>
      <c r="J620" s="432">
        <v>1</v>
      </c>
      <c r="K620" s="432">
        <v>296</v>
      </c>
      <c r="L620" s="432">
        <v>1</v>
      </c>
      <c r="M620" s="432">
        <v>296</v>
      </c>
      <c r="N620" s="432"/>
      <c r="O620" s="432"/>
      <c r="P620" s="499"/>
      <c r="Q620" s="433"/>
    </row>
    <row r="621" spans="1:17" ht="14.45" customHeight="1" x14ac:dyDescent="0.2">
      <c r="A621" s="427" t="s">
        <v>2047</v>
      </c>
      <c r="B621" s="428" t="s">
        <v>1847</v>
      </c>
      <c r="C621" s="428" t="s">
        <v>1848</v>
      </c>
      <c r="D621" s="428" t="s">
        <v>1921</v>
      </c>
      <c r="E621" s="428" t="s">
        <v>1922</v>
      </c>
      <c r="F621" s="432">
        <v>2</v>
      </c>
      <c r="G621" s="432">
        <v>80</v>
      </c>
      <c r="H621" s="432"/>
      <c r="I621" s="432">
        <v>40</v>
      </c>
      <c r="J621" s="432"/>
      <c r="K621" s="432"/>
      <c r="L621" s="432"/>
      <c r="M621" s="432"/>
      <c r="N621" s="432"/>
      <c r="O621" s="432"/>
      <c r="P621" s="499"/>
      <c r="Q621" s="433"/>
    </row>
    <row r="622" spans="1:17" ht="14.45" customHeight="1" x14ac:dyDescent="0.2">
      <c r="A622" s="427" t="s">
        <v>2047</v>
      </c>
      <c r="B622" s="428" t="s">
        <v>1847</v>
      </c>
      <c r="C622" s="428" t="s">
        <v>1848</v>
      </c>
      <c r="D622" s="428" t="s">
        <v>1949</v>
      </c>
      <c r="E622" s="428" t="s">
        <v>1950</v>
      </c>
      <c r="F622" s="432"/>
      <c r="G622" s="432"/>
      <c r="H622" s="432"/>
      <c r="I622" s="432"/>
      <c r="J622" s="432"/>
      <c r="K622" s="432"/>
      <c r="L622" s="432"/>
      <c r="M622" s="432"/>
      <c r="N622" s="432">
        <v>1</v>
      </c>
      <c r="O622" s="432">
        <v>294</v>
      </c>
      <c r="P622" s="499"/>
      <c r="Q622" s="433">
        <v>294</v>
      </c>
    </row>
    <row r="623" spans="1:17" ht="14.45" customHeight="1" x14ac:dyDescent="0.2">
      <c r="A623" s="427" t="s">
        <v>2047</v>
      </c>
      <c r="B623" s="428" t="s">
        <v>1847</v>
      </c>
      <c r="C623" s="428" t="s">
        <v>1848</v>
      </c>
      <c r="D623" s="428" t="s">
        <v>1959</v>
      </c>
      <c r="E623" s="428" t="s">
        <v>1960</v>
      </c>
      <c r="F623" s="432"/>
      <c r="G623" s="432"/>
      <c r="H623" s="432"/>
      <c r="I623" s="432"/>
      <c r="J623" s="432">
        <v>1</v>
      </c>
      <c r="K623" s="432">
        <v>188</v>
      </c>
      <c r="L623" s="432">
        <v>1</v>
      </c>
      <c r="M623" s="432">
        <v>188</v>
      </c>
      <c r="N623" s="432"/>
      <c r="O623" s="432"/>
      <c r="P623" s="499"/>
      <c r="Q623" s="433"/>
    </row>
    <row r="624" spans="1:17" ht="14.45" customHeight="1" x14ac:dyDescent="0.2">
      <c r="A624" s="427" t="s">
        <v>2048</v>
      </c>
      <c r="B624" s="428" t="s">
        <v>1847</v>
      </c>
      <c r="C624" s="428" t="s">
        <v>1848</v>
      </c>
      <c r="D624" s="428" t="s">
        <v>1849</v>
      </c>
      <c r="E624" s="428" t="s">
        <v>1850</v>
      </c>
      <c r="F624" s="432">
        <v>1</v>
      </c>
      <c r="G624" s="432">
        <v>1483</v>
      </c>
      <c r="H624" s="432">
        <v>0.99798115746971738</v>
      </c>
      <c r="I624" s="432">
        <v>1483</v>
      </c>
      <c r="J624" s="432">
        <v>1</v>
      </c>
      <c r="K624" s="432">
        <v>1486</v>
      </c>
      <c r="L624" s="432">
        <v>1</v>
      </c>
      <c r="M624" s="432">
        <v>1486</v>
      </c>
      <c r="N624" s="432">
        <v>5</v>
      </c>
      <c r="O624" s="432">
        <v>7440</v>
      </c>
      <c r="P624" s="499">
        <v>5.0067294751009417</v>
      </c>
      <c r="Q624" s="433">
        <v>1488</v>
      </c>
    </row>
    <row r="625" spans="1:17" ht="14.45" customHeight="1" x14ac:dyDescent="0.2">
      <c r="A625" s="427" t="s">
        <v>2048</v>
      </c>
      <c r="B625" s="428" t="s">
        <v>1847</v>
      </c>
      <c r="C625" s="428" t="s">
        <v>1848</v>
      </c>
      <c r="D625" s="428" t="s">
        <v>1869</v>
      </c>
      <c r="E625" s="428" t="s">
        <v>1870</v>
      </c>
      <c r="F625" s="432">
        <v>1</v>
      </c>
      <c r="G625" s="432">
        <v>174</v>
      </c>
      <c r="H625" s="432"/>
      <c r="I625" s="432">
        <v>174</v>
      </c>
      <c r="J625" s="432"/>
      <c r="K625" s="432"/>
      <c r="L625" s="432"/>
      <c r="M625" s="432"/>
      <c r="N625" s="432"/>
      <c r="O625" s="432"/>
      <c r="P625" s="499"/>
      <c r="Q625" s="433"/>
    </row>
    <row r="626" spans="1:17" ht="14.45" customHeight="1" x14ac:dyDescent="0.2">
      <c r="A626" s="427" t="s">
        <v>2048</v>
      </c>
      <c r="B626" s="428" t="s">
        <v>1847</v>
      </c>
      <c r="C626" s="428" t="s">
        <v>1848</v>
      </c>
      <c r="D626" s="428" t="s">
        <v>1871</v>
      </c>
      <c r="E626" s="428" t="s">
        <v>1872</v>
      </c>
      <c r="F626" s="432">
        <v>1</v>
      </c>
      <c r="G626" s="432">
        <v>352</v>
      </c>
      <c r="H626" s="432"/>
      <c r="I626" s="432">
        <v>352</v>
      </c>
      <c r="J626" s="432"/>
      <c r="K626" s="432"/>
      <c r="L626" s="432"/>
      <c r="M626" s="432"/>
      <c r="N626" s="432"/>
      <c r="O626" s="432"/>
      <c r="P626" s="499"/>
      <c r="Q626" s="433"/>
    </row>
    <row r="627" spans="1:17" ht="14.45" customHeight="1" x14ac:dyDescent="0.2">
      <c r="A627" s="427" t="s">
        <v>2048</v>
      </c>
      <c r="B627" s="428" t="s">
        <v>1847</v>
      </c>
      <c r="C627" s="428" t="s">
        <v>1848</v>
      </c>
      <c r="D627" s="428" t="s">
        <v>1873</v>
      </c>
      <c r="E627" s="428" t="s">
        <v>1874</v>
      </c>
      <c r="F627" s="432">
        <v>1</v>
      </c>
      <c r="G627" s="432">
        <v>190</v>
      </c>
      <c r="H627" s="432"/>
      <c r="I627" s="432">
        <v>190</v>
      </c>
      <c r="J627" s="432"/>
      <c r="K627" s="432"/>
      <c r="L627" s="432"/>
      <c r="M627" s="432"/>
      <c r="N627" s="432"/>
      <c r="O627" s="432"/>
      <c r="P627" s="499"/>
      <c r="Q627" s="433"/>
    </row>
    <row r="628" spans="1:17" ht="14.45" customHeight="1" x14ac:dyDescent="0.2">
      <c r="A628" s="427" t="s">
        <v>2048</v>
      </c>
      <c r="B628" s="428" t="s">
        <v>1847</v>
      </c>
      <c r="C628" s="428" t="s">
        <v>1848</v>
      </c>
      <c r="D628" s="428" t="s">
        <v>1879</v>
      </c>
      <c r="E628" s="428" t="s">
        <v>1880</v>
      </c>
      <c r="F628" s="432">
        <v>1</v>
      </c>
      <c r="G628" s="432">
        <v>550</v>
      </c>
      <c r="H628" s="432"/>
      <c r="I628" s="432">
        <v>550</v>
      </c>
      <c r="J628" s="432"/>
      <c r="K628" s="432"/>
      <c r="L628" s="432"/>
      <c r="M628" s="432"/>
      <c r="N628" s="432"/>
      <c r="O628" s="432"/>
      <c r="P628" s="499"/>
      <c r="Q628" s="433"/>
    </row>
    <row r="629" spans="1:17" ht="14.45" customHeight="1" x14ac:dyDescent="0.2">
      <c r="A629" s="427" t="s">
        <v>2048</v>
      </c>
      <c r="B629" s="428" t="s">
        <v>1847</v>
      </c>
      <c r="C629" s="428" t="s">
        <v>1848</v>
      </c>
      <c r="D629" s="428" t="s">
        <v>1881</v>
      </c>
      <c r="E629" s="428" t="s">
        <v>1882</v>
      </c>
      <c r="F629" s="432">
        <v>1</v>
      </c>
      <c r="G629" s="432">
        <v>655</v>
      </c>
      <c r="H629" s="432"/>
      <c r="I629" s="432">
        <v>655</v>
      </c>
      <c r="J629" s="432"/>
      <c r="K629" s="432"/>
      <c r="L629" s="432"/>
      <c r="M629" s="432"/>
      <c r="N629" s="432"/>
      <c r="O629" s="432"/>
      <c r="P629" s="499"/>
      <c r="Q629" s="433"/>
    </row>
    <row r="630" spans="1:17" ht="14.45" customHeight="1" x14ac:dyDescent="0.2">
      <c r="A630" s="427" t="s">
        <v>2048</v>
      </c>
      <c r="B630" s="428" t="s">
        <v>1847</v>
      </c>
      <c r="C630" s="428" t="s">
        <v>1848</v>
      </c>
      <c r="D630" s="428" t="s">
        <v>1883</v>
      </c>
      <c r="E630" s="428" t="s">
        <v>1884</v>
      </c>
      <c r="F630" s="432">
        <v>1</v>
      </c>
      <c r="G630" s="432">
        <v>655</v>
      </c>
      <c r="H630" s="432"/>
      <c r="I630" s="432">
        <v>655</v>
      </c>
      <c r="J630" s="432"/>
      <c r="K630" s="432"/>
      <c r="L630" s="432"/>
      <c r="M630" s="432"/>
      <c r="N630" s="432"/>
      <c r="O630" s="432"/>
      <c r="P630" s="499"/>
      <c r="Q630" s="433"/>
    </row>
    <row r="631" spans="1:17" ht="14.45" customHeight="1" x14ac:dyDescent="0.2">
      <c r="A631" s="427" t="s">
        <v>2048</v>
      </c>
      <c r="B631" s="428" t="s">
        <v>1847</v>
      </c>
      <c r="C631" s="428" t="s">
        <v>1848</v>
      </c>
      <c r="D631" s="428" t="s">
        <v>1887</v>
      </c>
      <c r="E631" s="428" t="s">
        <v>1888</v>
      </c>
      <c r="F631" s="432">
        <v>1</v>
      </c>
      <c r="G631" s="432">
        <v>514</v>
      </c>
      <c r="H631" s="432"/>
      <c r="I631" s="432">
        <v>514</v>
      </c>
      <c r="J631" s="432"/>
      <c r="K631" s="432"/>
      <c r="L631" s="432"/>
      <c r="M631" s="432"/>
      <c r="N631" s="432"/>
      <c r="O631" s="432"/>
      <c r="P631" s="499"/>
      <c r="Q631" s="433"/>
    </row>
    <row r="632" spans="1:17" ht="14.45" customHeight="1" x14ac:dyDescent="0.2">
      <c r="A632" s="427" t="s">
        <v>2048</v>
      </c>
      <c r="B632" s="428" t="s">
        <v>1847</v>
      </c>
      <c r="C632" s="428" t="s">
        <v>1848</v>
      </c>
      <c r="D632" s="428" t="s">
        <v>1889</v>
      </c>
      <c r="E632" s="428" t="s">
        <v>1890</v>
      </c>
      <c r="F632" s="432">
        <v>1</v>
      </c>
      <c r="G632" s="432">
        <v>424</v>
      </c>
      <c r="H632" s="432"/>
      <c r="I632" s="432">
        <v>424</v>
      </c>
      <c r="J632" s="432"/>
      <c r="K632" s="432"/>
      <c r="L632" s="432"/>
      <c r="M632" s="432"/>
      <c r="N632" s="432"/>
      <c r="O632" s="432"/>
      <c r="P632" s="499"/>
      <c r="Q632" s="433"/>
    </row>
    <row r="633" spans="1:17" ht="14.45" customHeight="1" x14ac:dyDescent="0.2">
      <c r="A633" s="427" t="s">
        <v>2048</v>
      </c>
      <c r="B633" s="428" t="s">
        <v>1847</v>
      </c>
      <c r="C633" s="428" t="s">
        <v>1848</v>
      </c>
      <c r="D633" s="428" t="s">
        <v>1891</v>
      </c>
      <c r="E633" s="428" t="s">
        <v>1892</v>
      </c>
      <c r="F633" s="432">
        <v>1</v>
      </c>
      <c r="G633" s="432">
        <v>350</v>
      </c>
      <c r="H633" s="432"/>
      <c r="I633" s="432">
        <v>350</v>
      </c>
      <c r="J633" s="432"/>
      <c r="K633" s="432"/>
      <c r="L633" s="432"/>
      <c r="M633" s="432"/>
      <c r="N633" s="432"/>
      <c r="O633" s="432"/>
      <c r="P633" s="499"/>
      <c r="Q633" s="433"/>
    </row>
    <row r="634" spans="1:17" ht="14.45" customHeight="1" x14ac:dyDescent="0.2">
      <c r="A634" s="427" t="s">
        <v>2048</v>
      </c>
      <c r="B634" s="428" t="s">
        <v>1847</v>
      </c>
      <c r="C634" s="428" t="s">
        <v>1848</v>
      </c>
      <c r="D634" s="428" t="s">
        <v>1899</v>
      </c>
      <c r="E634" s="428" t="s">
        <v>1900</v>
      </c>
      <c r="F634" s="432">
        <v>1</v>
      </c>
      <c r="G634" s="432">
        <v>239</v>
      </c>
      <c r="H634" s="432"/>
      <c r="I634" s="432">
        <v>239</v>
      </c>
      <c r="J634" s="432"/>
      <c r="K634" s="432"/>
      <c r="L634" s="432"/>
      <c r="M634" s="432"/>
      <c r="N634" s="432"/>
      <c r="O634" s="432"/>
      <c r="P634" s="499"/>
      <c r="Q634" s="433"/>
    </row>
    <row r="635" spans="1:17" ht="14.45" customHeight="1" x14ac:dyDescent="0.2">
      <c r="A635" s="427" t="s">
        <v>2048</v>
      </c>
      <c r="B635" s="428" t="s">
        <v>1847</v>
      </c>
      <c r="C635" s="428" t="s">
        <v>1848</v>
      </c>
      <c r="D635" s="428" t="s">
        <v>1901</v>
      </c>
      <c r="E635" s="428" t="s">
        <v>1902</v>
      </c>
      <c r="F635" s="432">
        <v>1</v>
      </c>
      <c r="G635" s="432">
        <v>111</v>
      </c>
      <c r="H635" s="432"/>
      <c r="I635" s="432">
        <v>111</v>
      </c>
      <c r="J635" s="432"/>
      <c r="K635" s="432"/>
      <c r="L635" s="432"/>
      <c r="M635" s="432"/>
      <c r="N635" s="432"/>
      <c r="O635" s="432"/>
      <c r="P635" s="499"/>
      <c r="Q635" s="433"/>
    </row>
    <row r="636" spans="1:17" ht="14.45" customHeight="1" x14ac:dyDescent="0.2">
      <c r="A636" s="427" t="s">
        <v>2048</v>
      </c>
      <c r="B636" s="428" t="s">
        <v>1847</v>
      </c>
      <c r="C636" s="428" t="s">
        <v>1848</v>
      </c>
      <c r="D636" s="428" t="s">
        <v>1903</v>
      </c>
      <c r="E636" s="428" t="s">
        <v>1904</v>
      </c>
      <c r="F636" s="432">
        <v>2</v>
      </c>
      <c r="G636" s="432">
        <v>624</v>
      </c>
      <c r="H636" s="432"/>
      <c r="I636" s="432">
        <v>312</v>
      </c>
      <c r="J636" s="432"/>
      <c r="K636" s="432"/>
      <c r="L636" s="432"/>
      <c r="M636" s="432"/>
      <c r="N636" s="432"/>
      <c r="O636" s="432"/>
      <c r="P636" s="499"/>
      <c r="Q636" s="433"/>
    </row>
    <row r="637" spans="1:17" ht="14.45" customHeight="1" x14ac:dyDescent="0.2">
      <c r="A637" s="427" t="s">
        <v>2048</v>
      </c>
      <c r="B637" s="428" t="s">
        <v>1847</v>
      </c>
      <c r="C637" s="428" t="s">
        <v>1848</v>
      </c>
      <c r="D637" s="428" t="s">
        <v>1917</v>
      </c>
      <c r="E637" s="428" t="s">
        <v>1918</v>
      </c>
      <c r="F637" s="432">
        <v>1</v>
      </c>
      <c r="G637" s="432">
        <v>295</v>
      </c>
      <c r="H637" s="432"/>
      <c r="I637" s="432">
        <v>295</v>
      </c>
      <c r="J637" s="432"/>
      <c r="K637" s="432"/>
      <c r="L637" s="432"/>
      <c r="M637" s="432"/>
      <c r="N637" s="432"/>
      <c r="O637" s="432"/>
      <c r="P637" s="499"/>
      <c r="Q637" s="433"/>
    </row>
    <row r="638" spans="1:17" ht="14.45" customHeight="1" x14ac:dyDescent="0.2">
      <c r="A638" s="427" t="s">
        <v>2048</v>
      </c>
      <c r="B638" s="428" t="s">
        <v>1847</v>
      </c>
      <c r="C638" s="428" t="s">
        <v>1848</v>
      </c>
      <c r="D638" s="428" t="s">
        <v>1919</v>
      </c>
      <c r="E638" s="428" t="s">
        <v>1920</v>
      </c>
      <c r="F638" s="432">
        <v>3</v>
      </c>
      <c r="G638" s="432">
        <v>630</v>
      </c>
      <c r="H638" s="432"/>
      <c r="I638" s="432">
        <v>210</v>
      </c>
      <c r="J638" s="432"/>
      <c r="K638" s="432"/>
      <c r="L638" s="432"/>
      <c r="M638" s="432"/>
      <c r="N638" s="432"/>
      <c r="O638" s="432"/>
      <c r="P638" s="499"/>
      <c r="Q638" s="433"/>
    </row>
    <row r="639" spans="1:17" ht="14.45" customHeight="1" x14ac:dyDescent="0.2">
      <c r="A639" s="427" t="s">
        <v>2048</v>
      </c>
      <c r="B639" s="428" t="s">
        <v>1847</v>
      </c>
      <c r="C639" s="428" t="s">
        <v>1848</v>
      </c>
      <c r="D639" s="428" t="s">
        <v>1921</v>
      </c>
      <c r="E639" s="428" t="s">
        <v>1922</v>
      </c>
      <c r="F639" s="432">
        <v>1</v>
      </c>
      <c r="G639" s="432">
        <v>40</v>
      </c>
      <c r="H639" s="432"/>
      <c r="I639" s="432">
        <v>40</v>
      </c>
      <c r="J639" s="432"/>
      <c r="K639" s="432"/>
      <c r="L639" s="432"/>
      <c r="M639" s="432"/>
      <c r="N639" s="432"/>
      <c r="O639" s="432"/>
      <c r="P639" s="499"/>
      <c r="Q639" s="433"/>
    </row>
    <row r="640" spans="1:17" ht="14.45" customHeight="1" x14ac:dyDescent="0.2">
      <c r="A640" s="427" t="s">
        <v>2048</v>
      </c>
      <c r="B640" s="428" t="s">
        <v>1847</v>
      </c>
      <c r="C640" s="428" t="s">
        <v>1848</v>
      </c>
      <c r="D640" s="428" t="s">
        <v>1927</v>
      </c>
      <c r="E640" s="428" t="s">
        <v>1928</v>
      </c>
      <c r="F640" s="432">
        <v>1</v>
      </c>
      <c r="G640" s="432">
        <v>327</v>
      </c>
      <c r="H640" s="432"/>
      <c r="I640" s="432">
        <v>327</v>
      </c>
      <c r="J640" s="432"/>
      <c r="K640" s="432"/>
      <c r="L640" s="432"/>
      <c r="M640" s="432"/>
      <c r="N640" s="432"/>
      <c r="O640" s="432"/>
      <c r="P640" s="499"/>
      <c r="Q640" s="433"/>
    </row>
    <row r="641" spans="1:17" ht="14.45" customHeight="1" x14ac:dyDescent="0.2">
      <c r="A641" s="427" t="s">
        <v>2048</v>
      </c>
      <c r="B641" s="428" t="s">
        <v>1847</v>
      </c>
      <c r="C641" s="428" t="s">
        <v>1848</v>
      </c>
      <c r="D641" s="428" t="s">
        <v>1929</v>
      </c>
      <c r="E641" s="428" t="s">
        <v>1930</v>
      </c>
      <c r="F641" s="432">
        <v>1</v>
      </c>
      <c r="G641" s="432">
        <v>691</v>
      </c>
      <c r="H641" s="432"/>
      <c r="I641" s="432">
        <v>691</v>
      </c>
      <c r="J641" s="432"/>
      <c r="K641" s="432"/>
      <c r="L641" s="432"/>
      <c r="M641" s="432"/>
      <c r="N641" s="432"/>
      <c r="O641" s="432"/>
      <c r="P641" s="499"/>
      <c r="Q641" s="433"/>
    </row>
    <row r="642" spans="1:17" ht="14.45" customHeight="1" x14ac:dyDescent="0.2">
      <c r="A642" s="427" t="s">
        <v>2048</v>
      </c>
      <c r="B642" s="428" t="s">
        <v>1847</v>
      </c>
      <c r="C642" s="428" t="s">
        <v>1848</v>
      </c>
      <c r="D642" s="428" t="s">
        <v>1935</v>
      </c>
      <c r="E642" s="428" t="s">
        <v>1936</v>
      </c>
      <c r="F642" s="432">
        <v>4</v>
      </c>
      <c r="G642" s="432">
        <v>1604</v>
      </c>
      <c r="H642" s="432"/>
      <c r="I642" s="432">
        <v>401</v>
      </c>
      <c r="J642" s="432"/>
      <c r="K642" s="432"/>
      <c r="L642" s="432"/>
      <c r="M642" s="432"/>
      <c r="N642" s="432">
        <v>6</v>
      </c>
      <c r="O642" s="432">
        <v>2412</v>
      </c>
      <c r="P642" s="499"/>
      <c r="Q642" s="433">
        <v>402</v>
      </c>
    </row>
    <row r="643" spans="1:17" ht="14.45" customHeight="1" x14ac:dyDescent="0.2">
      <c r="A643" s="427" t="s">
        <v>2048</v>
      </c>
      <c r="B643" s="428" t="s">
        <v>1847</v>
      </c>
      <c r="C643" s="428" t="s">
        <v>1848</v>
      </c>
      <c r="D643" s="428" t="s">
        <v>1937</v>
      </c>
      <c r="E643" s="428" t="s">
        <v>1938</v>
      </c>
      <c r="F643" s="432">
        <v>1</v>
      </c>
      <c r="G643" s="432">
        <v>655</v>
      </c>
      <c r="H643" s="432"/>
      <c r="I643" s="432">
        <v>655</v>
      </c>
      <c r="J643" s="432"/>
      <c r="K643" s="432"/>
      <c r="L643" s="432"/>
      <c r="M643" s="432"/>
      <c r="N643" s="432"/>
      <c r="O643" s="432"/>
      <c r="P643" s="499"/>
      <c r="Q643" s="433"/>
    </row>
    <row r="644" spans="1:17" ht="14.45" customHeight="1" x14ac:dyDescent="0.2">
      <c r="A644" s="427" t="s">
        <v>2048</v>
      </c>
      <c r="B644" s="428" t="s">
        <v>1847</v>
      </c>
      <c r="C644" s="428" t="s">
        <v>1848</v>
      </c>
      <c r="D644" s="428" t="s">
        <v>1939</v>
      </c>
      <c r="E644" s="428" t="s">
        <v>1940</v>
      </c>
      <c r="F644" s="432">
        <v>1</v>
      </c>
      <c r="G644" s="432">
        <v>655</v>
      </c>
      <c r="H644" s="432"/>
      <c r="I644" s="432">
        <v>655</v>
      </c>
      <c r="J644" s="432"/>
      <c r="K644" s="432"/>
      <c r="L644" s="432"/>
      <c r="M644" s="432"/>
      <c r="N644" s="432"/>
      <c r="O644" s="432"/>
      <c r="P644" s="499"/>
      <c r="Q644" s="433"/>
    </row>
    <row r="645" spans="1:17" ht="14.45" customHeight="1" x14ac:dyDescent="0.2">
      <c r="A645" s="427" t="s">
        <v>2048</v>
      </c>
      <c r="B645" s="428" t="s">
        <v>1847</v>
      </c>
      <c r="C645" s="428" t="s">
        <v>1848</v>
      </c>
      <c r="D645" s="428" t="s">
        <v>1947</v>
      </c>
      <c r="E645" s="428" t="s">
        <v>1948</v>
      </c>
      <c r="F645" s="432">
        <v>1</v>
      </c>
      <c r="G645" s="432">
        <v>478</v>
      </c>
      <c r="H645" s="432"/>
      <c r="I645" s="432">
        <v>478</v>
      </c>
      <c r="J645" s="432"/>
      <c r="K645" s="432"/>
      <c r="L645" s="432"/>
      <c r="M645" s="432"/>
      <c r="N645" s="432"/>
      <c r="O645" s="432"/>
      <c r="P645" s="499"/>
      <c r="Q645" s="433"/>
    </row>
    <row r="646" spans="1:17" ht="14.45" customHeight="1" x14ac:dyDescent="0.2">
      <c r="A646" s="427" t="s">
        <v>2048</v>
      </c>
      <c r="B646" s="428" t="s">
        <v>1847</v>
      </c>
      <c r="C646" s="428" t="s">
        <v>1848</v>
      </c>
      <c r="D646" s="428" t="s">
        <v>1949</v>
      </c>
      <c r="E646" s="428" t="s">
        <v>1950</v>
      </c>
      <c r="F646" s="432">
        <v>1</v>
      </c>
      <c r="G646" s="432">
        <v>292</v>
      </c>
      <c r="H646" s="432"/>
      <c r="I646" s="432">
        <v>292</v>
      </c>
      <c r="J646" s="432"/>
      <c r="K646" s="432"/>
      <c r="L646" s="432"/>
      <c r="M646" s="432"/>
      <c r="N646" s="432"/>
      <c r="O646" s="432"/>
      <c r="P646" s="499"/>
      <c r="Q646" s="433"/>
    </row>
    <row r="647" spans="1:17" ht="14.45" customHeight="1" x14ac:dyDescent="0.2">
      <c r="A647" s="427" t="s">
        <v>2048</v>
      </c>
      <c r="B647" s="428" t="s">
        <v>1847</v>
      </c>
      <c r="C647" s="428" t="s">
        <v>1848</v>
      </c>
      <c r="D647" s="428" t="s">
        <v>1953</v>
      </c>
      <c r="E647" s="428" t="s">
        <v>1954</v>
      </c>
      <c r="F647" s="432">
        <v>1</v>
      </c>
      <c r="G647" s="432">
        <v>168</v>
      </c>
      <c r="H647" s="432"/>
      <c r="I647" s="432">
        <v>168</v>
      </c>
      <c r="J647" s="432"/>
      <c r="K647" s="432"/>
      <c r="L647" s="432"/>
      <c r="M647" s="432"/>
      <c r="N647" s="432"/>
      <c r="O647" s="432"/>
      <c r="P647" s="499"/>
      <c r="Q647" s="433"/>
    </row>
    <row r="648" spans="1:17" ht="14.45" customHeight="1" x14ac:dyDescent="0.2">
      <c r="A648" s="427" t="s">
        <v>2048</v>
      </c>
      <c r="B648" s="428" t="s">
        <v>1847</v>
      </c>
      <c r="C648" s="428" t="s">
        <v>1848</v>
      </c>
      <c r="D648" s="428" t="s">
        <v>1957</v>
      </c>
      <c r="E648" s="428" t="s">
        <v>1958</v>
      </c>
      <c r="F648" s="432">
        <v>1</v>
      </c>
      <c r="G648" s="432">
        <v>574</v>
      </c>
      <c r="H648" s="432"/>
      <c r="I648" s="432">
        <v>574</v>
      </c>
      <c r="J648" s="432"/>
      <c r="K648" s="432"/>
      <c r="L648" s="432"/>
      <c r="M648" s="432"/>
      <c r="N648" s="432">
        <v>1</v>
      </c>
      <c r="O648" s="432">
        <v>575</v>
      </c>
      <c r="P648" s="499"/>
      <c r="Q648" s="433">
        <v>575</v>
      </c>
    </row>
    <row r="649" spans="1:17" ht="14.45" customHeight="1" x14ac:dyDescent="0.2">
      <c r="A649" s="427" t="s">
        <v>2048</v>
      </c>
      <c r="B649" s="428" t="s">
        <v>1847</v>
      </c>
      <c r="C649" s="428" t="s">
        <v>1848</v>
      </c>
      <c r="D649" s="428" t="s">
        <v>1959</v>
      </c>
      <c r="E649" s="428" t="s">
        <v>1960</v>
      </c>
      <c r="F649" s="432">
        <v>1</v>
      </c>
      <c r="G649" s="432">
        <v>187</v>
      </c>
      <c r="H649" s="432"/>
      <c r="I649" s="432">
        <v>187</v>
      </c>
      <c r="J649" s="432"/>
      <c r="K649" s="432"/>
      <c r="L649" s="432"/>
      <c r="M649" s="432"/>
      <c r="N649" s="432"/>
      <c r="O649" s="432"/>
      <c r="P649" s="499"/>
      <c r="Q649" s="433"/>
    </row>
    <row r="650" spans="1:17" ht="14.45" customHeight="1" x14ac:dyDescent="0.2">
      <c r="A650" s="427" t="s">
        <v>2048</v>
      </c>
      <c r="B650" s="428" t="s">
        <v>1847</v>
      </c>
      <c r="C650" s="428" t="s">
        <v>1848</v>
      </c>
      <c r="D650" s="428" t="s">
        <v>1963</v>
      </c>
      <c r="E650" s="428" t="s">
        <v>1964</v>
      </c>
      <c r="F650" s="432">
        <v>1</v>
      </c>
      <c r="G650" s="432">
        <v>1400</v>
      </c>
      <c r="H650" s="432"/>
      <c r="I650" s="432">
        <v>1400</v>
      </c>
      <c r="J650" s="432"/>
      <c r="K650" s="432"/>
      <c r="L650" s="432"/>
      <c r="M650" s="432"/>
      <c r="N650" s="432"/>
      <c r="O650" s="432"/>
      <c r="P650" s="499"/>
      <c r="Q650" s="433"/>
    </row>
    <row r="651" spans="1:17" ht="14.45" customHeight="1" x14ac:dyDescent="0.2">
      <c r="A651" s="427" t="s">
        <v>2049</v>
      </c>
      <c r="B651" s="428" t="s">
        <v>1847</v>
      </c>
      <c r="C651" s="428" t="s">
        <v>1848</v>
      </c>
      <c r="D651" s="428" t="s">
        <v>1867</v>
      </c>
      <c r="E651" s="428" t="s">
        <v>1868</v>
      </c>
      <c r="F651" s="432">
        <v>2</v>
      </c>
      <c r="G651" s="432">
        <v>336</v>
      </c>
      <c r="H651" s="432"/>
      <c r="I651" s="432">
        <v>168</v>
      </c>
      <c r="J651" s="432"/>
      <c r="K651" s="432"/>
      <c r="L651" s="432"/>
      <c r="M651" s="432"/>
      <c r="N651" s="432">
        <v>1</v>
      </c>
      <c r="O651" s="432">
        <v>168</v>
      </c>
      <c r="P651" s="499"/>
      <c r="Q651" s="433">
        <v>168</v>
      </c>
    </row>
    <row r="652" spans="1:17" ht="14.45" customHeight="1" x14ac:dyDescent="0.2">
      <c r="A652" s="427" t="s">
        <v>2049</v>
      </c>
      <c r="B652" s="428" t="s">
        <v>1847</v>
      </c>
      <c r="C652" s="428" t="s">
        <v>1848</v>
      </c>
      <c r="D652" s="428" t="s">
        <v>1869</v>
      </c>
      <c r="E652" s="428" t="s">
        <v>1870</v>
      </c>
      <c r="F652" s="432">
        <v>2</v>
      </c>
      <c r="G652" s="432">
        <v>348</v>
      </c>
      <c r="H652" s="432"/>
      <c r="I652" s="432">
        <v>174</v>
      </c>
      <c r="J652" s="432"/>
      <c r="K652" s="432"/>
      <c r="L652" s="432"/>
      <c r="M652" s="432"/>
      <c r="N652" s="432">
        <v>1</v>
      </c>
      <c r="O652" s="432">
        <v>175</v>
      </c>
      <c r="P652" s="499"/>
      <c r="Q652" s="433">
        <v>175</v>
      </c>
    </row>
    <row r="653" spans="1:17" ht="14.45" customHeight="1" x14ac:dyDescent="0.2">
      <c r="A653" s="427" t="s">
        <v>2049</v>
      </c>
      <c r="B653" s="428" t="s">
        <v>1847</v>
      </c>
      <c r="C653" s="428" t="s">
        <v>1848</v>
      </c>
      <c r="D653" s="428" t="s">
        <v>1911</v>
      </c>
      <c r="E653" s="428" t="s">
        <v>1912</v>
      </c>
      <c r="F653" s="432">
        <v>10</v>
      </c>
      <c r="G653" s="432">
        <v>3500</v>
      </c>
      <c r="H653" s="432"/>
      <c r="I653" s="432">
        <v>350</v>
      </c>
      <c r="J653" s="432"/>
      <c r="K653" s="432"/>
      <c r="L653" s="432"/>
      <c r="M653" s="432"/>
      <c r="N653" s="432">
        <v>3</v>
      </c>
      <c r="O653" s="432">
        <v>1056</v>
      </c>
      <c r="P653" s="499"/>
      <c r="Q653" s="433">
        <v>352</v>
      </c>
    </row>
    <row r="654" spans="1:17" ht="14.45" customHeight="1" x14ac:dyDescent="0.2">
      <c r="A654" s="427" t="s">
        <v>2049</v>
      </c>
      <c r="B654" s="428" t="s">
        <v>1847</v>
      </c>
      <c r="C654" s="428" t="s">
        <v>1848</v>
      </c>
      <c r="D654" s="428" t="s">
        <v>1921</v>
      </c>
      <c r="E654" s="428" t="s">
        <v>1922</v>
      </c>
      <c r="F654" s="432">
        <v>2</v>
      </c>
      <c r="G654" s="432">
        <v>80</v>
      </c>
      <c r="H654" s="432"/>
      <c r="I654" s="432">
        <v>40</v>
      </c>
      <c r="J654" s="432"/>
      <c r="K654" s="432"/>
      <c r="L654" s="432"/>
      <c r="M654" s="432"/>
      <c r="N654" s="432"/>
      <c r="O654" s="432"/>
      <c r="P654" s="499"/>
      <c r="Q654" s="433"/>
    </row>
    <row r="655" spans="1:17" ht="14.45" customHeight="1" x14ac:dyDescent="0.2">
      <c r="A655" s="427" t="s">
        <v>2049</v>
      </c>
      <c r="B655" s="428" t="s">
        <v>1847</v>
      </c>
      <c r="C655" s="428" t="s">
        <v>1848</v>
      </c>
      <c r="D655" s="428" t="s">
        <v>1925</v>
      </c>
      <c r="E655" s="428" t="s">
        <v>1926</v>
      </c>
      <c r="F655" s="432">
        <v>2</v>
      </c>
      <c r="G655" s="432">
        <v>342</v>
      </c>
      <c r="H655" s="432"/>
      <c r="I655" s="432">
        <v>171</v>
      </c>
      <c r="J655" s="432"/>
      <c r="K655" s="432"/>
      <c r="L655" s="432"/>
      <c r="M655" s="432"/>
      <c r="N655" s="432">
        <v>1</v>
      </c>
      <c r="O655" s="432">
        <v>171</v>
      </c>
      <c r="P655" s="499"/>
      <c r="Q655" s="433">
        <v>171</v>
      </c>
    </row>
    <row r="656" spans="1:17" ht="14.45" customHeight="1" x14ac:dyDescent="0.2">
      <c r="A656" s="427" t="s">
        <v>2049</v>
      </c>
      <c r="B656" s="428" t="s">
        <v>1847</v>
      </c>
      <c r="C656" s="428" t="s">
        <v>1848</v>
      </c>
      <c r="D656" s="428" t="s">
        <v>1931</v>
      </c>
      <c r="E656" s="428" t="s">
        <v>1932</v>
      </c>
      <c r="F656" s="432">
        <v>2</v>
      </c>
      <c r="G656" s="432">
        <v>700</v>
      </c>
      <c r="H656" s="432"/>
      <c r="I656" s="432">
        <v>350</v>
      </c>
      <c r="J656" s="432"/>
      <c r="K656" s="432"/>
      <c r="L656" s="432"/>
      <c r="M656" s="432"/>
      <c r="N656" s="432"/>
      <c r="O656" s="432"/>
      <c r="P656" s="499"/>
      <c r="Q656" s="433"/>
    </row>
    <row r="657" spans="1:17" ht="14.45" customHeight="1" x14ac:dyDescent="0.2">
      <c r="A657" s="427" t="s">
        <v>2049</v>
      </c>
      <c r="B657" s="428" t="s">
        <v>1847</v>
      </c>
      <c r="C657" s="428" t="s">
        <v>1848</v>
      </c>
      <c r="D657" s="428" t="s">
        <v>1933</v>
      </c>
      <c r="E657" s="428" t="s">
        <v>1934</v>
      </c>
      <c r="F657" s="432">
        <v>2</v>
      </c>
      <c r="G657" s="432">
        <v>348</v>
      </c>
      <c r="H657" s="432"/>
      <c r="I657" s="432">
        <v>174</v>
      </c>
      <c r="J657" s="432"/>
      <c r="K657" s="432"/>
      <c r="L657" s="432"/>
      <c r="M657" s="432"/>
      <c r="N657" s="432">
        <v>1</v>
      </c>
      <c r="O657" s="432">
        <v>174</v>
      </c>
      <c r="P657" s="499"/>
      <c r="Q657" s="433">
        <v>174</v>
      </c>
    </row>
    <row r="658" spans="1:17" ht="14.45" customHeight="1" x14ac:dyDescent="0.2">
      <c r="A658" s="427" t="s">
        <v>2049</v>
      </c>
      <c r="B658" s="428" t="s">
        <v>1847</v>
      </c>
      <c r="C658" s="428" t="s">
        <v>1848</v>
      </c>
      <c r="D658" s="428" t="s">
        <v>1953</v>
      </c>
      <c r="E658" s="428" t="s">
        <v>1954</v>
      </c>
      <c r="F658" s="432">
        <v>2</v>
      </c>
      <c r="G658" s="432">
        <v>336</v>
      </c>
      <c r="H658" s="432"/>
      <c r="I658" s="432">
        <v>168</v>
      </c>
      <c r="J658" s="432"/>
      <c r="K658" s="432"/>
      <c r="L658" s="432"/>
      <c r="M658" s="432"/>
      <c r="N658" s="432">
        <v>1</v>
      </c>
      <c r="O658" s="432">
        <v>168</v>
      </c>
      <c r="P658" s="499"/>
      <c r="Q658" s="433">
        <v>168</v>
      </c>
    </row>
    <row r="659" spans="1:17" ht="14.45" customHeight="1" x14ac:dyDescent="0.2">
      <c r="A659" s="427" t="s">
        <v>2050</v>
      </c>
      <c r="B659" s="428" t="s">
        <v>1847</v>
      </c>
      <c r="C659" s="428" t="s">
        <v>1848</v>
      </c>
      <c r="D659" s="428" t="s">
        <v>1849</v>
      </c>
      <c r="E659" s="428" t="s">
        <v>1850</v>
      </c>
      <c r="F659" s="432">
        <v>2</v>
      </c>
      <c r="G659" s="432">
        <v>2966</v>
      </c>
      <c r="H659" s="432">
        <v>0.66532077164647829</v>
      </c>
      <c r="I659" s="432">
        <v>1483</v>
      </c>
      <c r="J659" s="432">
        <v>3</v>
      </c>
      <c r="K659" s="432">
        <v>4458</v>
      </c>
      <c r="L659" s="432">
        <v>1</v>
      </c>
      <c r="M659" s="432">
        <v>1486</v>
      </c>
      <c r="N659" s="432">
        <v>5</v>
      </c>
      <c r="O659" s="432">
        <v>7440</v>
      </c>
      <c r="P659" s="499">
        <v>1.6689098250336474</v>
      </c>
      <c r="Q659" s="433">
        <v>1488</v>
      </c>
    </row>
    <row r="660" spans="1:17" ht="14.45" customHeight="1" x14ac:dyDescent="0.2">
      <c r="A660" s="427" t="s">
        <v>2050</v>
      </c>
      <c r="B660" s="428" t="s">
        <v>1847</v>
      </c>
      <c r="C660" s="428" t="s">
        <v>1848</v>
      </c>
      <c r="D660" s="428" t="s">
        <v>1851</v>
      </c>
      <c r="E660" s="428" t="s">
        <v>1852</v>
      </c>
      <c r="F660" s="432">
        <v>20</v>
      </c>
      <c r="G660" s="432">
        <v>78320</v>
      </c>
      <c r="H660" s="432">
        <v>2.4929971988795518</v>
      </c>
      <c r="I660" s="432">
        <v>3916</v>
      </c>
      <c r="J660" s="432">
        <v>8</v>
      </c>
      <c r="K660" s="432">
        <v>31416</v>
      </c>
      <c r="L660" s="432">
        <v>1</v>
      </c>
      <c r="M660" s="432">
        <v>3927</v>
      </c>
      <c r="N660" s="432">
        <v>7</v>
      </c>
      <c r="O660" s="432">
        <v>27552</v>
      </c>
      <c r="P660" s="499">
        <v>0.87700534759358284</v>
      </c>
      <c r="Q660" s="433">
        <v>3936</v>
      </c>
    </row>
    <row r="661" spans="1:17" ht="14.45" customHeight="1" x14ac:dyDescent="0.2">
      <c r="A661" s="427" t="s">
        <v>2050</v>
      </c>
      <c r="B661" s="428" t="s">
        <v>1847</v>
      </c>
      <c r="C661" s="428" t="s">
        <v>1848</v>
      </c>
      <c r="D661" s="428" t="s">
        <v>1853</v>
      </c>
      <c r="E661" s="428" t="s">
        <v>1854</v>
      </c>
      <c r="F661" s="432">
        <v>1</v>
      </c>
      <c r="G661" s="432">
        <v>658</v>
      </c>
      <c r="H661" s="432"/>
      <c r="I661" s="432">
        <v>658</v>
      </c>
      <c r="J661" s="432"/>
      <c r="K661" s="432"/>
      <c r="L661" s="432"/>
      <c r="M661" s="432"/>
      <c r="N661" s="432"/>
      <c r="O661" s="432"/>
      <c r="P661" s="499"/>
      <c r="Q661" s="433"/>
    </row>
    <row r="662" spans="1:17" ht="14.45" customHeight="1" x14ac:dyDescent="0.2">
      <c r="A662" s="427" t="s">
        <v>2050</v>
      </c>
      <c r="B662" s="428" t="s">
        <v>1847</v>
      </c>
      <c r="C662" s="428" t="s">
        <v>1848</v>
      </c>
      <c r="D662" s="428" t="s">
        <v>1855</v>
      </c>
      <c r="E662" s="428" t="s">
        <v>1856</v>
      </c>
      <c r="F662" s="432">
        <v>63</v>
      </c>
      <c r="G662" s="432">
        <v>65142</v>
      </c>
      <c r="H662" s="432">
        <v>1.2925</v>
      </c>
      <c r="I662" s="432">
        <v>1034</v>
      </c>
      <c r="J662" s="432">
        <v>48</v>
      </c>
      <c r="K662" s="432">
        <v>50400</v>
      </c>
      <c r="L662" s="432">
        <v>1</v>
      </c>
      <c r="M662" s="432">
        <v>1050</v>
      </c>
      <c r="N662" s="432">
        <v>6</v>
      </c>
      <c r="O662" s="432">
        <v>6384</v>
      </c>
      <c r="P662" s="499">
        <v>0.12666666666666668</v>
      </c>
      <c r="Q662" s="433">
        <v>1064</v>
      </c>
    </row>
    <row r="663" spans="1:17" ht="14.45" customHeight="1" x14ac:dyDescent="0.2">
      <c r="A663" s="427" t="s">
        <v>2050</v>
      </c>
      <c r="B663" s="428" t="s">
        <v>1847</v>
      </c>
      <c r="C663" s="428" t="s">
        <v>1848</v>
      </c>
      <c r="D663" s="428" t="s">
        <v>1859</v>
      </c>
      <c r="E663" s="428" t="s">
        <v>1860</v>
      </c>
      <c r="F663" s="432">
        <v>7</v>
      </c>
      <c r="G663" s="432">
        <v>5901</v>
      </c>
      <c r="H663" s="432">
        <v>6.9751773049645394</v>
      </c>
      <c r="I663" s="432">
        <v>843</v>
      </c>
      <c r="J663" s="432">
        <v>1</v>
      </c>
      <c r="K663" s="432">
        <v>846</v>
      </c>
      <c r="L663" s="432">
        <v>1</v>
      </c>
      <c r="M663" s="432">
        <v>846</v>
      </c>
      <c r="N663" s="432">
        <v>2</v>
      </c>
      <c r="O663" s="432">
        <v>1698</v>
      </c>
      <c r="P663" s="499">
        <v>2.0070921985815602</v>
      </c>
      <c r="Q663" s="433">
        <v>849</v>
      </c>
    </row>
    <row r="664" spans="1:17" ht="14.45" customHeight="1" x14ac:dyDescent="0.2">
      <c r="A664" s="427" t="s">
        <v>2050</v>
      </c>
      <c r="B664" s="428" t="s">
        <v>1847</v>
      </c>
      <c r="C664" s="428" t="s">
        <v>1848</v>
      </c>
      <c r="D664" s="428" t="s">
        <v>1863</v>
      </c>
      <c r="E664" s="428" t="s">
        <v>1864</v>
      </c>
      <c r="F664" s="432">
        <v>1</v>
      </c>
      <c r="G664" s="432">
        <v>814</v>
      </c>
      <c r="H664" s="432">
        <v>0.33664185277088504</v>
      </c>
      <c r="I664" s="432">
        <v>814</v>
      </c>
      <c r="J664" s="432">
        <v>3</v>
      </c>
      <c r="K664" s="432">
        <v>2418</v>
      </c>
      <c r="L664" s="432">
        <v>1</v>
      </c>
      <c r="M664" s="432">
        <v>806</v>
      </c>
      <c r="N664" s="432"/>
      <c r="O664" s="432"/>
      <c r="P664" s="499"/>
      <c r="Q664" s="433"/>
    </row>
    <row r="665" spans="1:17" ht="14.45" customHeight="1" x14ac:dyDescent="0.2">
      <c r="A665" s="427" t="s">
        <v>2050</v>
      </c>
      <c r="B665" s="428" t="s">
        <v>1847</v>
      </c>
      <c r="C665" s="428" t="s">
        <v>1848</v>
      </c>
      <c r="D665" s="428" t="s">
        <v>1865</v>
      </c>
      <c r="E665" s="428" t="s">
        <v>1866</v>
      </c>
      <c r="F665" s="432">
        <v>1</v>
      </c>
      <c r="G665" s="432">
        <v>814</v>
      </c>
      <c r="H665" s="432">
        <v>0.33664185277088504</v>
      </c>
      <c r="I665" s="432">
        <v>814</v>
      </c>
      <c r="J665" s="432">
        <v>3</v>
      </c>
      <c r="K665" s="432">
        <v>2418</v>
      </c>
      <c r="L665" s="432">
        <v>1</v>
      </c>
      <c r="M665" s="432">
        <v>806</v>
      </c>
      <c r="N665" s="432"/>
      <c r="O665" s="432"/>
      <c r="P665" s="499"/>
      <c r="Q665" s="433"/>
    </row>
    <row r="666" spans="1:17" ht="14.45" customHeight="1" x14ac:dyDescent="0.2">
      <c r="A666" s="427" t="s">
        <v>2050</v>
      </c>
      <c r="B666" s="428" t="s">
        <v>1847</v>
      </c>
      <c r="C666" s="428" t="s">
        <v>1848</v>
      </c>
      <c r="D666" s="428" t="s">
        <v>1867</v>
      </c>
      <c r="E666" s="428" t="s">
        <v>1868</v>
      </c>
      <c r="F666" s="432">
        <v>3</v>
      </c>
      <c r="G666" s="432">
        <v>504</v>
      </c>
      <c r="H666" s="432">
        <v>0.75</v>
      </c>
      <c r="I666" s="432">
        <v>168</v>
      </c>
      <c r="J666" s="432">
        <v>4</v>
      </c>
      <c r="K666" s="432">
        <v>672</v>
      </c>
      <c r="L666" s="432">
        <v>1</v>
      </c>
      <c r="M666" s="432">
        <v>168</v>
      </c>
      <c r="N666" s="432">
        <v>2</v>
      </c>
      <c r="O666" s="432">
        <v>336</v>
      </c>
      <c r="P666" s="499">
        <v>0.5</v>
      </c>
      <c r="Q666" s="433">
        <v>168</v>
      </c>
    </row>
    <row r="667" spans="1:17" ht="14.45" customHeight="1" x14ac:dyDescent="0.2">
      <c r="A667" s="427" t="s">
        <v>2050</v>
      </c>
      <c r="B667" s="428" t="s">
        <v>1847</v>
      </c>
      <c r="C667" s="428" t="s">
        <v>1848</v>
      </c>
      <c r="D667" s="428" t="s">
        <v>1869</v>
      </c>
      <c r="E667" s="428" t="s">
        <v>1870</v>
      </c>
      <c r="F667" s="432"/>
      <c r="G667" s="432"/>
      <c r="H667" s="432"/>
      <c r="I667" s="432"/>
      <c r="J667" s="432">
        <v>2</v>
      </c>
      <c r="K667" s="432">
        <v>350</v>
      </c>
      <c r="L667" s="432">
        <v>1</v>
      </c>
      <c r="M667" s="432">
        <v>175</v>
      </c>
      <c r="N667" s="432">
        <v>9</v>
      </c>
      <c r="O667" s="432">
        <v>1575</v>
      </c>
      <c r="P667" s="499">
        <v>4.5</v>
      </c>
      <c r="Q667" s="433">
        <v>175</v>
      </c>
    </row>
    <row r="668" spans="1:17" ht="14.45" customHeight="1" x14ac:dyDescent="0.2">
      <c r="A668" s="427" t="s">
        <v>2050</v>
      </c>
      <c r="B668" s="428" t="s">
        <v>1847</v>
      </c>
      <c r="C668" s="428" t="s">
        <v>1848</v>
      </c>
      <c r="D668" s="428" t="s">
        <v>1871</v>
      </c>
      <c r="E668" s="428" t="s">
        <v>1872</v>
      </c>
      <c r="F668" s="432">
        <v>3</v>
      </c>
      <c r="G668" s="432">
        <v>1056</v>
      </c>
      <c r="H668" s="432">
        <v>0.99716713881019825</v>
      </c>
      <c r="I668" s="432">
        <v>352</v>
      </c>
      <c r="J668" s="432">
        <v>3</v>
      </c>
      <c r="K668" s="432">
        <v>1059</v>
      </c>
      <c r="L668" s="432">
        <v>1</v>
      </c>
      <c r="M668" s="432">
        <v>353</v>
      </c>
      <c r="N668" s="432">
        <v>2</v>
      </c>
      <c r="O668" s="432">
        <v>708</v>
      </c>
      <c r="P668" s="499">
        <v>0.66855524079320117</v>
      </c>
      <c r="Q668" s="433">
        <v>354</v>
      </c>
    </row>
    <row r="669" spans="1:17" ht="14.45" customHeight="1" x14ac:dyDescent="0.2">
      <c r="A669" s="427" t="s">
        <v>2050</v>
      </c>
      <c r="B669" s="428" t="s">
        <v>1847</v>
      </c>
      <c r="C669" s="428" t="s">
        <v>1848</v>
      </c>
      <c r="D669" s="428" t="s">
        <v>1873</v>
      </c>
      <c r="E669" s="428" t="s">
        <v>1874</v>
      </c>
      <c r="F669" s="432">
        <v>2</v>
      </c>
      <c r="G669" s="432">
        <v>380</v>
      </c>
      <c r="H669" s="432">
        <v>0.99476439790575921</v>
      </c>
      <c r="I669" s="432">
        <v>190</v>
      </c>
      <c r="J669" s="432">
        <v>2</v>
      </c>
      <c r="K669" s="432">
        <v>382</v>
      </c>
      <c r="L669" s="432">
        <v>1</v>
      </c>
      <c r="M669" s="432">
        <v>191</v>
      </c>
      <c r="N669" s="432">
        <v>1</v>
      </c>
      <c r="O669" s="432">
        <v>191</v>
      </c>
      <c r="P669" s="499">
        <v>0.5</v>
      </c>
      <c r="Q669" s="433">
        <v>191</v>
      </c>
    </row>
    <row r="670" spans="1:17" ht="14.45" customHeight="1" x14ac:dyDescent="0.2">
      <c r="A670" s="427" t="s">
        <v>2050</v>
      </c>
      <c r="B670" s="428" t="s">
        <v>1847</v>
      </c>
      <c r="C670" s="428" t="s">
        <v>1848</v>
      </c>
      <c r="D670" s="428" t="s">
        <v>1879</v>
      </c>
      <c r="E670" s="428" t="s">
        <v>1880</v>
      </c>
      <c r="F670" s="432">
        <v>8</v>
      </c>
      <c r="G670" s="432">
        <v>4400</v>
      </c>
      <c r="H670" s="432">
        <v>0.61426776490297363</v>
      </c>
      <c r="I670" s="432">
        <v>550</v>
      </c>
      <c r="J670" s="432">
        <v>13</v>
      </c>
      <c r="K670" s="432">
        <v>7163</v>
      </c>
      <c r="L670" s="432">
        <v>1</v>
      </c>
      <c r="M670" s="432">
        <v>551</v>
      </c>
      <c r="N670" s="432">
        <v>16</v>
      </c>
      <c r="O670" s="432">
        <v>8832</v>
      </c>
      <c r="P670" s="499">
        <v>1.2330029317325144</v>
      </c>
      <c r="Q670" s="433">
        <v>552</v>
      </c>
    </row>
    <row r="671" spans="1:17" ht="14.45" customHeight="1" x14ac:dyDescent="0.2">
      <c r="A671" s="427" t="s">
        <v>2050</v>
      </c>
      <c r="B671" s="428" t="s">
        <v>1847</v>
      </c>
      <c r="C671" s="428" t="s">
        <v>1848</v>
      </c>
      <c r="D671" s="428" t="s">
        <v>1881</v>
      </c>
      <c r="E671" s="428" t="s">
        <v>1882</v>
      </c>
      <c r="F671" s="432">
        <v>1</v>
      </c>
      <c r="G671" s="432">
        <v>655</v>
      </c>
      <c r="H671" s="432">
        <v>0.49923780487804881</v>
      </c>
      <c r="I671" s="432">
        <v>655</v>
      </c>
      <c r="J671" s="432">
        <v>2</v>
      </c>
      <c r="K671" s="432">
        <v>1312</v>
      </c>
      <c r="L671" s="432">
        <v>1</v>
      </c>
      <c r="M671" s="432">
        <v>656</v>
      </c>
      <c r="N671" s="432">
        <v>6</v>
      </c>
      <c r="O671" s="432">
        <v>3942</v>
      </c>
      <c r="P671" s="499">
        <v>3.0045731707317072</v>
      </c>
      <c r="Q671" s="433">
        <v>657</v>
      </c>
    </row>
    <row r="672" spans="1:17" ht="14.45" customHeight="1" x14ac:dyDescent="0.2">
      <c r="A672" s="427" t="s">
        <v>2050</v>
      </c>
      <c r="B672" s="428" t="s">
        <v>1847</v>
      </c>
      <c r="C672" s="428" t="s">
        <v>1848</v>
      </c>
      <c r="D672" s="428" t="s">
        <v>1883</v>
      </c>
      <c r="E672" s="428" t="s">
        <v>1884</v>
      </c>
      <c r="F672" s="432">
        <v>1</v>
      </c>
      <c r="G672" s="432">
        <v>655</v>
      </c>
      <c r="H672" s="432">
        <v>0.49923780487804881</v>
      </c>
      <c r="I672" s="432">
        <v>655</v>
      </c>
      <c r="J672" s="432">
        <v>2</v>
      </c>
      <c r="K672" s="432">
        <v>1312</v>
      </c>
      <c r="L672" s="432">
        <v>1</v>
      </c>
      <c r="M672" s="432">
        <v>656</v>
      </c>
      <c r="N672" s="432">
        <v>6</v>
      </c>
      <c r="O672" s="432">
        <v>3942</v>
      </c>
      <c r="P672" s="499">
        <v>3.0045731707317072</v>
      </c>
      <c r="Q672" s="433">
        <v>657</v>
      </c>
    </row>
    <row r="673" spans="1:17" ht="14.45" customHeight="1" x14ac:dyDescent="0.2">
      <c r="A673" s="427" t="s">
        <v>2050</v>
      </c>
      <c r="B673" s="428" t="s">
        <v>1847</v>
      </c>
      <c r="C673" s="428" t="s">
        <v>1848</v>
      </c>
      <c r="D673" s="428" t="s">
        <v>1885</v>
      </c>
      <c r="E673" s="428" t="s">
        <v>1886</v>
      </c>
      <c r="F673" s="432"/>
      <c r="G673" s="432"/>
      <c r="H673" s="432"/>
      <c r="I673" s="432"/>
      <c r="J673" s="432">
        <v>4</v>
      </c>
      <c r="K673" s="432">
        <v>2716</v>
      </c>
      <c r="L673" s="432">
        <v>1</v>
      </c>
      <c r="M673" s="432">
        <v>679</v>
      </c>
      <c r="N673" s="432">
        <v>7</v>
      </c>
      <c r="O673" s="432">
        <v>4760</v>
      </c>
      <c r="P673" s="499">
        <v>1.7525773195876289</v>
      </c>
      <c r="Q673" s="433">
        <v>680</v>
      </c>
    </row>
    <row r="674" spans="1:17" ht="14.45" customHeight="1" x14ac:dyDescent="0.2">
      <c r="A674" s="427" t="s">
        <v>2050</v>
      </c>
      <c r="B674" s="428" t="s">
        <v>1847</v>
      </c>
      <c r="C674" s="428" t="s">
        <v>1848</v>
      </c>
      <c r="D674" s="428" t="s">
        <v>1887</v>
      </c>
      <c r="E674" s="428" t="s">
        <v>1888</v>
      </c>
      <c r="F674" s="432">
        <v>1</v>
      </c>
      <c r="G674" s="432">
        <v>514</v>
      </c>
      <c r="H674" s="432"/>
      <c r="I674" s="432">
        <v>514</v>
      </c>
      <c r="J674" s="432"/>
      <c r="K674" s="432"/>
      <c r="L674" s="432"/>
      <c r="M674" s="432"/>
      <c r="N674" s="432"/>
      <c r="O674" s="432"/>
      <c r="P674" s="499"/>
      <c r="Q674" s="433"/>
    </row>
    <row r="675" spans="1:17" ht="14.45" customHeight="1" x14ac:dyDescent="0.2">
      <c r="A675" s="427" t="s">
        <v>2050</v>
      </c>
      <c r="B675" s="428" t="s">
        <v>1847</v>
      </c>
      <c r="C675" s="428" t="s">
        <v>1848</v>
      </c>
      <c r="D675" s="428" t="s">
        <v>1889</v>
      </c>
      <c r="E675" s="428" t="s">
        <v>1890</v>
      </c>
      <c r="F675" s="432">
        <v>1</v>
      </c>
      <c r="G675" s="432">
        <v>424</v>
      </c>
      <c r="H675" s="432"/>
      <c r="I675" s="432">
        <v>424</v>
      </c>
      <c r="J675" s="432"/>
      <c r="K675" s="432"/>
      <c r="L675" s="432"/>
      <c r="M675" s="432"/>
      <c r="N675" s="432"/>
      <c r="O675" s="432"/>
      <c r="P675" s="499"/>
      <c r="Q675" s="433"/>
    </row>
    <row r="676" spans="1:17" ht="14.45" customHeight="1" x14ac:dyDescent="0.2">
      <c r="A676" s="427" t="s">
        <v>2050</v>
      </c>
      <c r="B676" s="428" t="s">
        <v>1847</v>
      </c>
      <c r="C676" s="428" t="s">
        <v>1848</v>
      </c>
      <c r="D676" s="428" t="s">
        <v>1891</v>
      </c>
      <c r="E676" s="428" t="s">
        <v>1892</v>
      </c>
      <c r="F676" s="432">
        <v>10</v>
      </c>
      <c r="G676" s="432">
        <v>3500</v>
      </c>
      <c r="H676" s="432">
        <v>0.76703922857769014</v>
      </c>
      <c r="I676" s="432">
        <v>350</v>
      </c>
      <c r="J676" s="432">
        <v>13</v>
      </c>
      <c r="K676" s="432">
        <v>4563</v>
      </c>
      <c r="L676" s="432">
        <v>1</v>
      </c>
      <c r="M676" s="432">
        <v>351</v>
      </c>
      <c r="N676" s="432">
        <v>17</v>
      </c>
      <c r="O676" s="432">
        <v>6001</v>
      </c>
      <c r="P676" s="499">
        <v>1.3151435459127767</v>
      </c>
      <c r="Q676" s="433">
        <v>353</v>
      </c>
    </row>
    <row r="677" spans="1:17" ht="14.45" customHeight="1" x14ac:dyDescent="0.2">
      <c r="A677" s="427" t="s">
        <v>2050</v>
      </c>
      <c r="B677" s="428" t="s">
        <v>1847</v>
      </c>
      <c r="C677" s="428" t="s">
        <v>1848</v>
      </c>
      <c r="D677" s="428" t="s">
        <v>1893</v>
      </c>
      <c r="E677" s="428" t="s">
        <v>1894</v>
      </c>
      <c r="F677" s="432">
        <v>73</v>
      </c>
      <c r="G677" s="432">
        <v>16206</v>
      </c>
      <c r="H677" s="432">
        <v>1.3213208316347329</v>
      </c>
      <c r="I677" s="432">
        <v>222</v>
      </c>
      <c r="J677" s="432">
        <v>55</v>
      </c>
      <c r="K677" s="432">
        <v>12265</v>
      </c>
      <c r="L677" s="432">
        <v>1</v>
      </c>
      <c r="M677" s="432">
        <v>223</v>
      </c>
      <c r="N677" s="432">
        <v>7</v>
      </c>
      <c r="O677" s="432">
        <v>1568</v>
      </c>
      <c r="P677" s="499">
        <v>0.12784345699143906</v>
      </c>
      <c r="Q677" s="433">
        <v>224</v>
      </c>
    </row>
    <row r="678" spans="1:17" ht="14.45" customHeight="1" x14ac:dyDescent="0.2">
      <c r="A678" s="427" t="s">
        <v>2050</v>
      </c>
      <c r="B678" s="428" t="s">
        <v>1847</v>
      </c>
      <c r="C678" s="428" t="s">
        <v>1848</v>
      </c>
      <c r="D678" s="428" t="s">
        <v>1895</v>
      </c>
      <c r="E678" s="428" t="s">
        <v>1896</v>
      </c>
      <c r="F678" s="432">
        <v>2</v>
      </c>
      <c r="G678" s="432">
        <v>1018</v>
      </c>
      <c r="H678" s="432"/>
      <c r="I678" s="432">
        <v>509</v>
      </c>
      <c r="J678" s="432"/>
      <c r="K678" s="432"/>
      <c r="L678" s="432"/>
      <c r="M678" s="432"/>
      <c r="N678" s="432">
        <v>4</v>
      </c>
      <c r="O678" s="432">
        <v>2068</v>
      </c>
      <c r="P678" s="499"/>
      <c r="Q678" s="433">
        <v>517</v>
      </c>
    </row>
    <row r="679" spans="1:17" ht="14.45" customHeight="1" x14ac:dyDescent="0.2">
      <c r="A679" s="427" t="s">
        <v>2050</v>
      </c>
      <c r="B679" s="428" t="s">
        <v>1847</v>
      </c>
      <c r="C679" s="428" t="s">
        <v>1848</v>
      </c>
      <c r="D679" s="428" t="s">
        <v>1899</v>
      </c>
      <c r="E679" s="428" t="s">
        <v>1900</v>
      </c>
      <c r="F679" s="432">
        <v>2</v>
      </c>
      <c r="G679" s="432">
        <v>478</v>
      </c>
      <c r="H679" s="432">
        <v>0.99583333333333335</v>
      </c>
      <c r="I679" s="432">
        <v>239</v>
      </c>
      <c r="J679" s="432">
        <v>2</v>
      </c>
      <c r="K679" s="432">
        <v>480</v>
      </c>
      <c r="L679" s="432">
        <v>1</v>
      </c>
      <c r="M679" s="432">
        <v>240</v>
      </c>
      <c r="N679" s="432">
        <v>1</v>
      </c>
      <c r="O679" s="432">
        <v>240</v>
      </c>
      <c r="P679" s="499">
        <v>0.5</v>
      </c>
      <c r="Q679" s="433">
        <v>240</v>
      </c>
    </row>
    <row r="680" spans="1:17" ht="14.45" customHeight="1" x14ac:dyDescent="0.2">
      <c r="A680" s="427" t="s">
        <v>2050</v>
      </c>
      <c r="B680" s="428" t="s">
        <v>1847</v>
      </c>
      <c r="C680" s="428" t="s">
        <v>1848</v>
      </c>
      <c r="D680" s="428" t="s">
        <v>1901</v>
      </c>
      <c r="E680" s="428" t="s">
        <v>1902</v>
      </c>
      <c r="F680" s="432">
        <v>8</v>
      </c>
      <c r="G680" s="432">
        <v>888</v>
      </c>
      <c r="H680" s="432">
        <v>0.61538461538461542</v>
      </c>
      <c r="I680" s="432">
        <v>111</v>
      </c>
      <c r="J680" s="432">
        <v>13</v>
      </c>
      <c r="K680" s="432">
        <v>1443</v>
      </c>
      <c r="L680" s="432">
        <v>1</v>
      </c>
      <c r="M680" s="432">
        <v>111</v>
      </c>
      <c r="N680" s="432">
        <v>16</v>
      </c>
      <c r="O680" s="432">
        <v>1792</v>
      </c>
      <c r="P680" s="499">
        <v>1.2418572418572418</v>
      </c>
      <c r="Q680" s="433">
        <v>112</v>
      </c>
    </row>
    <row r="681" spans="1:17" ht="14.45" customHeight="1" x14ac:dyDescent="0.2">
      <c r="A681" s="427" t="s">
        <v>2050</v>
      </c>
      <c r="B681" s="428" t="s">
        <v>1847</v>
      </c>
      <c r="C681" s="428" t="s">
        <v>1848</v>
      </c>
      <c r="D681" s="428" t="s">
        <v>1903</v>
      </c>
      <c r="E681" s="428" t="s">
        <v>1904</v>
      </c>
      <c r="F681" s="432">
        <v>2</v>
      </c>
      <c r="G681" s="432">
        <v>624</v>
      </c>
      <c r="H681" s="432">
        <v>0.33333333333333331</v>
      </c>
      <c r="I681" s="432">
        <v>312</v>
      </c>
      <c r="J681" s="432">
        <v>6</v>
      </c>
      <c r="K681" s="432">
        <v>1872</v>
      </c>
      <c r="L681" s="432">
        <v>1</v>
      </c>
      <c r="M681" s="432">
        <v>312</v>
      </c>
      <c r="N681" s="432">
        <v>12</v>
      </c>
      <c r="O681" s="432">
        <v>3756</v>
      </c>
      <c r="P681" s="499">
        <v>2.0064102564102564</v>
      </c>
      <c r="Q681" s="433">
        <v>313</v>
      </c>
    </row>
    <row r="682" spans="1:17" ht="14.45" customHeight="1" x14ac:dyDescent="0.2">
      <c r="A682" s="427" t="s">
        <v>2050</v>
      </c>
      <c r="B682" s="428" t="s">
        <v>1847</v>
      </c>
      <c r="C682" s="428" t="s">
        <v>1848</v>
      </c>
      <c r="D682" s="428" t="s">
        <v>1905</v>
      </c>
      <c r="E682" s="428" t="s">
        <v>1906</v>
      </c>
      <c r="F682" s="432">
        <v>65</v>
      </c>
      <c r="G682" s="432">
        <v>780</v>
      </c>
      <c r="H682" s="432"/>
      <c r="I682" s="432">
        <v>12</v>
      </c>
      <c r="J682" s="432"/>
      <c r="K682" s="432"/>
      <c r="L682" s="432"/>
      <c r="M682" s="432"/>
      <c r="N682" s="432"/>
      <c r="O682" s="432"/>
      <c r="P682" s="499"/>
      <c r="Q682" s="433"/>
    </row>
    <row r="683" spans="1:17" ht="14.45" customHeight="1" x14ac:dyDescent="0.2">
      <c r="A683" s="427" t="s">
        <v>2050</v>
      </c>
      <c r="B683" s="428" t="s">
        <v>1847</v>
      </c>
      <c r="C683" s="428" t="s">
        <v>1848</v>
      </c>
      <c r="D683" s="428" t="s">
        <v>1907</v>
      </c>
      <c r="E683" s="428" t="s">
        <v>1908</v>
      </c>
      <c r="F683" s="432">
        <v>1</v>
      </c>
      <c r="G683" s="432">
        <v>17</v>
      </c>
      <c r="H683" s="432">
        <v>1</v>
      </c>
      <c r="I683" s="432">
        <v>17</v>
      </c>
      <c r="J683" s="432">
        <v>1</v>
      </c>
      <c r="K683" s="432">
        <v>17</v>
      </c>
      <c r="L683" s="432">
        <v>1</v>
      </c>
      <c r="M683" s="432">
        <v>17</v>
      </c>
      <c r="N683" s="432">
        <v>1</v>
      </c>
      <c r="O683" s="432">
        <v>17</v>
      </c>
      <c r="P683" s="499">
        <v>1</v>
      </c>
      <c r="Q683" s="433">
        <v>17</v>
      </c>
    </row>
    <row r="684" spans="1:17" ht="14.45" customHeight="1" x14ac:dyDescent="0.2">
      <c r="A684" s="427" t="s">
        <v>2050</v>
      </c>
      <c r="B684" s="428" t="s">
        <v>1847</v>
      </c>
      <c r="C684" s="428" t="s">
        <v>1848</v>
      </c>
      <c r="D684" s="428" t="s">
        <v>1911</v>
      </c>
      <c r="E684" s="428" t="s">
        <v>1912</v>
      </c>
      <c r="F684" s="432">
        <v>4</v>
      </c>
      <c r="G684" s="432">
        <v>1400</v>
      </c>
      <c r="H684" s="432"/>
      <c r="I684" s="432">
        <v>350</v>
      </c>
      <c r="J684" s="432"/>
      <c r="K684" s="432"/>
      <c r="L684" s="432"/>
      <c r="M684" s="432"/>
      <c r="N684" s="432">
        <v>8</v>
      </c>
      <c r="O684" s="432">
        <v>2816</v>
      </c>
      <c r="P684" s="499"/>
      <c r="Q684" s="433">
        <v>352</v>
      </c>
    </row>
    <row r="685" spans="1:17" ht="14.45" customHeight="1" x14ac:dyDescent="0.2">
      <c r="A685" s="427" t="s">
        <v>2050</v>
      </c>
      <c r="B685" s="428" t="s">
        <v>1847</v>
      </c>
      <c r="C685" s="428" t="s">
        <v>1848</v>
      </c>
      <c r="D685" s="428" t="s">
        <v>1913</v>
      </c>
      <c r="E685" s="428" t="s">
        <v>1914</v>
      </c>
      <c r="F685" s="432"/>
      <c r="G685" s="432"/>
      <c r="H685" s="432"/>
      <c r="I685" s="432"/>
      <c r="J685" s="432"/>
      <c r="K685" s="432"/>
      <c r="L685" s="432"/>
      <c r="M685" s="432"/>
      <c r="N685" s="432">
        <v>8</v>
      </c>
      <c r="O685" s="432">
        <v>1200</v>
      </c>
      <c r="P685" s="499"/>
      <c r="Q685" s="433">
        <v>150</v>
      </c>
    </row>
    <row r="686" spans="1:17" ht="14.45" customHeight="1" x14ac:dyDescent="0.2">
      <c r="A686" s="427" t="s">
        <v>2050</v>
      </c>
      <c r="B686" s="428" t="s">
        <v>1847</v>
      </c>
      <c r="C686" s="428" t="s">
        <v>1848</v>
      </c>
      <c r="D686" s="428" t="s">
        <v>1917</v>
      </c>
      <c r="E686" s="428" t="s">
        <v>1918</v>
      </c>
      <c r="F686" s="432">
        <v>2</v>
      </c>
      <c r="G686" s="432">
        <v>590</v>
      </c>
      <c r="H686" s="432">
        <v>0.9966216216216216</v>
      </c>
      <c r="I686" s="432">
        <v>295</v>
      </c>
      <c r="J686" s="432">
        <v>2</v>
      </c>
      <c r="K686" s="432">
        <v>592</v>
      </c>
      <c r="L686" s="432">
        <v>1</v>
      </c>
      <c r="M686" s="432">
        <v>296</v>
      </c>
      <c r="N686" s="432">
        <v>2</v>
      </c>
      <c r="O686" s="432">
        <v>594</v>
      </c>
      <c r="P686" s="499">
        <v>1.0033783783783783</v>
      </c>
      <c r="Q686" s="433">
        <v>297</v>
      </c>
    </row>
    <row r="687" spans="1:17" ht="14.45" customHeight="1" x14ac:dyDescent="0.2">
      <c r="A687" s="427" t="s">
        <v>2050</v>
      </c>
      <c r="B687" s="428" t="s">
        <v>1847</v>
      </c>
      <c r="C687" s="428" t="s">
        <v>1848</v>
      </c>
      <c r="D687" s="428" t="s">
        <v>1919</v>
      </c>
      <c r="E687" s="428" t="s">
        <v>1920</v>
      </c>
      <c r="F687" s="432">
        <v>10</v>
      </c>
      <c r="G687" s="432">
        <v>2100</v>
      </c>
      <c r="H687" s="432">
        <v>0.76558512577469928</v>
      </c>
      <c r="I687" s="432">
        <v>210</v>
      </c>
      <c r="J687" s="432">
        <v>13</v>
      </c>
      <c r="K687" s="432">
        <v>2743</v>
      </c>
      <c r="L687" s="432">
        <v>1</v>
      </c>
      <c r="M687" s="432">
        <v>211</v>
      </c>
      <c r="N687" s="432">
        <v>17</v>
      </c>
      <c r="O687" s="432">
        <v>3621</v>
      </c>
      <c r="P687" s="499">
        <v>1.3200874954429458</v>
      </c>
      <c r="Q687" s="433">
        <v>213</v>
      </c>
    </row>
    <row r="688" spans="1:17" ht="14.45" customHeight="1" x14ac:dyDescent="0.2">
      <c r="A688" s="427" t="s">
        <v>2050</v>
      </c>
      <c r="B688" s="428" t="s">
        <v>1847</v>
      </c>
      <c r="C688" s="428" t="s">
        <v>1848</v>
      </c>
      <c r="D688" s="428" t="s">
        <v>1921</v>
      </c>
      <c r="E688" s="428" t="s">
        <v>1922</v>
      </c>
      <c r="F688" s="432">
        <v>2</v>
      </c>
      <c r="G688" s="432">
        <v>80</v>
      </c>
      <c r="H688" s="432">
        <v>0.66666666666666663</v>
      </c>
      <c r="I688" s="432">
        <v>40</v>
      </c>
      <c r="J688" s="432">
        <v>3</v>
      </c>
      <c r="K688" s="432">
        <v>120</v>
      </c>
      <c r="L688" s="432">
        <v>1</v>
      </c>
      <c r="M688" s="432">
        <v>40</v>
      </c>
      <c r="N688" s="432">
        <v>13</v>
      </c>
      <c r="O688" s="432">
        <v>520</v>
      </c>
      <c r="P688" s="499">
        <v>4.333333333333333</v>
      </c>
      <c r="Q688" s="433">
        <v>40</v>
      </c>
    </row>
    <row r="689" spans="1:17" ht="14.45" customHeight="1" x14ac:dyDescent="0.2">
      <c r="A689" s="427" t="s">
        <v>2050</v>
      </c>
      <c r="B689" s="428" t="s">
        <v>1847</v>
      </c>
      <c r="C689" s="428" t="s">
        <v>1848</v>
      </c>
      <c r="D689" s="428" t="s">
        <v>1923</v>
      </c>
      <c r="E689" s="428" t="s">
        <v>1924</v>
      </c>
      <c r="F689" s="432">
        <v>15</v>
      </c>
      <c r="G689" s="432">
        <v>75360</v>
      </c>
      <c r="H689" s="432">
        <v>0.93638170974155066</v>
      </c>
      <c r="I689" s="432">
        <v>5024</v>
      </c>
      <c r="J689" s="432">
        <v>16</v>
      </c>
      <c r="K689" s="432">
        <v>80480</v>
      </c>
      <c r="L689" s="432">
        <v>1</v>
      </c>
      <c r="M689" s="432">
        <v>5030</v>
      </c>
      <c r="N689" s="432">
        <v>14</v>
      </c>
      <c r="O689" s="432">
        <v>70490</v>
      </c>
      <c r="P689" s="499">
        <v>0.87586978131212723</v>
      </c>
      <c r="Q689" s="433">
        <v>5035</v>
      </c>
    </row>
    <row r="690" spans="1:17" ht="14.45" customHeight="1" x14ac:dyDescent="0.2">
      <c r="A690" s="427" t="s">
        <v>2050</v>
      </c>
      <c r="B690" s="428" t="s">
        <v>1847</v>
      </c>
      <c r="C690" s="428" t="s">
        <v>1848</v>
      </c>
      <c r="D690" s="428" t="s">
        <v>1925</v>
      </c>
      <c r="E690" s="428" t="s">
        <v>1926</v>
      </c>
      <c r="F690" s="432">
        <v>3</v>
      </c>
      <c r="G690" s="432">
        <v>513</v>
      </c>
      <c r="H690" s="432">
        <v>0.75</v>
      </c>
      <c r="I690" s="432">
        <v>171</v>
      </c>
      <c r="J690" s="432">
        <v>4</v>
      </c>
      <c r="K690" s="432">
        <v>684</v>
      </c>
      <c r="L690" s="432">
        <v>1</v>
      </c>
      <c r="M690" s="432">
        <v>171</v>
      </c>
      <c r="N690" s="432">
        <v>1</v>
      </c>
      <c r="O690" s="432">
        <v>171</v>
      </c>
      <c r="P690" s="499">
        <v>0.25</v>
      </c>
      <c r="Q690" s="433">
        <v>171</v>
      </c>
    </row>
    <row r="691" spans="1:17" ht="14.45" customHeight="1" x14ac:dyDescent="0.2">
      <c r="A691" s="427" t="s">
        <v>2050</v>
      </c>
      <c r="B691" s="428" t="s">
        <v>1847</v>
      </c>
      <c r="C691" s="428" t="s">
        <v>1848</v>
      </c>
      <c r="D691" s="428" t="s">
        <v>1929</v>
      </c>
      <c r="E691" s="428" t="s">
        <v>1930</v>
      </c>
      <c r="F691" s="432">
        <v>1</v>
      </c>
      <c r="G691" s="432">
        <v>691</v>
      </c>
      <c r="H691" s="432"/>
      <c r="I691" s="432">
        <v>691</v>
      </c>
      <c r="J691" s="432"/>
      <c r="K691" s="432"/>
      <c r="L691" s="432"/>
      <c r="M691" s="432"/>
      <c r="N691" s="432"/>
      <c r="O691" s="432"/>
      <c r="P691" s="499"/>
      <c r="Q691" s="433"/>
    </row>
    <row r="692" spans="1:17" ht="14.45" customHeight="1" x14ac:dyDescent="0.2">
      <c r="A692" s="427" t="s">
        <v>2050</v>
      </c>
      <c r="B692" s="428" t="s">
        <v>1847</v>
      </c>
      <c r="C692" s="428" t="s">
        <v>1848</v>
      </c>
      <c r="D692" s="428" t="s">
        <v>1931</v>
      </c>
      <c r="E692" s="428" t="s">
        <v>1932</v>
      </c>
      <c r="F692" s="432">
        <v>3</v>
      </c>
      <c r="G692" s="432">
        <v>1050</v>
      </c>
      <c r="H692" s="432">
        <v>0.9971509971509972</v>
      </c>
      <c r="I692" s="432">
        <v>350</v>
      </c>
      <c r="J692" s="432">
        <v>3</v>
      </c>
      <c r="K692" s="432">
        <v>1053</v>
      </c>
      <c r="L692" s="432">
        <v>1</v>
      </c>
      <c r="M692" s="432">
        <v>351</v>
      </c>
      <c r="N692" s="432"/>
      <c r="O692" s="432"/>
      <c r="P692" s="499"/>
      <c r="Q692" s="433"/>
    </row>
    <row r="693" spans="1:17" ht="14.45" customHeight="1" x14ac:dyDescent="0.2">
      <c r="A693" s="427" t="s">
        <v>2050</v>
      </c>
      <c r="B693" s="428" t="s">
        <v>1847</v>
      </c>
      <c r="C693" s="428" t="s">
        <v>1848</v>
      </c>
      <c r="D693" s="428" t="s">
        <v>1933</v>
      </c>
      <c r="E693" s="428" t="s">
        <v>1934</v>
      </c>
      <c r="F693" s="432">
        <v>3</v>
      </c>
      <c r="G693" s="432">
        <v>522</v>
      </c>
      <c r="H693" s="432">
        <v>0.75</v>
      </c>
      <c r="I693" s="432">
        <v>174</v>
      </c>
      <c r="J693" s="432">
        <v>4</v>
      </c>
      <c r="K693" s="432">
        <v>696</v>
      </c>
      <c r="L693" s="432">
        <v>1</v>
      </c>
      <c r="M693" s="432">
        <v>174</v>
      </c>
      <c r="N693" s="432">
        <v>1</v>
      </c>
      <c r="O693" s="432">
        <v>174</v>
      </c>
      <c r="P693" s="499">
        <v>0.25</v>
      </c>
      <c r="Q693" s="433">
        <v>174</v>
      </c>
    </row>
    <row r="694" spans="1:17" ht="14.45" customHeight="1" x14ac:dyDescent="0.2">
      <c r="A694" s="427" t="s">
        <v>2050</v>
      </c>
      <c r="B694" s="428" t="s">
        <v>1847</v>
      </c>
      <c r="C694" s="428" t="s">
        <v>1848</v>
      </c>
      <c r="D694" s="428" t="s">
        <v>1935</v>
      </c>
      <c r="E694" s="428" t="s">
        <v>1936</v>
      </c>
      <c r="F694" s="432">
        <v>8</v>
      </c>
      <c r="G694" s="432">
        <v>3208</v>
      </c>
      <c r="H694" s="432"/>
      <c r="I694" s="432">
        <v>401</v>
      </c>
      <c r="J694" s="432"/>
      <c r="K694" s="432"/>
      <c r="L694" s="432"/>
      <c r="M694" s="432"/>
      <c r="N694" s="432"/>
      <c r="O694" s="432"/>
      <c r="P694" s="499"/>
      <c r="Q694" s="433"/>
    </row>
    <row r="695" spans="1:17" ht="14.45" customHeight="1" x14ac:dyDescent="0.2">
      <c r="A695" s="427" t="s">
        <v>2050</v>
      </c>
      <c r="B695" s="428" t="s">
        <v>1847</v>
      </c>
      <c r="C695" s="428" t="s">
        <v>1848</v>
      </c>
      <c r="D695" s="428" t="s">
        <v>1937</v>
      </c>
      <c r="E695" s="428" t="s">
        <v>1938</v>
      </c>
      <c r="F695" s="432">
        <v>1</v>
      </c>
      <c r="G695" s="432">
        <v>655</v>
      </c>
      <c r="H695" s="432">
        <v>0.49923780487804881</v>
      </c>
      <c r="I695" s="432">
        <v>655</v>
      </c>
      <c r="J695" s="432">
        <v>2</v>
      </c>
      <c r="K695" s="432">
        <v>1312</v>
      </c>
      <c r="L695" s="432">
        <v>1</v>
      </c>
      <c r="M695" s="432">
        <v>656</v>
      </c>
      <c r="N695" s="432">
        <v>6</v>
      </c>
      <c r="O695" s="432">
        <v>3942</v>
      </c>
      <c r="P695" s="499">
        <v>3.0045731707317072</v>
      </c>
      <c r="Q695" s="433">
        <v>657</v>
      </c>
    </row>
    <row r="696" spans="1:17" ht="14.45" customHeight="1" x14ac:dyDescent="0.2">
      <c r="A696" s="427" t="s">
        <v>2050</v>
      </c>
      <c r="B696" s="428" t="s">
        <v>1847</v>
      </c>
      <c r="C696" s="428" t="s">
        <v>1848</v>
      </c>
      <c r="D696" s="428" t="s">
        <v>1939</v>
      </c>
      <c r="E696" s="428" t="s">
        <v>1940</v>
      </c>
      <c r="F696" s="432">
        <v>1</v>
      </c>
      <c r="G696" s="432">
        <v>655</v>
      </c>
      <c r="H696" s="432">
        <v>0.49923780487804881</v>
      </c>
      <c r="I696" s="432">
        <v>655</v>
      </c>
      <c r="J696" s="432">
        <v>2</v>
      </c>
      <c r="K696" s="432">
        <v>1312</v>
      </c>
      <c r="L696" s="432">
        <v>1</v>
      </c>
      <c r="M696" s="432">
        <v>656</v>
      </c>
      <c r="N696" s="432">
        <v>6</v>
      </c>
      <c r="O696" s="432">
        <v>3942</v>
      </c>
      <c r="P696" s="499">
        <v>3.0045731707317072</v>
      </c>
      <c r="Q696" s="433">
        <v>657</v>
      </c>
    </row>
    <row r="697" spans="1:17" ht="14.45" customHeight="1" x14ac:dyDescent="0.2">
      <c r="A697" s="427" t="s">
        <v>2050</v>
      </c>
      <c r="B697" s="428" t="s">
        <v>1847</v>
      </c>
      <c r="C697" s="428" t="s">
        <v>1848</v>
      </c>
      <c r="D697" s="428" t="s">
        <v>1943</v>
      </c>
      <c r="E697" s="428" t="s">
        <v>1944</v>
      </c>
      <c r="F697" s="432">
        <v>1</v>
      </c>
      <c r="G697" s="432">
        <v>695</v>
      </c>
      <c r="H697" s="432">
        <v>0.49928160919540232</v>
      </c>
      <c r="I697" s="432">
        <v>695</v>
      </c>
      <c r="J697" s="432">
        <v>2</v>
      </c>
      <c r="K697" s="432">
        <v>1392</v>
      </c>
      <c r="L697" s="432">
        <v>1</v>
      </c>
      <c r="M697" s="432">
        <v>696</v>
      </c>
      <c r="N697" s="432">
        <v>11</v>
      </c>
      <c r="O697" s="432">
        <v>7667</v>
      </c>
      <c r="P697" s="499">
        <v>5.507902298850575</v>
      </c>
      <c r="Q697" s="433">
        <v>697</v>
      </c>
    </row>
    <row r="698" spans="1:17" ht="14.45" customHeight="1" x14ac:dyDescent="0.2">
      <c r="A698" s="427" t="s">
        <v>2050</v>
      </c>
      <c r="B698" s="428" t="s">
        <v>1847</v>
      </c>
      <c r="C698" s="428" t="s">
        <v>1848</v>
      </c>
      <c r="D698" s="428" t="s">
        <v>1945</v>
      </c>
      <c r="E698" s="428" t="s">
        <v>1946</v>
      </c>
      <c r="F698" s="432"/>
      <c r="G698" s="432"/>
      <c r="H698" s="432"/>
      <c r="I698" s="432"/>
      <c r="J698" s="432">
        <v>4</v>
      </c>
      <c r="K698" s="432">
        <v>2716</v>
      </c>
      <c r="L698" s="432">
        <v>1</v>
      </c>
      <c r="M698" s="432">
        <v>679</v>
      </c>
      <c r="N698" s="432">
        <v>7</v>
      </c>
      <c r="O698" s="432">
        <v>4760</v>
      </c>
      <c r="P698" s="499">
        <v>1.7525773195876289</v>
      </c>
      <c r="Q698" s="433">
        <v>680</v>
      </c>
    </row>
    <row r="699" spans="1:17" ht="14.45" customHeight="1" x14ac:dyDescent="0.2">
      <c r="A699" s="427" t="s">
        <v>2050</v>
      </c>
      <c r="B699" s="428" t="s">
        <v>1847</v>
      </c>
      <c r="C699" s="428" t="s">
        <v>1848</v>
      </c>
      <c r="D699" s="428" t="s">
        <v>1947</v>
      </c>
      <c r="E699" s="428" t="s">
        <v>1948</v>
      </c>
      <c r="F699" s="432">
        <v>9</v>
      </c>
      <c r="G699" s="432">
        <v>4302</v>
      </c>
      <c r="H699" s="432">
        <v>0.69230769230769229</v>
      </c>
      <c r="I699" s="432">
        <v>478</v>
      </c>
      <c r="J699" s="432">
        <v>13</v>
      </c>
      <c r="K699" s="432">
        <v>6214</v>
      </c>
      <c r="L699" s="432">
        <v>1</v>
      </c>
      <c r="M699" s="432">
        <v>478</v>
      </c>
      <c r="N699" s="432">
        <v>17</v>
      </c>
      <c r="O699" s="432">
        <v>8143</v>
      </c>
      <c r="P699" s="499">
        <v>1.3104280656581913</v>
      </c>
      <c r="Q699" s="433">
        <v>479</v>
      </c>
    </row>
    <row r="700" spans="1:17" ht="14.45" customHeight="1" x14ac:dyDescent="0.2">
      <c r="A700" s="427" t="s">
        <v>2050</v>
      </c>
      <c r="B700" s="428" t="s">
        <v>1847</v>
      </c>
      <c r="C700" s="428" t="s">
        <v>1848</v>
      </c>
      <c r="D700" s="428" t="s">
        <v>1949</v>
      </c>
      <c r="E700" s="428" t="s">
        <v>1950</v>
      </c>
      <c r="F700" s="432">
        <v>1</v>
      </c>
      <c r="G700" s="432">
        <v>292</v>
      </c>
      <c r="H700" s="432"/>
      <c r="I700" s="432">
        <v>292</v>
      </c>
      <c r="J700" s="432"/>
      <c r="K700" s="432"/>
      <c r="L700" s="432"/>
      <c r="M700" s="432"/>
      <c r="N700" s="432"/>
      <c r="O700" s="432"/>
      <c r="P700" s="499"/>
      <c r="Q700" s="433"/>
    </row>
    <row r="701" spans="1:17" ht="14.45" customHeight="1" x14ac:dyDescent="0.2">
      <c r="A701" s="427" t="s">
        <v>2050</v>
      </c>
      <c r="B701" s="428" t="s">
        <v>1847</v>
      </c>
      <c r="C701" s="428" t="s">
        <v>1848</v>
      </c>
      <c r="D701" s="428" t="s">
        <v>1951</v>
      </c>
      <c r="E701" s="428" t="s">
        <v>1952</v>
      </c>
      <c r="F701" s="432">
        <v>1</v>
      </c>
      <c r="G701" s="432">
        <v>814</v>
      </c>
      <c r="H701" s="432">
        <v>0.33664185277088504</v>
      </c>
      <c r="I701" s="432">
        <v>814</v>
      </c>
      <c r="J701" s="432">
        <v>3</v>
      </c>
      <c r="K701" s="432">
        <v>2418</v>
      </c>
      <c r="L701" s="432">
        <v>1</v>
      </c>
      <c r="M701" s="432">
        <v>806</v>
      </c>
      <c r="N701" s="432"/>
      <c r="O701" s="432"/>
      <c r="P701" s="499"/>
      <c r="Q701" s="433"/>
    </row>
    <row r="702" spans="1:17" ht="14.45" customHeight="1" x14ac:dyDescent="0.2">
      <c r="A702" s="427" t="s">
        <v>2050</v>
      </c>
      <c r="B702" s="428" t="s">
        <v>1847</v>
      </c>
      <c r="C702" s="428" t="s">
        <v>1848</v>
      </c>
      <c r="D702" s="428" t="s">
        <v>1953</v>
      </c>
      <c r="E702" s="428" t="s">
        <v>1954</v>
      </c>
      <c r="F702" s="432"/>
      <c r="G702" s="432"/>
      <c r="H702" s="432"/>
      <c r="I702" s="432"/>
      <c r="J702" s="432">
        <v>2</v>
      </c>
      <c r="K702" s="432">
        <v>336</v>
      </c>
      <c r="L702" s="432">
        <v>1</v>
      </c>
      <c r="M702" s="432">
        <v>168</v>
      </c>
      <c r="N702" s="432">
        <v>9</v>
      </c>
      <c r="O702" s="432">
        <v>1512</v>
      </c>
      <c r="P702" s="499">
        <v>4.5</v>
      </c>
      <c r="Q702" s="433">
        <v>168</v>
      </c>
    </row>
    <row r="703" spans="1:17" ht="14.45" customHeight="1" x14ac:dyDescent="0.2">
      <c r="A703" s="427" t="s">
        <v>2050</v>
      </c>
      <c r="B703" s="428" t="s">
        <v>1847</v>
      </c>
      <c r="C703" s="428" t="s">
        <v>1848</v>
      </c>
      <c r="D703" s="428" t="s">
        <v>1957</v>
      </c>
      <c r="E703" s="428" t="s">
        <v>1958</v>
      </c>
      <c r="F703" s="432">
        <v>2</v>
      </c>
      <c r="G703" s="432">
        <v>1148</v>
      </c>
      <c r="H703" s="432"/>
      <c r="I703" s="432">
        <v>574</v>
      </c>
      <c r="J703" s="432"/>
      <c r="K703" s="432"/>
      <c r="L703" s="432"/>
      <c r="M703" s="432"/>
      <c r="N703" s="432"/>
      <c r="O703" s="432"/>
      <c r="P703" s="499"/>
      <c r="Q703" s="433"/>
    </row>
    <row r="704" spans="1:17" ht="14.45" customHeight="1" x14ac:dyDescent="0.2">
      <c r="A704" s="427" t="s">
        <v>2050</v>
      </c>
      <c r="B704" s="428" t="s">
        <v>1847</v>
      </c>
      <c r="C704" s="428" t="s">
        <v>1848</v>
      </c>
      <c r="D704" s="428" t="s">
        <v>1959</v>
      </c>
      <c r="E704" s="428" t="s">
        <v>1960</v>
      </c>
      <c r="F704" s="432">
        <v>2</v>
      </c>
      <c r="G704" s="432">
        <v>374</v>
      </c>
      <c r="H704" s="432">
        <v>0.99468085106382975</v>
      </c>
      <c r="I704" s="432">
        <v>187</v>
      </c>
      <c r="J704" s="432">
        <v>2</v>
      </c>
      <c r="K704" s="432">
        <v>376</v>
      </c>
      <c r="L704" s="432">
        <v>1</v>
      </c>
      <c r="M704" s="432">
        <v>188</v>
      </c>
      <c r="N704" s="432">
        <v>1</v>
      </c>
      <c r="O704" s="432">
        <v>188</v>
      </c>
      <c r="P704" s="499">
        <v>0.5</v>
      </c>
      <c r="Q704" s="433">
        <v>188</v>
      </c>
    </row>
    <row r="705" spans="1:17" ht="14.45" customHeight="1" x14ac:dyDescent="0.2">
      <c r="A705" s="427" t="s">
        <v>2050</v>
      </c>
      <c r="B705" s="428" t="s">
        <v>1847</v>
      </c>
      <c r="C705" s="428" t="s">
        <v>1848</v>
      </c>
      <c r="D705" s="428" t="s">
        <v>1963</v>
      </c>
      <c r="E705" s="428" t="s">
        <v>1964</v>
      </c>
      <c r="F705" s="432">
        <v>1</v>
      </c>
      <c r="G705" s="432">
        <v>1400</v>
      </c>
      <c r="H705" s="432">
        <v>0.5</v>
      </c>
      <c r="I705" s="432">
        <v>1400</v>
      </c>
      <c r="J705" s="432">
        <v>2</v>
      </c>
      <c r="K705" s="432">
        <v>2800</v>
      </c>
      <c r="L705" s="432">
        <v>1</v>
      </c>
      <c r="M705" s="432">
        <v>1400</v>
      </c>
      <c r="N705" s="432">
        <v>6</v>
      </c>
      <c r="O705" s="432">
        <v>8406</v>
      </c>
      <c r="P705" s="499">
        <v>3.0021428571428572</v>
      </c>
      <c r="Q705" s="433">
        <v>1401</v>
      </c>
    </row>
    <row r="706" spans="1:17" ht="14.45" customHeight="1" x14ac:dyDescent="0.2">
      <c r="A706" s="427" t="s">
        <v>2050</v>
      </c>
      <c r="B706" s="428" t="s">
        <v>1847</v>
      </c>
      <c r="C706" s="428" t="s">
        <v>1848</v>
      </c>
      <c r="D706" s="428" t="s">
        <v>1965</v>
      </c>
      <c r="E706" s="428" t="s">
        <v>1966</v>
      </c>
      <c r="F706" s="432">
        <v>9</v>
      </c>
      <c r="G706" s="432">
        <v>9207</v>
      </c>
      <c r="H706" s="432">
        <v>1.2857142857142858</v>
      </c>
      <c r="I706" s="432">
        <v>1023</v>
      </c>
      <c r="J706" s="432">
        <v>7</v>
      </c>
      <c r="K706" s="432">
        <v>7161</v>
      </c>
      <c r="L706" s="432">
        <v>1</v>
      </c>
      <c r="M706" s="432">
        <v>1023</v>
      </c>
      <c r="N706" s="432">
        <v>8</v>
      </c>
      <c r="O706" s="432">
        <v>8192</v>
      </c>
      <c r="P706" s="499">
        <v>1.1439743052646278</v>
      </c>
      <c r="Q706" s="433">
        <v>1024</v>
      </c>
    </row>
    <row r="707" spans="1:17" ht="14.45" customHeight="1" x14ac:dyDescent="0.2">
      <c r="A707" s="427" t="s">
        <v>2050</v>
      </c>
      <c r="B707" s="428" t="s">
        <v>1847</v>
      </c>
      <c r="C707" s="428" t="s">
        <v>1848</v>
      </c>
      <c r="D707" s="428" t="s">
        <v>1969</v>
      </c>
      <c r="E707" s="428" t="s">
        <v>1970</v>
      </c>
      <c r="F707" s="432">
        <v>1</v>
      </c>
      <c r="G707" s="432">
        <v>814</v>
      </c>
      <c r="H707" s="432">
        <v>0.33664185277088504</v>
      </c>
      <c r="I707" s="432">
        <v>814</v>
      </c>
      <c r="J707" s="432">
        <v>3</v>
      </c>
      <c r="K707" s="432">
        <v>2418</v>
      </c>
      <c r="L707" s="432">
        <v>1</v>
      </c>
      <c r="M707" s="432">
        <v>806</v>
      </c>
      <c r="N707" s="432"/>
      <c r="O707" s="432"/>
      <c r="P707" s="499"/>
      <c r="Q707" s="433"/>
    </row>
    <row r="708" spans="1:17" ht="14.45" customHeight="1" x14ac:dyDescent="0.2">
      <c r="A708" s="427" t="s">
        <v>2050</v>
      </c>
      <c r="B708" s="428" t="s">
        <v>1847</v>
      </c>
      <c r="C708" s="428" t="s">
        <v>1848</v>
      </c>
      <c r="D708" s="428" t="s">
        <v>1973</v>
      </c>
      <c r="E708" s="428" t="s">
        <v>1974</v>
      </c>
      <c r="F708" s="432">
        <v>1</v>
      </c>
      <c r="G708" s="432">
        <v>261</v>
      </c>
      <c r="H708" s="432"/>
      <c r="I708" s="432">
        <v>261</v>
      </c>
      <c r="J708" s="432"/>
      <c r="K708" s="432"/>
      <c r="L708" s="432"/>
      <c r="M708" s="432"/>
      <c r="N708" s="432"/>
      <c r="O708" s="432"/>
      <c r="P708" s="499"/>
      <c r="Q708" s="433"/>
    </row>
    <row r="709" spans="1:17" ht="14.45" customHeight="1" x14ac:dyDescent="0.2">
      <c r="A709" s="427" t="s">
        <v>2050</v>
      </c>
      <c r="B709" s="428" t="s">
        <v>1847</v>
      </c>
      <c r="C709" s="428" t="s">
        <v>1848</v>
      </c>
      <c r="D709" s="428" t="s">
        <v>1975</v>
      </c>
      <c r="E709" s="428" t="s">
        <v>1976</v>
      </c>
      <c r="F709" s="432">
        <v>2</v>
      </c>
      <c r="G709" s="432">
        <v>8174</v>
      </c>
      <c r="H709" s="432">
        <v>1.992686494392979</v>
      </c>
      <c r="I709" s="432">
        <v>4087</v>
      </c>
      <c r="J709" s="432">
        <v>1</v>
      </c>
      <c r="K709" s="432">
        <v>4102</v>
      </c>
      <c r="L709" s="432">
        <v>1</v>
      </c>
      <c r="M709" s="432">
        <v>4102</v>
      </c>
      <c r="N709" s="432"/>
      <c r="O709" s="432"/>
      <c r="P709" s="499"/>
      <c r="Q709" s="433"/>
    </row>
    <row r="710" spans="1:17" ht="14.45" customHeight="1" x14ac:dyDescent="0.2">
      <c r="A710" s="427" t="s">
        <v>2050</v>
      </c>
      <c r="B710" s="428" t="s">
        <v>1847</v>
      </c>
      <c r="C710" s="428" t="s">
        <v>1848</v>
      </c>
      <c r="D710" s="428" t="s">
        <v>1983</v>
      </c>
      <c r="E710" s="428" t="s">
        <v>1984</v>
      </c>
      <c r="F710" s="432">
        <v>83</v>
      </c>
      <c r="G710" s="432">
        <v>636942</v>
      </c>
      <c r="H710" s="432">
        <v>2.0188655921646936</v>
      </c>
      <c r="I710" s="432">
        <v>7674</v>
      </c>
      <c r="J710" s="432">
        <v>41</v>
      </c>
      <c r="K710" s="432">
        <v>315495</v>
      </c>
      <c r="L710" s="432">
        <v>1</v>
      </c>
      <c r="M710" s="432">
        <v>7695</v>
      </c>
      <c r="N710" s="432">
        <v>61</v>
      </c>
      <c r="O710" s="432">
        <v>470554</v>
      </c>
      <c r="P710" s="499">
        <v>1.491478470340259</v>
      </c>
      <c r="Q710" s="433">
        <v>7714</v>
      </c>
    </row>
    <row r="711" spans="1:17" ht="14.45" customHeight="1" x14ac:dyDescent="0.2">
      <c r="A711" s="427" t="s">
        <v>2050</v>
      </c>
      <c r="B711" s="428" t="s">
        <v>1847</v>
      </c>
      <c r="C711" s="428" t="s">
        <v>1848</v>
      </c>
      <c r="D711" s="428" t="s">
        <v>1985</v>
      </c>
      <c r="E711" s="428" t="s">
        <v>1986</v>
      </c>
      <c r="F711" s="432">
        <v>73</v>
      </c>
      <c r="G711" s="432">
        <v>1145881</v>
      </c>
      <c r="H711" s="432">
        <v>0.75954568352953655</v>
      </c>
      <c r="I711" s="432">
        <v>15697</v>
      </c>
      <c r="J711" s="432">
        <v>96</v>
      </c>
      <c r="K711" s="432">
        <v>1508640</v>
      </c>
      <c r="L711" s="432">
        <v>1</v>
      </c>
      <c r="M711" s="432">
        <v>15715</v>
      </c>
      <c r="N711" s="432">
        <v>48</v>
      </c>
      <c r="O711" s="432">
        <v>755136</v>
      </c>
      <c r="P711" s="499">
        <v>0.50054088450524981</v>
      </c>
      <c r="Q711" s="433">
        <v>15732</v>
      </c>
    </row>
    <row r="712" spans="1:17" ht="14.45" customHeight="1" x14ac:dyDescent="0.2">
      <c r="A712" s="427" t="s">
        <v>2050</v>
      </c>
      <c r="B712" s="428" t="s">
        <v>1847</v>
      </c>
      <c r="C712" s="428" t="s">
        <v>1848</v>
      </c>
      <c r="D712" s="428" t="s">
        <v>1987</v>
      </c>
      <c r="E712" s="428" t="s">
        <v>1988</v>
      </c>
      <c r="F712" s="432">
        <v>3</v>
      </c>
      <c r="G712" s="432">
        <v>7080</v>
      </c>
      <c r="H712" s="432">
        <v>2.9810526315789474</v>
      </c>
      <c r="I712" s="432">
        <v>2360</v>
      </c>
      <c r="J712" s="432">
        <v>1</v>
      </c>
      <c r="K712" s="432">
        <v>2375</v>
      </c>
      <c r="L712" s="432">
        <v>1</v>
      </c>
      <c r="M712" s="432">
        <v>2375</v>
      </c>
      <c r="N712" s="432">
        <v>4</v>
      </c>
      <c r="O712" s="432">
        <v>9548</v>
      </c>
      <c r="P712" s="499">
        <v>4.0202105263157897</v>
      </c>
      <c r="Q712" s="433">
        <v>2387</v>
      </c>
    </row>
    <row r="713" spans="1:17" ht="14.45" customHeight="1" x14ac:dyDescent="0.2">
      <c r="A713" s="427" t="s">
        <v>2050</v>
      </c>
      <c r="B713" s="428" t="s">
        <v>1847</v>
      </c>
      <c r="C713" s="428" t="s">
        <v>1848</v>
      </c>
      <c r="D713" s="428" t="s">
        <v>1989</v>
      </c>
      <c r="E713" s="428" t="s">
        <v>1990</v>
      </c>
      <c r="F713" s="432">
        <v>1</v>
      </c>
      <c r="G713" s="432">
        <v>6170</v>
      </c>
      <c r="H713" s="432"/>
      <c r="I713" s="432">
        <v>6170</v>
      </c>
      <c r="J713" s="432"/>
      <c r="K713" s="432"/>
      <c r="L713" s="432"/>
      <c r="M713" s="432"/>
      <c r="N713" s="432">
        <v>2</v>
      </c>
      <c r="O713" s="432">
        <v>12394</v>
      </c>
      <c r="P713" s="499"/>
      <c r="Q713" s="433">
        <v>6197</v>
      </c>
    </row>
    <row r="714" spans="1:17" ht="14.45" customHeight="1" x14ac:dyDescent="0.2">
      <c r="A714" s="427" t="s">
        <v>2050</v>
      </c>
      <c r="B714" s="428" t="s">
        <v>1997</v>
      </c>
      <c r="C714" s="428" t="s">
        <v>1848</v>
      </c>
      <c r="D714" s="428" t="s">
        <v>1905</v>
      </c>
      <c r="E714" s="428" t="s">
        <v>1906</v>
      </c>
      <c r="F714" s="432"/>
      <c r="G714" s="432"/>
      <c r="H714" s="432"/>
      <c r="I714" s="432"/>
      <c r="J714" s="432">
        <v>70</v>
      </c>
      <c r="K714" s="432">
        <v>840</v>
      </c>
      <c r="L714" s="432">
        <v>1</v>
      </c>
      <c r="M714" s="432">
        <v>12</v>
      </c>
      <c r="N714" s="432">
        <v>71</v>
      </c>
      <c r="O714" s="432">
        <v>852</v>
      </c>
      <c r="P714" s="499">
        <v>1.0142857142857142</v>
      </c>
      <c r="Q714" s="433">
        <v>12</v>
      </c>
    </row>
    <row r="715" spans="1:17" ht="14.45" customHeight="1" x14ac:dyDescent="0.2">
      <c r="A715" s="427" t="s">
        <v>2050</v>
      </c>
      <c r="B715" s="428" t="s">
        <v>1997</v>
      </c>
      <c r="C715" s="428" t="s">
        <v>1848</v>
      </c>
      <c r="D715" s="428" t="s">
        <v>1998</v>
      </c>
      <c r="E715" s="428" t="s">
        <v>1999</v>
      </c>
      <c r="F715" s="432"/>
      <c r="G715" s="432"/>
      <c r="H715" s="432"/>
      <c r="I715" s="432"/>
      <c r="J715" s="432">
        <v>15</v>
      </c>
      <c r="K715" s="432">
        <v>9180</v>
      </c>
      <c r="L715" s="432">
        <v>1</v>
      </c>
      <c r="M715" s="432">
        <v>612</v>
      </c>
      <c r="N715" s="432">
        <v>8</v>
      </c>
      <c r="O715" s="432">
        <v>4920</v>
      </c>
      <c r="P715" s="499">
        <v>0.53594771241830064</v>
      </c>
      <c r="Q715" s="433">
        <v>615</v>
      </c>
    </row>
    <row r="716" spans="1:17" ht="14.45" customHeight="1" x14ac:dyDescent="0.2">
      <c r="A716" s="427" t="s">
        <v>2050</v>
      </c>
      <c r="B716" s="428" t="s">
        <v>1997</v>
      </c>
      <c r="C716" s="428" t="s">
        <v>1848</v>
      </c>
      <c r="D716" s="428" t="s">
        <v>2000</v>
      </c>
      <c r="E716" s="428" t="s">
        <v>2001</v>
      </c>
      <c r="F716" s="432"/>
      <c r="G716" s="432"/>
      <c r="H716" s="432"/>
      <c r="I716" s="432"/>
      <c r="J716" s="432">
        <v>180</v>
      </c>
      <c r="K716" s="432">
        <v>431820</v>
      </c>
      <c r="L716" s="432">
        <v>1</v>
      </c>
      <c r="M716" s="432">
        <v>2399</v>
      </c>
      <c r="N716" s="432">
        <v>96</v>
      </c>
      <c r="O716" s="432">
        <v>230592</v>
      </c>
      <c r="P716" s="499">
        <v>0.53400027789356674</v>
      </c>
      <c r="Q716" s="433">
        <v>2402</v>
      </c>
    </row>
    <row r="717" spans="1:17" ht="14.45" customHeight="1" x14ac:dyDescent="0.2">
      <c r="A717" s="427" t="s">
        <v>2051</v>
      </c>
      <c r="B717" s="428" t="s">
        <v>1847</v>
      </c>
      <c r="C717" s="428" t="s">
        <v>1848</v>
      </c>
      <c r="D717" s="428" t="s">
        <v>1849</v>
      </c>
      <c r="E717" s="428" t="s">
        <v>1850</v>
      </c>
      <c r="F717" s="432">
        <v>1</v>
      </c>
      <c r="G717" s="432">
        <v>1483</v>
      </c>
      <c r="H717" s="432"/>
      <c r="I717" s="432">
        <v>1483</v>
      </c>
      <c r="J717" s="432"/>
      <c r="K717" s="432"/>
      <c r="L717" s="432"/>
      <c r="M717" s="432"/>
      <c r="N717" s="432"/>
      <c r="O717" s="432"/>
      <c r="P717" s="499"/>
      <c r="Q717" s="433"/>
    </row>
    <row r="718" spans="1:17" ht="14.45" customHeight="1" x14ac:dyDescent="0.2">
      <c r="A718" s="427" t="s">
        <v>2051</v>
      </c>
      <c r="B718" s="428" t="s">
        <v>1847</v>
      </c>
      <c r="C718" s="428" t="s">
        <v>1848</v>
      </c>
      <c r="D718" s="428" t="s">
        <v>1859</v>
      </c>
      <c r="E718" s="428" t="s">
        <v>1860</v>
      </c>
      <c r="F718" s="432">
        <v>2</v>
      </c>
      <c r="G718" s="432">
        <v>1686</v>
      </c>
      <c r="H718" s="432"/>
      <c r="I718" s="432">
        <v>843</v>
      </c>
      <c r="J718" s="432"/>
      <c r="K718" s="432"/>
      <c r="L718" s="432"/>
      <c r="M718" s="432"/>
      <c r="N718" s="432">
        <v>1</v>
      </c>
      <c r="O718" s="432">
        <v>849</v>
      </c>
      <c r="P718" s="499"/>
      <c r="Q718" s="433">
        <v>849</v>
      </c>
    </row>
    <row r="719" spans="1:17" ht="14.45" customHeight="1" x14ac:dyDescent="0.2">
      <c r="A719" s="427" t="s">
        <v>2051</v>
      </c>
      <c r="B719" s="428" t="s">
        <v>1847</v>
      </c>
      <c r="C719" s="428" t="s">
        <v>1848</v>
      </c>
      <c r="D719" s="428" t="s">
        <v>1867</v>
      </c>
      <c r="E719" s="428" t="s">
        <v>1868</v>
      </c>
      <c r="F719" s="432"/>
      <c r="G719" s="432"/>
      <c r="H719" s="432"/>
      <c r="I719" s="432"/>
      <c r="J719" s="432"/>
      <c r="K719" s="432"/>
      <c r="L719" s="432"/>
      <c r="M719" s="432"/>
      <c r="N719" s="432">
        <v>1</v>
      </c>
      <c r="O719" s="432">
        <v>168</v>
      </c>
      <c r="P719" s="499"/>
      <c r="Q719" s="433">
        <v>168</v>
      </c>
    </row>
    <row r="720" spans="1:17" ht="14.45" customHeight="1" x14ac:dyDescent="0.2">
      <c r="A720" s="427" t="s">
        <v>2051</v>
      </c>
      <c r="B720" s="428" t="s">
        <v>1847</v>
      </c>
      <c r="C720" s="428" t="s">
        <v>1848</v>
      </c>
      <c r="D720" s="428" t="s">
        <v>1871</v>
      </c>
      <c r="E720" s="428" t="s">
        <v>1872</v>
      </c>
      <c r="F720" s="432"/>
      <c r="G720" s="432"/>
      <c r="H720" s="432"/>
      <c r="I720" s="432"/>
      <c r="J720" s="432"/>
      <c r="K720" s="432"/>
      <c r="L720" s="432"/>
      <c r="M720" s="432"/>
      <c r="N720" s="432">
        <v>1</v>
      </c>
      <c r="O720" s="432">
        <v>354</v>
      </c>
      <c r="P720" s="499"/>
      <c r="Q720" s="433">
        <v>354</v>
      </c>
    </row>
    <row r="721" spans="1:17" ht="14.45" customHeight="1" x14ac:dyDescent="0.2">
      <c r="A721" s="427" t="s">
        <v>2051</v>
      </c>
      <c r="B721" s="428" t="s">
        <v>1847</v>
      </c>
      <c r="C721" s="428" t="s">
        <v>1848</v>
      </c>
      <c r="D721" s="428" t="s">
        <v>1879</v>
      </c>
      <c r="E721" s="428" t="s">
        <v>1880</v>
      </c>
      <c r="F721" s="432">
        <v>1</v>
      </c>
      <c r="G721" s="432">
        <v>550</v>
      </c>
      <c r="H721" s="432"/>
      <c r="I721" s="432">
        <v>550</v>
      </c>
      <c r="J721" s="432"/>
      <c r="K721" s="432"/>
      <c r="L721" s="432"/>
      <c r="M721" s="432"/>
      <c r="N721" s="432">
        <v>1</v>
      </c>
      <c r="O721" s="432">
        <v>552</v>
      </c>
      <c r="P721" s="499"/>
      <c r="Q721" s="433">
        <v>552</v>
      </c>
    </row>
    <row r="722" spans="1:17" ht="14.45" customHeight="1" x14ac:dyDescent="0.2">
      <c r="A722" s="427" t="s">
        <v>2051</v>
      </c>
      <c r="B722" s="428" t="s">
        <v>1847</v>
      </c>
      <c r="C722" s="428" t="s">
        <v>1848</v>
      </c>
      <c r="D722" s="428" t="s">
        <v>1887</v>
      </c>
      <c r="E722" s="428" t="s">
        <v>1888</v>
      </c>
      <c r="F722" s="432">
        <v>1</v>
      </c>
      <c r="G722" s="432">
        <v>514</v>
      </c>
      <c r="H722" s="432"/>
      <c r="I722" s="432">
        <v>514</v>
      </c>
      <c r="J722" s="432"/>
      <c r="K722" s="432"/>
      <c r="L722" s="432"/>
      <c r="M722" s="432"/>
      <c r="N722" s="432">
        <v>1</v>
      </c>
      <c r="O722" s="432">
        <v>516</v>
      </c>
      <c r="P722" s="499"/>
      <c r="Q722" s="433">
        <v>516</v>
      </c>
    </row>
    <row r="723" spans="1:17" ht="14.45" customHeight="1" x14ac:dyDescent="0.2">
      <c r="A723" s="427" t="s">
        <v>2051</v>
      </c>
      <c r="B723" s="428" t="s">
        <v>1847</v>
      </c>
      <c r="C723" s="428" t="s">
        <v>1848</v>
      </c>
      <c r="D723" s="428" t="s">
        <v>1889</v>
      </c>
      <c r="E723" s="428" t="s">
        <v>1890</v>
      </c>
      <c r="F723" s="432">
        <v>1</v>
      </c>
      <c r="G723" s="432">
        <v>424</v>
      </c>
      <c r="H723" s="432"/>
      <c r="I723" s="432">
        <v>424</v>
      </c>
      <c r="J723" s="432"/>
      <c r="K723" s="432"/>
      <c r="L723" s="432"/>
      <c r="M723" s="432"/>
      <c r="N723" s="432">
        <v>1</v>
      </c>
      <c r="O723" s="432">
        <v>426</v>
      </c>
      <c r="P723" s="499"/>
      <c r="Q723" s="433">
        <v>426</v>
      </c>
    </row>
    <row r="724" spans="1:17" ht="14.45" customHeight="1" x14ac:dyDescent="0.2">
      <c r="A724" s="427" t="s">
        <v>2051</v>
      </c>
      <c r="B724" s="428" t="s">
        <v>1847</v>
      </c>
      <c r="C724" s="428" t="s">
        <v>1848</v>
      </c>
      <c r="D724" s="428" t="s">
        <v>1891</v>
      </c>
      <c r="E724" s="428" t="s">
        <v>1892</v>
      </c>
      <c r="F724" s="432">
        <v>1</v>
      </c>
      <c r="G724" s="432">
        <v>350</v>
      </c>
      <c r="H724" s="432"/>
      <c r="I724" s="432">
        <v>350</v>
      </c>
      <c r="J724" s="432"/>
      <c r="K724" s="432"/>
      <c r="L724" s="432"/>
      <c r="M724" s="432"/>
      <c r="N724" s="432">
        <v>1</v>
      </c>
      <c r="O724" s="432">
        <v>353</v>
      </c>
      <c r="P724" s="499"/>
      <c r="Q724" s="433">
        <v>353</v>
      </c>
    </row>
    <row r="725" spans="1:17" ht="14.45" customHeight="1" x14ac:dyDescent="0.2">
      <c r="A725" s="427" t="s">
        <v>2051</v>
      </c>
      <c r="B725" s="428" t="s">
        <v>1847</v>
      </c>
      <c r="C725" s="428" t="s">
        <v>1848</v>
      </c>
      <c r="D725" s="428" t="s">
        <v>1903</v>
      </c>
      <c r="E725" s="428" t="s">
        <v>1904</v>
      </c>
      <c r="F725" s="432"/>
      <c r="G725" s="432"/>
      <c r="H725" s="432"/>
      <c r="I725" s="432"/>
      <c r="J725" s="432"/>
      <c r="K725" s="432"/>
      <c r="L725" s="432"/>
      <c r="M725" s="432"/>
      <c r="N725" s="432">
        <v>2</v>
      </c>
      <c r="O725" s="432">
        <v>626</v>
      </c>
      <c r="P725" s="499"/>
      <c r="Q725" s="433">
        <v>313</v>
      </c>
    </row>
    <row r="726" spans="1:17" ht="14.45" customHeight="1" x14ac:dyDescent="0.2">
      <c r="A726" s="427" t="s">
        <v>2051</v>
      </c>
      <c r="B726" s="428" t="s">
        <v>1847</v>
      </c>
      <c r="C726" s="428" t="s">
        <v>1848</v>
      </c>
      <c r="D726" s="428" t="s">
        <v>1919</v>
      </c>
      <c r="E726" s="428" t="s">
        <v>1920</v>
      </c>
      <c r="F726" s="432">
        <v>1</v>
      </c>
      <c r="G726" s="432">
        <v>210</v>
      </c>
      <c r="H726" s="432"/>
      <c r="I726" s="432">
        <v>210</v>
      </c>
      <c r="J726" s="432"/>
      <c r="K726" s="432"/>
      <c r="L726" s="432"/>
      <c r="M726" s="432"/>
      <c r="N726" s="432"/>
      <c r="O726" s="432"/>
      <c r="P726" s="499"/>
      <c r="Q726" s="433"/>
    </row>
    <row r="727" spans="1:17" ht="14.45" customHeight="1" x14ac:dyDescent="0.2">
      <c r="A727" s="427" t="s">
        <v>2051</v>
      </c>
      <c r="B727" s="428" t="s">
        <v>1847</v>
      </c>
      <c r="C727" s="428" t="s">
        <v>1848</v>
      </c>
      <c r="D727" s="428" t="s">
        <v>1921</v>
      </c>
      <c r="E727" s="428" t="s">
        <v>1922</v>
      </c>
      <c r="F727" s="432">
        <v>1</v>
      </c>
      <c r="G727" s="432">
        <v>40</v>
      </c>
      <c r="H727" s="432"/>
      <c r="I727" s="432">
        <v>40</v>
      </c>
      <c r="J727" s="432"/>
      <c r="K727" s="432"/>
      <c r="L727" s="432"/>
      <c r="M727" s="432"/>
      <c r="N727" s="432"/>
      <c r="O727" s="432"/>
      <c r="P727" s="499"/>
      <c r="Q727" s="433"/>
    </row>
    <row r="728" spans="1:17" ht="14.45" customHeight="1" x14ac:dyDescent="0.2">
      <c r="A728" s="427" t="s">
        <v>2051</v>
      </c>
      <c r="B728" s="428" t="s">
        <v>1847</v>
      </c>
      <c r="C728" s="428" t="s">
        <v>1848</v>
      </c>
      <c r="D728" s="428" t="s">
        <v>1923</v>
      </c>
      <c r="E728" s="428" t="s">
        <v>1924</v>
      </c>
      <c r="F728" s="432"/>
      <c r="G728" s="432"/>
      <c r="H728" s="432"/>
      <c r="I728" s="432"/>
      <c r="J728" s="432">
        <v>1</v>
      </c>
      <c r="K728" s="432">
        <v>5030</v>
      </c>
      <c r="L728" s="432">
        <v>1</v>
      </c>
      <c r="M728" s="432">
        <v>5030</v>
      </c>
      <c r="N728" s="432"/>
      <c r="O728" s="432"/>
      <c r="P728" s="499"/>
      <c r="Q728" s="433"/>
    </row>
    <row r="729" spans="1:17" ht="14.45" customHeight="1" x14ac:dyDescent="0.2">
      <c r="A729" s="427" t="s">
        <v>2051</v>
      </c>
      <c r="B729" s="428" t="s">
        <v>1847</v>
      </c>
      <c r="C729" s="428" t="s">
        <v>1848</v>
      </c>
      <c r="D729" s="428" t="s">
        <v>1943</v>
      </c>
      <c r="E729" s="428" t="s">
        <v>1944</v>
      </c>
      <c r="F729" s="432">
        <v>1</v>
      </c>
      <c r="G729" s="432">
        <v>695</v>
      </c>
      <c r="H729" s="432"/>
      <c r="I729" s="432">
        <v>695</v>
      </c>
      <c r="J729" s="432"/>
      <c r="K729" s="432"/>
      <c r="L729" s="432"/>
      <c r="M729" s="432"/>
      <c r="N729" s="432"/>
      <c r="O729" s="432"/>
      <c r="P729" s="499"/>
      <c r="Q729" s="433"/>
    </row>
    <row r="730" spans="1:17" ht="14.45" customHeight="1" x14ac:dyDescent="0.2">
      <c r="A730" s="427" t="s">
        <v>2051</v>
      </c>
      <c r="B730" s="428" t="s">
        <v>1847</v>
      </c>
      <c r="C730" s="428" t="s">
        <v>1848</v>
      </c>
      <c r="D730" s="428" t="s">
        <v>1947</v>
      </c>
      <c r="E730" s="428" t="s">
        <v>1948</v>
      </c>
      <c r="F730" s="432">
        <v>1</v>
      </c>
      <c r="G730" s="432">
        <v>478</v>
      </c>
      <c r="H730" s="432"/>
      <c r="I730" s="432">
        <v>478</v>
      </c>
      <c r="J730" s="432"/>
      <c r="K730" s="432"/>
      <c r="L730" s="432"/>
      <c r="M730" s="432"/>
      <c r="N730" s="432">
        <v>1</v>
      </c>
      <c r="O730" s="432">
        <v>479</v>
      </c>
      <c r="P730" s="499"/>
      <c r="Q730" s="433">
        <v>479</v>
      </c>
    </row>
    <row r="731" spans="1:17" ht="14.45" customHeight="1" x14ac:dyDescent="0.2">
      <c r="A731" s="427" t="s">
        <v>2051</v>
      </c>
      <c r="B731" s="428" t="s">
        <v>1847</v>
      </c>
      <c r="C731" s="428" t="s">
        <v>1848</v>
      </c>
      <c r="D731" s="428" t="s">
        <v>1949</v>
      </c>
      <c r="E731" s="428" t="s">
        <v>1950</v>
      </c>
      <c r="F731" s="432">
        <v>1</v>
      </c>
      <c r="G731" s="432">
        <v>292</v>
      </c>
      <c r="H731" s="432"/>
      <c r="I731" s="432">
        <v>292</v>
      </c>
      <c r="J731" s="432"/>
      <c r="K731" s="432"/>
      <c r="L731" s="432"/>
      <c r="M731" s="432"/>
      <c r="N731" s="432">
        <v>1</v>
      </c>
      <c r="O731" s="432">
        <v>294</v>
      </c>
      <c r="P731" s="499"/>
      <c r="Q731" s="433">
        <v>294</v>
      </c>
    </row>
    <row r="732" spans="1:17" ht="14.45" customHeight="1" x14ac:dyDescent="0.2">
      <c r="A732" s="427" t="s">
        <v>2051</v>
      </c>
      <c r="B732" s="428" t="s">
        <v>1847</v>
      </c>
      <c r="C732" s="428" t="s">
        <v>1848</v>
      </c>
      <c r="D732" s="428" t="s">
        <v>1965</v>
      </c>
      <c r="E732" s="428" t="s">
        <v>1966</v>
      </c>
      <c r="F732" s="432"/>
      <c r="G732" s="432"/>
      <c r="H732" s="432"/>
      <c r="I732" s="432"/>
      <c r="J732" s="432">
        <v>1</v>
      </c>
      <c r="K732" s="432">
        <v>1023</v>
      </c>
      <c r="L732" s="432">
        <v>1</v>
      </c>
      <c r="M732" s="432">
        <v>1023</v>
      </c>
      <c r="N732" s="432"/>
      <c r="O732" s="432"/>
      <c r="P732" s="499"/>
      <c r="Q732" s="433"/>
    </row>
    <row r="733" spans="1:17" ht="14.45" customHeight="1" x14ac:dyDescent="0.2">
      <c r="A733" s="427" t="s">
        <v>2051</v>
      </c>
      <c r="B733" s="428" t="s">
        <v>1847</v>
      </c>
      <c r="C733" s="428" t="s">
        <v>1848</v>
      </c>
      <c r="D733" s="428" t="s">
        <v>1975</v>
      </c>
      <c r="E733" s="428" t="s">
        <v>1976</v>
      </c>
      <c r="F733" s="432">
        <v>2</v>
      </c>
      <c r="G733" s="432">
        <v>8174</v>
      </c>
      <c r="H733" s="432"/>
      <c r="I733" s="432">
        <v>4087</v>
      </c>
      <c r="J733" s="432"/>
      <c r="K733" s="432"/>
      <c r="L733" s="432"/>
      <c r="M733" s="432"/>
      <c r="N733" s="432"/>
      <c r="O733" s="432"/>
      <c r="P733" s="499"/>
      <c r="Q733" s="433"/>
    </row>
    <row r="734" spans="1:17" ht="14.45" customHeight="1" x14ac:dyDescent="0.2">
      <c r="A734" s="427" t="s">
        <v>2051</v>
      </c>
      <c r="B734" s="428" t="s">
        <v>1847</v>
      </c>
      <c r="C734" s="428" t="s">
        <v>1848</v>
      </c>
      <c r="D734" s="428" t="s">
        <v>1987</v>
      </c>
      <c r="E734" s="428" t="s">
        <v>1988</v>
      </c>
      <c r="F734" s="432"/>
      <c r="G734" s="432"/>
      <c r="H734" s="432"/>
      <c r="I734" s="432"/>
      <c r="J734" s="432"/>
      <c r="K734" s="432"/>
      <c r="L734" s="432"/>
      <c r="M734" s="432"/>
      <c r="N734" s="432">
        <v>1</v>
      </c>
      <c r="O734" s="432">
        <v>2387</v>
      </c>
      <c r="P734" s="499"/>
      <c r="Q734" s="433">
        <v>2387</v>
      </c>
    </row>
    <row r="735" spans="1:17" ht="14.45" customHeight="1" x14ac:dyDescent="0.2">
      <c r="A735" s="427" t="s">
        <v>2051</v>
      </c>
      <c r="B735" s="428" t="s">
        <v>1847</v>
      </c>
      <c r="C735" s="428" t="s">
        <v>1848</v>
      </c>
      <c r="D735" s="428" t="s">
        <v>1989</v>
      </c>
      <c r="E735" s="428" t="s">
        <v>1990</v>
      </c>
      <c r="F735" s="432"/>
      <c r="G735" s="432"/>
      <c r="H735" s="432"/>
      <c r="I735" s="432"/>
      <c r="J735" s="432"/>
      <c r="K735" s="432"/>
      <c r="L735" s="432"/>
      <c r="M735" s="432"/>
      <c r="N735" s="432">
        <v>1</v>
      </c>
      <c r="O735" s="432">
        <v>6197</v>
      </c>
      <c r="P735" s="499"/>
      <c r="Q735" s="433">
        <v>6197</v>
      </c>
    </row>
    <row r="736" spans="1:17" ht="14.45" customHeight="1" x14ac:dyDescent="0.2">
      <c r="A736" s="427" t="s">
        <v>2052</v>
      </c>
      <c r="B736" s="428" t="s">
        <v>1847</v>
      </c>
      <c r="C736" s="428" t="s">
        <v>1848</v>
      </c>
      <c r="D736" s="428" t="s">
        <v>1859</v>
      </c>
      <c r="E736" s="428" t="s">
        <v>1860</v>
      </c>
      <c r="F736" s="432">
        <v>3</v>
      </c>
      <c r="G736" s="432">
        <v>2529</v>
      </c>
      <c r="H736" s="432"/>
      <c r="I736" s="432">
        <v>843</v>
      </c>
      <c r="J736" s="432"/>
      <c r="K736" s="432"/>
      <c r="L736" s="432"/>
      <c r="M736" s="432"/>
      <c r="N736" s="432"/>
      <c r="O736" s="432"/>
      <c r="P736" s="499"/>
      <c r="Q736" s="433"/>
    </row>
    <row r="737" spans="1:17" ht="14.45" customHeight="1" x14ac:dyDescent="0.2">
      <c r="A737" s="427" t="s">
        <v>2052</v>
      </c>
      <c r="B737" s="428" t="s">
        <v>1847</v>
      </c>
      <c r="C737" s="428" t="s">
        <v>1848</v>
      </c>
      <c r="D737" s="428" t="s">
        <v>1867</v>
      </c>
      <c r="E737" s="428" t="s">
        <v>1868</v>
      </c>
      <c r="F737" s="432">
        <v>6</v>
      </c>
      <c r="G737" s="432">
        <v>1008</v>
      </c>
      <c r="H737" s="432">
        <v>1</v>
      </c>
      <c r="I737" s="432">
        <v>168</v>
      </c>
      <c r="J737" s="432">
        <v>6</v>
      </c>
      <c r="K737" s="432">
        <v>1008</v>
      </c>
      <c r="L737" s="432">
        <v>1</v>
      </c>
      <c r="M737" s="432">
        <v>168</v>
      </c>
      <c r="N737" s="432">
        <v>15</v>
      </c>
      <c r="O737" s="432">
        <v>2520</v>
      </c>
      <c r="P737" s="499">
        <v>2.5</v>
      </c>
      <c r="Q737" s="433">
        <v>168</v>
      </c>
    </row>
    <row r="738" spans="1:17" ht="14.45" customHeight="1" x14ac:dyDescent="0.2">
      <c r="A738" s="427" t="s">
        <v>2052</v>
      </c>
      <c r="B738" s="428" t="s">
        <v>1847</v>
      </c>
      <c r="C738" s="428" t="s">
        <v>1848</v>
      </c>
      <c r="D738" s="428" t="s">
        <v>1869</v>
      </c>
      <c r="E738" s="428" t="s">
        <v>1870</v>
      </c>
      <c r="F738" s="432">
        <v>6</v>
      </c>
      <c r="G738" s="432">
        <v>1044</v>
      </c>
      <c r="H738" s="432">
        <v>0.99428571428571433</v>
      </c>
      <c r="I738" s="432">
        <v>174</v>
      </c>
      <c r="J738" s="432">
        <v>6</v>
      </c>
      <c r="K738" s="432">
        <v>1050</v>
      </c>
      <c r="L738" s="432">
        <v>1</v>
      </c>
      <c r="M738" s="432">
        <v>175</v>
      </c>
      <c r="N738" s="432">
        <v>15</v>
      </c>
      <c r="O738" s="432">
        <v>2625</v>
      </c>
      <c r="P738" s="499">
        <v>2.5</v>
      </c>
      <c r="Q738" s="433">
        <v>175</v>
      </c>
    </row>
    <row r="739" spans="1:17" ht="14.45" customHeight="1" x14ac:dyDescent="0.2">
      <c r="A739" s="427" t="s">
        <v>2052</v>
      </c>
      <c r="B739" s="428" t="s">
        <v>1847</v>
      </c>
      <c r="C739" s="428" t="s">
        <v>1848</v>
      </c>
      <c r="D739" s="428" t="s">
        <v>1885</v>
      </c>
      <c r="E739" s="428" t="s">
        <v>1886</v>
      </c>
      <c r="F739" s="432"/>
      <c r="G739" s="432"/>
      <c r="H739" s="432"/>
      <c r="I739" s="432"/>
      <c r="J739" s="432"/>
      <c r="K739" s="432"/>
      <c r="L739" s="432"/>
      <c r="M739" s="432"/>
      <c r="N739" s="432">
        <v>1</v>
      </c>
      <c r="O739" s="432">
        <v>680</v>
      </c>
      <c r="P739" s="499"/>
      <c r="Q739" s="433">
        <v>680</v>
      </c>
    </row>
    <row r="740" spans="1:17" ht="14.45" customHeight="1" x14ac:dyDescent="0.2">
      <c r="A740" s="427" t="s">
        <v>2052</v>
      </c>
      <c r="B740" s="428" t="s">
        <v>1847</v>
      </c>
      <c r="C740" s="428" t="s">
        <v>1848</v>
      </c>
      <c r="D740" s="428" t="s">
        <v>1911</v>
      </c>
      <c r="E740" s="428" t="s">
        <v>1912</v>
      </c>
      <c r="F740" s="432">
        <v>20</v>
      </c>
      <c r="G740" s="432">
        <v>7000</v>
      </c>
      <c r="H740" s="432">
        <v>1.1079455523899968</v>
      </c>
      <c r="I740" s="432">
        <v>350</v>
      </c>
      <c r="J740" s="432">
        <v>18</v>
      </c>
      <c r="K740" s="432">
        <v>6318</v>
      </c>
      <c r="L740" s="432">
        <v>1</v>
      </c>
      <c r="M740" s="432">
        <v>351</v>
      </c>
      <c r="N740" s="432">
        <v>45</v>
      </c>
      <c r="O740" s="432">
        <v>15840</v>
      </c>
      <c r="P740" s="499">
        <v>2.5071225071225069</v>
      </c>
      <c r="Q740" s="433">
        <v>352</v>
      </c>
    </row>
    <row r="741" spans="1:17" ht="14.45" customHeight="1" x14ac:dyDescent="0.2">
      <c r="A741" s="427" t="s">
        <v>2052</v>
      </c>
      <c r="B741" s="428" t="s">
        <v>1847</v>
      </c>
      <c r="C741" s="428" t="s">
        <v>1848</v>
      </c>
      <c r="D741" s="428" t="s">
        <v>1919</v>
      </c>
      <c r="E741" s="428" t="s">
        <v>1920</v>
      </c>
      <c r="F741" s="432"/>
      <c r="G741" s="432"/>
      <c r="H741" s="432"/>
      <c r="I741" s="432"/>
      <c r="J741" s="432"/>
      <c r="K741" s="432"/>
      <c r="L741" s="432"/>
      <c r="M741" s="432"/>
      <c r="N741" s="432">
        <v>1</v>
      </c>
      <c r="O741" s="432">
        <v>213</v>
      </c>
      <c r="P741" s="499"/>
      <c r="Q741" s="433">
        <v>213</v>
      </c>
    </row>
    <row r="742" spans="1:17" ht="14.45" customHeight="1" x14ac:dyDescent="0.2">
      <c r="A742" s="427" t="s">
        <v>2052</v>
      </c>
      <c r="B742" s="428" t="s">
        <v>1847</v>
      </c>
      <c r="C742" s="428" t="s">
        <v>1848</v>
      </c>
      <c r="D742" s="428" t="s">
        <v>1921</v>
      </c>
      <c r="E742" s="428" t="s">
        <v>1922</v>
      </c>
      <c r="F742" s="432">
        <v>6</v>
      </c>
      <c r="G742" s="432">
        <v>240</v>
      </c>
      <c r="H742" s="432">
        <v>1.5</v>
      </c>
      <c r="I742" s="432">
        <v>40</v>
      </c>
      <c r="J742" s="432">
        <v>4</v>
      </c>
      <c r="K742" s="432">
        <v>160</v>
      </c>
      <c r="L742" s="432">
        <v>1</v>
      </c>
      <c r="M742" s="432">
        <v>40</v>
      </c>
      <c r="N742" s="432">
        <v>2</v>
      </c>
      <c r="O742" s="432">
        <v>80</v>
      </c>
      <c r="P742" s="499">
        <v>0.5</v>
      </c>
      <c r="Q742" s="433">
        <v>40</v>
      </c>
    </row>
    <row r="743" spans="1:17" ht="14.45" customHeight="1" x14ac:dyDescent="0.2">
      <c r="A743" s="427" t="s">
        <v>2052</v>
      </c>
      <c r="B743" s="428" t="s">
        <v>1847</v>
      </c>
      <c r="C743" s="428" t="s">
        <v>1848</v>
      </c>
      <c r="D743" s="428" t="s">
        <v>1925</v>
      </c>
      <c r="E743" s="428" t="s">
        <v>1926</v>
      </c>
      <c r="F743" s="432">
        <v>6</v>
      </c>
      <c r="G743" s="432">
        <v>1026</v>
      </c>
      <c r="H743" s="432">
        <v>1</v>
      </c>
      <c r="I743" s="432">
        <v>171</v>
      </c>
      <c r="J743" s="432">
        <v>6</v>
      </c>
      <c r="K743" s="432">
        <v>1026</v>
      </c>
      <c r="L743" s="432">
        <v>1</v>
      </c>
      <c r="M743" s="432">
        <v>171</v>
      </c>
      <c r="N743" s="432">
        <v>15</v>
      </c>
      <c r="O743" s="432">
        <v>2565</v>
      </c>
      <c r="P743" s="499">
        <v>2.5</v>
      </c>
      <c r="Q743" s="433">
        <v>171</v>
      </c>
    </row>
    <row r="744" spans="1:17" ht="14.45" customHeight="1" x14ac:dyDescent="0.2">
      <c r="A744" s="427" t="s">
        <v>2052</v>
      </c>
      <c r="B744" s="428" t="s">
        <v>1847</v>
      </c>
      <c r="C744" s="428" t="s">
        <v>1848</v>
      </c>
      <c r="D744" s="428" t="s">
        <v>1933</v>
      </c>
      <c r="E744" s="428" t="s">
        <v>1934</v>
      </c>
      <c r="F744" s="432">
        <v>6</v>
      </c>
      <c r="G744" s="432">
        <v>1044</v>
      </c>
      <c r="H744" s="432">
        <v>1</v>
      </c>
      <c r="I744" s="432">
        <v>174</v>
      </c>
      <c r="J744" s="432">
        <v>6</v>
      </c>
      <c r="K744" s="432">
        <v>1044</v>
      </c>
      <c r="L744" s="432">
        <v>1</v>
      </c>
      <c r="M744" s="432">
        <v>174</v>
      </c>
      <c r="N744" s="432">
        <v>15</v>
      </c>
      <c r="O744" s="432">
        <v>2610</v>
      </c>
      <c r="P744" s="499">
        <v>2.5</v>
      </c>
      <c r="Q744" s="433">
        <v>174</v>
      </c>
    </row>
    <row r="745" spans="1:17" ht="14.45" customHeight="1" x14ac:dyDescent="0.2">
      <c r="A745" s="427" t="s">
        <v>2052</v>
      </c>
      <c r="B745" s="428" t="s">
        <v>1847</v>
      </c>
      <c r="C745" s="428" t="s">
        <v>1848</v>
      </c>
      <c r="D745" s="428" t="s">
        <v>1945</v>
      </c>
      <c r="E745" s="428" t="s">
        <v>1946</v>
      </c>
      <c r="F745" s="432"/>
      <c r="G745" s="432"/>
      <c r="H745" s="432"/>
      <c r="I745" s="432"/>
      <c r="J745" s="432"/>
      <c r="K745" s="432"/>
      <c r="L745" s="432"/>
      <c r="M745" s="432"/>
      <c r="N745" s="432">
        <v>1</v>
      </c>
      <c r="O745" s="432">
        <v>680</v>
      </c>
      <c r="P745" s="499"/>
      <c r="Q745" s="433">
        <v>680</v>
      </c>
    </row>
    <row r="746" spans="1:17" ht="14.45" customHeight="1" x14ac:dyDescent="0.2">
      <c r="A746" s="427" t="s">
        <v>2052</v>
      </c>
      <c r="B746" s="428" t="s">
        <v>1847</v>
      </c>
      <c r="C746" s="428" t="s">
        <v>1848</v>
      </c>
      <c r="D746" s="428" t="s">
        <v>1953</v>
      </c>
      <c r="E746" s="428" t="s">
        <v>1954</v>
      </c>
      <c r="F746" s="432">
        <v>6</v>
      </c>
      <c r="G746" s="432">
        <v>1008</v>
      </c>
      <c r="H746" s="432">
        <v>1</v>
      </c>
      <c r="I746" s="432">
        <v>168</v>
      </c>
      <c r="J746" s="432">
        <v>6</v>
      </c>
      <c r="K746" s="432">
        <v>1008</v>
      </c>
      <c r="L746" s="432">
        <v>1</v>
      </c>
      <c r="M746" s="432">
        <v>168</v>
      </c>
      <c r="N746" s="432">
        <v>15</v>
      </c>
      <c r="O746" s="432">
        <v>2520</v>
      </c>
      <c r="P746" s="499">
        <v>2.5</v>
      </c>
      <c r="Q746" s="433">
        <v>168</v>
      </c>
    </row>
    <row r="747" spans="1:17" ht="14.45" customHeight="1" x14ac:dyDescent="0.2">
      <c r="A747" s="427" t="s">
        <v>2052</v>
      </c>
      <c r="B747" s="428" t="s">
        <v>1847</v>
      </c>
      <c r="C747" s="428" t="s">
        <v>1848</v>
      </c>
      <c r="D747" s="428" t="s">
        <v>1971</v>
      </c>
      <c r="E747" s="428" t="s">
        <v>1972</v>
      </c>
      <c r="F747" s="432"/>
      <c r="G747" s="432"/>
      <c r="H747" s="432"/>
      <c r="I747" s="432"/>
      <c r="J747" s="432"/>
      <c r="K747" s="432"/>
      <c r="L747" s="432"/>
      <c r="M747" s="432"/>
      <c r="N747" s="432">
        <v>1</v>
      </c>
      <c r="O747" s="432">
        <v>350</v>
      </c>
      <c r="P747" s="499"/>
      <c r="Q747" s="433">
        <v>350</v>
      </c>
    </row>
    <row r="748" spans="1:17" ht="14.45" customHeight="1" x14ac:dyDescent="0.2">
      <c r="A748" s="427" t="s">
        <v>2052</v>
      </c>
      <c r="B748" s="428" t="s">
        <v>1847</v>
      </c>
      <c r="C748" s="428" t="s">
        <v>1848</v>
      </c>
      <c r="D748" s="428" t="s">
        <v>1975</v>
      </c>
      <c r="E748" s="428" t="s">
        <v>1976</v>
      </c>
      <c r="F748" s="432">
        <v>3</v>
      </c>
      <c r="G748" s="432">
        <v>12261</v>
      </c>
      <c r="H748" s="432"/>
      <c r="I748" s="432">
        <v>4087</v>
      </c>
      <c r="J748" s="432"/>
      <c r="K748" s="432"/>
      <c r="L748" s="432"/>
      <c r="M748" s="432"/>
      <c r="N748" s="432"/>
      <c r="O748" s="432"/>
      <c r="P748" s="499"/>
      <c r="Q748" s="433"/>
    </row>
    <row r="749" spans="1:17" ht="14.45" customHeight="1" thickBot="1" x14ac:dyDescent="0.25">
      <c r="A749" s="434" t="s">
        <v>2052</v>
      </c>
      <c r="B749" s="435" t="s">
        <v>1847</v>
      </c>
      <c r="C749" s="435" t="s">
        <v>1848</v>
      </c>
      <c r="D749" s="435" t="s">
        <v>1991</v>
      </c>
      <c r="E749" s="435" t="s">
        <v>1992</v>
      </c>
      <c r="F749" s="439"/>
      <c r="G749" s="439"/>
      <c r="H749" s="439"/>
      <c r="I749" s="439"/>
      <c r="J749" s="439"/>
      <c r="K749" s="439"/>
      <c r="L749" s="439"/>
      <c r="M749" s="439"/>
      <c r="N749" s="439">
        <v>1</v>
      </c>
      <c r="O749" s="439">
        <v>697</v>
      </c>
      <c r="P749" s="450"/>
      <c r="Q749" s="440">
        <v>697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4A13F68-BB33-4AD8-93E2-F08ACD422F90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97" t="s">
        <v>104</v>
      </c>
      <c r="B1" s="297"/>
      <c r="C1" s="298"/>
      <c r="D1" s="298"/>
      <c r="E1" s="298"/>
    </row>
    <row r="2" spans="1:5" ht="14.45" customHeight="1" thickBot="1" x14ac:dyDescent="0.25">
      <c r="A2" s="402" t="s">
        <v>235</v>
      </c>
      <c r="B2" s="124"/>
    </row>
    <row r="3" spans="1:5" ht="14.45" customHeight="1" thickBot="1" x14ac:dyDescent="0.25">
      <c r="A3" s="127"/>
      <c r="C3" s="128" t="s">
        <v>92</v>
      </c>
      <c r="D3" s="129" t="s">
        <v>58</v>
      </c>
      <c r="E3" s="130" t="s">
        <v>60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19994.905310000002</v>
      </c>
      <c r="E4" s="134">
        <f ca="1">IF(C4=0,0,D4/C4)</f>
        <v>0</v>
      </c>
    </row>
    <row r="5" spans="1:5" ht="14.45" customHeight="1" x14ac:dyDescent="0.2">
      <c r="A5" s="135" t="s">
        <v>119</v>
      </c>
      <c r="B5" s="136"/>
      <c r="C5" s="137"/>
      <c r="D5" s="137"/>
      <c r="E5" s="138"/>
    </row>
    <row r="6" spans="1:5" ht="14.45" customHeight="1" x14ac:dyDescent="0.2">
      <c r="A6" s="139" t="s">
        <v>124</v>
      </c>
      <c r="B6" s="140"/>
      <c r="C6" s="141"/>
      <c r="D6" s="141"/>
      <c r="E6" s="138"/>
    </row>
    <row r="7" spans="1:5" ht="14.45" customHeight="1" x14ac:dyDescent="0.25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0</v>
      </c>
      <c r="D7" s="141">
        <f>IF(ISERROR(HI!E5),"",HI!E5)</f>
        <v>9.4438899999999997</v>
      </c>
      <c r="E7" s="138">
        <f t="shared" ref="E7:E12" si="0">IF(C7=0,0,D7/C7)</f>
        <v>0</v>
      </c>
    </row>
    <row r="8" spans="1:5" ht="14.45" customHeight="1" x14ac:dyDescent="0.25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5" customHeight="1" x14ac:dyDescent="0.2">
      <c r="A9" s="143" t="s">
        <v>120</v>
      </c>
      <c r="B9" s="140"/>
      <c r="C9" s="141"/>
      <c r="D9" s="141"/>
      <c r="E9" s="138"/>
    </row>
    <row r="10" spans="1:5" ht="14.45" customHeight="1" x14ac:dyDescent="0.2">
      <c r="A10" s="143" t="s">
        <v>121</v>
      </c>
      <c r="B10" s="140"/>
      <c r="C10" s="141"/>
      <c r="D10" s="141"/>
      <c r="E10" s="138"/>
    </row>
    <row r="11" spans="1:5" ht="14.45" customHeight="1" x14ac:dyDescent="0.2">
      <c r="A11" s="144" t="s">
        <v>125</v>
      </c>
      <c r="B11" s="140"/>
      <c r="C11" s="137"/>
      <c r="D11" s="137"/>
      <c r="E11" s="138"/>
    </row>
    <row r="12" spans="1:5" ht="14.45" customHeight="1" x14ac:dyDescent="0.2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0</v>
      </c>
      <c r="D12" s="141">
        <f>IF(ISERROR(HI!E6),"",HI!E6)</f>
        <v>10119.517689999999</v>
      </c>
      <c r="E12" s="138">
        <f t="shared" si="0"/>
        <v>0</v>
      </c>
    </row>
    <row r="13" spans="1:5" ht="14.45" customHeight="1" thickBot="1" x14ac:dyDescent="0.2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0</v>
      </c>
      <c r="D13" s="137">
        <f ca="1">IF(ISERROR(VLOOKUP("Osobní náklady (Kč) *",INDIRECT("HI!$A:$G"),5,0)),0,VLOOKUP("Osobní náklady (Kč) *",INDIRECT("HI!$A:$G"),5,0))</f>
        <v>8329.2790000000005</v>
      </c>
      <c r="E13" s="138">
        <f ca="1">IF(C13=0,0,D13/C13)</f>
        <v>0</v>
      </c>
    </row>
    <row r="14" spans="1:5" ht="14.45" customHeight="1" thickBot="1" x14ac:dyDescent="0.25">
      <c r="A14" s="150"/>
      <c r="B14" s="151"/>
      <c r="C14" s="152"/>
      <c r="D14" s="152"/>
      <c r="E14" s="153"/>
    </row>
    <row r="15" spans="1:5" ht="14.45" customHeight="1" thickBot="1" x14ac:dyDescent="0.2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33880.336000000003</v>
      </c>
      <c r="D15" s="156">
        <f ca="1">IF(ISERROR(VLOOKUP("Výnosy celkem",INDIRECT("HI!$A:$G"),5,0)),0,VLOOKUP("Výnosy celkem",INDIRECT("HI!$A:$G"),5,0))</f>
        <v>23779.001</v>
      </c>
      <c r="E15" s="157">
        <f t="shared" ref="E15:E20" ca="1" si="1">IF(C15=0,0,D15/C15)</f>
        <v>0.70185257312678362</v>
      </c>
    </row>
    <row r="16" spans="1:5" ht="14.45" customHeight="1" x14ac:dyDescent="0.2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33880.336000000003</v>
      </c>
      <c r="D16" s="137">
        <f ca="1">IF(ISERROR(VLOOKUP("Ambulance *",INDIRECT("HI!$A:$G"),5,0)),0,VLOOKUP("Ambulance *",INDIRECT("HI!$A:$G"),5,0))</f>
        <v>23779.001</v>
      </c>
      <c r="E16" s="138">
        <f t="shared" ca="1" si="1"/>
        <v>0.70185257312678362</v>
      </c>
    </row>
    <row r="17" spans="1:5" ht="14.45" customHeight="1" x14ac:dyDescent="0.25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0.70185257312678362</v>
      </c>
      <c r="E17" s="138">
        <f t="shared" si="1"/>
        <v>0.70185257312678362</v>
      </c>
    </row>
    <row r="18" spans="1:5" ht="14.45" customHeight="1" x14ac:dyDescent="0.25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0.66362010896637191</v>
      </c>
      <c r="E18" s="138">
        <f t="shared" si="1"/>
        <v>0.66362010896637191</v>
      </c>
    </row>
    <row r="19" spans="1:5" ht="14.45" customHeight="1" x14ac:dyDescent="0.25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0.70457798184834641</v>
      </c>
      <c r="E19" s="138">
        <f>IF(OR(C19=0,D19=""),0,IF(C19="","",D19/C19))</f>
        <v>0.70457798184834641</v>
      </c>
    </row>
    <row r="20" spans="1:5" ht="14.45" customHeight="1" x14ac:dyDescent="0.2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0.79855277109213574</v>
      </c>
      <c r="E20" s="138">
        <f t="shared" si="1"/>
        <v>0.93947384834368908</v>
      </c>
    </row>
    <row r="21" spans="1:5" ht="14.45" customHeight="1" x14ac:dyDescent="0.2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5" customHeight="1" thickBot="1" x14ac:dyDescent="0.25">
      <c r="A22" s="161" t="s">
        <v>122</v>
      </c>
      <c r="B22" s="147"/>
      <c r="C22" s="148"/>
      <c r="D22" s="148"/>
      <c r="E22" s="149"/>
    </row>
    <row r="23" spans="1:5" ht="14.45" customHeight="1" thickBot="1" x14ac:dyDescent="0.25">
      <c r="A23" s="162"/>
      <c r="B23" s="163"/>
      <c r="C23" s="164"/>
      <c r="D23" s="164"/>
      <c r="E23" s="165"/>
    </row>
    <row r="24" spans="1:5" ht="14.45" customHeight="1" thickBot="1" x14ac:dyDescent="0.2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43F64C7-398B-4AAE-9116-BE92B08A8924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5" customHeight="1" thickBot="1" x14ac:dyDescent="0.25">
      <c r="A2" s="402" t="s">
        <v>235</v>
      </c>
      <c r="B2" s="86"/>
      <c r="C2" s="86"/>
      <c r="D2" s="86"/>
      <c r="E2" s="86"/>
      <c r="F2" s="86"/>
    </row>
    <row r="3" spans="1:10" ht="14.45" customHeight="1" x14ac:dyDescent="0.2">
      <c r="A3" s="299"/>
      <c r="B3" s="82">
        <v>2018</v>
      </c>
      <c r="C3" s="40">
        <v>2019</v>
      </c>
      <c r="D3" s="7"/>
      <c r="E3" s="303">
        <v>2020</v>
      </c>
      <c r="F3" s="304"/>
      <c r="G3" s="304"/>
      <c r="H3" s="305"/>
      <c r="I3" s="306">
        <v>2017</v>
      </c>
      <c r="J3" s="307"/>
    </row>
    <row r="4" spans="1:10" ht="14.45" customHeight="1" thickBot="1" x14ac:dyDescent="0.2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232</v>
      </c>
      <c r="J4" s="237" t="s">
        <v>233</v>
      </c>
    </row>
    <row r="5" spans="1:10" ht="14.45" customHeight="1" x14ac:dyDescent="0.2">
      <c r="A5" s="87" t="str">
        <f>HYPERLINK("#'Léky Žádanky'!A1","Léky (Kč)")</f>
        <v>Léky (Kč)</v>
      </c>
      <c r="B5" s="27">
        <v>10.449619999999999</v>
      </c>
      <c r="C5" s="29">
        <v>8.3950200000000006</v>
      </c>
      <c r="D5" s="8"/>
      <c r="E5" s="92">
        <v>9.4438899999999997</v>
      </c>
      <c r="F5" s="28">
        <v>0</v>
      </c>
      <c r="G5" s="91">
        <f>E5-F5</f>
        <v>9.4438899999999997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11615.425090000001</v>
      </c>
      <c r="C6" s="31">
        <v>11988.28909</v>
      </c>
      <c r="D6" s="8"/>
      <c r="E6" s="93">
        <v>10119.517689999999</v>
      </c>
      <c r="F6" s="30">
        <v>0</v>
      </c>
      <c r="G6" s="94">
        <f>E6-F6</f>
        <v>10119.517689999999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7998.6396300000006</v>
      </c>
      <c r="C7" s="31">
        <v>8415.4804899999981</v>
      </c>
      <c r="D7" s="8"/>
      <c r="E7" s="93">
        <v>8329.2790000000005</v>
      </c>
      <c r="F7" s="30">
        <v>0</v>
      </c>
      <c r="G7" s="94">
        <f>E7-F7</f>
        <v>8329.2790000000005</v>
      </c>
      <c r="H7" s="98" t="str">
        <f>IF(F7&lt;0.00000001,"",E7/F7)</f>
        <v/>
      </c>
    </row>
    <row r="8" spans="1:10" ht="14.45" customHeight="1" thickBot="1" x14ac:dyDescent="0.25">
      <c r="A8" s="1" t="s">
        <v>61</v>
      </c>
      <c r="B8" s="11">
        <v>1409.6634499999927</v>
      </c>
      <c r="C8" s="33">
        <v>1807.7086100000033</v>
      </c>
      <c r="D8" s="8"/>
      <c r="E8" s="95">
        <v>1536.6647300000059</v>
      </c>
      <c r="F8" s="32">
        <v>0</v>
      </c>
      <c r="G8" s="96">
        <f>E8-F8</f>
        <v>1536.6647300000059</v>
      </c>
      <c r="H8" s="99" t="str">
        <f>IF(F8&lt;0.00000001,"",E8/F8)</f>
        <v/>
      </c>
    </row>
    <row r="9" spans="1:10" ht="14.45" customHeight="1" thickBot="1" x14ac:dyDescent="0.25">
      <c r="A9" s="2" t="s">
        <v>62</v>
      </c>
      <c r="B9" s="3">
        <v>21034.177789999994</v>
      </c>
      <c r="C9" s="35">
        <v>22219.873209999998</v>
      </c>
      <c r="D9" s="8"/>
      <c r="E9" s="3">
        <v>19994.905310000002</v>
      </c>
      <c r="F9" s="34">
        <v>0</v>
      </c>
      <c r="G9" s="34">
        <f>E9-F9</f>
        <v>19994.905310000002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28788.857</v>
      </c>
      <c r="C11" s="29">
        <f>IF(ISERROR(VLOOKUP("Celkem:",'ZV Vykáz.-A'!A:H,5,0)),0,VLOOKUP("Celkem:",'ZV Vykáz.-A'!A:H,5,0)/1000)</f>
        <v>33880.336000000003</v>
      </c>
      <c r="D11" s="8"/>
      <c r="E11" s="92">
        <f>IF(ISERROR(VLOOKUP("Celkem:",'ZV Vykáz.-A'!A:H,8,0)),0,VLOOKUP("Celkem:",'ZV Vykáz.-A'!A:H,8,0)/1000)</f>
        <v>23779.001</v>
      </c>
      <c r="F11" s="28">
        <f>C11</f>
        <v>33880.336000000003</v>
      </c>
      <c r="G11" s="91">
        <f>E11-F11</f>
        <v>-10101.335000000003</v>
      </c>
      <c r="H11" s="97">
        <f>IF(F11&lt;0.00000001,"",E11/F11)</f>
        <v>0.70185257312678362</v>
      </c>
      <c r="I11" s="91">
        <f>E11-B11</f>
        <v>-5009.8559999999998</v>
      </c>
      <c r="J11" s="97">
        <f>IF(B11&lt;0.00000001,"",E11/B11)</f>
        <v>0.8259793363800445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28788.857</v>
      </c>
      <c r="C13" s="37">
        <f>SUM(C11:C12)</f>
        <v>33880.336000000003</v>
      </c>
      <c r="D13" s="8"/>
      <c r="E13" s="5">
        <f>SUM(E11:E12)</f>
        <v>23779.001</v>
      </c>
      <c r="F13" s="36">
        <f>SUM(F11:F12)</f>
        <v>33880.336000000003</v>
      </c>
      <c r="G13" s="36">
        <f>E13-F13</f>
        <v>-10101.335000000003</v>
      </c>
      <c r="H13" s="101">
        <f>IF(F13&lt;0.00000001,"",E13/F13)</f>
        <v>0.70185257312678362</v>
      </c>
      <c r="I13" s="36">
        <f>SUM(I11:I12)</f>
        <v>-5009.8559999999998</v>
      </c>
      <c r="J13" s="101">
        <f>IF(B13&lt;0.00000001,"",E13/B13)</f>
        <v>0.8259793363800445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1.3686704223678623</v>
      </c>
      <c r="C15" s="39">
        <f>IF(C9=0,"",C13/C9)</f>
        <v>1.524776297317135</v>
      </c>
      <c r="D15" s="8"/>
      <c r="E15" s="6">
        <f>IF(E9=0,"",E13/E9)</f>
        <v>1.1892529937667407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127</v>
      </c>
    </row>
    <row r="18" spans="1:8" ht="14.45" customHeight="1" x14ac:dyDescent="0.25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ht="15" x14ac:dyDescent="0.25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5" customHeight="1" x14ac:dyDescent="0.2">
      <c r="A20" s="89" t="s">
        <v>172</v>
      </c>
    </row>
    <row r="21" spans="1:8" ht="14.45" customHeight="1" x14ac:dyDescent="0.2">
      <c r="A21" s="89" t="s">
        <v>128</v>
      </c>
    </row>
    <row r="22" spans="1:8" ht="14.45" customHeight="1" x14ac:dyDescent="0.2">
      <c r="A22" s="90" t="s">
        <v>211</v>
      </c>
    </row>
    <row r="23" spans="1:8" ht="14.45" customHeight="1" x14ac:dyDescent="0.2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3B464DB6-FB14-4534-9894-16678ADCDAA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5" customHeight="1" x14ac:dyDescent="0.2">
      <c r="A2" s="402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5" customHeight="1" x14ac:dyDescent="0.2">
      <c r="A4" s="171" t="s">
        <v>66</v>
      </c>
      <c r="B4" s="174">
        <f>(B10+B8)/B6</f>
        <v>1.9482889916129964</v>
      </c>
      <c r="C4" s="174">
        <f t="shared" ref="C4:M4" si="0">(C10+C8)/C6</f>
        <v>1.6395139696203558</v>
      </c>
      <c r="D4" s="174">
        <f t="shared" si="0"/>
        <v>1.4911212612705429</v>
      </c>
      <c r="E4" s="174">
        <f t="shared" si="0"/>
        <v>1.3165999773961237</v>
      </c>
      <c r="F4" s="174">
        <f t="shared" si="0"/>
        <v>1.1892529937667407</v>
      </c>
      <c r="G4" s="174">
        <f t="shared" si="0"/>
        <v>1.1892529937667407</v>
      </c>
      <c r="H4" s="174">
        <f t="shared" si="0"/>
        <v>1.1892529937667407</v>
      </c>
      <c r="I4" s="174">
        <f t="shared" si="0"/>
        <v>1.1892529937667407</v>
      </c>
      <c r="J4" s="174">
        <f t="shared" si="0"/>
        <v>1.1892529937667407</v>
      </c>
      <c r="K4" s="174">
        <f t="shared" si="0"/>
        <v>1.1892529937667407</v>
      </c>
      <c r="L4" s="174">
        <f t="shared" si="0"/>
        <v>1.1892529937667407</v>
      </c>
      <c r="M4" s="174">
        <f t="shared" si="0"/>
        <v>1.1892529937667407</v>
      </c>
    </row>
    <row r="5" spans="1:13" ht="14.45" customHeight="1" x14ac:dyDescent="0.2">
      <c r="A5" s="175" t="s">
        <v>39</v>
      </c>
      <c r="B5" s="174">
        <f>IF(ISERROR(VLOOKUP($A5,'Man Tab'!$A:$Q,COLUMN()+2,0)),0,VLOOKUP($A5,'Man Tab'!$A:$Q,COLUMN()+2,0))</f>
        <v>4218.4147400000002</v>
      </c>
      <c r="C5" s="174">
        <f>IF(ISERROR(VLOOKUP($A5,'Man Tab'!$A:$Q,COLUMN()+2,0)),0,VLOOKUP($A5,'Man Tab'!$A:$Q,COLUMN()+2,0))</f>
        <v>4462.1035499999998</v>
      </c>
      <c r="D5" s="174">
        <f>IF(ISERROR(VLOOKUP($A5,'Man Tab'!$A:$Q,COLUMN()+2,0)),0,VLOOKUP($A5,'Man Tab'!$A:$Q,COLUMN()+2,0))</f>
        <v>3047.7156600000003</v>
      </c>
      <c r="E5" s="174">
        <f>IF(ISERROR(VLOOKUP($A5,'Man Tab'!$A:$Q,COLUMN()+2,0)),0,VLOOKUP($A5,'Man Tab'!$A:$Q,COLUMN()+2,0))</f>
        <v>3774.6821600000003</v>
      </c>
      <c r="F5" s="174">
        <f>IF(ISERROR(VLOOKUP($A5,'Man Tab'!$A:$Q,COLUMN()+2,0)),0,VLOOKUP($A5,'Man Tab'!$A:$Q,COLUMN()+2,0))</f>
        <v>4491.9892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62</v>
      </c>
      <c r="B6" s="176">
        <f>B5</f>
        <v>4218.4147400000002</v>
      </c>
      <c r="C6" s="176">
        <f t="shared" ref="C6:M6" si="1">C5+B6</f>
        <v>8680.51829</v>
      </c>
      <c r="D6" s="176">
        <f t="shared" si="1"/>
        <v>11728.23395</v>
      </c>
      <c r="E6" s="176">
        <f t="shared" si="1"/>
        <v>15502.91611</v>
      </c>
      <c r="F6" s="176">
        <f t="shared" si="1"/>
        <v>19994.905310000002</v>
      </c>
      <c r="G6" s="176">
        <f t="shared" si="1"/>
        <v>19994.905310000002</v>
      </c>
      <c r="H6" s="176">
        <f t="shared" si="1"/>
        <v>19994.905310000002</v>
      </c>
      <c r="I6" s="176">
        <f t="shared" si="1"/>
        <v>19994.905310000002</v>
      </c>
      <c r="J6" s="176">
        <f t="shared" si="1"/>
        <v>19994.905310000002</v>
      </c>
      <c r="K6" s="176">
        <f t="shared" si="1"/>
        <v>19994.905310000002</v>
      </c>
      <c r="L6" s="176">
        <f t="shared" si="1"/>
        <v>19994.905310000002</v>
      </c>
      <c r="M6" s="176">
        <f t="shared" si="1"/>
        <v>19994.905310000002</v>
      </c>
    </row>
    <row r="7" spans="1:13" ht="14.45" customHeight="1" x14ac:dyDescent="0.2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88</v>
      </c>
      <c r="B9" s="175">
        <v>8218691</v>
      </c>
      <c r="C9" s="175">
        <v>6013140</v>
      </c>
      <c r="D9" s="175">
        <v>3256388</v>
      </c>
      <c r="E9" s="175">
        <v>2922920</v>
      </c>
      <c r="F9" s="175">
        <v>3367862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64</v>
      </c>
      <c r="B10" s="176">
        <f>B9/1000</f>
        <v>8218.6910000000007</v>
      </c>
      <c r="C10" s="176">
        <f t="shared" ref="C10:M10" si="3">C9/1000+B10</f>
        <v>14231.831000000002</v>
      </c>
      <c r="D10" s="176">
        <f t="shared" si="3"/>
        <v>17488.219000000001</v>
      </c>
      <c r="E10" s="176">
        <f t="shared" si="3"/>
        <v>20411.139000000003</v>
      </c>
      <c r="F10" s="176">
        <f t="shared" si="3"/>
        <v>23779.001000000004</v>
      </c>
      <c r="G10" s="176">
        <f t="shared" si="3"/>
        <v>23779.001000000004</v>
      </c>
      <c r="H10" s="176">
        <f t="shared" si="3"/>
        <v>23779.001000000004</v>
      </c>
      <c r="I10" s="176">
        <f t="shared" si="3"/>
        <v>23779.001000000004</v>
      </c>
      <c r="J10" s="176">
        <f t="shared" si="3"/>
        <v>23779.001000000004</v>
      </c>
      <c r="K10" s="176">
        <f t="shared" si="3"/>
        <v>23779.001000000004</v>
      </c>
      <c r="L10" s="176">
        <f t="shared" si="3"/>
        <v>23779.001000000004</v>
      </c>
      <c r="M10" s="176">
        <f t="shared" si="3"/>
        <v>23779.001000000004</v>
      </c>
    </row>
    <row r="11" spans="1:13" ht="14.45" customHeight="1" x14ac:dyDescent="0.2">
      <c r="A11" s="171"/>
      <c r="B11" s="171" t="s">
        <v>79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1FEEB2D7-835F-4226-848F-5211B524F0D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5" customHeight="1" thickBot="1" x14ac:dyDescent="0.25">
      <c r="A2" s="402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5" customHeight="1" x14ac:dyDescent="0.2">
      <c r="A4" s="61"/>
      <c r="B4" s="20">
        <v>2020</v>
      </c>
      <c r="C4" s="113" t="s">
        <v>16</v>
      </c>
      <c r="D4" s="230" t="s">
        <v>212</v>
      </c>
      <c r="E4" s="230" t="s">
        <v>213</v>
      </c>
      <c r="F4" s="230" t="s">
        <v>214</v>
      </c>
      <c r="G4" s="230" t="s">
        <v>215</v>
      </c>
      <c r="H4" s="230" t="s">
        <v>216</v>
      </c>
      <c r="I4" s="230" t="s">
        <v>217</v>
      </c>
      <c r="J4" s="230" t="s">
        <v>218</v>
      </c>
      <c r="K4" s="230" t="s">
        <v>219</v>
      </c>
      <c r="L4" s="230" t="s">
        <v>220</v>
      </c>
      <c r="M4" s="230" t="s">
        <v>221</v>
      </c>
      <c r="N4" s="230" t="s">
        <v>222</v>
      </c>
      <c r="O4" s="230" t="s">
        <v>223</v>
      </c>
      <c r="P4" s="312" t="s">
        <v>3</v>
      </c>
      <c r="Q4" s="313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5" customHeight="1" x14ac:dyDescent="0.2">
      <c r="A7" s="15" t="s">
        <v>21</v>
      </c>
      <c r="B7" s="46">
        <v>21.999999800000001</v>
      </c>
      <c r="C7" s="47">
        <v>1.8333333166666668</v>
      </c>
      <c r="D7" s="47">
        <v>2.6853099999999999</v>
      </c>
      <c r="E7" s="47">
        <v>1.4006500000000002</v>
      </c>
      <c r="F7" s="47">
        <v>2.31779</v>
      </c>
      <c r="G7" s="47">
        <v>0.9773099999999999</v>
      </c>
      <c r="H7" s="47">
        <v>2.0628299999999999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9.4438899999999997</v>
      </c>
      <c r="Q7" s="71">
        <v>0.42926773117516115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5" customHeight="1" x14ac:dyDescent="0.2">
      <c r="A9" s="15" t="s">
        <v>23</v>
      </c>
      <c r="B9" s="46">
        <v>28307.000000300002</v>
      </c>
      <c r="C9" s="47">
        <v>2358.9166666916667</v>
      </c>
      <c r="D9" s="47">
        <v>2050.0432599999999</v>
      </c>
      <c r="E9" s="47">
        <v>2416.2080099999998</v>
      </c>
      <c r="F9" s="47">
        <v>1107.2173500000001</v>
      </c>
      <c r="G9" s="47">
        <v>1936.32691</v>
      </c>
      <c r="H9" s="47">
        <v>2609.7221600000003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10119.517690000001</v>
      </c>
      <c r="Q9" s="71">
        <v>0.3574917048748632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5" customHeight="1" x14ac:dyDescent="0.2">
      <c r="A11" s="15" t="s">
        <v>25</v>
      </c>
      <c r="B11" s="46">
        <v>261.99249650000002</v>
      </c>
      <c r="C11" s="47">
        <v>21.832708041666667</v>
      </c>
      <c r="D11" s="47">
        <v>20.521650000000001</v>
      </c>
      <c r="E11" s="47">
        <v>11.361520000000001</v>
      </c>
      <c r="F11" s="47">
        <v>15.619069999999999</v>
      </c>
      <c r="G11" s="47">
        <v>16.1891</v>
      </c>
      <c r="H11" s="47">
        <v>9.4889700000000001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73.180309999999992</v>
      </c>
      <c r="Q11" s="71">
        <v>0.27932215990010228</v>
      </c>
    </row>
    <row r="12" spans="1:17" ht="14.45" customHeight="1" x14ac:dyDescent="0.2">
      <c r="A12" s="15" t="s">
        <v>26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236</v>
      </c>
    </row>
    <row r="13" spans="1:17" ht="14.45" customHeight="1" x14ac:dyDescent="0.2">
      <c r="A13" s="15" t="s">
        <v>27</v>
      </c>
      <c r="B13" s="46">
        <v>2</v>
      </c>
      <c r="C13" s="47">
        <v>0.16666666666666666</v>
      </c>
      <c r="D13" s="47">
        <v>4.3547900000000004</v>
      </c>
      <c r="E13" s="47">
        <v>1.43618</v>
      </c>
      <c r="F13" s="47">
        <v>5.1804399999999999</v>
      </c>
      <c r="G13" s="47">
        <v>22.589089999999999</v>
      </c>
      <c r="H13" s="47">
        <v>8.9313400000000005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42.491839999999996</v>
      </c>
      <c r="Q13" s="71">
        <v>21.245919999999998</v>
      </c>
    </row>
    <row r="14" spans="1:17" ht="14.45" customHeight="1" x14ac:dyDescent="0.2">
      <c r="A14" s="15" t="s">
        <v>28</v>
      </c>
      <c r="B14" s="46">
        <v>629.81445400000007</v>
      </c>
      <c r="C14" s="47">
        <v>52.484537833333341</v>
      </c>
      <c r="D14" s="47">
        <v>74.024000000000001</v>
      </c>
      <c r="E14" s="47">
        <v>57.728999999999999</v>
      </c>
      <c r="F14" s="47">
        <v>57.99</v>
      </c>
      <c r="G14" s="47">
        <v>47.256999999999998</v>
      </c>
      <c r="H14" s="47">
        <v>44.932000000000002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281.93200000000002</v>
      </c>
      <c r="Q14" s="71">
        <v>0.4476429497758081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5" customHeight="1" x14ac:dyDescent="0.2">
      <c r="A17" s="15" t="s">
        <v>31</v>
      </c>
      <c r="B17" s="46">
        <v>154.0049932</v>
      </c>
      <c r="C17" s="47">
        <v>12.833749433333333</v>
      </c>
      <c r="D17" s="47">
        <v>2.6135999999999999</v>
      </c>
      <c r="E17" s="47">
        <v>8.9902999999999995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11.603899999999999</v>
      </c>
      <c r="Q17" s="71">
        <v>7.5347556977782448E-2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4.7720000000000002</v>
      </c>
      <c r="E18" s="47">
        <v>0.60699999999999998</v>
      </c>
      <c r="F18" s="47">
        <v>0.75600000000000001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6.1350000000000007</v>
      </c>
      <c r="Q18" s="71" t="s">
        <v>236</v>
      </c>
    </row>
    <row r="19" spans="1:17" ht="14.45" customHeight="1" x14ac:dyDescent="0.2">
      <c r="A19" s="15" t="s">
        <v>33</v>
      </c>
      <c r="B19" s="46">
        <v>1148.1487842000001</v>
      </c>
      <c r="C19" s="47">
        <v>95.679065350000016</v>
      </c>
      <c r="D19" s="47">
        <v>75.612700000000004</v>
      </c>
      <c r="E19" s="47">
        <v>105.41052000000001</v>
      </c>
      <c r="F19" s="47">
        <v>98.122979999999998</v>
      </c>
      <c r="G19" s="47">
        <v>46.17109</v>
      </c>
      <c r="H19" s="47">
        <v>67.024270000000001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392.34156000000002</v>
      </c>
      <c r="Q19" s="71">
        <v>0.34171665327623307</v>
      </c>
    </row>
    <row r="20" spans="1:17" ht="14.45" customHeight="1" x14ac:dyDescent="0.2">
      <c r="A20" s="15" t="s">
        <v>34</v>
      </c>
      <c r="B20" s="46">
        <v>26986.052965899999</v>
      </c>
      <c r="C20" s="47">
        <v>2248.8377471583331</v>
      </c>
      <c r="D20" s="47">
        <v>1834.5517500000001</v>
      </c>
      <c r="E20" s="47">
        <v>1710.5575100000001</v>
      </c>
      <c r="F20" s="47">
        <v>1622.9771699999999</v>
      </c>
      <c r="G20" s="47">
        <v>1561.7678000000001</v>
      </c>
      <c r="H20" s="47">
        <v>1599.4247700000001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8329.2790000000005</v>
      </c>
      <c r="Q20" s="71">
        <v>0.3086512507229201</v>
      </c>
    </row>
    <row r="21" spans="1:17" ht="14.45" customHeight="1" x14ac:dyDescent="0.2">
      <c r="A21" s="16" t="s">
        <v>35</v>
      </c>
      <c r="B21" s="46">
        <v>1599.9227605999999</v>
      </c>
      <c r="C21" s="47">
        <v>133.32689671666665</v>
      </c>
      <c r="D21" s="47">
        <v>143.40385999999998</v>
      </c>
      <c r="E21" s="47">
        <v>143.40285999999998</v>
      </c>
      <c r="F21" s="47">
        <v>143.40285999999998</v>
      </c>
      <c r="G21" s="47">
        <v>143.40385999999998</v>
      </c>
      <c r="H21" s="47">
        <v>143.40285999999998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717.01629999999977</v>
      </c>
      <c r="Q21" s="71">
        <v>0.44815682210252805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-5.8680000000000003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-5.8680000000000003</v>
      </c>
      <c r="Q22" s="71" t="s">
        <v>236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5" customHeight="1" x14ac:dyDescent="0.2">
      <c r="A24" s="16" t="s">
        <v>38</v>
      </c>
      <c r="B24" s="46">
        <v>110.86785840000812</v>
      </c>
      <c r="C24" s="47">
        <v>9.2389882000006764</v>
      </c>
      <c r="D24" s="47">
        <v>5.8318200000003344</v>
      </c>
      <c r="E24" s="47">
        <v>5</v>
      </c>
      <c r="F24" s="47">
        <v>0</v>
      </c>
      <c r="G24" s="47">
        <v>0</v>
      </c>
      <c r="H24" s="47">
        <v>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17.831820000000334</v>
      </c>
      <c r="Q24" s="71">
        <v>0.16083849960972124</v>
      </c>
    </row>
    <row r="25" spans="1:17" ht="14.45" customHeight="1" x14ac:dyDescent="0.2">
      <c r="A25" s="17" t="s">
        <v>39</v>
      </c>
      <c r="B25" s="49">
        <v>59221.8043129</v>
      </c>
      <c r="C25" s="50">
        <v>4935.1503594083333</v>
      </c>
      <c r="D25" s="50">
        <v>4218.4147400000002</v>
      </c>
      <c r="E25" s="50">
        <v>4462.1035499999998</v>
      </c>
      <c r="F25" s="50">
        <v>3047.7156600000003</v>
      </c>
      <c r="G25" s="50">
        <v>3774.6821600000003</v>
      </c>
      <c r="H25" s="50">
        <v>4491.9892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19994.905310000002</v>
      </c>
      <c r="Q25" s="72">
        <v>0.33762742526986145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305.88446000000005</v>
      </c>
      <c r="E26" s="47">
        <v>191.53245000000001</v>
      </c>
      <c r="F26" s="47">
        <v>215.29463000000001</v>
      </c>
      <c r="G26" s="47">
        <v>229.24289000000002</v>
      </c>
      <c r="H26" s="47">
        <v>135.19445999999999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1077.1488899999999</v>
      </c>
      <c r="Q26" s="71" t="s">
        <v>236</v>
      </c>
    </row>
    <row r="27" spans="1:17" ht="14.45" customHeight="1" x14ac:dyDescent="0.2">
      <c r="A27" s="18" t="s">
        <v>41</v>
      </c>
      <c r="B27" s="49">
        <v>59221.8043129</v>
      </c>
      <c r="C27" s="50">
        <v>4935.1503594083333</v>
      </c>
      <c r="D27" s="50">
        <v>4524.2992000000004</v>
      </c>
      <c r="E27" s="50">
        <v>4653.6359999999995</v>
      </c>
      <c r="F27" s="50">
        <v>3263.0102900000002</v>
      </c>
      <c r="G27" s="50">
        <v>4003.9250500000003</v>
      </c>
      <c r="H27" s="50">
        <v>4627.1836599999997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21072.054199999999</v>
      </c>
      <c r="Q27" s="72">
        <v>0.35581580879679436</v>
      </c>
    </row>
    <row r="28" spans="1:17" ht="14.45" customHeight="1" x14ac:dyDescent="0.2">
      <c r="A28" s="16" t="s">
        <v>42</v>
      </c>
      <c r="B28" s="46">
        <v>972.20568759999992</v>
      </c>
      <c r="C28" s="47">
        <v>81.017140633333327</v>
      </c>
      <c r="D28" s="47">
        <v>113.16594000000001</v>
      </c>
      <c r="E28" s="47">
        <v>101.39460000000001</v>
      </c>
      <c r="F28" s="47">
        <v>111.5</v>
      </c>
      <c r="G28" s="47">
        <v>97.4</v>
      </c>
      <c r="H28" s="47">
        <v>9.3000000000000007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432.76054000000005</v>
      </c>
      <c r="Q28" s="71">
        <v>0.44513269724673032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236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210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5963F4F-EF99-4A55-852D-F7D5D1F2985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3" s="55" customFormat="1" ht="14.45" customHeight="1" thickBot="1" x14ac:dyDescent="0.25">
      <c r="A2" s="402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3" ht="14.45" customHeight="1" x14ac:dyDescent="0.2">
      <c r="A4" s="61"/>
      <c r="B4" s="315"/>
      <c r="C4" s="316"/>
      <c r="D4" s="316"/>
      <c r="E4" s="316"/>
      <c r="F4" s="319" t="s">
        <v>228</v>
      </c>
      <c r="G4" s="321" t="s">
        <v>50</v>
      </c>
      <c r="H4" s="115" t="s">
        <v>117</v>
      </c>
      <c r="I4" s="319" t="s">
        <v>51</v>
      </c>
      <c r="J4" s="321" t="s">
        <v>230</v>
      </c>
      <c r="K4" s="322" t="s">
        <v>231</v>
      </c>
    </row>
    <row r="5" spans="1:13" ht="39" thickBot="1" x14ac:dyDescent="0.25">
      <c r="A5" s="62"/>
      <c r="B5" s="24" t="s">
        <v>224</v>
      </c>
      <c r="C5" s="25" t="s">
        <v>225</v>
      </c>
      <c r="D5" s="26" t="s">
        <v>226</v>
      </c>
      <c r="E5" s="26" t="s">
        <v>227</v>
      </c>
      <c r="F5" s="320"/>
      <c r="G5" s="320"/>
      <c r="H5" s="25" t="s">
        <v>229</v>
      </c>
      <c r="I5" s="320"/>
      <c r="J5" s="320"/>
      <c r="K5" s="323"/>
    </row>
    <row r="6" spans="1:13" ht="14.45" customHeight="1" x14ac:dyDescent="0.2">
      <c r="A6" s="408" t="s">
        <v>52</v>
      </c>
      <c r="B6" s="404">
        <v>93850.911246999909</v>
      </c>
      <c r="C6" s="405">
        <v>71807.068530000004</v>
      </c>
      <c r="D6" s="405">
        <v>-22043.842716999905</v>
      </c>
      <c r="E6" s="406">
        <v>0.76511850099159728</v>
      </c>
      <c r="F6" s="404">
        <v>-58168.670668899904</v>
      </c>
      <c r="G6" s="405">
        <v>-24236.946112041627</v>
      </c>
      <c r="H6" s="405">
        <v>4197.5478200000007</v>
      </c>
      <c r="I6" s="405">
        <v>26462.854429999999</v>
      </c>
      <c r="J6" s="405">
        <v>50699.80054204163</v>
      </c>
      <c r="K6" s="407">
        <v>-0.45493311306060952</v>
      </c>
      <c r="L6" s="123"/>
      <c r="M6" s="40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08" t="s">
        <v>238</v>
      </c>
      <c r="B7" s="404">
        <v>52834.627732000001</v>
      </c>
      <c r="C7" s="405">
        <v>54338.123319999999</v>
      </c>
      <c r="D7" s="405">
        <v>1503.495587999998</v>
      </c>
      <c r="E7" s="406">
        <v>1.028456632563522</v>
      </c>
      <c r="F7" s="404">
        <v>59221.8043129</v>
      </c>
      <c r="G7" s="405">
        <v>24675.751797041667</v>
      </c>
      <c r="H7" s="405">
        <v>4491.9892</v>
      </c>
      <c r="I7" s="405">
        <v>19994.905309999998</v>
      </c>
      <c r="J7" s="405">
        <v>-4680.8464870416683</v>
      </c>
      <c r="K7" s="407">
        <v>0.33762742526986139</v>
      </c>
      <c r="L7" s="123"/>
      <c r="M7" s="403" t="str">
        <f t="shared" si="0"/>
        <v/>
      </c>
    </row>
    <row r="8" spans="1:13" ht="14.45" customHeight="1" x14ac:dyDescent="0.2">
      <c r="A8" s="408" t="s">
        <v>239</v>
      </c>
      <c r="B8" s="404">
        <v>29467.367109999999</v>
      </c>
      <c r="C8" s="405">
        <v>29118.929319999999</v>
      </c>
      <c r="D8" s="405">
        <v>-348.43778999999995</v>
      </c>
      <c r="E8" s="406">
        <v>0.98817546919956234</v>
      </c>
      <c r="F8" s="404">
        <v>29222.806950599999</v>
      </c>
      <c r="G8" s="405">
        <v>12176.169562749999</v>
      </c>
      <c r="H8" s="405">
        <v>2675.1372999999999</v>
      </c>
      <c r="I8" s="405">
        <v>10526.829730000001</v>
      </c>
      <c r="J8" s="405">
        <v>-1649.3398327499981</v>
      </c>
      <c r="K8" s="407">
        <v>0.36022650896593167</v>
      </c>
      <c r="L8" s="123"/>
      <c r="M8" s="403" t="str">
        <f t="shared" si="0"/>
        <v/>
      </c>
    </row>
    <row r="9" spans="1:13" ht="14.45" customHeight="1" x14ac:dyDescent="0.2">
      <c r="A9" s="408" t="s">
        <v>240</v>
      </c>
      <c r="B9" s="404">
        <v>28826.135806000002</v>
      </c>
      <c r="C9" s="405">
        <v>28474.481319999999</v>
      </c>
      <c r="D9" s="405">
        <v>-351.65448600000309</v>
      </c>
      <c r="E9" s="406">
        <v>0.98780084544225288</v>
      </c>
      <c r="F9" s="404">
        <v>28592.9924966</v>
      </c>
      <c r="G9" s="405">
        <v>11913.746873583334</v>
      </c>
      <c r="H9" s="405">
        <v>2630.2052999999996</v>
      </c>
      <c r="I9" s="405">
        <v>10244.897730000001</v>
      </c>
      <c r="J9" s="405">
        <v>-1668.849143583333</v>
      </c>
      <c r="K9" s="407">
        <v>0.35830099739361748</v>
      </c>
      <c r="L9" s="123"/>
      <c r="M9" s="403" t="str">
        <f t="shared" si="0"/>
        <v/>
      </c>
    </row>
    <row r="10" spans="1:13" ht="14.45" customHeight="1" x14ac:dyDescent="0.2">
      <c r="A10" s="408" t="s">
        <v>241</v>
      </c>
      <c r="B10" s="404">
        <v>0</v>
      </c>
      <c r="C10" s="405">
        <v>9.1E-4</v>
      </c>
      <c r="D10" s="405">
        <v>9.1E-4</v>
      </c>
      <c r="E10" s="406">
        <v>0</v>
      </c>
      <c r="F10" s="404">
        <v>0</v>
      </c>
      <c r="G10" s="405">
        <v>0</v>
      </c>
      <c r="H10" s="405">
        <v>0</v>
      </c>
      <c r="I10" s="405">
        <v>0</v>
      </c>
      <c r="J10" s="405">
        <v>0</v>
      </c>
      <c r="K10" s="407">
        <v>0</v>
      </c>
      <c r="L10" s="123"/>
      <c r="M10" s="403" t="str">
        <f t="shared" si="0"/>
        <v>X</v>
      </c>
    </row>
    <row r="11" spans="1:13" ht="14.45" customHeight="1" x14ac:dyDescent="0.2">
      <c r="A11" s="408" t="s">
        <v>242</v>
      </c>
      <c r="B11" s="404">
        <v>0</v>
      </c>
      <c r="C11" s="405">
        <v>9.1E-4</v>
      </c>
      <c r="D11" s="405">
        <v>9.1E-4</v>
      </c>
      <c r="E11" s="406">
        <v>0</v>
      </c>
      <c r="F11" s="404">
        <v>0</v>
      </c>
      <c r="G11" s="405">
        <v>0</v>
      </c>
      <c r="H11" s="405">
        <v>0</v>
      </c>
      <c r="I11" s="405">
        <v>0</v>
      </c>
      <c r="J11" s="405">
        <v>0</v>
      </c>
      <c r="K11" s="407">
        <v>0</v>
      </c>
      <c r="L11" s="123"/>
      <c r="M11" s="403" t="str">
        <f t="shared" si="0"/>
        <v/>
      </c>
    </row>
    <row r="12" spans="1:13" ht="14.45" customHeight="1" x14ac:dyDescent="0.2">
      <c r="A12" s="408" t="s">
        <v>243</v>
      </c>
      <c r="B12" s="404">
        <v>21.999998999999999</v>
      </c>
      <c r="C12" s="405">
        <v>22.654109999999999</v>
      </c>
      <c r="D12" s="405">
        <v>0.65411100000000033</v>
      </c>
      <c r="E12" s="406">
        <v>1.0297323195332873</v>
      </c>
      <c r="F12" s="404">
        <v>21.999999800000001</v>
      </c>
      <c r="G12" s="405">
        <v>9.1666665833333347</v>
      </c>
      <c r="H12" s="405">
        <v>2.0628299999999999</v>
      </c>
      <c r="I12" s="405">
        <v>9.4438899999999997</v>
      </c>
      <c r="J12" s="405">
        <v>0.27722341666666495</v>
      </c>
      <c r="K12" s="407">
        <v>0.42926773117516115</v>
      </c>
      <c r="L12" s="123"/>
      <c r="M12" s="403" t="str">
        <f t="shared" si="0"/>
        <v>X</v>
      </c>
    </row>
    <row r="13" spans="1:13" ht="14.45" customHeight="1" x14ac:dyDescent="0.2">
      <c r="A13" s="408" t="s">
        <v>244</v>
      </c>
      <c r="B13" s="404">
        <v>15.999998999999999</v>
      </c>
      <c r="C13" s="405">
        <v>19.061029999999999</v>
      </c>
      <c r="D13" s="405">
        <v>3.0610309999999998</v>
      </c>
      <c r="E13" s="406">
        <v>1.191314449457153</v>
      </c>
      <c r="F13" s="404">
        <v>15.999999799999999</v>
      </c>
      <c r="G13" s="405">
        <v>6.666666583333333</v>
      </c>
      <c r="H13" s="405">
        <v>2.0628299999999999</v>
      </c>
      <c r="I13" s="405">
        <v>9.4438899999999997</v>
      </c>
      <c r="J13" s="405">
        <v>2.7772234166666667</v>
      </c>
      <c r="K13" s="407">
        <v>0.59024313237803916</v>
      </c>
      <c r="L13" s="123"/>
      <c r="M13" s="403" t="str">
        <f t="shared" si="0"/>
        <v/>
      </c>
    </row>
    <row r="14" spans="1:13" ht="14.45" customHeight="1" x14ac:dyDescent="0.2">
      <c r="A14" s="408" t="s">
        <v>245</v>
      </c>
      <c r="B14" s="404">
        <v>6</v>
      </c>
      <c r="C14" s="405">
        <v>3.5930800000000001</v>
      </c>
      <c r="D14" s="405">
        <v>-2.4069199999999999</v>
      </c>
      <c r="E14" s="406">
        <v>0.59884666666666664</v>
      </c>
      <c r="F14" s="404">
        <v>6</v>
      </c>
      <c r="G14" s="405">
        <v>2.5</v>
      </c>
      <c r="H14" s="405">
        <v>0</v>
      </c>
      <c r="I14" s="405">
        <v>0</v>
      </c>
      <c r="J14" s="405">
        <v>-2.5</v>
      </c>
      <c r="K14" s="407">
        <v>0</v>
      </c>
      <c r="L14" s="123"/>
      <c r="M14" s="403" t="str">
        <f t="shared" si="0"/>
        <v/>
      </c>
    </row>
    <row r="15" spans="1:13" ht="14.45" customHeight="1" x14ac:dyDescent="0.2">
      <c r="A15" s="408" t="s">
        <v>246</v>
      </c>
      <c r="B15" s="404">
        <v>28557.00935</v>
      </c>
      <c r="C15" s="405">
        <v>28188.841980000001</v>
      </c>
      <c r="D15" s="405">
        <v>-368.16736999999921</v>
      </c>
      <c r="E15" s="406">
        <v>0.98710763562501691</v>
      </c>
      <c r="F15" s="404">
        <v>28307.000000300002</v>
      </c>
      <c r="G15" s="405">
        <v>11794.583333458333</v>
      </c>
      <c r="H15" s="405">
        <v>2609.7221600000003</v>
      </c>
      <c r="I15" s="405">
        <v>10119.517689999999</v>
      </c>
      <c r="J15" s="405">
        <v>-1675.0656434583343</v>
      </c>
      <c r="K15" s="407">
        <v>0.35749170487486315</v>
      </c>
      <c r="L15" s="123"/>
      <c r="M15" s="403" t="str">
        <f t="shared" si="0"/>
        <v>X</v>
      </c>
    </row>
    <row r="16" spans="1:13" ht="14.45" customHeight="1" x14ac:dyDescent="0.2">
      <c r="A16" s="408" t="s">
        <v>247</v>
      </c>
      <c r="B16" s="404">
        <v>27814.920574</v>
      </c>
      <c r="C16" s="405">
        <v>27474.586600000002</v>
      </c>
      <c r="D16" s="405">
        <v>-340.3339739999974</v>
      </c>
      <c r="E16" s="406">
        <v>0.98776433773756211</v>
      </c>
      <c r="F16" s="404">
        <v>27592.000000100001</v>
      </c>
      <c r="G16" s="405">
        <v>11496.666666708334</v>
      </c>
      <c r="H16" s="405">
        <v>2591.1505099999999</v>
      </c>
      <c r="I16" s="405">
        <v>9927.4627500000006</v>
      </c>
      <c r="J16" s="405">
        <v>-1569.2039167083331</v>
      </c>
      <c r="K16" s="407">
        <v>0.35979496774296971</v>
      </c>
      <c r="L16" s="123"/>
      <c r="M16" s="403" t="str">
        <f t="shared" si="0"/>
        <v/>
      </c>
    </row>
    <row r="17" spans="1:13" ht="14.45" customHeight="1" x14ac:dyDescent="0.2">
      <c r="A17" s="408" t="s">
        <v>248</v>
      </c>
      <c r="B17" s="404">
        <v>382</v>
      </c>
      <c r="C17" s="405">
        <v>384.79757000000001</v>
      </c>
      <c r="D17" s="405">
        <v>2.7975700000000074</v>
      </c>
      <c r="E17" s="406">
        <v>1.0073234816753927</v>
      </c>
      <c r="F17" s="404">
        <v>369.99999989999998</v>
      </c>
      <c r="G17" s="405">
        <v>154.166666625</v>
      </c>
      <c r="H17" s="405">
        <v>9.2679299999999998</v>
      </c>
      <c r="I17" s="405">
        <v>112.89096000000001</v>
      </c>
      <c r="J17" s="405">
        <v>-41.275706624999998</v>
      </c>
      <c r="K17" s="407">
        <v>0.30511070278516511</v>
      </c>
      <c r="L17" s="123"/>
      <c r="M17" s="403" t="str">
        <f t="shared" si="0"/>
        <v/>
      </c>
    </row>
    <row r="18" spans="1:13" ht="14.45" customHeight="1" x14ac:dyDescent="0.2">
      <c r="A18" s="408" t="s">
        <v>249</v>
      </c>
      <c r="B18" s="404">
        <v>19.999997</v>
      </c>
      <c r="C18" s="405">
        <v>18.310269999999999</v>
      </c>
      <c r="D18" s="405">
        <v>-1.6897270000000013</v>
      </c>
      <c r="E18" s="406">
        <v>0.91551363732704549</v>
      </c>
      <c r="F18" s="404">
        <v>20.000000199999999</v>
      </c>
      <c r="G18" s="405">
        <v>8.3333334166666653</v>
      </c>
      <c r="H18" s="405">
        <v>0.42980000000000002</v>
      </c>
      <c r="I18" s="405">
        <v>4.9651999999999994</v>
      </c>
      <c r="J18" s="405">
        <v>-3.3681334166666659</v>
      </c>
      <c r="K18" s="407">
        <v>0.24825999751740002</v>
      </c>
      <c r="L18" s="123"/>
      <c r="M18" s="403" t="str">
        <f t="shared" si="0"/>
        <v/>
      </c>
    </row>
    <row r="19" spans="1:13" ht="14.45" customHeight="1" x14ac:dyDescent="0.2">
      <c r="A19" s="408" t="s">
        <v>250</v>
      </c>
      <c r="B19" s="404">
        <v>305.08877899999999</v>
      </c>
      <c r="C19" s="405">
        <v>278.18953999999997</v>
      </c>
      <c r="D19" s="405">
        <v>-26.899239000000023</v>
      </c>
      <c r="E19" s="406">
        <v>0.91183143775995767</v>
      </c>
      <c r="F19" s="404">
        <v>290</v>
      </c>
      <c r="G19" s="405">
        <v>120.83333333333334</v>
      </c>
      <c r="H19" s="405">
        <v>5.0184600000000001</v>
      </c>
      <c r="I19" s="405">
        <v>63.685319999999997</v>
      </c>
      <c r="J19" s="405">
        <v>-57.148013333333346</v>
      </c>
      <c r="K19" s="407">
        <v>0.21960455172413793</v>
      </c>
      <c r="L19" s="123"/>
      <c r="M19" s="403" t="str">
        <f t="shared" si="0"/>
        <v/>
      </c>
    </row>
    <row r="20" spans="1:13" ht="14.45" customHeight="1" x14ac:dyDescent="0.2">
      <c r="A20" s="408" t="s">
        <v>251</v>
      </c>
      <c r="B20" s="404">
        <v>5</v>
      </c>
      <c r="C20" s="405">
        <v>1.26</v>
      </c>
      <c r="D20" s="405">
        <v>-3.74</v>
      </c>
      <c r="E20" s="406">
        <v>0.252</v>
      </c>
      <c r="F20" s="404">
        <v>5</v>
      </c>
      <c r="G20" s="405">
        <v>2.0833333333333335</v>
      </c>
      <c r="H20" s="405">
        <v>0.18</v>
      </c>
      <c r="I20" s="405">
        <v>0.18</v>
      </c>
      <c r="J20" s="405">
        <v>-1.9033333333333335</v>
      </c>
      <c r="K20" s="407">
        <v>3.5999999999999997E-2</v>
      </c>
      <c r="L20" s="123"/>
      <c r="M20" s="403" t="str">
        <f t="shared" si="0"/>
        <v/>
      </c>
    </row>
    <row r="21" spans="1:13" ht="14.45" customHeight="1" x14ac:dyDescent="0.2">
      <c r="A21" s="408" t="s">
        <v>252</v>
      </c>
      <c r="B21" s="404">
        <v>30</v>
      </c>
      <c r="C21" s="405">
        <v>31.698</v>
      </c>
      <c r="D21" s="405">
        <v>1.6980000000000004</v>
      </c>
      <c r="E21" s="406">
        <v>1.0566</v>
      </c>
      <c r="F21" s="404">
        <v>30.000000100000001</v>
      </c>
      <c r="G21" s="405">
        <v>12.500000041666668</v>
      </c>
      <c r="H21" s="405">
        <v>3.6754600000000002</v>
      </c>
      <c r="I21" s="405">
        <v>10.333459999999999</v>
      </c>
      <c r="J21" s="405">
        <v>-2.1665400416666696</v>
      </c>
      <c r="K21" s="407">
        <v>0.34444866551850439</v>
      </c>
      <c r="L21" s="123"/>
      <c r="M21" s="403" t="str">
        <f t="shared" si="0"/>
        <v/>
      </c>
    </row>
    <row r="22" spans="1:13" ht="14.45" customHeight="1" x14ac:dyDescent="0.2">
      <c r="A22" s="408" t="s">
        <v>253</v>
      </c>
      <c r="B22" s="404">
        <v>243.45589200000001</v>
      </c>
      <c r="C22" s="405">
        <v>247.37112999999999</v>
      </c>
      <c r="D22" s="405">
        <v>3.915237999999988</v>
      </c>
      <c r="E22" s="406">
        <v>1.0160819192660984</v>
      </c>
      <c r="F22" s="404">
        <v>261.99249650000002</v>
      </c>
      <c r="G22" s="405">
        <v>109.16354020833333</v>
      </c>
      <c r="H22" s="405">
        <v>9.4889700000000001</v>
      </c>
      <c r="I22" s="405">
        <v>73.180309999999992</v>
      </c>
      <c r="J22" s="405">
        <v>-35.983230208333339</v>
      </c>
      <c r="K22" s="407">
        <v>0.27932215990010228</v>
      </c>
      <c r="L22" s="123"/>
      <c r="M22" s="403" t="str">
        <f t="shared" si="0"/>
        <v>X</v>
      </c>
    </row>
    <row r="23" spans="1:13" ht="14.45" customHeight="1" x14ac:dyDescent="0.2">
      <c r="A23" s="408" t="s">
        <v>254</v>
      </c>
      <c r="B23" s="404">
        <v>0</v>
      </c>
      <c r="C23" s="405">
        <v>0</v>
      </c>
      <c r="D23" s="405">
        <v>0</v>
      </c>
      <c r="E23" s="406">
        <v>0</v>
      </c>
      <c r="F23" s="404">
        <v>0</v>
      </c>
      <c r="G23" s="405">
        <v>0</v>
      </c>
      <c r="H23" s="405">
        <v>0</v>
      </c>
      <c r="I23" s="405">
        <v>5.6870000000000003</v>
      </c>
      <c r="J23" s="405">
        <v>5.6870000000000003</v>
      </c>
      <c r="K23" s="407">
        <v>0</v>
      </c>
      <c r="L23" s="123"/>
      <c r="M23" s="403" t="str">
        <f t="shared" si="0"/>
        <v/>
      </c>
    </row>
    <row r="24" spans="1:13" ht="14.45" customHeight="1" x14ac:dyDescent="0.2">
      <c r="A24" s="408" t="s">
        <v>255</v>
      </c>
      <c r="B24" s="404">
        <v>9.999998999999999</v>
      </c>
      <c r="C24" s="405">
        <v>15.36261</v>
      </c>
      <c r="D24" s="405">
        <v>5.3626110000000011</v>
      </c>
      <c r="E24" s="406">
        <v>1.5362611536261155</v>
      </c>
      <c r="F24" s="404">
        <v>9.9999999000000006</v>
      </c>
      <c r="G24" s="405">
        <v>4.1666666250000004</v>
      </c>
      <c r="H24" s="405">
        <v>0.38086000000000003</v>
      </c>
      <c r="I24" s="405">
        <v>1.8791600000000002</v>
      </c>
      <c r="J24" s="405">
        <v>-2.2875066250000002</v>
      </c>
      <c r="K24" s="407">
        <v>0.18791600187916002</v>
      </c>
      <c r="L24" s="123"/>
      <c r="M24" s="403" t="str">
        <f t="shared" si="0"/>
        <v/>
      </c>
    </row>
    <row r="25" spans="1:13" ht="14.45" customHeight="1" x14ac:dyDescent="0.2">
      <c r="A25" s="408" t="s">
        <v>256</v>
      </c>
      <c r="B25" s="404">
        <v>69.999998000000005</v>
      </c>
      <c r="C25" s="405">
        <v>58.184170000000002</v>
      </c>
      <c r="D25" s="405">
        <v>-11.815828000000003</v>
      </c>
      <c r="E25" s="406">
        <v>0.83120245232007006</v>
      </c>
      <c r="F25" s="404">
        <v>85</v>
      </c>
      <c r="G25" s="405">
        <v>35.416666666666664</v>
      </c>
      <c r="H25" s="405">
        <v>3.9112499999999999</v>
      </c>
      <c r="I25" s="405">
        <v>17.39827</v>
      </c>
      <c r="J25" s="405">
        <v>-18.018396666666664</v>
      </c>
      <c r="K25" s="407">
        <v>0.20468552941176471</v>
      </c>
      <c r="L25" s="123"/>
      <c r="M25" s="403" t="str">
        <f t="shared" si="0"/>
        <v/>
      </c>
    </row>
    <row r="26" spans="1:13" ht="14.45" customHeight="1" x14ac:dyDescent="0.2">
      <c r="A26" s="408" t="s">
        <v>257</v>
      </c>
      <c r="B26" s="404">
        <v>85</v>
      </c>
      <c r="C26" s="405">
        <v>72.396320000000003</v>
      </c>
      <c r="D26" s="405">
        <v>-12.603679999999997</v>
      </c>
      <c r="E26" s="406">
        <v>0.85172141176470595</v>
      </c>
      <c r="F26" s="404">
        <v>84.999999899999992</v>
      </c>
      <c r="G26" s="405">
        <v>35.416666624999998</v>
      </c>
      <c r="H26" s="405">
        <v>0.93428999999999995</v>
      </c>
      <c r="I26" s="405">
        <v>20.680209999999999</v>
      </c>
      <c r="J26" s="405">
        <v>-14.736456624999999</v>
      </c>
      <c r="K26" s="407">
        <v>0.24329658852152541</v>
      </c>
      <c r="L26" s="123"/>
      <c r="M26" s="403" t="str">
        <f t="shared" si="0"/>
        <v/>
      </c>
    </row>
    <row r="27" spans="1:13" ht="14.45" customHeight="1" x14ac:dyDescent="0.2">
      <c r="A27" s="408" t="s">
        <v>258</v>
      </c>
      <c r="B27" s="404">
        <v>0.419267</v>
      </c>
      <c r="C27" s="405">
        <v>2.5933999999999999</v>
      </c>
      <c r="D27" s="405">
        <v>2.1741329999999999</v>
      </c>
      <c r="E27" s="406">
        <v>6.18555717478361</v>
      </c>
      <c r="F27" s="404">
        <v>2.3214086000000003</v>
      </c>
      <c r="G27" s="405">
        <v>0.96725358333333344</v>
      </c>
      <c r="H27" s="405">
        <v>0</v>
      </c>
      <c r="I27" s="405">
        <v>0</v>
      </c>
      <c r="J27" s="405">
        <v>-0.96725358333333344</v>
      </c>
      <c r="K27" s="407">
        <v>0</v>
      </c>
      <c r="L27" s="123"/>
      <c r="M27" s="403" t="str">
        <f t="shared" si="0"/>
        <v/>
      </c>
    </row>
    <row r="28" spans="1:13" ht="14.45" customHeight="1" x14ac:dyDescent="0.2">
      <c r="A28" s="408" t="s">
        <v>259</v>
      </c>
      <c r="B28" s="404">
        <v>0</v>
      </c>
      <c r="C28" s="405">
        <v>0</v>
      </c>
      <c r="D28" s="405">
        <v>0</v>
      </c>
      <c r="E28" s="406">
        <v>0</v>
      </c>
      <c r="F28" s="404">
        <v>0</v>
      </c>
      <c r="G28" s="405">
        <v>0</v>
      </c>
      <c r="H28" s="405">
        <v>2.7289999999999998E-2</v>
      </c>
      <c r="I28" s="405">
        <v>0.16116</v>
      </c>
      <c r="J28" s="405">
        <v>0.16116</v>
      </c>
      <c r="K28" s="407">
        <v>0</v>
      </c>
      <c r="L28" s="123"/>
      <c r="M28" s="403" t="str">
        <f t="shared" si="0"/>
        <v/>
      </c>
    </row>
    <row r="29" spans="1:13" ht="14.45" customHeight="1" x14ac:dyDescent="0.2">
      <c r="A29" s="408" t="s">
        <v>260</v>
      </c>
      <c r="B29" s="404">
        <v>0</v>
      </c>
      <c r="C29" s="405">
        <v>1.4084400000000001</v>
      </c>
      <c r="D29" s="405">
        <v>1.4084400000000001</v>
      </c>
      <c r="E29" s="406">
        <v>0</v>
      </c>
      <c r="F29" s="404">
        <v>0</v>
      </c>
      <c r="G29" s="405">
        <v>0</v>
      </c>
      <c r="H29" s="405">
        <v>0</v>
      </c>
      <c r="I29" s="405">
        <v>0.23474</v>
      </c>
      <c r="J29" s="405">
        <v>0.23474</v>
      </c>
      <c r="K29" s="407">
        <v>0</v>
      </c>
      <c r="L29" s="123"/>
      <c r="M29" s="403" t="str">
        <f t="shared" si="0"/>
        <v/>
      </c>
    </row>
    <row r="30" spans="1:13" ht="14.45" customHeight="1" x14ac:dyDescent="0.2">
      <c r="A30" s="408" t="s">
        <v>261</v>
      </c>
      <c r="B30" s="404">
        <v>0</v>
      </c>
      <c r="C30" s="405">
        <v>0.38644000000000001</v>
      </c>
      <c r="D30" s="405">
        <v>0.38644000000000001</v>
      </c>
      <c r="E30" s="406">
        <v>0</v>
      </c>
      <c r="F30" s="404">
        <v>0</v>
      </c>
      <c r="G30" s="405">
        <v>0</v>
      </c>
      <c r="H30" s="405">
        <v>0</v>
      </c>
      <c r="I30" s="405">
        <v>0</v>
      </c>
      <c r="J30" s="405">
        <v>0</v>
      </c>
      <c r="K30" s="407">
        <v>0</v>
      </c>
      <c r="L30" s="123"/>
      <c r="M30" s="403" t="str">
        <f t="shared" si="0"/>
        <v/>
      </c>
    </row>
    <row r="31" spans="1:13" ht="14.45" customHeight="1" x14ac:dyDescent="0.2">
      <c r="A31" s="408" t="s">
        <v>262</v>
      </c>
      <c r="B31" s="404">
        <v>32.182293000000001</v>
      </c>
      <c r="C31" s="405">
        <v>36.962519999999998</v>
      </c>
      <c r="D31" s="405">
        <v>4.7802269999999965</v>
      </c>
      <c r="E31" s="406">
        <v>1.1485359355842046</v>
      </c>
      <c r="F31" s="404">
        <v>34.671088300000001</v>
      </c>
      <c r="G31" s="405">
        <v>14.446286791666667</v>
      </c>
      <c r="H31" s="405">
        <v>1.1337699999999999</v>
      </c>
      <c r="I31" s="405">
        <v>4.1248900000000006</v>
      </c>
      <c r="J31" s="405">
        <v>-10.321396791666666</v>
      </c>
      <c r="K31" s="407">
        <v>0.11897203699833099</v>
      </c>
      <c r="L31" s="123"/>
      <c r="M31" s="403" t="str">
        <f t="shared" si="0"/>
        <v/>
      </c>
    </row>
    <row r="32" spans="1:13" ht="14.45" customHeight="1" x14ac:dyDescent="0.2">
      <c r="A32" s="408" t="s">
        <v>263</v>
      </c>
      <c r="B32" s="404">
        <v>0</v>
      </c>
      <c r="C32" s="405">
        <v>8.1910000000000007</v>
      </c>
      <c r="D32" s="405">
        <v>8.1910000000000007</v>
      </c>
      <c r="E32" s="406">
        <v>0</v>
      </c>
      <c r="F32" s="404">
        <v>0</v>
      </c>
      <c r="G32" s="405">
        <v>0</v>
      </c>
      <c r="H32" s="405">
        <v>0</v>
      </c>
      <c r="I32" s="405">
        <v>1.75</v>
      </c>
      <c r="J32" s="405">
        <v>1.75</v>
      </c>
      <c r="K32" s="407">
        <v>0</v>
      </c>
      <c r="L32" s="123"/>
      <c r="M32" s="403" t="str">
        <f t="shared" si="0"/>
        <v/>
      </c>
    </row>
    <row r="33" spans="1:13" ht="14.45" customHeight="1" x14ac:dyDescent="0.2">
      <c r="A33" s="408" t="s">
        <v>264</v>
      </c>
      <c r="B33" s="404">
        <v>45.854334999999999</v>
      </c>
      <c r="C33" s="405">
        <v>51.886230000000005</v>
      </c>
      <c r="D33" s="405">
        <v>6.0318950000000058</v>
      </c>
      <c r="E33" s="406">
        <v>1.1315447056423347</v>
      </c>
      <c r="F33" s="404">
        <v>44.999999799999998</v>
      </c>
      <c r="G33" s="405">
        <v>18.749999916666667</v>
      </c>
      <c r="H33" s="405">
        <v>3.1015100000000002</v>
      </c>
      <c r="I33" s="405">
        <v>21.264880000000002</v>
      </c>
      <c r="J33" s="405">
        <v>2.5148800833333347</v>
      </c>
      <c r="K33" s="407">
        <v>0.47255289098912401</v>
      </c>
      <c r="L33" s="123"/>
      <c r="M33" s="403" t="str">
        <f t="shared" si="0"/>
        <v/>
      </c>
    </row>
    <row r="34" spans="1:13" ht="14.45" customHeight="1" x14ac:dyDescent="0.2">
      <c r="A34" s="408" t="s">
        <v>265</v>
      </c>
      <c r="B34" s="404">
        <v>1.6705650000000001</v>
      </c>
      <c r="C34" s="405">
        <v>0.499</v>
      </c>
      <c r="D34" s="405">
        <v>-1.1715650000000002</v>
      </c>
      <c r="E34" s="406">
        <v>0.29870133757142042</v>
      </c>
      <c r="F34" s="404">
        <v>0</v>
      </c>
      <c r="G34" s="405">
        <v>0</v>
      </c>
      <c r="H34" s="405">
        <v>0</v>
      </c>
      <c r="I34" s="405">
        <v>0</v>
      </c>
      <c r="J34" s="405">
        <v>0</v>
      </c>
      <c r="K34" s="407">
        <v>0</v>
      </c>
      <c r="L34" s="123"/>
      <c r="M34" s="403" t="str">
        <f t="shared" si="0"/>
        <v>X</v>
      </c>
    </row>
    <row r="35" spans="1:13" ht="14.45" customHeight="1" x14ac:dyDescent="0.2">
      <c r="A35" s="408" t="s">
        <v>266</v>
      </c>
      <c r="B35" s="404">
        <v>0</v>
      </c>
      <c r="C35" s="405">
        <v>0.499</v>
      </c>
      <c r="D35" s="405">
        <v>0.499</v>
      </c>
      <c r="E35" s="406">
        <v>0</v>
      </c>
      <c r="F35" s="404">
        <v>0</v>
      </c>
      <c r="G35" s="405">
        <v>0</v>
      </c>
      <c r="H35" s="405">
        <v>0</v>
      </c>
      <c r="I35" s="405">
        <v>0</v>
      </c>
      <c r="J35" s="405">
        <v>0</v>
      </c>
      <c r="K35" s="407">
        <v>0</v>
      </c>
      <c r="L35" s="123"/>
      <c r="M35" s="403" t="str">
        <f t="shared" si="0"/>
        <v/>
      </c>
    </row>
    <row r="36" spans="1:13" ht="14.45" customHeight="1" x14ac:dyDescent="0.2">
      <c r="A36" s="408" t="s">
        <v>267</v>
      </c>
      <c r="B36" s="404">
        <v>0.32483800000000002</v>
      </c>
      <c r="C36" s="405">
        <v>0</v>
      </c>
      <c r="D36" s="405">
        <v>-0.32483800000000002</v>
      </c>
      <c r="E36" s="406">
        <v>0</v>
      </c>
      <c r="F36" s="404">
        <v>0</v>
      </c>
      <c r="G36" s="405">
        <v>0</v>
      </c>
      <c r="H36" s="405">
        <v>0</v>
      </c>
      <c r="I36" s="405">
        <v>0</v>
      </c>
      <c r="J36" s="405">
        <v>0</v>
      </c>
      <c r="K36" s="407">
        <v>0</v>
      </c>
      <c r="L36" s="123"/>
      <c r="M36" s="403" t="str">
        <f t="shared" si="0"/>
        <v/>
      </c>
    </row>
    <row r="37" spans="1:13" ht="14.45" customHeight="1" x14ac:dyDescent="0.2">
      <c r="A37" s="408" t="s">
        <v>268</v>
      </c>
      <c r="B37" s="404">
        <v>0.58777099999999993</v>
      </c>
      <c r="C37" s="405">
        <v>0</v>
      </c>
      <c r="D37" s="405">
        <v>-0.58777099999999993</v>
      </c>
      <c r="E37" s="406">
        <v>0</v>
      </c>
      <c r="F37" s="404">
        <v>0</v>
      </c>
      <c r="G37" s="405">
        <v>0</v>
      </c>
      <c r="H37" s="405">
        <v>0</v>
      </c>
      <c r="I37" s="405">
        <v>0</v>
      </c>
      <c r="J37" s="405">
        <v>0</v>
      </c>
      <c r="K37" s="407">
        <v>0</v>
      </c>
      <c r="L37" s="123"/>
      <c r="M37" s="403" t="str">
        <f t="shared" si="0"/>
        <v/>
      </c>
    </row>
    <row r="38" spans="1:13" ht="14.45" customHeight="1" x14ac:dyDescent="0.2">
      <c r="A38" s="408" t="s">
        <v>269</v>
      </c>
      <c r="B38" s="404">
        <v>0.75795599999999996</v>
      </c>
      <c r="C38" s="405">
        <v>0</v>
      </c>
      <c r="D38" s="405">
        <v>-0.75795599999999996</v>
      </c>
      <c r="E38" s="406">
        <v>0</v>
      </c>
      <c r="F38" s="404">
        <v>0</v>
      </c>
      <c r="G38" s="405">
        <v>0</v>
      </c>
      <c r="H38" s="405">
        <v>0</v>
      </c>
      <c r="I38" s="405">
        <v>0</v>
      </c>
      <c r="J38" s="405">
        <v>0</v>
      </c>
      <c r="K38" s="407">
        <v>0</v>
      </c>
      <c r="L38" s="123"/>
      <c r="M38" s="403" t="str">
        <f t="shared" si="0"/>
        <v/>
      </c>
    </row>
    <row r="39" spans="1:13" ht="14.45" customHeight="1" x14ac:dyDescent="0.2">
      <c r="A39" s="408" t="s">
        <v>270</v>
      </c>
      <c r="B39" s="404">
        <v>2</v>
      </c>
      <c r="C39" s="405">
        <v>14.850190000000001</v>
      </c>
      <c r="D39" s="405">
        <v>12.850190000000001</v>
      </c>
      <c r="E39" s="406">
        <v>7.4250950000000007</v>
      </c>
      <c r="F39" s="404">
        <v>2</v>
      </c>
      <c r="G39" s="405">
        <v>0.83333333333333326</v>
      </c>
      <c r="H39" s="405">
        <v>8.9313400000000005</v>
      </c>
      <c r="I39" s="405">
        <v>42.491839999999996</v>
      </c>
      <c r="J39" s="405">
        <v>41.658506666666661</v>
      </c>
      <c r="K39" s="407">
        <v>21.245919999999998</v>
      </c>
      <c r="L39" s="123"/>
      <c r="M39" s="403" t="str">
        <f t="shared" si="0"/>
        <v>X</v>
      </c>
    </row>
    <row r="40" spans="1:13" ht="14.45" customHeight="1" x14ac:dyDescent="0.2">
      <c r="A40" s="408" t="s">
        <v>271</v>
      </c>
      <c r="B40" s="404">
        <v>0</v>
      </c>
      <c r="C40" s="405">
        <v>14.199809999999999</v>
      </c>
      <c r="D40" s="405">
        <v>14.199809999999999</v>
      </c>
      <c r="E40" s="406">
        <v>0</v>
      </c>
      <c r="F40" s="404">
        <v>0</v>
      </c>
      <c r="G40" s="405">
        <v>0</v>
      </c>
      <c r="H40" s="405">
        <v>0</v>
      </c>
      <c r="I40" s="405">
        <v>6.1576000000000004</v>
      </c>
      <c r="J40" s="405">
        <v>6.1576000000000004</v>
      </c>
      <c r="K40" s="407">
        <v>0</v>
      </c>
      <c r="L40" s="123"/>
      <c r="M40" s="403" t="str">
        <f t="shared" si="0"/>
        <v/>
      </c>
    </row>
    <row r="41" spans="1:13" ht="14.45" customHeight="1" x14ac:dyDescent="0.2">
      <c r="A41" s="408" t="s">
        <v>272</v>
      </c>
      <c r="B41" s="404">
        <v>0</v>
      </c>
      <c r="C41" s="405">
        <v>0</v>
      </c>
      <c r="D41" s="405">
        <v>0</v>
      </c>
      <c r="E41" s="406">
        <v>0</v>
      </c>
      <c r="F41" s="404">
        <v>0</v>
      </c>
      <c r="G41" s="405">
        <v>0</v>
      </c>
      <c r="H41" s="405">
        <v>1.9120000000000002E-2</v>
      </c>
      <c r="I41" s="405">
        <v>1.9385699999999999</v>
      </c>
      <c r="J41" s="405">
        <v>1.9385699999999999</v>
      </c>
      <c r="K41" s="407">
        <v>0</v>
      </c>
      <c r="L41" s="123"/>
      <c r="M41" s="403" t="str">
        <f t="shared" si="0"/>
        <v/>
      </c>
    </row>
    <row r="42" spans="1:13" ht="14.45" customHeight="1" x14ac:dyDescent="0.2">
      <c r="A42" s="408" t="s">
        <v>273</v>
      </c>
      <c r="B42" s="404">
        <v>0</v>
      </c>
      <c r="C42" s="405">
        <v>0</v>
      </c>
      <c r="D42" s="405">
        <v>0</v>
      </c>
      <c r="E42" s="406">
        <v>0</v>
      </c>
      <c r="F42" s="404">
        <v>0</v>
      </c>
      <c r="G42" s="405">
        <v>0</v>
      </c>
      <c r="H42" s="405">
        <v>0</v>
      </c>
      <c r="I42" s="405">
        <v>0.25264999999999999</v>
      </c>
      <c r="J42" s="405">
        <v>0.25264999999999999</v>
      </c>
      <c r="K42" s="407">
        <v>0</v>
      </c>
      <c r="L42" s="123"/>
      <c r="M42" s="403" t="str">
        <f t="shared" si="0"/>
        <v/>
      </c>
    </row>
    <row r="43" spans="1:13" ht="14.45" customHeight="1" x14ac:dyDescent="0.2">
      <c r="A43" s="408" t="s">
        <v>274</v>
      </c>
      <c r="B43" s="404">
        <v>2</v>
      </c>
      <c r="C43" s="405">
        <v>0.65037999999999996</v>
      </c>
      <c r="D43" s="405">
        <v>-1.34962</v>
      </c>
      <c r="E43" s="406">
        <v>0.32518999999999998</v>
      </c>
      <c r="F43" s="404">
        <v>2</v>
      </c>
      <c r="G43" s="405">
        <v>0.83333333333333326</v>
      </c>
      <c r="H43" s="405">
        <v>0.39929999999999999</v>
      </c>
      <c r="I43" s="405">
        <v>1.331</v>
      </c>
      <c r="J43" s="405">
        <v>0.4976666666666667</v>
      </c>
      <c r="K43" s="407">
        <v>0.66549999999999998</v>
      </c>
      <c r="L43" s="123"/>
      <c r="M43" s="403" t="str">
        <f t="shared" si="0"/>
        <v/>
      </c>
    </row>
    <row r="44" spans="1:13" ht="14.45" customHeight="1" x14ac:dyDescent="0.2">
      <c r="A44" s="408" t="s">
        <v>275</v>
      </c>
      <c r="B44" s="404">
        <v>0</v>
      </c>
      <c r="C44" s="405">
        <v>0</v>
      </c>
      <c r="D44" s="405">
        <v>0</v>
      </c>
      <c r="E44" s="406">
        <v>0</v>
      </c>
      <c r="F44" s="404">
        <v>0</v>
      </c>
      <c r="G44" s="405">
        <v>0</v>
      </c>
      <c r="H44" s="405">
        <v>6.9696000000000007</v>
      </c>
      <c r="I44" s="405">
        <v>26.5716</v>
      </c>
      <c r="J44" s="405">
        <v>26.5716</v>
      </c>
      <c r="K44" s="407">
        <v>0</v>
      </c>
      <c r="L44" s="123"/>
      <c r="M44" s="403" t="str">
        <f t="shared" si="0"/>
        <v/>
      </c>
    </row>
    <row r="45" spans="1:13" ht="14.45" customHeight="1" x14ac:dyDescent="0.2">
      <c r="A45" s="408" t="s">
        <v>276</v>
      </c>
      <c r="B45" s="404">
        <v>0</v>
      </c>
      <c r="C45" s="405">
        <v>0</v>
      </c>
      <c r="D45" s="405">
        <v>0</v>
      </c>
      <c r="E45" s="406">
        <v>0</v>
      </c>
      <c r="F45" s="404">
        <v>0</v>
      </c>
      <c r="G45" s="405">
        <v>0</v>
      </c>
      <c r="H45" s="405">
        <v>1.54332</v>
      </c>
      <c r="I45" s="405">
        <v>4.2439200000000001</v>
      </c>
      <c r="J45" s="405">
        <v>4.2439200000000001</v>
      </c>
      <c r="K45" s="407">
        <v>0</v>
      </c>
      <c r="L45" s="123"/>
      <c r="M45" s="403" t="str">
        <f t="shared" si="0"/>
        <v/>
      </c>
    </row>
    <row r="46" spans="1:13" ht="14.45" customHeight="1" x14ac:dyDescent="0.2">
      <c r="A46" s="408" t="s">
        <v>277</v>
      </c>
      <c r="B46" s="404">
        <v>0</v>
      </c>
      <c r="C46" s="405">
        <v>0</v>
      </c>
      <c r="D46" s="405">
        <v>0</v>
      </c>
      <c r="E46" s="406">
        <v>0</v>
      </c>
      <c r="F46" s="404">
        <v>0</v>
      </c>
      <c r="G46" s="405">
        <v>0</v>
      </c>
      <c r="H46" s="405">
        <v>0</v>
      </c>
      <c r="I46" s="405">
        <v>1.9964999999999999</v>
      </c>
      <c r="J46" s="405">
        <v>1.9964999999999999</v>
      </c>
      <c r="K46" s="407">
        <v>0</v>
      </c>
      <c r="L46" s="123"/>
      <c r="M46" s="403" t="str">
        <f t="shared" si="0"/>
        <v/>
      </c>
    </row>
    <row r="47" spans="1:13" ht="14.45" customHeight="1" x14ac:dyDescent="0.2">
      <c r="A47" s="408" t="s">
        <v>278</v>
      </c>
      <c r="B47" s="404">
        <v>0</v>
      </c>
      <c r="C47" s="405">
        <v>0.26400000000000001</v>
      </c>
      <c r="D47" s="405">
        <v>0.26400000000000001</v>
      </c>
      <c r="E47" s="406">
        <v>0</v>
      </c>
      <c r="F47" s="404">
        <v>0</v>
      </c>
      <c r="G47" s="405">
        <v>0</v>
      </c>
      <c r="H47" s="405">
        <v>0</v>
      </c>
      <c r="I47" s="405">
        <v>0.26400000000000001</v>
      </c>
      <c r="J47" s="405">
        <v>0.26400000000000001</v>
      </c>
      <c r="K47" s="407">
        <v>0</v>
      </c>
      <c r="L47" s="123"/>
      <c r="M47" s="403" t="str">
        <f t="shared" si="0"/>
        <v>X</v>
      </c>
    </row>
    <row r="48" spans="1:13" ht="14.45" customHeight="1" x14ac:dyDescent="0.2">
      <c r="A48" s="408" t="s">
        <v>279</v>
      </c>
      <c r="B48" s="404">
        <v>0</v>
      </c>
      <c r="C48" s="405">
        <v>0.26400000000000001</v>
      </c>
      <c r="D48" s="405">
        <v>0.26400000000000001</v>
      </c>
      <c r="E48" s="406">
        <v>0</v>
      </c>
      <c r="F48" s="404">
        <v>0</v>
      </c>
      <c r="G48" s="405">
        <v>0</v>
      </c>
      <c r="H48" s="405">
        <v>0</v>
      </c>
      <c r="I48" s="405">
        <v>0.26400000000000001</v>
      </c>
      <c r="J48" s="405">
        <v>0.26400000000000001</v>
      </c>
      <c r="K48" s="407">
        <v>0</v>
      </c>
      <c r="L48" s="123"/>
      <c r="M48" s="403" t="str">
        <f t="shared" si="0"/>
        <v/>
      </c>
    </row>
    <row r="49" spans="1:13" ht="14.45" customHeight="1" x14ac:dyDescent="0.2">
      <c r="A49" s="408" t="s">
        <v>280</v>
      </c>
      <c r="B49" s="404">
        <v>641.23130400000002</v>
      </c>
      <c r="C49" s="405">
        <v>644.44799999999998</v>
      </c>
      <c r="D49" s="405">
        <v>3.2166959999999563</v>
      </c>
      <c r="E49" s="406">
        <v>1.0050164363154672</v>
      </c>
      <c r="F49" s="404">
        <v>629.81445400000007</v>
      </c>
      <c r="G49" s="405">
        <v>262.42268916666671</v>
      </c>
      <c r="H49" s="405">
        <v>44.932000000000002</v>
      </c>
      <c r="I49" s="405">
        <v>281.93200000000002</v>
      </c>
      <c r="J49" s="405">
        <v>19.509310833333302</v>
      </c>
      <c r="K49" s="407">
        <v>0.4476429497758081</v>
      </c>
      <c r="L49" s="123"/>
      <c r="M49" s="403" t="str">
        <f t="shared" si="0"/>
        <v/>
      </c>
    </row>
    <row r="50" spans="1:13" ht="14.45" customHeight="1" x14ac:dyDescent="0.2">
      <c r="A50" s="408" t="s">
        <v>281</v>
      </c>
      <c r="B50" s="404">
        <v>641.23130400000002</v>
      </c>
      <c r="C50" s="405">
        <v>644.44799999999998</v>
      </c>
      <c r="D50" s="405">
        <v>3.2166959999999563</v>
      </c>
      <c r="E50" s="406">
        <v>1.0050164363154672</v>
      </c>
      <c r="F50" s="404">
        <v>629.81445400000007</v>
      </c>
      <c r="G50" s="405">
        <v>262.42268916666671</v>
      </c>
      <c r="H50" s="405">
        <v>44.932000000000002</v>
      </c>
      <c r="I50" s="405">
        <v>281.93200000000002</v>
      </c>
      <c r="J50" s="405">
        <v>19.509310833333302</v>
      </c>
      <c r="K50" s="407">
        <v>0.4476429497758081</v>
      </c>
      <c r="L50" s="123"/>
      <c r="M50" s="403" t="str">
        <f t="shared" si="0"/>
        <v>X</v>
      </c>
    </row>
    <row r="51" spans="1:13" ht="14.45" customHeight="1" x14ac:dyDescent="0.2">
      <c r="A51" s="408" t="s">
        <v>282</v>
      </c>
      <c r="B51" s="404">
        <v>270.88423100000006</v>
      </c>
      <c r="C51" s="405">
        <v>288.10199999999998</v>
      </c>
      <c r="D51" s="405">
        <v>17.217768999999919</v>
      </c>
      <c r="E51" s="406">
        <v>1.063561355847251</v>
      </c>
      <c r="F51" s="404">
        <v>262.16545130000003</v>
      </c>
      <c r="G51" s="405">
        <v>109.23560470833336</v>
      </c>
      <c r="H51" s="405">
        <v>19.878</v>
      </c>
      <c r="I51" s="405">
        <v>102.911</v>
      </c>
      <c r="J51" s="405">
        <v>-6.3246047083333536</v>
      </c>
      <c r="K51" s="407">
        <v>0.3925421884908753</v>
      </c>
      <c r="L51" s="123"/>
      <c r="M51" s="403" t="str">
        <f t="shared" si="0"/>
        <v/>
      </c>
    </row>
    <row r="52" spans="1:13" ht="14.45" customHeight="1" x14ac:dyDescent="0.2">
      <c r="A52" s="408" t="s">
        <v>283</v>
      </c>
      <c r="B52" s="404">
        <v>74.985751000000008</v>
      </c>
      <c r="C52" s="405">
        <v>71.968000000000004</v>
      </c>
      <c r="D52" s="405">
        <v>-3.0177510000000041</v>
      </c>
      <c r="E52" s="406">
        <v>0.95975567411467277</v>
      </c>
      <c r="F52" s="404">
        <v>78.365251399999991</v>
      </c>
      <c r="G52" s="405">
        <v>32.652188083333328</v>
      </c>
      <c r="H52" s="405">
        <v>5.9240000000000004</v>
      </c>
      <c r="I52" s="405">
        <v>30.652000000000001</v>
      </c>
      <c r="J52" s="405">
        <v>-2.0001880833333274</v>
      </c>
      <c r="K52" s="407">
        <v>0.39114275080345118</v>
      </c>
      <c r="L52" s="123"/>
      <c r="M52" s="403" t="str">
        <f t="shared" si="0"/>
        <v/>
      </c>
    </row>
    <row r="53" spans="1:13" ht="14.45" customHeight="1" x14ac:dyDescent="0.2">
      <c r="A53" s="408" t="s">
        <v>284</v>
      </c>
      <c r="B53" s="404">
        <v>295.36132199999997</v>
      </c>
      <c r="C53" s="405">
        <v>284.37799999999999</v>
      </c>
      <c r="D53" s="405">
        <v>-10.983321999999987</v>
      </c>
      <c r="E53" s="406">
        <v>0.96281394623497796</v>
      </c>
      <c r="F53" s="404">
        <v>289.28375130000001</v>
      </c>
      <c r="G53" s="405">
        <v>120.534896375</v>
      </c>
      <c r="H53" s="405">
        <v>19.13</v>
      </c>
      <c r="I53" s="405">
        <v>148.369</v>
      </c>
      <c r="J53" s="405">
        <v>27.834103624999997</v>
      </c>
      <c r="K53" s="407">
        <v>0.51288397406785147</v>
      </c>
      <c r="L53" s="123"/>
      <c r="M53" s="403" t="str">
        <f t="shared" si="0"/>
        <v/>
      </c>
    </row>
    <row r="54" spans="1:13" ht="14.45" customHeight="1" x14ac:dyDescent="0.2">
      <c r="A54" s="408" t="s">
        <v>285</v>
      </c>
      <c r="B54" s="404">
        <v>1110.175555</v>
      </c>
      <c r="C54" s="405">
        <v>1439.66625</v>
      </c>
      <c r="D54" s="405">
        <v>329.49069499999996</v>
      </c>
      <c r="E54" s="406">
        <v>1.2967915241116978</v>
      </c>
      <c r="F54" s="404">
        <v>1302.1537774000001</v>
      </c>
      <c r="G54" s="405">
        <v>542.56407391666676</v>
      </c>
      <c r="H54" s="405">
        <v>67.024270000000001</v>
      </c>
      <c r="I54" s="405">
        <v>410.08046000000002</v>
      </c>
      <c r="J54" s="405">
        <v>-132.48361391666674</v>
      </c>
      <c r="K54" s="407">
        <v>0.31492475552219673</v>
      </c>
      <c r="L54" s="123"/>
      <c r="M54" s="403" t="str">
        <f t="shared" si="0"/>
        <v/>
      </c>
    </row>
    <row r="55" spans="1:13" ht="14.45" customHeight="1" x14ac:dyDescent="0.2">
      <c r="A55" s="408" t="s">
        <v>286</v>
      </c>
      <c r="B55" s="404">
        <v>53.289650000000002</v>
      </c>
      <c r="C55" s="405">
        <v>284.60491999999999</v>
      </c>
      <c r="D55" s="405">
        <v>231.31527</v>
      </c>
      <c r="E55" s="406">
        <v>5.3407166307153453</v>
      </c>
      <c r="F55" s="404">
        <v>154.0049932</v>
      </c>
      <c r="G55" s="405">
        <v>64.168747166666662</v>
      </c>
      <c r="H55" s="405">
        <v>0</v>
      </c>
      <c r="I55" s="405">
        <v>11.603899999999999</v>
      </c>
      <c r="J55" s="405">
        <v>-52.564847166666667</v>
      </c>
      <c r="K55" s="407">
        <v>7.5347556977782448E-2</v>
      </c>
      <c r="L55" s="123"/>
      <c r="M55" s="403" t="str">
        <f t="shared" si="0"/>
        <v/>
      </c>
    </row>
    <row r="56" spans="1:13" ht="14.45" customHeight="1" x14ac:dyDescent="0.2">
      <c r="A56" s="408" t="s">
        <v>287</v>
      </c>
      <c r="B56" s="404">
        <v>53.289650000000002</v>
      </c>
      <c r="C56" s="405">
        <v>284.60491999999999</v>
      </c>
      <c r="D56" s="405">
        <v>231.31527</v>
      </c>
      <c r="E56" s="406">
        <v>5.3407166307153453</v>
      </c>
      <c r="F56" s="404">
        <v>154.0049932</v>
      </c>
      <c r="G56" s="405">
        <v>64.168747166666662</v>
      </c>
      <c r="H56" s="405">
        <v>0</v>
      </c>
      <c r="I56" s="405">
        <v>11.603899999999999</v>
      </c>
      <c r="J56" s="405">
        <v>-52.564847166666667</v>
      </c>
      <c r="K56" s="407">
        <v>7.5347556977782448E-2</v>
      </c>
      <c r="L56" s="123"/>
      <c r="M56" s="403" t="str">
        <f t="shared" si="0"/>
        <v>X</v>
      </c>
    </row>
    <row r="57" spans="1:13" ht="14.45" customHeight="1" x14ac:dyDescent="0.2">
      <c r="A57" s="408" t="s">
        <v>288</v>
      </c>
      <c r="B57" s="404">
        <v>22.249877999999999</v>
      </c>
      <c r="C57" s="405">
        <v>106.85436999999999</v>
      </c>
      <c r="D57" s="405">
        <v>84.604491999999993</v>
      </c>
      <c r="E57" s="406">
        <v>4.8024699281497183</v>
      </c>
      <c r="F57" s="404">
        <v>109.3943726</v>
      </c>
      <c r="G57" s="405">
        <v>45.580988583333337</v>
      </c>
      <c r="H57" s="405">
        <v>0</v>
      </c>
      <c r="I57" s="405">
        <v>5.7233000000000001</v>
      </c>
      <c r="J57" s="405">
        <v>-39.857688583333335</v>
      </c>
      <c r="K57" s="407">
        <v>5.2318047665278172E-2</v>
      </c>
      <c r="L57" s="123"/>
      <c r="M57" s="403" t="str">
        <f t="shared" si="0"/>
        <v/>
      </c>
    </row>
    <row r="58" spans="1:13" ht="14.45" customHeight="1" x14ac:dyDescent="0.2">
      <c r="A58" s="408" t="s">
        <v>289</v>
      </c>
      <c r="B58" s="404">
        <v>0.61176799999999998</v>
      </c>
      <c r="C58" s="405">
        <v>3.387</v>
      </c>
      <c r="D58" s="405">
        <v>2.7752319999999999</v>
      </c>
      <c r="E58" s="406">
        <v>5.5364124962404047</v>
      </c>
      <c r="F58" s="404">
        <v>3.2766980999999999</v>
      </c>
      <c r="G58" s="405">
        <v>1.3652908750000001</v>
      </c>
      <c r="H58" s="405">
        <v>0</v>
      </c>
      <c r="I58" s="405">
        <v>0</v>
      </c>
      <c r="J58" s="405">
        <v>-1.3652908750000001</v>
      </c>
      <c r="K58" s="407">
        <v>0</v>
      </c>
      <c r="L58" s="123"/>
      <c r="M58" s="403" t="str">
        <f t="shared" si="0"/>
        <v/>
      </c>
    </row>
    <row r="59" spans="1:13" ht="14.45" customHeight="1" x14ac:dyDescent="0.2">
      <c r="A59" s="408" t="s">
        <v>290</v>
      </c>
      <c r="B59" s="404">
        <v>0.63935299999999995</v>
      </c>
      <c r="C59" s="405">
        <v>142.66382000000002</v>
      </c>
      <c r="D59" s="405">
        <v>142.02446700000002</v>
      </c>
      <c r="E59" s="406">
        <v>223.13779711677279</v>
      </c>
      <c r="F59" s="404">
        <v>6.0901418999999999</v>
      </c>
      <c r="G59" s="405">
        <v>2.537559125</v>
      </c>
      <c r="H59" s="405">
        <v>0</v>
      </c>
      <c r="I59" s="405">
        <v>0</v>
      </c>
      <c r="J59" s="405">
        <v>-2.537559125</v>
      </c>
      <c r="K59" s="407">
        <v>0</v>
      </c>
      <c r="L59" s="123"/>
      <c r="M59" s="403" t="str">
        <f t="shared" si="0"/>
        <v/>
      </c>
    </row>
    <row r="60" spans="1:13" ht="14.45" customHeight="1" x14ac:dyDescent="0.2">
      <c r="A60" s="408" t="s">
        <v>291</v>
      </c>
      <c r="B60" s="404">
        <v>1.500534</v>
      </c>
      <c r="C60" s="405">
        <v>18.591650000000001</v>
      </c>
      <c r="D60" s="405">
        <v>17.091116</v>
      </c>
      <c r="E60" s="406">
        <v>12.390022485328556</v>
      </c>
      <c r="F60" s="404">
        <v>0</v>
      </c>
      <c r="G60" s="405">
        <v>0</v>
      </c>
      <c r="H60" s="405">
        <v>0</v>
      </c>
      <c r="I60" s="405">
        <v>0</v>
      </c>
      <c r="J60" s="405">
        <v>0</v>
      </c>
      <c r="K60" s="407">
        <v>0</v>
      </c>
      <c r="L60" s="123"/>
      <c r="M60" s="403" t="str">
        <f t="shared" si="0"/>
        <v/>
      </c>
    </row>
    <row r="61" spans="1:13" ht="14.45" customHeight="1" x14ac:dyDescent="0.2">
      <c r="A61" s="408" t="s">
        <v>292</v>
      </c>
      <c r="B61" s="404">
        <v>15.466359000000001</v>
      </c>
      <c r="C61" s="405">
        <v>5.8838800000000004</v>
      </c>
      <c r="D61" s="405">
        <v>-9.5824789999999993</v>
      </c>
      <c r="E61" s="406">
        <v>0.38043084348423573</v>
      </c>
      <c r="F61" s="404">
        <v>5.2437806</v>
      </c>
      <c r="G61" s="405">
        <v>2.1849085833333333</v>
      </c>
      <c r="H61" s="405">
        <v>0</v>
      </c>
      <c r="I61" s="405">
        <v>0</v>
      </c>
      <c r="J61" s="405">
        <v>-2.1849085833333333</v>
      </c>
      <c r="K61" s="407">
        <v>0</v>
      </c>
      <c r="L61" s="123"/>
      <c r="M61" s="403" t="str">
        <f t="shared" si="0"/>
        <v/>
      </c>
    </row>
    <row r="62" spans="1:13" ht="14.45" customHeight="1" x14ac:dyDescent="0.2">
      <c r="A62" s="408" t="s">
        <v>293</v>
      </c>
      <c r="B62" s="404">
        <v>0.232353</v>
      </c>
      <c r="C62" s="405">
        <v>0</v>
      </c>
      <c r="D62" s="405">
        <v>-0.232353</v>
      </c>
      <c r="E62" s="406">
        <v>0</v>
      </c>
      <c r="F62" s="404">
        <v>0</v>
      </c>
      <c r="G62" s="405">
        <v>0</v>
      </c>
      <c r="H62" s="405">
        <v>0</v>
      </c>
      <c r="I62" s="405">
        <v>0</v>
      </c>
      <c r="J62" s="405">
        <v>0</v>
      </c>
      <c r="K62" s="407">
        <v>0</v>
      </c>
      <c r="L62" s="123"/>
      <c r="M62" s="403" t="str">
        <f t="shared" si="0"/>
        <v/>
      </c>
    </row>
    <row r="63" spans="1:13" ht="14.45" customHeight="1" x14ac:dyDescent="0.2">
      <c r="A63" s="408" t="s">
        <v>294</v>
      </c>
      <c r="B63" s="404">
        <v>9.5062859999999993</v>
      </c>
      <c r="C63" s="405">
        <v>0</v>
      </c>
      <c r="D63" s="405">
        <v>-9.5062859999999993</v>
      </c>
      <c r="E63" s="406">
        <v>0</v>
      </c>
      <c r="F63" s="404">
        <v>0</v>
      </c>
      <c r="G63" s="405">
        <v>0</v>
      </c>
      <c r="H63" s="405">
        <v>0</v>
      </c>
      <c r="I63" s="405">
        <v>0</v>
      </c>
      <c r="J63" s="405">
        <v>0</v>
      </c>
      <c r="K63" s="407">
        <v>0</v>
      </c>
      <c r="L63" s="123"/>
      <c r="M63" s="403" t="str">
        <f t="shared" si="0"/>
        <v/>
      </c>
    </row>
    <row r="64" spans="1:13" ht="14.45" customHeight="1" x14ac:dyDescent="0.2">
      <c r="A64" s="408" t="s">
        <v>295</v>
      </c>
      <c r="B64" s="404">
        <v>3.0831189999999999</v>
      </c>
      <c r="C64" s="405">
        <v>7.2241999999999997</v>
      </c>
      <c r="D64" s="405">
        <v>4.1410809999999998</v>
      </c>
      <c r="E64" s="406">
        <v>2.3431466641410856</v>
      </c>
      <c r="F64" s="404">
        <v>30</v>
      </c>
      <c r="G64" s="405">
        <v>12.5</v>
      </c>
      <c r="H64" s="405">
        <v>0</v>
      </c>
      <c r="I64" s="405">
        <v>5.8806000000000003</v>
      </c>
      <c r="J64" s="405">
        <v>-6.6193999999999997</v>
      </c>
      <c r="K64" s="407">
        <v>0.19602</v>
      </c>
      <c r="L64" s="123"/>
      <c r="M64" s="403" t="str">
        <f t="shared" si="0"/>
        <v/>
      </c>
    </row>
    <row r="65" spans="1:13" ht="14.45" customHeight="1" x14ac:dyDescent="0.2">
      <c r="A65" s="408" t="s">
        <v>296</v>
      </c>
      <c r="B65" s="404">
        <v>0</v>
      </c>
      <c r="C65" s="405">
        <v>51.362000000000002</v>
      </c>
      <c r="D65" s="405">
        <v>51.362000000000002</v>
      </c>
      <c r="E65" s="406">
        <v>0</v>
      </c>
      <c r="F65" s="404">
        <v>0</v>
      </c>
      <c r="G65" s="405">
        <v>0</v>
      </c>
      <c r="H65" s="405">
        <v>0</v>
      </c>
      <c r="I65" s="405">
        <v>6.1349999999999998</v>
      </c>
      <c r="J65" s="405">
        <v>6.1349999999999998</v>
      </c>
      <c r="K65" s="407">
        <v>0</v>
      </c>
      <c r="L65" s="123"/>
      <c r="M65" s="403" t="str">
        <f t="shared" si="0"/>
        <v/>
      </c>
    </row>
    <row r="66" spans="1:13" ht="14.45" customHeight="1" x14ac:dyDescent="0.2">
      <c r="A66" s="408" t="s">
        <v>297</v>
      </c>
      <c r="B66" s="404">
        <v>0</v>
      </c>
      <c r="C66" s="405">
        <v>49.695</v>
      </c>
      <c r="D66" s="405">
        <v>49.695</v>
      </c>
      <c r="E66" s="406">
        <v>0</v>
      </c>
      <c r="F66" s="404">
        <v>0</v>
      </c>
      <c r="G66" s="405">
        <v>0</v>
      </c>
      <c r="H66" s="405">
        <v>0</v>
      </c>
      <c r="I66" s="405">
        <v>6.1349999999999998</v>
      </c>
      <c r="J66" s="405">
        <v>6.1349999999999998</v>
      </c>
      <c r="K66" s="407">
        <v>0</v>
      </c>
      <c r="L66" s="123"/>
      <c r="M66" s="403" t="str">
        <f t="shared" si="0"/>
        <v>X</v>
      </c>
    </row>
    <row r="67" spans="1:13" ht="14.45" customHeight="1" x14ac:dyDescent="0.2">
      <c r="A67" s="408" t="s">
        <v>298</v>
      </c>
      <c r="B67" s="404">
        <v>0</v>
      </c>
      <c r="C67" s="405">
        <v>43.695</v>
      </c>
      <c r="D67" s="405">
        <v>43.695</v>
      </c>
      <c r="E67" s="406">
        <v>0</v>
      </c>
      <c r="F67" s="404">
        <v>0</v>
      </c>
      <c r="G67" s="405">
        <v>0</v>
      </c>
      <c r="H67" s="405">
        <v>0</v>
      </c>
      <c r="I67" s="405">
        <v>6.1349999999999998</v>
      </c>
      <c r="J67" s="405">
        <v>6.1349999999999998</v>
      </c>
      <c r="K67" s="407">
        <v>0</v>
      </c>
      <c r="L67" s="123"/>
      <c r="M67" s="403" t="str">
        <f t="shared" si="0"/>
        <v/>
      </c>
    </row>
    <row r="68" spans="1:13" ht="14.45" customHeight="1" x14ac:dyDescent="0.2">
      <c r="A68" s="408" t="s">
        <v>299</v>
      </c>
      <c r="B68" s="404">
        <v>0</v>
      </c>
      <c r="C68" s="405">
        <v>6</v>
      </c>
      <c r="D68" s="405">
        <v>6</v>
      </c>
      <c r="E68" s="406">
        <v>0</v>
      </c>
      <c r="F68" s="404">
        <v>0</v>
      </c>
      <c r="G68" s="405">
        <v>0</v>
      </c>
      <c r="H68" s="405">
        <v>0</v>
      </c>
      <c r="I68" s="405">
        <v>0</v>
      </c>
      <c r="J68" s="405">
        <v>0</v>
      </c>
      <c r="K68" s="407">
        <v>0</v>
      </c>
      <c r="L68" s="123"/>
      <c r="M68" s="403" t="str">
        <f t="shared" si="0"/>
        <v/>
      </c>
    </row>
    <row r="69" spans="1:13" ht="14.45" customHeight="1" x14ac:dyDescent="0.2">
      <c r="A69" s="408" t="s">
        <v>300</v>
      </c>
      <c r="B69" s="404">
        <v>0</v>
      </c>
      <c r="C69" s="405">
        <v>1.667</v>
      </c>
      <c r="D69" s="405">
        <v>1.667</v>
      </c>
      <c r="E69" s="406">
        <v>0</v>
      </c>
      <c r="F69" s="404">
        <v>0</v>
      </c>
      <c r="G69" s="405">
        <v>0</v>
      </c>
      <c r="H69" s="405">
        <v>0</v>
      </c>
      <c r="I69" s="405">
        <v>0</v>
      </c>
      <c r="J69" s="405">
        <v>0</v>
      </c>
      <c r="K69" s="407">
        <v>0</v>
      </c>
      <c r="L69" s="123"/>
      <c r="M69" s="403" t="str">
        <f t="shared" si="0"/>
        <v>X</v>
      </c>
    </row>
    <row r="70" spans="1:13" ht="14.45" customHeight="1" x14ac:dyDescent="0.2">
      <c r="A70" s="408" t="s">
        <v>301</v>
      </c>
      <c r="B70" s="404">
        <v>0</v>
      </c>
      <c r="C70" s="405">
        <v>1.667</v>
      </c>
      <c r="D70" s="405">
        <v>1.667</v>
      </c>
      <c r="E70" s="406">
        <v>0</v>
      </c>
      <c r="F70" s="404">
        <v>0</v>
      </c>
      <c r="G70" s="405">
        <v>0</v>
      </c>
      <c r="H70" s="405">
        <v>0</v>
      </c>
      <c r="I70" s="405">
        <v>0</v>
      </c>
      <c r="J70" s="405">
        <v>0</v>
      </c>
      <c r="K70" s="407">
        <v>0</v>
      </c>
      <c r="L70" s="123"/>
      <c r="M70" s="40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08" t="s">
        <v>302</v>
      </c>
      <c r="B71" s="404">
        <v>1056.8859050000001</v>
      </c>
      <c r="C71" s="405">
        <v>1103.6993300000001</v>
      </c>
      <c r="D71" s="405">
        <v>46.813425000000052</v>
      </c>
      <c r="E71" s="406">
        <v>1.0442937357557058</v>
      </c>
      <c r="F71" s="404">
        <v>1148.1487842000001</v>
      </c>
      <c r="G71" s="405">
        <v>478.39532675000009</v>
      </c>
      <c r="H71" s="405">
        <v>67.024270000000001</v>
      </c>
      <c r="I71" s="405">
        <v>392.34156000000002</v>
      </c>
      <c r="J71" s="405">
        <v>-86.053766750000079</v>
      </c>
      <c r="K71" s="407">
        <v>0.34171665327623307</v>
      </c>
      <c r="L71" s="123"/>
      <c r="M71" s="403" t="str">
        <f t="shared" si="1"/>
        <v/>
      </c>
    </row>
    <row r="72" spans="1:13" ht="14.45" customHeight="1" x14ac:dyDescent="0.2">
      <c r="A72" s="408" t="s">
        <v>303</v>
      </c>
      <c r="B72" s="404">
        <v>30.445550999999998</v>
      </c>
      <c r="C72" s="405">
        <v>28.171189999999999</v>
      </c>
      <c r="D72" s="405">
        <v>-2.274360999999999</v>
      </c>
      <c r="E72" s="406">
        <v>0.9252974268719919</v>
      </c>
      <c r="F72" s="404">
        <v>29.645448300000002</v>
      </c>
      <c r="G72" s="405">
        <v>12.352270125</v>
      </c>
      <c r="H72" s="405">
        <v>2.6659499999999996</v>
      </c>
      <c r="I72" s="405">
        <v>13.348559999999999</v>
      </c>
      <c r="J72" s="405">
        <v>0.99628987499999866</v>
      </c>
      <c r="K72" s="407">
        <v>0.45027350792330567</v>
      </c>
      <c r="L72" s="123"/>
      <c r="M72" s="403" t="str">
        <f t="shared" si="1"/>
        <v>X</v>
      </c>
    </row>
    <row r="73" spans="1:13" ht="14.45" customHeight="1" x14ac:dyDescent="0.2">
      <c r="A73" s="408" t="s">
        <v>304</v>
      </c>
      <c r="B73" s="404">
        <v>15.159433999999999</v>
      </c>
      <c r="C73" s="405">
        <v>12.488799999999999</v>
      </c>
      <c r="D73" s="405">
        <v>-2.6706339999999997</v>
      </c>
      <c r="E73" s="406">
        <v>0.82383023007323364</v>
      </c>
      <c r="F73" s="404">
        <v>12.6595437</v>
      </c>
      <c r="G73" s="405">
        <v>5.2748098750000008</v>
      </c>
      <c r="H73" s="405">
        <v>1.1140999999999999</v>
      </c>
      <c r="I73" s="405">
        <v>4.7153999999999998</v>
      </c>
      <c r="J73" s="405">
        <v>-0.55940987500000094</v>
      </c>
      <c r="K73" s="407">
        <v>0.3724778800676678</v>
      </c>
      <c r="L73" s="123"/>
      <c r="M73" s="403" t="str">
        <f t="shared" si="1"/>
        <v/>
      </c>
    </row>
    <row r="74" spans="1:13" ht="14.45" customHeight="1" x14ac:dyDescent="0.2">
      <c r="A74" s="408" t="s">
        <v>305</v>
      </c>
      <c r="B74" s="404">
        <v>15.286117000000001</v>
      </c>
      <c r="C74" s="405">
        <v>15.68239</v>
      </c>
      <c r="D74" s="405">
        <v>0.39627299999999899</v>
      </c>
      <c r="E74" s="406">
        <v>1.0259237188881911</v>
      </c>
      <c r="F74" s="404">
        <v>16.985904600000001</v>
      </c>
      <c r="G74" s="405">
        <v>7.0774602500000006</v>
      </c>
      <c r="H74" s="405">
        <v>1.55185</v>
      </c>
      <c r="I74" s="405">
        <v>8.6331600000000002</v>
      </c>
      <c r="J74" s="405">
        <v>1.5556997499999996</v>
      </c>
      <c r="K74" s="407">
        <v>0.50825435579097744</v>
      </c>
      <c r="L74" s="123"/>
      <c r="M74" s="403" t="str">
        <f t="shared" si="1"/>
        <v/>
      </c>
    </row>
    <row r="75" spans="1:13" ht="14.45" customHeight="1" x14ac:dyDescent="0.2">
      <c r="A75" s="408" t="s">
        <v>306</v>
      </c>
      <c r="B75" s="404">
        <v>2.0000040000000001</v>
      </c>
      <c r="C75" s="405">
        <v>2.835</v>
      </c>
      <c r="D75" s="405">
        <v>0.83499599999999985</v>
      </c>
      <c r="E75" s="406">
        <v>1.4174971650056698</v>
      </c>
      <c r="F75" s="404">
        <v>3.24</v>
      </c>
      <c r="G75" s="405">
        <v>1.35</v>
      </c>
      <c r="H75" s="405">
        <v>0</v>
      </c>
      <c r="I75" s="405">
        <v>1.62</v>
      </c>
      <c r="J75" s="405">
        <v>0.27</v>
      </c>
      <c r="K75" s="407">
        <v>0.5</v>
      </c>
      <c r="L75" s="123"/>
      <c r="M75" s="403" t="str">
        <f t="shared" si="1"/>
        <v>X</v>
      </c>
    </row>
    <row r="76" spans="1:13" ht="14.45" customHeight="1" x14ac:dyDescent="0.2">
      <c r="A76" s="408" t="s">
        <v>307</v>
      </c>
      <c r="B76" s="404">
        <v>2.0000040000000001</v>
      </c>
      <c r="C76" s="405">
        <v>2.835</v>
      </c>
      <c r="D76" s="405">
        <v>0.83499599999999985</v>
      </c>
      <c r="E76" s="406">
        <v>1.4174971650056698</v>
      </c>
      <c r="F76" s="404">
        <v>3.24</v>
      </c>
      <c r="G76" s="405">
        <v>1.35</v>
      </c>
      <c r="H76" s="405">
        <v>0</v>
      </c>
      <c r="I76" s="405">
        <v>1.62</v>
      </c>
      <c r="J76" s="405">
        <v>0.27</v>
      </c>
      <c r="K76" s="407">
        <v>0.5</v>
      </c>
      <c r="L76" s="123"/>
      <c r="M76" s="403" t="str">
        <f t="shared" si="1"/>
        <v/>
      </c>
    </row>
    <row r="77" spans="1:13" ht="14.45" customHeight="1" x14ac:dyDescent="0.2">
      <c r="A77" s="408" t="s">
        <v>308</v>
      </c>
      <c r="B77" s="404">
        <v>229.648122</v>
      </c>
      <c r="C77" s="405">
        <v>79.319199999999995</v>
      </c>
      <c r="D77" s="405">
        <v>-150.32892200000001</v>
      </c>
      <c r="E77" s="406">
        <v>0.34539450751528461</v>
      </c>
      <c r="F77" s="404">
        <v>87.064107099999987</v>
      </c>
      <c r="G77" s="405">
        <v>36.276711291666658</v>
      </c>
      <c r="H77" s="405">
        <v>16.66902</v>
      </c>
      <c r="I77" s="405">
        <v>91.105860000000007</v>
      </c>
      <c r="J77" s="405">
        <v>54.829148708333349</v>
      </c>
      <c r="K77" s="407">
        <v>1.0464227226882112</v>
      </c>
      <c r="L77" s="123"/>
      <c r="M77" s="403" t="str">
        <f t="shared" si="1"/>
        <v>X</v>
      </c>
    </row>
    <row r="78" spans="1:13" ht="14.45" customHeight="1" x14ac:dyDescent="0.2">
      <c r="A78" s="408" t="s">
        <v>309</v>
      </c>
      <c r="B78" s="404">
        <v>169.49696700000001</v>
      </c>
      <c r="C78" s="405">
        <v>4.9387400000000001</v>
      </c>
      <c r="D78" s="405">
        <v>-164.55822700000002</v>
      </c>
      <c r="E78" s="406">
        <v>2.9137630527630621E-2</v>
      </c>
      <c r="F78" s="404">
        <v>0</v>
      </c>
      <c r="G78" s="405">
        <v>0</v>
      </c>
      <c r="H78" s="405">
        <v>0</v>
      </c>
      <c r="I78" s="405">
        <v>0</v>
      </c>
      <c r="J78" s="405">
        <v>0</v>
      </c>
      <c r="K78" s="407">
        <v>0</v>
      </c>
      <c r="L78" s="123"/>
      <c r="M78" s="403" t="str">
        <f t="shared" si="1"/>
        <v/>
      </c>
    </row>
    <row r="79" spans="1:13" ht="14.45" customHeight="1" x14ac:dyDescent="0.2">
      <c r="A79" s="408" t="s">
        <v>310</v>
      </c>
      <c r="B79" s="404">
        <v>60.151154999999996</v>
      </c>
      <c r="C79" s="405">
        <v>57.953199999999995</v>
      </c>
      <c r="D79" s="405">
        <v>-2.1979550000000003</v>
      </c>
      <c r="E79" s="406">
        <v>0.96345947139335897</v>
      </c>
      <c r="F79" s="404">
        <v>58.321392000000003</v>
      </c>
      <c r="G79" s="405">
        <v>24.300580000000004</v>
      </c>
      <c r="H79" s="405">
        <v>4.2490800000000002</v>
      </c>
      <c r="I79" s="405">
        <v>22.667849999999998</v>
      </c>
      <c r="J79" s="405">
        <v>-1.6327300000000058</v>
      </c>
      <c r="K79" s="407">
        <v>0.38867127862791745</v>
      </c>
      <c r="L79" s="123"/>
      <c r="M79" s="403" t="str">
        <f t="shared" si="1"/>
        <v/>
      </c>
    </row>
    <row r="80" spans="1:13" ht="14.45" customHeight="1" x14ac:dyDescent="0.2">
      <c r="A80" s="408" t="s">
        <v>311</v>
      </c>
      <c r="B80" s="404">
        <v>0</v>
      </c>
      <c r="C80" s="405">
        <v>16.427259999999997</v>
      </c>
      <c r="D80" s="405">
        <v>16.427259999999997</v>
      </c>
      <c r="E80" s="406">
        <v>0</v>
      </c>
      <c r="F80" s="404">
        <v>28.742715100000002</v>
      </c>
      <c r="G80" s="405">
        <v>11.976131291666668</v>
      </c>
      <c r="H80" s="405">
        <v>12.41994</v>
      </c>
      <c r="I80" s="405">
        <v>68.438009999999991</v>
      </c>
      <c r="J80" s="405">
        <v>56.461878708333323</v>
      </c>
      <c r="K80" s="407">
        <v>2.3810558523053373</v>
      </c>
      <c r="L80" s="123"/>
      <c r="M80" s="403" t="str">
        <f t="shared" si="1"/>
        <v/>
      </c>
    </row>
    <row r="81" spans="1:13" ht="14.45" customHeight="1" x14ac:dyDescent="0.2">
      <c r="A81" s="408" t="s">
        <v>312</v>
      </c>
      <c r="B81" s="404">
        <v>589.79224399999998</v>
      </c>
      <c r="C81" s="405">
        <v>754.95474999999999</v>
      </c>
      <c r="D81" s="405">
        <v>165.16250600000001</v>
      </c>
      <c r="E81" s="406">
        <v>1.2800350592606302</v>
      </c>
      <c r="F81" s="404">
        <v>735.63879310000004</v>
      </c>
      <c r="G81" s="405">
        <v>306.51616379166671</v>
      </c>
      <c r="H81" s="405">
        <v>13.404860000000001</v>
      </c>
      <c r="I81" s="405">
        <v>199.90635999999998</v>
      </c>
      <c r="J81" s="405">
        <v>-106.60980379166674</v>
      </c>
      <c r="K81" s="407">
        <v>0.27174526666489357</v>
      </c>
      <c r="L81" s="123"/>
      <c r="M81" s="403" t="str">
        <f t="shared" si="1"/>
        <v>X</v>
      </c>
    </row>
    <row r="82" spans="1:13" ht="14.45" customHeight="1" x14ac:dyDescent="0.2">
      <c r="A82" s="408" t="s">
        <v>313</v>
      </c>
      <c r="B82" s="404">
        <v>0</v>
      </c>
      <c r="C82" s="405">
        <v>19.594999999999999</v>
      </c>
      <c r="D82" s="405">
        <v>19.594999999999999</v>
      </c>
      <c r="E82" s="406">
        <v>0</v>
      </c>
      <c r="F82" s="404">
        <v>16.635554899999999</v>
      </c>
      <c r="G82" s="405">
        <v>6.9314812083333335</v>
      </c>
      <c r="H82" s="405">
        <v>0</v>
      </c>
      <c r="I82" s="405">
        <v>0</v>
      </c>
      <c r="J82" s="405">
        <v>-6.9314812083333335</v>
      </c>
      <c r="K82" s="407">
        <v>0</v>
      </c>
      <c r="L82" s="123"/>
      <c r="M82" s="403" t="str">
        <f t="shared" si="1"/>
        <v/>
      </c>
    </row>
    <row r="83" spans="1:13" ht="14.45" customHeight="1" x14ac:dyDescent="0.2">
      <c r="A83" s="408" t="s">
        <v>314</v>
      </c>
      <c r="B83" s="404">
        <v>174.130369</v>
      </c>
      <c r="C83" s="405">
        <v>318.78397999999999</v>
      </c>
      <c r="D83" s="405">
        <v>144.65361099999998</v>
      </c>
      <c r="E83" s="406">
        <v>1.8307201772483466</v>
      </c>
      <c r="F83" s="404">
        <v>295</v>
      </c>
      <c r="G83" s="405">
        <v>122.91666666666666</v>
      </c>
      <c r="H83" s="405">
        <v>6.6852499999999999</v>
      </c>
      <c r="I83" s="405">
        <v>98.709119999999999</v>
      </c>
      <c r="J83" s="405">
        <v>-24.207546666666659</v>
      </c>
      <c r="K83" s="407">
        <v>0.33460718644067794</v>
      </c>
      <c r="L83" s="123"/>
      <c r="M83" s="403" t="str">
        <f t="shared" si="1"/>
        <v/>
      </c>
    </row>
    <row r="84" spans="1:13" ht="14.45" customHeight="1" x14ac:dyDescent="0.2">
      <c r="A84" s="408" t="s">
        <v>315</v>
      </c>
      <c r="B84" s="404">
        <v>348.18563499999999</v>
      </c>
      <c r="C84" s="405">
        <v>405.34078999999997</v>
      </c>
      <c r="D84" s="405">
        <v>57.155154999999979</v>
      </c>
      <c r="E84" s="406">
        <v>1.1641513872334222</v>
      </c>
      <c r="F84" s="404">
        <v>424.0032382</v>
      </c>
      <c r="G84" s="405">
        <v>176.66801591666666</v>
      </c>
      <c r="H84" s="405">
        <v>5.1669600000000004</v>
      </c>
      <c r="I84" s="405">
        <v>98.192589999999996</v>
      </c>
      <c r="J84" s="405">
        <v>-78.475425916666666</v>
      </c>
      <c r="K84" s="407">
        <v>0.23158452849759389</v>
      </c>
      <c r="L84" s="123"/>
      <c r="M84" s="403" t="str">
        <f t="shared" si="1"/>
        <v/>
      </c>
    </row>
    <row r="85" spans="1:13" ht="14.45" customHeight="1" x14ac:dyDescent="0.2">
      <c r="A85" s="408" t="s">
        <v>316</v>
      </c>
      <c r="B85" s="404">
        <v>67.476240000000004</v>
      </c>
      <c r="C85" s="405">
        <v>11.23498</v>
      </c>
      <c r="D85" s="405">
        <v>-56.241260000000004</v>
      </c>
      <c r="E85" s="406">
        <v>0.16650275711865389</v>
      </c>
      <c r="F85" s="404">
        <v>0</v>
      </c>
      <c r="G85" s="405">
        <v>0</v>
      </c>
      <c r="H85" s="405">
        <v>0</v>
      </c>
      <c r="I85" s="405">
        <v>1.452</v>
      </c>
      <c r="J85" s="405">
        <v>1.452</v>
      </c>
      <c r="K85" s="407">
        <v>0</v>
      </c>
      <c r="L85" s="123"/>
      <c r="M85" s="403" t="str">
        <f t="shared" si="1"/>
        <v/>
      </c>
    </row>
    <row r="86" spans="1:13" ht="14.45" customHeight="1" x14ac:dyDescent="0.2">
      <c r="A86" s="408" t="s">
        <v>317</v>
      </c>
      <c r="B86" s="404">
        <v>0</v>
      </c>
      <c r="C86" s="405">
        <v>0</v>
      </c>
      <c r="D86" s="405">
        <v>0</v>
      </c>
      <c r="E86" s="406">
        <v>0</v>
      </c>
      <c r="F86" s="404">
        <v>0</v>
      </c>
      <c r="G86" s="405">
        <v>0</v>
      </c>
      <c r="H86" s="405">
        <v>1.5526500000000001</v>
      </c>
      <c r="I86" s="405">
        <v>1.5526500000000001</v>
      </c>
      <c r="J86" s="405">
        <v>1.5526500000000001</v>
      </c>
      <c r="K86" s="407">
        <v>0</v>
      </c>
      <c r="L86" s="123"/>
      <c r="M86" s="403" t="str">
        <f t="shared" si="1"/>
        <v/>
      </c>
    </row>
    <row r="87" spans="1:13" ht="14.45" customHeight="1" x14ac:dyDescent="0.2">
      <c r="A87" s="408" t="s">
        <v>318</v>
      </c>
      <c r="B87" s="404">
        <v>204.99998399999998</v>
      </c>
      <c r="C87" s="405">
        <v>238.41919000000001</v>
      </c>
      <c r="D87" s="405">
        <v>33.419206000000031</v>
      </c>
      <c r="E87" s="406">
        <v>1.1630205297967244</v>
      </c>
      <c r="F87" s="404">
        <v>292.56043569999997</v>
      </c>
      <c r="G87" s="405">
        <v>121.90018154166665</v>
      </c>
      <c r="H87" s="405">
        <v>34.284440000000004</v>
      </c>
      <c r="I87" s="405">
        <v>86.360780000000005</v>
      </c>
      <c r="J87" s="405">
        <v>-35.539401541666649</v>
      </c>
      <c r="K87" s="407">
        <v>0.29518953850806018</v>
      </c>
      <c r="L87" s="123"/>
      <c r="M87" s="403" t="str">
        <f t="shared" si="1"/>
        <v>X</v>
      </c>
    </row>
    <row r="88" spans="1:13" ht="14.45" customHeight="1" x14ac:dyDescent="0.2">
      <c r="A88" s="408" t="s">
        <v>319</v>
      </c>
      <c r="B88" s="404">
        <v>0</v>
      </c>
      <c r="C88" s="405">
        <v>50.215000000000003</v>
      </c>
      <c r="D88" s="405">
        <v>50.215000000000003</v>
      </c>
      <c r="E88" s="406">
        <v>0</v>
      </c>
      <c r="F88" s="404">
        <v>0</v>
      </c>
      <c r="G88" s="405">
        <v>0</v>
      </c>
      <c r="H88" s="405">
        <v>0</v>
      </c>
      <c r="I88" s="405">
        <v>0</v>
      </c>
      <c r="J88" s="405">
        <v>0</v>
      </c>
      <c r="K88" s="407">
        <v>0</v>
      </c>
      <c r="L88" s="123"/>
      <c r="M88" s="403" t="str">
        <f t="shared" si="1"/>
        <v/>
      </c>
    </row>
    <row r="89" spans="1:13" ht="14.45" customHeight="1" x14ac:dyDescent="0.2">
      <c r="A89" s="408" t="s">
        <v>320</v>
      </c>
      <c r="B89" s="404">
        <v>84.999983999999998</v>
      </c>
      <c r="C89" s="405">
        <v>131.19519</v>
      </c>
      <c r="D89" s="405">
        <v>46.195205999999999</v>
      </c>
      <c r="E89" s="406">
        <v>1.5434731140655273</v>
      </c>
      <c r="F89" s="404">
        <v>128.78275120000001</v>
      </c>
      <c r="G89" s="405">
        <v>53.65947966666667</v>
      </c>
      <c r="H89" s="405">
        <v>34.284440000000004</v>
      </c>
      <c r="I89" s="405">
        <v>41.717779999999998</v>
      </c>
      <c r="J89" s="405">
        <v>-11.941699666666672</v>
      </c>
      <c r="K89" s="407">
        <v>0.32393918914818148</v>
      </c>
      <c r="L89" s="123"/>
      <c r="M89" s="403" t="str">
        <f t="shared" si="1"/>
        <v/>
      </c>
    </row>
    <row r="90" spans="1:13" ht="14.45" customHeight="1" x14ac:dyDescent="0.2">
      <c r="A90" s="408" t="s">
        <v>321</v>
      </c>
      <c r="B90" s="404">
        <v>120</v>
      </c>
      <c r="C90" s="405">
        <v>57.009</v>
      </c>
      <c r="D90" s="405">
        <v>-62.991</v>
      </c>
      <c r="E90" s="406">
        <v>0.47507500000000003</v>
      </c>
      <c r="F90" s="404">
        <v>163.77768449999999</v>
      </c>
      <c r="G90" s="405">
        <v>68.240701874999999</v>
      </c>
      <c r="H90" s="405">
        <v>0</v>
      </c>
      <c r="I90" s="405">
        <v>44.643000000000001</v>
      </c>
      <c r="J90" s="405">
        <v>-23.597701874999998</v>
      </c>
      <c r="K90" s="407">
        <v>0.27258292322480604</v>
      </c>
      <c r="L90" s="123"/>
      <c r="M90" s="403" t="str">
        <f t="shared" si="1"/>
        <v/>
      </c>
    </row>
    <row r="91" spans="1:13" ht="14.45" customHeight="1" x14ac:dyDescent="0.2">
      <c r="A91" s="408" t="s">
        <v>322</v>
      </c>
      <c r="B91" s="404">
        <v>20890.407760000002</v>
      </c>
      <c r="C91" s="405">
        <v>22262.635620000001</v>
      </c>
      <c r="D91" s="405">
        <v>1372.2278599999991</v>
      </c>
      <c r="E91" s="406">
        <v>1.0656869830289994</v>
      </c>
      <c r="F91" s="404">
        <v>26986.052965899999</v>
      </c>
      <c r="G91" s="405">
        <v>11244.188735791666</v>
      </c>
      <c r="H91" s="405">
        <v>1599.4247700000001</v>
      </c>
      <c r="I91" s="405">
        <v>8329.2790000000005</v>
      </c>
      <c r="J91" s="405">
        <v>-2914.9097357916653</v>
      </c>
      <c r="K91" s="407">
        <v>0.30865125072292005</v>
      </c>
      <c r="L91" s="123"/>
      <c r="M91" s="403" t="str">
        <f t="shared" si="1"/>
        <v/>
      </c>
    </row>
    <row r="92" spans="1:13" ht="14.45" customHeight="1" x14ac:dyDescent="0.2">
      <c r="A92" s="408" t="s">
        <v>323</v>
      </c>
      <c r="B92" s="404">
        <v>14824.58</v>
      </c>
      <c r="C92" s="405">
        <v>16406.474999999999</v>
      </c>
      <c r="D92" s="405">
        <v>1581.8949999999986</v>
      </c>
      <c r="E92" s="406">
        <v>1.1067075762011469</v>
      </c>
      <c r="F92" s="404">
        <v>19850.655990699997</v>
      </c>
      <c r="G92" s="405">
        <v>8271.1066627916662</v>
      </c>
      <c r="H92" s="405">
        <v>1180.6220000000001</v>
      </c>
      <c r="I92" s="405">
        <v>6150.5519999999997</v>
      </c>
      <c r="J92" s="405">
        <v>-2120.5546627916665</v>
      </c>
      <c r="K92" s="407">
        <v>0.30984124670144525</v>
      </c>
      <c r="L92" s="123"/>
      <c r="M92" s="403" t="str">
        <f t="shared" si="1"/>
        <v/>
      </c>
    </row>
    <row r="93" spans="1:13" ht="14.45" customHeight="1" x14ac:dyDescent="0.2">
      <c r="A93" s="408" t="s">
        <v>324</v>
      </c>
      <c r="B93" s="404">
        <v>14508.92</v>
      </c>
      <c r="C93" s="405">
        <v>16246.043</v>
      </c>
      <c r="D93" s="405">
        <v>1737.1229999999996</v>
      </c>
      <c r="E93" s="406">
        <v>1.119727932885425</v>
      </c>
      <c r="F93" s="404">
        <v>19539.579171900001</v>
      </c>
      <c r="G93" s="405">
        <v>8141.4913216249997</v>
      </c>
      <c r="H93" s="405">
        <v>1169.202</v>
      </c>
      <c r="I93" s="405">
        <v>6079.6289999999999</v>
      </c>
      <c r="J93" s="405">
        <v>-2061.8623216249998</v>
      </c>
      <c r="K93" s="407">
        <v>0.3111443161858447</v>
      </c>
      <c r="L93" s="123"/>
      <c r="M93" s="403" t="str">
        <f t="shared" si="1"/>
        <v>X</v>
      </c>
    </row>
    <row r="94" spans="1:13" ht="14.45" customHeight="1" x14ac:dyDescent="0.2">
      <c r="A94" s="408" t="s">
        <v>325</v>
      </c>
      <c r="B94" s="404">
        <v>14508.92</v>
      </c>
      <c r="C94" s="405">
        <v>16246.043</v>
      </c>
      <c r="D94" s="405">
        <v>1737.1229999999996</v>
      </c>
      <c r="E94" s="406">
        <v>1.119727932885425</v>
      </c>
      <c r="F94" s="404">
        <v>19539.579171900001</v>
      </c>
      <c r="G94" s="405">
        <v>8141.4913216249997</v>
      </c>
      <c r="H94" s="405">
        <v>1169.202</v>
      </c>
      <c r="I94" s="405">
        <v>6079.6289999999999</v>
      </c>
      <c r="J94" s="405">
        <v>-2061.8623216249998</v>
      </c>
      <c r="K94" s="407">
        <v>0.3111443161858447</v>
      </c>
      <c r="L94" s="123"/>
      <c r="M94" s="403" t="str">
        <f t="shared" si="1"/>
        <v/>
      </c>
    </row>
    <row r="95" spans="1:13" ht="14.45" customHeight="1" x14ac:dyDescent="0.2">
      <c r="A95" s="408" t="s">
        <v>326</v>
      </c>
      <c r="B95" s="404">
        <v>191</v>
      </c>
      <c r="C95" s="405">
        <v>17.5</v>
      </c>
      <c r="D95" s="405">
        <v>-173.5</v>
      </c>
      <c r="E95" s="406">
        <v>9.1623036649214659E-2</v>
      </c>
      <c r="F95" s="404">
        <v>155.72727239999998</v>
      </c>
      <c r="G95" s="405">
        <v>64.886363499999987</v>
      </c>
      <c r="H95" s="405">
        <v>0</v>
      </c>
      <c r="I95" s="405">
        <v>7.9</v>
      </c>
      <c r="J95" s="405">
        <v>-56.986363499999989</v>
      </c>
      <c r="K95" s="407">
        <v>5.0729714058743131E-2</v>
      </c>
      <c r="L95" s="123"/>
      <c r="M95" s="403" t="str">
        <f t="shared" si="1"/>
        <v>X</v>
      </c>
    </row>
    <row r="96" spans="1:13" ht="14.45" customHeight="1" x14ac:dyDescent="0.2">
      <c r="A96" s="408" t="s">
        <v>327</v>
      </c>
      <c r="B96" s="404">
        <v>191</v>
      </c>
      <c r="C96" s="405">
        <v>17.5</v>
      </c>
      <c r="D96" s="405">
        <v>-173.5</v>
      </c>
      <c r="E96" s="406">
        <v>9.1623036649214659E-2</v>
      </c>
      <c r="F96" s="404">
        <v>155.72727239999998</v>
      </c>
      <c r="G96" s="405">
        <v>64.886363499999987</v>
      </c>
      <c r="H96" s="405">
        <v>0</v>
      </c>
      <c r="I96" s="405">
        <v>7.9</v>
      </c>
      <c r="J96" s="405">
        <v>-56.986363499999989</v>
      </c>
      <c r="K96" s="407">
        <v>5.0729714058743131E-2</v>
      </c>
      <c r="L96" s="123"/>
      <c r="M96" s="403" t="str">
        <f t="shared" si="1"/>
        <v/>
      </c>
    </row>
    <row r="97" spans="1:13" ht="14.45" customHeight="1" x14ac:dyDescent="0.2">
      <c r="A97" s="408" t="s">
        <v>328</v>
      </c>
      <c r="B97" s="404">
        <v>55.3</v>
      </c>
      <c r="C97" s="405">
        <v>72.682000000000002</v>
      </c>
      <c r="D97" s="405">
        <v>17.382000000000005</v>
      </c>
      <c r="E97" s="406">
        <v>1.3143218806509946</v>
      </c>
      <c r="F97" s="404">
        <v>123.7667308</v>
      </c>
      <c r="G97" s="405">
        <v>51.569471166666673</v>
      </c>
      <c r="H97" s="405">
        <v>11.42</v>
      </c>
      <c r="I97" s="405">
        <v>62.273000000000003</v>
      </c>
      <c r="J97" s="405">
        <v>10.70352883333333</v>
      </c>
      <c r="K97" s="407">
        <v>0.50314813680123482</v>
      </c>
      <c r="L97" s="123"/>
      <c r="M97" s="403" t="str">
        <f t="shared" si="1"/>
        <v>X</v>
      </c>
    </row>
    <row r="98" spans="1:13" ht="14.45" customHeight="1" x14ac:dyDescent="0.2">
      <c r="A98" s="408" t="s">
        <v>329</v>
      </c>
      <c r="B98" s="404">
        <v>55.3</v>
      </c>
      <c r="C98" s="405">
        <v>72.682000000000002</v>
      </c>
      <c r="D98" s="405">
        <v>17.382000000000005</v>
      </c>
      <c r="E98" s="406">
        <v>1.3143218806509946</v>
      </c>
      <c r="F98" s="404">
        <v>123.7667308</v>
      </c>
      <c r="G98" s="405">
        <v>51.569471166666673</v>
      </c>
      <c r="H98" s="405">
        <v>11.42</v>
      </c>
      <c r="I98" s="405">
        <v>62.273000000000003</v>
      </c>
      <c r="J98" s="405">
        <v>10.70352883333333</v>
      </c>
      <c r="K98" s="407">
        <v>0.50314813680123482</v>
      </c>
      <c r="L98" s="123"/>
      <c r="M98" s="403" t="str">
        <f t="shared" si="1"/>
        <v/>
      </c>
    </row>
    <row r="99" spans="1:13" ht="14.45" customHeight="1" x14ac:dyDescent="0.2">
      <c r="A99" s="408" t="s">
        <v>330</v>
      </c>
      <c r="B99" s="404">
        <v>69.36</v>
      </c>
      <c r="C99" s="405">
        <v>70.25</v>
      </c>
      <c r="D99" s="405">
        <v>0.89000000000000057</v>
      </c>
      <c r="E99" s="406">
        <v>1.012831603229527</v>
      </c>
      <c r="F99" s="404">
        <v>31.5828156</v>
      </c>
      <c r="G99" s="405">
        <v>13.159506499999999</v>
      </c>
      <c r="H99" s="405">
        <v>0</v>
      </c>
      <c r="I99" s="405">
        <v>0.75</v>
      </c>
      <c r="J99" s="405">
        <v>-12.409506499999999</v>
      </c>
      <c r="K99" s="407">
        <v>2.3747091123819879E-2</v>
      </c>
      <c r="L99" s="123"/>
      <c r="M99" s="403" t="str">
        <f t="shared" si="1"/>
        <v>X</v>
      </c>
    </row>
    <row r="100" spans="1:13" ht="14.45" customHeight="1" x14ac:dyDescent="0.2">
      <c r="A100" s="408" t="s">
        <v>331</v>
      </c>
      <c r="B100" s="404">
        <v>69.36</v>
      </c>
      <c r="C100" s="405">
        <v>70.25</v>
      </c>
      <c r="D100" s="405">
        <v>0.89000000000000057</v>
      </c>
      <c r="E100" s="406">
        <v>1.012831603229527</v>
      </c>
      <c r="F100" s="404">
        <v>31.5828156</v>
      </c>
      <c r="G100" s="405">
        <v>13.159506499999999</v>
      </c>
      <c r="H100" s="405">
        <v>0</v>
      </c>
      <c r="I100" s="405">
        <v>0.75</v>
      </c>
      <c r="J100" s="405">
        <v>-12.409506499999999</v>
      </c>
      <c r="K100" s="407">
        <v>2.3747091123819879E-2</v>
      </c>
      <c r="L100" s="123"/>
      <c r="M100" s="403" t="str">
        <f t="shared" si="1"/>
        <v/>
      </c>
    </row>
    <row r="101" spans="1:13" ht="14.45" customHeight="1" x14ac:dyDescent="0.2">
      <c r="A101" s="408" t="s">
        <v>332</v>
      </c>
      <c r="B101" s="404">
        <v>5661.83</v>
      </c>
      <c r="C101" s="405">
        <v>5529.7644400000008</v>
      </c>
      <c r="D101" s="405">
        <v>-132.0655599999991</v>
      </c>
      <c r="E101" s="406">
        <v>0.9766744038588232</v>
      </c>
      <c r="F101" s="404">
        <v>6656.8859063</v>
      </c>
      <c r="G101" s="405">
        <v>2773.7024609583336</v>
      </c>
      <c r="H101" s="405">
        <v>395.18733000000003</v>
      </c>
      <c r="I101" s="405">
        <v>2055.3472900000002</v>
      </c>
      <c r="J101" s="405">
        <v>-718.35517095833347</v>
      </c>
      <c r="K101" s="407">
        <v>0.30875507240627981</v>
      </c>
      <c r="L101" s="123"/>
      <c r="M101" s="403" t="str">
        <f t="shared" si="1"/>
        <v/>
      </c>
    </row>
    <row r="102" spans="1:13" ht="14.45" customHeight="1" x14ac:dyDescent="0.2">
      <c r="A102" s="408" t="s">
        <v>333</v>
      </c>
      <c r="B102" s="404">
        <v>1498.73</v>
      </c>
      <c r="C102" s="405">
        <v>1468.4617499999999</v>
      </c>
      <c r="D102" s="405">
        <v>-30.26825000000008</v>
      </c>
      <c r="E102" s="406">
        <v>0.97980406744376902</v>
      </c>
      <c r="F102" s="404">
        <v>1772.543584</v>
      </c>
      <c r="G102" s="405">
        <v>738.55982666666659</v>
      </c>
      <c r="H102" s="405">
        <v>105.22525</v>
      </c>
      <c r="I102" s="405">
        <v>547.27958000000001</v>
      </c>
      <c r="J102" s="405">
        <v>-191.28024666666659</v>
      </c>
      <c r="K102" s="407">
        <v>0.30875380720680773</v>
      </c>
      <c r="L102" s="123"/>
      <c r="M102" s="403" t="str">
        <f t="shared" si="1"/>
        <v>X</v>
      </c>
    </row>
    <row r="103" spans="1:13" ht="14.45" customHeight="1" x14ac:dyDescent="0.2">
      <c r="A103" s="408" t="s">
        <v>334</v>
      </c>
      <c r="B103" s="404">
        <v>1498.73</v>
      </c>
      <c r="C103" s="405">
        <v>1468.4617499999999</v>
      </c>
      <c r="D103" s="405">
        <v>-30.26825000000008</v>
      </c>
      <c r="E103" s="406">
        <v>0.97980406744376902</v>
      </c>
      <c r="F103" s="404">
        <v>1772.543584</v>
      </c>
      <c r="G103" s="405">
        <v>738.55982666666659</v>
      </c>
      <c r="H103" s="405">
        <v>105.22525</v>
      </c>
      <c r="I103" s="405">
        <v>547.27958000000001</v>
      </c>
      <c r="J103" s="405">
        <v>-191.28024666666659</v>
      </c>
      <c r="K103" s="407">
        <v>0.30875380720680773</v>
      </c>
      <c r="L103" s="123"/>
      <c r="M103" s="403" t="str">
        <f t="shared" si="1"/>
        <v/>
      </c>
    </row>
    <row r="104" spans="1:13" ht="14.45" customHeight="1" x14ac:dyDescent="0.2">
      <c r="A104" s="408" t="s">
        <v>335</v>
      </c>
      <c r="B104" s="404">
        <v>4163.1000000000004</v>
      </c>
      <c r="C104" s="405">
        <v>4061.30269</v>
      </c>
      <c r="D104" s="405">
        <v>-101.79731000000038</v>
      </c>
      <c r="E104" s="406">
        <v>0.97554771444356359</v>
      </c>
      <c r="F104" s="404">
        <v>4884.3423223</v>
      </c>
      <c r="G104" s="405">
        <v>2035.1426342916668</v>
      </c>
      <c r="H104" s="405">
        <v>289.96208000000001</v>
      </c>
      <c r="I104" s="405">
        <v>1508.06771</v>
      </c>
      <c r="J104" s="405">
        <v>-527.07492429166678</v>
      </c>
      <c r="K104" s="407">
        <v>0.3087555315512493</v>
      </c>
      <c r="L104" s="123"/>
      <c r="M104" s="403" t="str">
        <f t="shared" si="1"/>
        <v>X</v>
      </c>
    </row>
    <row r="105" spans="1:13" ht="14.45" customHeight="1" x14ac:dyDescent="0.2">
      <c r="A105" s="408" t="s">
        <v>336</v>
      </c>
      <c r="B105" s="404">
        <v>4163.1000000000004</v>
      </c>
      <c r="C105" s="405">
        <v>4061.30269</v>
      </c>
      <c r="D105" s="405">
        <v>-101.79731000000038</v>
      </c>
      <c r="E105" s="406">
        <v>0.97554771444356359</v>
      </c>
      <c r="F105" s="404">
        <v>4884.3423223</v>
      </c>
      <c r="G105" s="405">
        <v>2035.1426342916668</v>
      </c>
      <c r="H105" s="405">
        <v>289.96208000000001</v>
      </c>
      <c r="I105" s="405">
        <v>1508.06771</v>
      </c>
      <c r="J105" s="405">
        <v>-527.07492429166678</v>
      </c>
      <c r="K105" s="407">
        <v>0.3087555315512493</v>
      </c>
      <c r="L105" s="123"/>
      <c r="M105" s="403" t="str">
        <f t="shared" si="1"/>
        <v/>
      </c>
    </row>
    <row r="106" spans="1:13" ht="14.45" customHeight="1" x14ac:dyDescent="0.2">
      <c r="A106" s="408" t="s">
        <v>337</v>
      </c>
      <c r="B106" s="404">
        <v>69.017759999999996</v>
      </c>
      <c r="C106" s="405">
        <v>0</v>
      </c>
      <c r="D106" s="405">
        <v>-69.017759999999996</v>
      </c>
      <c r="E106" s="406">
        <v>0</v>
      </c>
      <c r="F106" s="404">
        <v>81.497951700000002</v>
      </c>
      <c r="G106" s="405">
        <v>33.957479875000004</v>
      </c>
      <c r="H106" s="405">
        <v>0</v>
      </c>
      <c r="I106" s="405">
        <v>0</v>
      </c>
      <c r="J106" s="405">
        <v>-33.957479875000004</v>
      </c>
      <c r="K106" s="407">
        <v>0</v>
      </c>
      <c r="L106" s="123"/>
      <c r="M106" s="403" t="str">
        <f t="shared" si="1"/>
        <v/>
      </c>
    </row>
    <row r="107" spans="1:13" ht="14.45" customHeight="1" x14ac:dyDescent="0.2">
      <c r="A107" s="408" t="s">
        <v>338</v>
      </c>
      <c r="B107" s="404">
        <v>69.017759999999996</v>
      </c>
      <c r="C107" s="405">
        <v>0</v>
      </c>
      <c r="D107" s="405">
        <v>-69.017759999999996</v>
      </c>
      <c r="E107" s="406">
        <v>0</v>
      </c>
      <c r="F107" s="404">
        <v>81.497951700000002</v>
      </c>
      <c r="G107" s="405">
        <v>33.957479875000004</v>
      </c>
      <c r="H107" s="405">
        <v>0</v>
      </c>
      <c r="I107" s="405">
        <v>0</v>
      </c>
      <c r="J107" s="405">
        <v>-33.957479875000004</v>
      </c>
      <c r="K107" s="407">
        <v>0</v>
      </c>
      <c r="L107" s="123"/>
      <c r="M107" s="403" t="str">
        <f t="shared" si="1"/>
        <v>X</v>
      </c>
    </row>
    <row r="108" spans="1:13" ht="14.45" customHeight="1" x14ac:dyDescent="0.2">
      <c r="A108" s="408" t="s">
        <v>339</v>
      </c>
      <c r="B108" s="404">
        <v>69.017759999999996</v>
      </c>
      <c r="C108" s="405">
        <v>0</v>
      </c>
      <c r="D108" s="405">
        <v>-69.017759999999996</v>
      </c>
      <c r="E108" s="406">
        <v>0</v>
      </c>
      <c r="F108" s="404">
        <v>81.497951700000002</v>
      </c>
      <c r="G108" s="405">
        <v>33.957479875000004</v>
      </c>
      <c r="H108" s="405">
        <v>0</v>
      </c>
      <c r="I108" s="405">
        <v>0</v>
      </c>
      <c r="J108" s="405">
        <v>-33.957479875000004</v>
      </c>
      <c r="K108" s="407">
        <v>0</v>
      </c>
      <c r="L108" s="123"/>
      <c r="M108" s="403" t="str">
        <f t="shared" si="1"/>
        <v/>
      </c>
    </row>
    <row r="109" spans="1:13" ht="14.45" customHeight="1" x14ac:dyDescent="0.2">
      <c r="A109" s="408" t="s">
        <v>340</v>
      </c>
      <c r="B109" s="404">
        <v>334.98</v>
      </c>
      <c r="C109" s="405">
        <v>326.39618000000002</v>
      </c>
      <c r="D109" s="405">
        <v>-8.5838200000000029</v>
      </c>
      <c r="E109" s="406">
        <v>0.97437512687324612</v>
      </c>
      <c r="F109" s="404">
        <v>397.01311719999995</v>
      </c>
      <c r="G109" s="405">
        <v>165.42213216666664</v>
      </c>
      <c r="H109" s="405">
        <v>23.61544</v>
      </c>
      <c r="I109" s="405">
        <v>122.84071</v>
      </c>
      <c r="J109" s="405">
        <v>-42.581422166666641</v>
      </c>
      <c r="K109" s="407">
        <v>0.30941222009578484</v>
      </c>
      <c r="L109" s="123"/>
      <c r="M109" s="403" t="str">
        <f t="shared" si="1"/>
        <v/>
      </c>
    </row>
    <row r="110" spans="1:13" ht="14.45" customHeight="1" x14ac:dyDescent="0.2">
      <c r="A110" s="408" t="s">
        <v>341</v>
      </c>
      <c r="B110" s="404">
        <v>334.98</v>
      </c>
      <c r="C110" s="405">
        <v>326.39618000000002</v>
      </c>
      <c r="D110" s="405">
        <v>-8.5838200000000029</v>
      </c>
      <c r="E110" s="406">
        <v>0.97437512687324612</v>
      </c>
      <c r="F110" s="404">
        <v>397.01311719999995</v>
      </c>
      <c r="G110" s="405">
        <v>165.42213216666664</v>
      </c>
      <c r="H110" s="405">
        <v>23.61544</v>
      </c>
      <c r="I110" s="405">
        <v>122.84071</v>
      </c>
      <c r="J110" s="405">
        <v>-42.581422166666641</v>
      </c>
      <c r="K110" s="407">
        <v>0.30941222009578484</v>
      </c>
      <c r="L110" s="123"/>
      <c r="M110" s="403" t="str">
        <f t="shared" si="1"/>
        <v>X</v>
      </c>
    </row>
    <row r="111" spans="1:13" ht="14.45" customHeight="1" x14ac:dyDescent="0.2">
      <c r="A111" s="408" t="s">
        <v>342</v>
      </c>
      <c r="B111" s="404">
        <v>334.98</v>
      </c>
      <c r="C111" s="405">
        <v>326.39618000000002</v>
      </c>
      <c r="D111" s="405">
        <v>-8.5838200000000029</v>
      </c>
      <c r="E111" s="406">
        <v>0.97437512687324612</v>
      </c>
      <c r="F111" s="404">
        <v>397.01311719999995</v>
      </c>
      <c r="G111" s="405">
        <v>165.42213216666664</v>
      </c>
      <c r="H111" s="405">
        <v>23.61544</v>
      </c>
      <c r="I111" s="405">
        <v>122.84071</v>
      </c>
      <c r="J111" s="405">
        <v>-42.581422166666641</v>
      </c>
      <c r="K111" s="407">
        <v>0.30941222009578484</v>
      </c>
      <c r="L111" s="123"/>
      <c r="M111" s="403" t="str">
        <f t="shared" si="1"/>
        <v/>
      </c>
    </row>
    <row r="112" spans="1:13" ht="14.45" customHeight="1" x14ac:dyDescent="0.2">
      <c r="A112" s="408" t="s">
        <v>343</v>
      </c>
      <c r="B112" s="404">
        <v>0</v>
      </c>
      <c r="C112" s="405">
        <v>0</v>
      </c>
      <c r="D112" s="405">
        <v>0</v>
      </c>
      <c r="E112" s="406">
        <v>0</v>
      </c>
      <c r="F112" s="404">
        <v>0</v>
      </c>
      <c r="G112" s="405">
        <v>0</v>
      </c>
      <c r="H112" s="405">
        <v>0</v>
      </c>
      <c r="I112" s="405">
        <v>0.53900000000000003</v>
      </c>
      <c r="J112" s="405">
        <v>0.53900000000000003</v>
      </c>
      <c r="K112" s="407">
        <v>0</v>
      </c>
      <c r="L112" s="123"/>
      <c r="M112" s="403" t="str">
        <f t="shared" si="1"/>
        <v/>
      </c>
    </row>
    <row r="113" spans="1:13" ht="14.45" customHeight="1" x14ac:dyDescent="0.2">
      <c r="A113" s="408" t="s">
        <v>344</v>
      </c>
      <c r="B113" s="404">
        <v>0</v>
      </c>
      <c r="C113" s="405">
        <v>0</v>
      </c>
      <c r="D113" s="405">
        <v>0</v>
      </c>
      <c r="E113" s="406">
        <v>0</v>
      </c>
      <c r="F113" s="404">
        <v>0</v>
      </c>
      <c r="G113" s="405">
        <v>0</v>
      </c>
      <c r="H113" s="405">
        <v>0</v>
      </c>
      <c r="I113" s="405">
        <v>0.53900000000000003</v>
      </c>
      <c r="J113" s="405">
        <v>0.53900000000000003</v>
      </c>
      <c r="K113" s="407">
        <v>0</v>
      </c>
      <c r="L113" s="123"/>
      <c r="M113" s="403" t="str">
        <f t="shared" si="1"/>
        <v>X</v>
      </c>
    </row>
    <row r="114" spans="1:13" ht="14.45" customHeight="1" x14ac:dyDescent="0.2">
      <c r="A114" s="408" t="s">
        <v>345</v>
      </c>
      <c r="B114" s="404">
        <v>0</v>
      </c>
      <c r="C114" s="405">
        <v>0</v>
      </c>
      <c r="D114" s="405">
        <v>0</v>
      </c>
      <c r="E114" s="406">
        <v>0</v>
      </c>
      <c r="F114" s="404">
        <v>0</v>
      </c>
      <c r="G114" s="405">
        <v>0</v>
      </c>
      <c r="H114" s="405">
        <v>0</v>
      </c>
      <c r="I114" s="405">
        <v>0.53900000000000003</v>
      </c>
      <c r="J114" s="405">
        <v>0.53900000000000003</v>
      </c>
      <c r="K114" s="407">
        <v>0</v>
      </c>
      <c r="L114" s="123"/>
      <c r="M114" s="403" t="str">
        <f t="shared" si="1"/>
        <v/>
      </c>
    </row>
    <row r="115" spans="1:13" ht="14.45" customHeight="1" x14ac:dyDescent="0.2">
      <c r="A115" s="408" t="s">
        <v>346</v>
      </c>
      <c r="B115" s="404">
        <v>19.677291</v>
      </c>
      <c r="C115" s="405">
        <v>150.49845000000002</v>
      </c>
      <c r="D115" s="405">
        <v>130.82115900000002</v>
      </c>
      <c r="E115" s="406">
        <v>7.6483317749379234</v>
      </c>
      <c r="F115" s="404">
        <v>109.817868</v>
      </c>
      <c r="G115" s="405">
        <v>45.757444999999997</v>
      </c>
      <c r="H115" s="405">
        <v>7</v>
      </c>
      <c r="I115" s="405">
        <v>17.565999999999999</v>
      </c>
      <c r="J115" s="405">
        <v>-28.191444999999998</v>
      </c>
      <c r="K115" s="407">
        <v>0.15995575510535315</v>
      </c>
      <c r="L115" s="123"/>
      <c r="M115" s="403" t="str">
        <f t="shared" si="1"/>
        <v/>
      </c>
    </row>
    <row r="116" spans="1:13" ht="14.45" customHeight="1" x14ac:dyDescent="0.2">
      <c r="A116" s="408" t="s">
        <v>347</v>
      </c>
      <c r="B116" s="404">
        <v>0</v>
      </c>
      <c r="C116" s="405">
        <v>50</v>
      </c>
      <c r="D116" s="405">
        <v>50</v>
      </c>
      <c r="E116" s="406">
        <v>0</v>
      </c>
      <c r="F116" s="404">
        <v>0</v>
      </c>
      <c r="G116" s="405">
        <v>0</v>
      </c>
      <c r="H116" s="405">
        <v>0</v>
      </c>
      <c r="I116" s="405">
        <v>0</v>
      </c>
      <c r="J116" s="405">
        <v>0</v>
      </c>
      <c r="K116" s="407">
        <v>0</v>
      </c>
      <c r="L116" s="123"/>
      <c r="M116" s="403" t="str">
        <f t="shared" si="1"/>
        <v/>
      </c>
    </row>
    <row r="117" spans="1:13" ht="14.45" customHeight="1" x14ac:dyDescent="0.2">
      <c r="A117" s="408" t="s">
        <v>348</v>
      </c>
      <c r="B117" s="404">
        <v>0</v>
      </c>
      <c r="C117" s="405">
        <v>50</v>
      </c>
      <c r="D117" s="405">
        <v>50</v>
      </c>
      <c r="E117" s="406">
        <v>0</v>
      </c>
      <c r="F117" s="404">
        <v>0</v>
      </c>
      <c r="G117" s="405">
        <v>0</v>
      </c>
      <c r="H117" s="405">
        <v>0</v>
      </c>
      <c r="I117" s="405">
        <v>0</v>
      </c>
      <c r="J117" s="405">
        <v>0</v>
      </c>
      <c r="K117" s="407">
        <v>0</v>
      </c>
      <c r="L117" s="123"/>
      <c r="M117" s="403" t="str">
        <f t="shared" si="1"/>
        <v>X</v>
      </c>
    </row>
    <row r="118" spans="1:13" ht="14.45" customHeight="1" x14ac:dyDescent="0.2">
      <c r="A118" s="408" t="s">
        <v>349</v>
      </c>
      <c r="B118" s="404">
        <v>0</v>
      </c>
      <c r="C118" s="405">
        <v>50</v>
      </c>
      <c r="D118" s="405">
        <v>50</v>
      </c>
      <c r="E118" s="406">
        <v>0</v>
      </c>
      <c r="F118" s="404">
        <v>0</v>
      </c>
      <c r="G118" s="405">
        <v>0</v>
      </c>
      <c r="H118" s="405">
        <v>0</v>
      </c>
      <c r="I118" s="405">
        <v>0</v>
      </c>
      <c r="J118" s="405">
        <v>0</v>
      </c>
      <c r="K118" s="407">
        <v>0</v>
      </c>
      <c r="L118" s="123"/>
      <c r="M118" s="403" t="str">
        <f t="shared" si="1"/>
        <v/>
      </c>
    </row>
    <row r="119" spans="1:13" ht="14.45" customHeight="1" x14ac:dyDescent="0.2">
      <c r="A119" s="408" t="s">
        <v>350</v>
      </c>
      <c r="B119" s="404">
        <v>19.677291</v>
      </c>
      <c r="C119" s="405">
        <v>100.49844999999999</v>
      </c>
      <c r="D119" s="405">
        <v>80.821158999999994</v>
      </c>
      <c r="E119" s="406">
        <v>5.1073315935613284</v>
      </c>
      <c r="F119" s="404">
        <v>109.817868</v>
      </c>
      <c r="G119" s="405">
        <v>45.757444999999997</v>
      </c>
      <c r="H119" s="405">
        <v>7</v>
      </c>
      <c r="I119" s="405">
        <v>17.565999999999999</v>
      </c>
      <c r="J119" s="405">
        <v>-28.191444999999998</v>
      </c>
      <c r="K119" s="407">
        <v>0.15995575510535315</v>
      </c>
      <c r="L119" s="123"/>
      <c r="M119" s="403" t="str">
        <f t="shared" si="1"/>
        <v/>
      </c>
    </row>
    <row r="120" spans="1:13" ht="14.45" customHeight="1" x14ac:dyDescent="0.2">
      <c r="A120" s="408" t="s">
        <v>351</v>
      </c>
      <c r="B120" s="404">
        <v>0</v>
      </c>
      <c r="C120" s="405">
        <v>77.696449999999999</v>
      </c>
      <c r="D120" s="405">
        <v>77.696449999999999</v>
      </c>
      <c r="E120" s="406">
        <v>0</v>
      </c>
      <c r="F120" s="404">
        <v>86.193319200000005</v>
      </c>
      <c r="G120" s="405">
        <v>35.913882999999998</v>
      </c>
      <c r="H120" s="405">
        <v>2</v>
      </c>
      <c r="I120" s="405">
        <v>7.5659999999999998</v>
      </c>
      <c r="J120" s="405">
        <v>-28.347882999999999</v>
      </c>
      <c r="K120" s="407">
        <v>8.7779425020680715E-2</v>
      </c>
      <c r="L120" s="123"/>
      <c r="M120" s="403" t="str">
        <f t="shared" si="1"/>
        <v>X</v>
      </c>
    </row>
    <row r="121" spans="1:13" ht="14.45" customHeight="1" x14ac:dyDescent="0.2">
      <c r="A121" s="408" t="s">
        <v>352</v>
      </c>
      <c r="B121" s="404">
        <v>0</v>
      </c>
      <c r="C121" s="405">
        <v>1.1194500000000001</v>
      </c>
      <c r="D121" s="405">
        <v>1.1194500000000001</v>
      </c>
      <c r="E121" s="406">
        <v>0</v>
      </c>
      <c r="F121" s="404">
        <v>1.1939412</v>
      </c>
      <c r="G121" s="405">
        <v>0.49747550000000001</v>
      </c>
      <c r="H121" s="405">
        <v>0</v>
      </c>
      <c r="I121" s="405">
        <v>0</v>
      </c>
      <c r="J121" s="405">
        <v>-0.49747550000000001</v>
      </c>
      <c r="K121" s="407">
        <v>0</v>
      </c>
      <c r="L121" s="123"/>
      <c r="M121" s="403" t="str">
        <f t="shared" si="1"/>
        <v/>
      </c>
    </row>
    <row r="122" spans="1:13" ht="14.45" customHeight="1" x14ac:dyDescent="0.2">
      <c r="A122" s="408" t="s">
        <v>353</v>
      </c>
      <c r="B122" s="404">
        <v>0</v>
      </c>
      <c r="C122" s="405">
        <v>76.576999999999998</v>
      </c>
      <c r="D122" s="405">
        <v>76.576999999999998</v>
      </c>
      <c r="E122" s="406">
        <v>0</v>
      </c>
      <c r="F122" s="404">
        <v>84.999377999999993</v>
      </c>
      <c r="G122" s="405">
        <v>35.416407499999998</v>
      </c>
      <c r="H122" s="405">
        <v>2</v>
      </c>
      <c r="I122" s="405">
        <v>7.5659999999999998</v>
      </c>
      <c r="J122" s="405">
        <v>-27.850407499999999</v>
      </c>
      <c r="K122" s="407">
        <v>8.9012416067326988E-2</v>
      </c>
      <c r="L122" s="123"/>
      <c r="M122" s="403" t="str">
        <f t="shared" si="1"/>
        <v/>
      </c>
    </row>
    <row r="123" spans="1:13" ht="14.45" customHeight="1" x14ac:dyDescent="0.2">
      <c r="A123" s="408" t="s">
        <v>354</v>
      </c>
      <c r="B123" s="404">
        <v>19.677291</v>
      </c>
      <c r="C123" s="405">
        <v>20.5</v>
      </c>
      <c r="D123" s="405">
        <v>0.82270899999999969</v>
      </c>
      <c r="E123" s="406">
        <v>1.041810074364403</v>
      </c>
      <c r="F123" s="404">
        <v>21.757786800000002</v>
      </c>
      <c r="G123" s="405">
        <v>9.065744500000001</v>
      </c>
      <c r="H123" s="405">
        <v>5</v>
      </c>
      <c r="I123" s="405">
        <v>10</v>
      </c>
      <c r="J123" s="405">
        <v>0.93425549999999902</v>
      </c>
      <c r="K123" s="407">
        <v>0.45960556980914985</v>
      </c>
      <c r="L123" s="123"/>
      <c r="M123" s="403" t="str">
        <f t="shared" si="1"/>
        <v>X</v>
      </c>
    </row>
    <row r="124" spans="1:13" ht="14.45" customHeight="1" x14ac:dyDescent="0.2">
      <c r="A124" s="408" t="s">
        <v>355</v>
      </c>
      <c r="B124" s="404">
        <v>19.677291</v>
      </c>
      <c r="C124" s="405">
        <v>20.5</v>
      </c>
      <c r="D124" s="405">
        <v>0.82270899999999969</v>
      </c>
      <c r="E124" s="406">
        <v>1.041810074364403</v>
      </c>
      <c r="F124" s="404">
        <v>21.757786800000002</v>
      </c>
      <c r="G124" s="405">
        <v>9.065744500000001</v>
      </c>
      <c r="H124" s="405">
        <v>5</v>
      </c>
      <c r="I124" s="405">
        <v>10</v>
      </c>
      <c r="J124" s="405">
        <v>0.93425549999999902</v>
      </c>
      <c r="K124" s="407">
        <v>0.45960556980914985</v>
      </c>
      <c r="L124" s="123"/>
      <c r="M124" s="403" t="str">
        <f t="shared" si="1"/>
        <v/>
      </c>
    </row>
    <row r="125" spans="1:13" ht="14.45" customHeight="1" x14ac:dyDescent="0.2">
      <c r="A125" s="408" t="s">
        <v>356</v>
      </c>
      <c r="B125" s="404">
        <v>0</v>
      </c>
      <c r="C125" s="405">
        <v>0.5</v>
      </c>
      <c r="D125" s="405">
        <v>0.5</v>
      </c>
      <c r="E125" s="406">
        <v>0</v>
      </c>
      <c r="F125" s="404">
        <v>0.20087639999999998</v>
      </c>
      <c r="G125" s="405">
        <v>8.3698499999999995E-2</v>
      </c>
      <c r="H125" s="405">
        <v>0</v>
      </c>
      <c r="I125" s="405">
        <v>0</v>
      </c>
      <c r="J125" s="405">
        <v>-8.3698499999999995E-2</v>
      </c>
      <c r="K125" s="407">
        <v>0</v>
      </c>
      <c r="L125" s="123"/>
      <c r="M125" s="403" t="str">
        <f t="shared" si="1"/>
        <v>X</v>
      </c>
    </row>
    <row r="126" spans="1:13" ht="14.45" customHeight="1" x14ac:dyDescent="0.2">
      <c r="A126" s="408" t="s">
        <v>357</v>
      </c>
      <c r="B126" s="404">
        <v>0</v>
      </c>
      <c r="C126" s="405">
        <v>0.5</v>
      </c>
      <c r="D126" s="405">
        <v>0.5</v>
      </c>
      <c r="E126" s="406">
        <v>0</v>
      </c>
      <c r="F126" s="404">
        <v>0.20087639999999998</v>
      </c>
      <c r="G126" s="405">
        <v>8.3698499999999995E-2</v>
      </c>
      <c r="H126" s="405">
        <v>0</v>
      </c>
      <c r="I126" s="405">
        <v>0</v>
      </c>
      <c r="J126" s="405">
        <v>-8.3698499999999995E-2</v>
      </c>
      <c r="K126" s="407">
        <v>0</v>
      </c>
      <c r="L126" s="123"/>
      <c r="M126" s="403" t="str">
        <f t="shared" si="1"/>
        <v/>
      </c>
    </row>
    <row r="127" spans="1:13" ht="14.45" customHeight="1" x14ac:dyDescent="0.2">
      <c r="A127" s="408" t="s">
        <v>358</v>
      </c>
      <c r="B127" s="404">
        <v>0</v>
      </c>
      <c r="C127" s="405">
        <v>1.802</v>
      </c>
      <c r="D127" s="405">
        <v>1.802</v>
      </c>
      <c r="E127" s="406">
        <v>0</v>
      </c>
      <c r="F127" s="404">
        <v>1.6658856</v>
      </c>
      <c r="G127" s="405">
        <v>0.69411899999999993</v>
      </c>
      <c r="H127" s="405">
        <v>0</v>
      </c>
      <c r="I127" s="405">
        <v>0</v>
      </c>
      <c r="J127" s="405">
        <v>-0.69411899999999993</v>
      </c>
      <c r="K127" s="407">
        <v>0</v>
      </c>
      <c r="L127" s="123"/>
      <c r="M127" s="403" t="str">
        <f t="shared" si="1"/>
        <v>X</v>
      </c>
    </row>
    <row r="128" spans="1:13" ht="14.45" customHeight="1" x14ac:dyDescent="0.2">
      <c r="A128" s="408" t="s">
        <v>359</v>
      </c>
      <c r="B128" s="404">
        <v>0</v>
      </c>
      <c r="C128" s="405">
        <v>1.802</v>
      </c>
      <c r="D128" s="405">
        <v>1.802</v>
      </c>
      <c r="E128" s="406">
        <v>0</v>
      </c>
      <c r="F128" s="404">
        <v>1.6658856</v>
      </c>
      <c r="G128" s="405">
        <v>0.69411899999999993</v>
      </c>
      <c r="H128" s="405">
        <v>0</v>
      </c>
      <c r="I128" s="405">
        <v>0</v>
      </c>
      <c r="J128" s="405">
        <v>-0.69411899999999993</v>
      </c>
      <c r="K128" s="407">
        <v>0</v>
      </c>
      <c r="L128" s="123"/>
      <c r="M128" s="403" t="str">
        <f t="shared" si="1"/>
        <v/>
      </c>
    </row>
    <row r="129" spans="1:13" ht="14.45" customHeight="1" x14ac:dyDescent="0.2">
      <c r="A129" s="408" t="s">
        <v>360</v>
      </c>
      <c r="B129" s="404">
        <v>1347.000016</v>
      </c>
      <c r="C129" s="405">
        <v>1365.49576</v>
      </c>
      <c r="D129" s="405">
        <v>18.495744000000059</v>
      </c>
      <c r="E129" s="406">
        <v>1.0137310644248723</v>
      </c>
      <c r="F129" s="404">
        <v>1599.9227605999999</v>
      </c>
      <c r="G129" s="405">
        <v>666.63448358333324</v>
      </c>
      <c r="H129" s="405">
        <v>143.40285999999998</v>
      </c>
      <c r="I129" s="405">
        <v>711.14830000000006</v>
      </c>
      <c r="J129" s="405">
        <v>44.513816416666828</v>
      </c>
      <c r="K129" s="407">
        <v>0.44448914504679377</v>
      </c>
      <c r="L129" s="123"/>
      <c r="M129" s="403" t="str">
        <f t="shared" si="1"/>
        <v/>
      </c>
    </row>
    <row r="130" spans="1:13" ht="14.45" customHeight="1" x14ac:dyDescent="0.2">
      <c r="A130" s="408" t="s">
        <v>361</v>
      </c>
      <c r="B130" s="404">
        <v>1271.000016</v>
      </c>
      <c r="C130" s="405">
        <v>1242.7909199999999</v>
      </c>
      <c r="D130" s="405">
        <v>-28.209096000000045</v>
      </c>
      <c r="E130" s="406">
        <v>0.97780558957915853</v>
      </c>
      <c r="F130" s="404">
        <v>1599.9227605999999</v>
      </c>
      <c r="G130" s="405">
        <v>666.63448358333324</v>
      </c>
      <c r="H130" s="405">
        <v>143.40285999999998</v>
      </c>
      <c r="I130" s="405">
        <v>717.0163</v>
      </c>
      <c r="J130" s="405">
        <v>50.381816416666766</v>
      </c>
      <c r="K130" s="407">
        <v>0.44815682210252822</v>
      </c>
      <c r="L130" s="123"/>
      <c r="M130" s="403" t="str">
        <f t="shared" si="1"/>
        <v/>
      </c>
    </row>
    <row r="131" spans="1:13" ht="14.45" customHeight="1" x14ac:dyDescent="0.2">
      <c r="A131" s="408" t="s">
        <v>362</v>
      </c>
      <c r="B131" s="404">
        <v>1271.000016</v>
      </c>
      <c r="C131" s="405">
        <v>1233.8379199999999</v>
      </c>
      <c r="D131" s="405">
        <v>-37.16209600000002</v>
      </c>
      <c r="E131" s="406">
        <v>0.97076152987239617</v>
      </c>
      <c r="F131" s="404">
        <v>1599.9227605999999</v>
      </c>
      <c r="G131" s="405">
        <v>666.63448358333324</v>
      </c>
      <c r="H131" s="405">
        <v>143.40285999999998</v>
      </c>
      <c r="I131" s="405">
        <v>717.0163</v>
      </c>
      <c r="J131" s="405">
        <v>50.381816416666766</v>
      </c>
      <c r="K131" s="407">
        <v>0.44815682210252822</v>
      </c>
      <c r="L131" s="123"/>
      <c r="M131" s="403" t="str">
        <f t="shared" si="1"/>
        <v>X</v>
      </c>
    </row>
    <row r="132" spans="1:13" ht="14.45" customHeight="1" x14ac:dyDescent="0.2">
      <c r="A132" s="408" t="s">
        <v>363</v>
      </c>
      <c r="B132" s="404">
        <v>44.000004000000004</v>
      </c>
      <c r="C132" s="405">
        <v>31.550789999999999</v>
      </c>
      <c r="D132" s="405">
        <v>-12.449214000000005</v>
      </c>
      <c r="E132" s="406">
        <v>0.71706334390333226</v>
      </c>
      <c r="F132" s="404">
        <v>11.824243200000002</v>
      </c>
      <c r="G132" s="405">
        <v>4.9267680000000009</v>
      </c>
      <c r="H132" s="405">
        <v>0.76158999999999999</v>
      </c>
      <c r="I132" s="405">
        <v>3.8079499999999999</v>
      </c>
      <c r="J132" s="405">
        <v>-1.118818000000001</v>
      </c>
      <c r="K132" s="407">
        <v>0.32204598092163728</v>
      </c>
      <c r="L132" s="123"/>
      <c r="M132" s="403" t="str">
        <f t="shared" si="1"/>
        <v/>
      </c>
    </row>
    <row r="133" spans="1:13" ht="14.45" customHeight="1" x14ac:dyDescent="0.2">
      <c r="A133" s="408" t="s">
        <v>364</v>
      </c>
      <c r="B133" s="404">
        <v>1175.000004</v>
      </c>
      <c r="C133" s="405">
        <v>1171.904</v>
      </c>
      <c r="D133" s="405">
        <v>-3.0960039999999935</v>
      </c>
      <c r="E133" s="406">
        <v>0.99736510298769332</v>
      </c>
      <c r="F133" s="404">
        <v>996.90337699999998</v>
      </c>
      <c r="G133" s="405">
        <v>415.37640708333333</v>
      </c>
      <c r="H133" s="405">
        <v>93.375</v>
      </c>
      <c r="I133" s="405">
        <v>466.87700000000001</v>
      </c>
      <c r="J133" s="405">
        <v>51.500592916666676</v>
      </c>
      <c r="K133" s="407">
        <v>0.46832723288086525</v>
      </c>
      <c r="L133" s="123"/>
      <c r="M133" s="403" t="str">
        <f t="shared" si="1"/>
        <v/>
      </c>
    </row>
    <row r="134" spans="1:13" ht="14.45" customHeight="1" x14ac:dyDescent="0.2">
      <c r="A134" s="408" t="s">
        <v>365</v>
      </c>
      <c r="B134" s="404">
        <v>44.000004000000004</v>
      </c>
      <c r="C134" s="405">
        <v>23.803999999999998</v>
      </c>
      <c r="D134" s="405">
        <v>-20.196004000000006</v>
      </c>
      <c r="E134" s="406">
        <v>0.54099995081818619</v>
      </c>
      <c r="F134" s="404">
        <v>19.86</v>
      </c>
      <c r="G134" s="405">
        <v>8.2750000000000004</v>
      </c>
      <c r="H134" s="405">
        <v>1.655</v>
      </c>
      <c r="I134" s="405">
        <v>8.2750000000000004</v>
      </c>
      <c r="J134" s="405">
        <v>0</v>
      </c>
      <c r="K134" s="407">
        <v>0.41666666666666669</v>
      </c>
      <c r="L134" s="123"/>
      <c r="M134" s="40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08" t="s">
        <v>366</v>
      </c>
      <c r="B135" s="404">
        <v>8.0000040000000006</v>
      </c>
      <c r="C135" s="405">
        <v>5.8111300000000004</v>
      </c>
      <c r="D135" s="405">
        <v>-2.1888740000000002</v>
      </c>
      <c r="E135" s="406">
        <v>0.72639088680455655</v>
      </c>
      <c r="F135" s="404">
        <v>1.6831404000000001</v>
      </c>
      <c r="G135" s="405">
        <v>0.70130850000000011</v>
      </c>
      <c r="H135" s="405">
        <v>0.14027000000000001</v>
      </c>
      <c r="I135" s="405">
        <v>0.70135000000000003</v>
      </c>
      <c r="J135" s="405">
        <v>4.1499999999916604E-5</v>
      </c>
      <c r="K135" s="407">
        <v>0.41669132295796596</v>
      </c>
      <c r="L135" s="123"/>
      <c r="M135" s="403" t="str">
        <f t="shared" si="2"/>
        <v/>
      </c>
    </row>
    <row r="136" spans="1:13" ht="14.45" customHeight="1" x14ac:dyDescent="0.2">
      <c r="A136" s="408" t="s">
        <v>367</v>
      </c>
      <c r="B136" s="404">
        <v>0</v>
      </c>
      <c r="C136" s="405">
        <v>0</v>
      </c>
      <c r="D136" s="405">
        <v>0</v>
      </c>
      <c r="E136" s="406">
        <v>0</v>
      </c>
      <c r="F136" s="404">
        <v>560.43600000000004</v>
      </c>
      <c r="G136" s="405">
        <v>233.51500000000001</v>
      </c>
      <c r="H136" s="405">
        <v>46.703000000000003</v>
      </c>
      <c r="I136" s="405">
        <v>233.51499999999999</v>
      </c>
      <c r="J136" s="405">
        <v>-2.8421709430404007E-14</v>
      </c>
      <c r="K136" s="407">
        <v>0.41666666666666663</v>
      </c>
      <c r="L136" s="123"/>
      <c r="M136" s="403" t="str">
        <f t="shared" si="2"/>
        <v/>
      </c>
    </row>
    <row r="137" spans="1:13" ht="14.45" customHeight="1" x14ac:dyDescent="0.2">
      <c r="A137" s="408" t="s">
        <v>368</v>
      </c>
      <c r="B137" s="404">
        <v>0</v>
      </c>
      <c r="C137" s="405">
        <v>0.76800000000000002</v>
      </c>
      <c r="D137" s="405">
        <v>0.76800000000000002</v>
      </c>
      <c r="E137" s="406">
        <v>0</v>
      </c>
      <c r="F137" s="404">
        <v>9.2159999999999993</v>
      </c>
      <c r="G137" s="405">
        <v>3.8399999999999994</v>
      </c>
      <c r="H137" s="405">
        <v>0.76800000000000002</v>
      </c>
      <c r="I137" s="405">
        <v>3.84</v>
      </c>
      <c r="J137" s="405">
        <v>4.4408920985006262E-16</v>
      </c>
      <c r="K137" s="407">
        <v>0.41666666666666669</v>
      </c>
      <c r="L137" s="123"/>
      <c r="M137" s="403" t="str">
        <f t="shared" si="2"/>
        <v/>
      </c>
    </row>
    <row r="138" spans="1:13" ht="14.45" customHeight="1" x14ac:dyDescent="0.2">
      <c r="A138" s="408" t="s">
        <v>369</v>
      </c>
      <c r="B138" s="404">
        <v>0</v>
      </c>
      <c r="C138" s="405">
        <v>8.9529999999999994</v>
      </c>
      <c r="D138" s="405">
        <v>8.9529999999999994</v>
      </c>
      <c r="E138" s="406">
        <v>0</v>
      </c>
      <c r="F138" s="404">
        <v>0</v>
      </c>
      <c r="G138" s="405">
        <v>0</v>
      </c>
      <c r="H138" s="405">
        <v>0</v>
      </c>
      <c r="I138" s="405">
        <v>0</v>
      </c>
      <c r="J138" s="405">
        <v>0</v>
      </c>
      <c r="K138" s="407">
        <v>0</v>
      </c>
      <c r="L138" s="123"/>
      <c r="M138" s="403" t="str">
        <f t="shared" si="2"/>
        <v>X</v>
      </c>
    </row>
    <row r="139" spans="1:13" ht="14.45" customHeight="1" x14ac:dyDescent="0.2">
      <c r="A139" s="408" t="s">
        <v>370</v>
      </c>
      <c r="B139" s="404">
        <v>0</v>
      </c>
      <c r="C139" s="405">
        <v>8.9529999999999994</v>
      </c>
      <c r="D139" s="405">
        <v>8.9529999999999994</v>
      </c>
      <c r="E139" s="406">
        <v>0</v>
      </c>
      <c r="F139" s="404">
        <v>0</v>
      </c>
      <c r="G139" s="405">
        <v>0</v>
      </c>
      <c r="H139" s="405">
        <v>0</v>
      </c>
      <c r="I139" s="405">
        <v>0</v>
      </c>
      <c r="J139" s="405">
        <v>0</v>
      </c>
      <c r="K139" s="407">
        <v>0</v>
      </c>
      <c r="L139" s="123"/>
      <c r="M139" s="403" t="str">
        <f t="shared" si="2"/>
        <v/>
      </c>
    </row>
    <row r="140" spans="1:13" ht="14.45" customHeight="1" x14ac:dyDescent="0.2">
      <c r="A140" s="408" t="s">
        <v>371</v>
      </c>
      <c r="B140" s="404">
        <v>76</v>
      </c>
      <c r="C140" s="405">
        <v>122.70483999999999</v>
      </c>
      <c r="D140" s="405">
        <v>46.70483999999999</v>
      </c>
      <c r="E140" s="406">
        <v>1.6145373684210524</v>
      </c>
      <c r="F140" s="404">
        <v>0</v>
      </c>
      <c r="G140" s="405">
        <v>0</v>
      </c>
      <c r="H140" s="405">
        <v>0</v>
      </c>
      <c r="I140" s="405">
        <v>-5.8680000000000003</v>
      </c>
      <c r="J140" s="405">
        <v>-5.8680000000000003</v>
      </c>
      <c r="K140" s="407">
        <v>0</v>
      </c>
      <c r="L140" s="123"/>
      <c r="M140" s="403" t="str">
        <f t="shared" si="2"/>
        <v/>
      </c>
    </row>
    <row r="141" spans="1:13" ht="14.45" customHeight="1" x14ac:dyDescent="0.2">
      <c r="A141" s="408" t="s">
        <v>372</v>
      </c>
      <c r="B141" s="404">
        <v>76</v>
      </c>
      <c r="C141" s="405">
        <v>75.601600000000005</v>
      </c>
      <c r="D141" s="405">
        <v>-0.3983999999999952</v>
      </c>
      <c r="E141" s="406">
        <v>0.99475789473684217</v>
      </c>
      <c r="F141" s="404">
        <v>0</v>
      </c>
      <c r="G141" s="405">
        <v>0</v>
      </c>
      <c r="H141" s="405">
        <v>0</v>
      </c>
      <c r="I141" s="405">
        <v>0</v>
      </c>
      <c r="J141" s="405">
        <v>0</v>
      </c>
      <c r="K141" s="407">
        <v>0</v>
      </c>
      <c r="L141" s="123"/>
      <c r="M141" s="403" t="str">
        <f t="shared" si="2"/>
        <v>X</v>
      </c>
    </row>
    <row r="142" spans="1:13" ht="14.45" customHeight="1" x14ac:dyDescent="0.2">
      <c r="A142" s="408" t="s">
        <v>373</v>
      </c>
      <c r="B142" s="404">
        <v>76</v>
      </c>
      <c r="C142" s="405">
        <v>75.601600000000005</v>
      </c>
      <c r="D142" s="405">
        <v>-0.3983999999999952</v>
      </c>
      <c r="E142" s="406">
        <v>0.99475789473684217</v>
      </c>
      <c r="F142" s="404">
        <v>0</v>
      </c>
      <c r="G142" s="405">
        <v>0</v>
      </c>
      <c r="H142" s="405">
        <v>0</v>
      </c>
      <c r="I142" s="405">
        <v>0</v>
      </c>
      <c r="J142" s="405">
        <v>0</v>
      </c>
      <c r="K142" s="407">
        <v>0</v>
      </c>
      <c r="L142" s="123"/>
      <c r="M142" s="403" t="str">
        <f t="shared" si="2"/>
        <v/>
      </c>
    </row>
    <row r="143" spans="1:13" ht="14.45" customHeight="1" x14ac:dyDescent="0.2">
      <c r="A143" s="408" t="s">
        <v>374</v>
      </c>
      <c r="B143" s="404">
        <v>0</v>
      </c>
      <c r="C143" s="405">
        <v>32.462240000000001</v>
      </c>
      <c r="D143" s="405">
        <v>32.462240000000001</v>
      </c>
      <c r="E143" s="406">
        <v>0</v>
      </c>
      <c r="F143" s="404">
        <v>0</v>
      </c>
      <c r="G143" s="405">
        <v>0</v>
      </c>
      <c r="H143" s="405">
        <v>0</v>
      </c>
      <c r="I143" s="405">
        <v>-5.8680000000000003</v>
      </c>
      <c r="J143" s="405">
        <v>-5.8680000000000003</v>
      </c>
      <c r="K143" s="407">
        <v>0</v>
      </c>
      <c r="L143" s="123"/>
      <c r="M143" s="403" t="str">
        <f t="shared" si="2"/>
        <v>X</v>
      </c>
    </row>
    <row r="144" spans="1:13" ht="14.45" customHeight="1" x14ac:dyDescent="0.2">
      <c r="A144" s="408" t="s">
        <v>375</v>
      </c>
      <c r="B144" s="404">
        <v>0</v>
      </c>
      <c r="C144" s="405">
        <v>4.1139999999999999</v>
      </c>
      <c r="D144" s="405">
        <v>4.1139999999999999</v>
      </c>
      <c r="E144" s="406">
        <v>0</v>
      </c>
      <c r="F144" s="404">
        <v>0</v>
      </c>
      <c r="G144" s="405">
        <v>0</v>
      </c>
      <c r="H144" s="405">
        <v>0</v>
      </c>
      <c r="I144" s="405">
        <v>0</v>
      </c>
      <c r="J144" s="405">
        <v>0</v>
      </c>
      <c r="K144" s="407">
        <v>0</v>
      </c>
      <c r="L144" s="123"/>
      <c r="M144" s="403" t="str">
        <f t="shared" si="2"/>
        <v/>
      </c>
    </row>
    <row r="145" spans="1:13" ht="14.45" customHeight="1" x14ac:dyDescent="0.2">
      <c r="A145" s="408" t="s">
        <v>376</v>
      </c>
      <c r="B145" s="404">
        <v>0</v>
      </c>
      <c r="C145" s="405">
        <v>28.348240000000001</v>
      </c>
      <c r="D145" s="405">
        <v>28.348240000000001</v>
      </c>
      <c r="E145" s="406">
        <v>0</v>
      </c>
      <c r="F145" s="404">
        <v>0</v>
      </c>
      <c r="G145" s="405">
        <v>0</v>
      </c>
      <c r="H145" s="405">
        <v>0</v>
      </c>
      <c r="I145" s="405">
        <v>-5.8680000000000003</v>
      </c>
      <c r="J145" s="405">
        <v>-5.8680000000000003</v>
      </c>
      <c r="K145" s="407">
        <v>0</v>
      </c>
      <c r="L145" s="123"/>
      <c r="M145" s="403" t="str">
        <f t="shared" si="2"/>
        <v/>
      </c>
    </row>
    <row r="146" spans="1:13" ht="14.45" customHeight="1" x14ac:dyDescent="0.2">
      <c r="A146" s="408" t="s">
        <v>377</v>
      </c>
      <c r="B146" s="404">
        <v>0</v>
      </c>
      <c r="C146" s="405">
        <v>14.641</v>
      </c>
      <c r="D146" s="405">
        <v>14.641</v>
      </c>
      <c r="E146" s="406">
        <v>0</v>
      </c>
      <c r="F146" s="404">
        <v>0</v>
      </c>
      <c r="G146" s="405">
        <v>0</v>
      </c>
      <c r="H146" s="405">
        <v>0</v>
      </c>
      <c r="I146" s="405">
        <v>0</v>
      </c>
      <c r="J146" s="405">
        <v>0</v>
      </c>
      <c r="K146" s="407">
        <v>0</v>
      </c>
      <c r="L146" s="123"/>
      <c r="M146" s="403" t="str">
        <f t="shared" si="2"/>
        <v>X</v>
      </c>
    </row>
    <row r="147" spans="1:13" ht="14.45" customHeight="1" x14ac:dyDescent="0.2">
      <c r="A147" s="408" t="s">
        <v>378</v>
      </c>
      <c r="B147" s="404">
        <v>0</v>
      </c>
      <c r="C147" s="405">
        <v>14.641</v>
      </c>
      <c r="D147" s="405">
        <v>14.641</v>
      </c>
      <c r="E147" s="406">
        <v>0</v>
      </c>
      <c r="F147" s="404">
        <v>0</v>
      </c>
      <c r="G147" s="405">
        <v>0</v>
      </c>
      <c r="H147" s="405">
        <v>0</v>
      </c>
      <c r="I147" s="405">
        <v>0</v>
      </c>
      <c r="J147" s="405">
        <v>0</v>
      </c>
      <c r="K147" s="407">
        <v>0</v>
      </c>
      <c r="L147" s="123"/>
      <c r="M147" s="403" t="str">
        <f t="shared" si="2"/>
        <v/>
      </c>
    </row>
    <row r="148" spans="1:13" ht="14.45" customHeight="1" x14ac:dyDescent="0.2">
      <c r="A148" s="408" t="s">
        <v>379</v>
      </c>
      <c r="B148" s="404">
        <v>0</v>
      </c>
      <c r="C148" s="405">
        <v>0.89791999999999994</v>
      </c>
      <c r="D148" s="405">
        <v>0.89791999999999994</v>
      </c>
      <c r="E148" s="406">
        <v>0</v>
      </c>
      <c r="F148" s="404">
        <v>1.0499904</v>
      </c>
      <c r="G148" s="405">
        <v>0.437496</v>
      </c>
      <c r="H148" s="405">
        <v>0</v>
      </c>
      <c r="I148" s="405">
        <v>1.82E-3</v>
      </c>
      <c r="J148" s="405">
        <v>-0.43567600000000001</v>
      </c>
      <c r="K148" s="407">
        <v>1.7333491810972749E-3</v>
      </c>
      <c r="L148" s="123"/>
      <c r="M148" s="403" t="str">
        <f t="shared" si="2"/>
        <v/>
      </c>
    </row>
    <row r="149" spans="1:13" ht="14.45" customHeight="1" x14ac:dyDescent="0.2">
      <c r="A149" s="408" t="s">
        <v>380</v>
      </c>
      <c r="B149" s="404">
        <v>0</v>
      </c>
      <c r="C149" s="405">
        <v>0.89791999999999994</v>
      </c>
      <c r="D149" s="405">
        <v>0.89791999999999994</v>
      </c>
      <c r="E149" s="406">
        <v>0</v>
      </c>
      <c r="F149" s="404">
        <v>1.0499904</v>
      </c>
      <c r="G149" s="405">
        <v>0.437496</v>
      </c>
      <c r="H149" s="405">
        <v>0</v>
      </c>
      <c r="I149" s="405">
        <v>1.82E-3</v>
      </c>
      <c r="J149" s="405">
        <v>-0.43567600000000001</v>
      </c>
      <c r="K149" s="407">
        <v>1.7333491810972749E-3</v>
      </c>
      <c r="L149" s="123"/>
      <c r="M149" s="403" t="str">
        <f t="shared" si="2"/>
        <v/>
      </c>
    </row>
    <row r="150" spans="1:13" ht="14.45" customHeight="1" x14ac:dyDescent="0.2">
      <c r="A150" s="408" t="s">
        <v>381</v>
      </c>
      <c r="B150" s="404">
        <v>0</v>
      </c>
      <c r="C150" s="405">
        <v>0.89791999999999994</v>
      </c>
      <c r="D150" s="405">
        <v>0.89791999999999994</v>
      </c>
      <c r="E150" s="406">
        <v>0</v>
      </c>
      <c r="F150" s="404">
        <v>1.0499904</v>
      </c>
      <c r="G150" s="405">
        <v>0.437496</v>
      </c>
      <c r="H150" s="405">
        <v>0</v>
      </c>
      <c r="I150" s="405">
        <v>1.82E-3</v>
      </c>
      <c r="J150" s="405">
        <v>-0.43567600000000001</v>
      </c>
      <c r="K150" s="407">
        <v>1.7333491810972749E-3</v>
      </c>
      <c r="L150" s="123"/>
      <c r="M150" s="403" t="str">
        <f t="shared" si="2"/>
        <v>X</v>
      </c>
    </row>
    <row r="151" spans="1:13" ht="14.45" customHeight="1" x14ac:dyDescent="0.2">
      <c r="A151" s="408" t="s">
        <v>382</v>
      </c>
      <c r="B151" s="404">
        <v>0</v>
      </c>
      <c r="C151" s="405">
        <v>0.89791999999999994</v>
      </c>
      <c r="D151" s="405">
        <v>0.89791999999999994</v>
      </c>
      <c r="E151" s="406">
        <v>0</v>
      </c>
      <c r="F151" s="404">
        <v>1.0499904</v>
      </c>
      <c r="G151" s="405">
        <v>0.437496</v>
      </c>
      <c r="H151" s="405">
        <v>0</v>
      </c>
      <c r="I151" s="405">
        <v>1.82E-3</v>
      </c>
      <c r="J151" s="405">
        <v>-0.43567600000000001</v>
      </c>
      <c r="K151" s="407">
        <v>1.7333491810972749E-3</v>
      </c>
      <c r="L151" s="123"/>
      <c r="M151" s="403" t="str">
        <f t="shared" si="2"/>
        <v/>
      </c>
    </row>
    <row r="152" spans="1:13" ht="14.45" customHeight="1" x14ac:dyDescent="0.2">
      <c r="A152" s="408" t="s">
        <v>383</v>
      </c>
      <c r="B152" s="404">
        <v>146685.538979</v>
      </c>
      <c r="C152" s="405">
        <v>129644.81492</v>
      </c>
      <c r="D152" s="405">
        <v>-17040.724059</v>
      </c>
      <c r="E152" s="406">
        <v>0.8838281934428478</v>
      </c>
      <c r="F152" s="404">
        <v>1053.133644</v>
      </c>
      <c r="G152" s="405">
        <v>438.80568500000004</v>
      </c>
      <c r="H152" s="405">
        <v>8824.5220600000011</v>
      </c>
      <c r="I152" s="405">
        <v>47534.24121</v>
      </c>
      <c r="J152" s="405">
        <v>47095.435525000001</v>
      </c>
      <c r="K152" s="407">
        <v>45.136001001217657</v>
      </c>
      <c r="L152" s="123"/>
      <c r="M152" s="403" t="str">
        <f t="shared" si="2"/>
        <v/>
      </c>
    </row>
    <row r="153" spans="1:13" ht="14.45" customHeight="1" x14ac:dyDescent="0.2">
      <c r="A153" s="408" t="s">
        <v>384</v>
      </c>
      <c r="B153" s="404">
        <v>146685.538979</v>
      </c>
      <c r="C153" s="405">
        <v>129171.28668999999</v>
      </c>
      <c r="D153" s="405">
        <v>-17514.252289000011</v>
      </c>
      <c r="E153" s="406">
        <v>0.88060000726106058</v>
      </c>
      <c r="F153" s="404">
        <v>972.20568759999992</v>
      </c>
      <c r="G153" s="405">
        <v>405.08570316666663</v>
      </c>
      <c r="H153" s="405">
        <v>8824.5220600000011</v>
      </c>
      <c r="I153" s="405">
        <v>47533.05229</v>
      </c>
      <c r="J153" s="405">
        <v>47127.966586833332</v>
      </c>
      <c r="K153" s="407">
        <v>48.891971005992296</v>
      </c>
      <c r="L153" s="123"/>
      <c r="M153" s="403" t="str">
        <f t="shared" si="2"/>
        <v/>
      </c>
    </row>
    <row r="154" spans="1:13" ht="14.45" customHeight="1" x14ac:dyDescent="0.2">
      <c r="A154" s="408" t="s">
        <v>385</v>
      </c>
      <c r="B154" s="404">
        <v>146685.538979</v>
      </c>
      <c r="C154" s="405">
        <v>129171.28668999999</v>
      </c>
      <c r="D154" s="405">
        <v>-17514.252289000011</v>
      </c>
      <c r="E154" s="406">
        <v>0.88060000726106058</v>
      </c>
      <c r="F154" s="404">
        <v>972.20568759999992</v>
      </c>
      <c r="G154" s="405">
        <v>405.08570316666663</v>
      </c>
      <c r="H154" s="405">
        <v>8824.5220600000011</v>
      </c>
      <c r="I154" s="405">
        <v>47533.05229</v>
      </c>
      <c r="J154" s="405">
        <v>47127.966586833332</v>
      </c>
      <c r="K154" s="407">
        <v>48.891971005992296</v>
      </c>
      <c r="L154" s="123"/>
      <c r="M154" s="403" t="str">
        <f t="shared" si="2"/>
        <v/>
      </c>
    </row>
    <row r="155" spans="1:13" ht="14.45" customHeight="1" x14ac:dyDescent="0.2">
      <c r="A155" s="408" t="s">
        <v>386</v>
      </c>
      <c r="B155" s="404">
        <v>1191.0318219999999</v>
      </c>
      <c r="C155" s="405">
        <v>990.3</v>
      </c>
      <c r="D155" s="405">
        <v>-200.73182199999997</v>
      </c>
      <c r="E155" s="406">
        <v>0.83146393044064282</v>
      </c>
      <c r="F155" s="404">
        <v>972.20568759999992</v>
      </c>
      <c r="G155" s="405">
        <v>405.08570316666663</v>
      </c>
      <c r="H155" s="405">
        <v>9.3000000000000007</v>
      </c>
      <c r="I155" s="405">
        <v>432.76053999999999</v>
      </c>
      <c r="J155" s="405">
        <v>27.674836833333359</v>
      </c>
      <c r="K155" s="407">
        <v>0.44513269724673027</v>
      </c>
      <c r="L155" s="123"/>
      <c r="M155" s="403" t="str">
        <f t="shared" si="2"/>
        <v>X</v>
      </c>
    </row>
    <row r="156" spans="1:13" ht="14.45" customHeight="1" x14ac:dyDescent="0.2">
      <c r="A156" s="408" t="s">
        <v>387</v>
      </c>
      <c r="B156" s="404">
        <v>1157.348156</v>
      </c>
      <c r="C156" s="405">
        <v>990.3</v>
      </c>
      <c r="D156" s="405">
        <v>-167.04815600000006</v>
      </c>
      <c r="E156" s="406">
        <v>0.85566300414099417</v>
      </c>
      <c r="F156" s="404">
        <v>972.20568759999992</v>
      </c>
      <c r="G156" s="405">
        <v>405.08570316666663</v>
      </c>
      <c r="H156" s="405">
        <v>9.3000000000000007</v>
      </c>
      <c r="I156" s="405">
        <v>428.3</v>
      </c>
      <c r="J156" s="405">
        <v>23.214296833333378</v>
      </c>
      <c r="K156" s="407">
        <v>0.44054463521737586</v>
      </c>
      <c r="L156" s="123"/>
      <c r="M156" s="403" t="str">
        <f t="shared" si="2"/>
        <v/>
      </c>
    </row>
    <row r="157" spans="1:13" ht="14.45" customHeight="1" x14ac:dyDescent="0.2">
      <c r="A157" s="408" t="s">
        <v>388</v>
      </c>
      <c r="B157" s="404">
        <v>26.968739000000003</v>
      </c>
      <c r="C157" s="405">
        <v>0</v>
      </c>
      <c r="D157" s="405">
        <v>-26.968739000000003</v>
      </c>
      <c r="E157" s="406">
        <v>0</v>
      </c>
      <c r="F157" s="404">
        <v>0</v>
      </c>
      <c r="G157" s="405">
        <v>0</v>
      </c>
      <c r="H157" s="405">
        <v>0</v>
      </c>
      <c r="I157" s="405">
        <v>4.4605399999999999</v>
      </c>
      <c r="J157" s="405">
        <v>4.4605399999999999</v>
      </c>
      <c r="K157" s="407">
        <v>0</v>
      </c>
      <c r="L157" s="123"/>
      <c r="M157" s="403" t="str">
        <f t="shared" si="2"/>
        <v/>
      </c>
    </row>
    <row r="158" spans="1:13" ht="14.45" customHeight="1" x14ac:dyDescent="0.2">
      <c r="A158" s="408" t="s">
        <v>389</v>
      </c>
      <c r="B158" s="404">
        <v>6.7149269999999994</v>
      </c>
      <c r="C158" s="405">
        <v>0</v>
      </c>
      <c r="D158" s="405">
        <v>-6.7149269999999994</v>
      </c>
      <c r="E158" s="406">
        <v>0</v>
      </c>
      <c r="F158" s="404">
        <v>0</v>
      </c>
      <c r="G158" s="405">
        <v>0</v>
      </c>
      <c r="H158" s="405">
        <v>0</v>
      </c>
      <c r="I158" s="405">
        <v>0</v>
      </c>
      <c r="J158" s="405">
        <v>0</v>
      </c>
      <c r="K158" s="407">
        <v>0</v>
      </c>
      <c r="L158" s="123"/>
      <c r="M158" s="403" t="str">
        <f t="shared" si="2"/>
        <v/>
      </c>
    </row>
    <row r="159" spans="1:13" ht="14.45" customHeight="1" x14ac:dyDescent="0.2">
      <c r="A159" s="408" t="s">
        <v>390</v>
      </c>
      <c r="B159" s="404">
        <v>165.145883</v>
      </c>
      <c r="C159" s="405">
        <v>181.34618</v>
      </c>
      <c r="D159" s="405">
        <v>16.200297000000006</v>
      </c>
      <c r="E159" s="406">
        <v>1.0980968868597227</v>
      </c>
      <c r="F159" s="404">
        <v>0</v>
      </c>
      <c r="G159" s="405">
        <v>0</v>
      </c>
      <c r="H159" s="405">
        <v>0</v>
      </c>
      <c r="I159" s="405">
        <v>50.781480000000002</v>
      </c>
      <c r="J159" s="405">
        <v>50.781480000000002</v>
      </c>
      <c r="K159" s="407">
        <v>0</v>
      </c>
      <c r="L159" s="123"/>
      <c r="M159" s="403" t="str">
        <f t="shared" si="2"/>
        <v>X</v>
      </c>
    </row>
    <row r="160" spans="1:13" ht="14.45" customHeight="1" x14ac:dyDescent="0.2">
      <c r="A160" s="408" t="s">
        <v>391</v>
      </c>
      <c r="B160" s="404">
        <v>28.302258999999999</v>
      </c>
      <c r="C160" s="405">
        <v>6.6711599999999995</v>
      </c>
      <c r="D160" s="405">
        <v>-21.631098999999999</v>
      </c>
      <c r="E160" s="406">
        <v>0.23571122008317427</v>
      </c>
      <c r="F160" s="404">
        <v>0</v>
      </c>
      <c r="G160" s="405">
        <v>0</v>
      </c>
      <c r="H160" s="405">
        <v>0</v>
      </c>
      <c r="I160" s="405">
        <v>10.797840000000001</v>
      </c>
      <c r="J160" s="405">
        <v>10.797840000000001</v>
      </c>
      <c r="K160" s="407">
        <v>0</v>
      </c>
      <c r="L160" s="123"/>
      <c r="M160" s="403" t="str">
        <f t="shared" si="2"/>
        <v/>
      </c>
    </row>
    <row r="161" spans="1:13" ht="14.45" customHeight="1" x14ac:dyDescent="0.2">
      <c r="A161" s="408" t="s">
        <v>392</v>
      </c>
      <c r="B161" s="404">
        <v>136.84362400000001</v>
      </c>
      <c r="C161" s="405">
        <v>174.67501999999999</v>
      </c>
      <c r="D161" s="405">
        <v>37.831395999999984</v>
      </c>
      <c r="E161" s="406">
        <v>1.2764571332896006</v>
      </c>
      <c r="F161" s="404">
        <v>0</v>
      </c>
      <c r="G161" s="405">
        <v>0</v>
      </c>
      <c r="H161" s="405">
        <v>0</v>
      </c>
      <c r="I161" s="405">
        <v>39.983640000000001</v>
      </c>
      <c r="J161" s="405">
        <v>39.983640000000001</v>
      </c>
      <c r="K161" s="407">
        <v>0</v>
      </c>
      <c r="L161" s="123"/>
      <c r="M161" s="403" t="str">
        <f t="shared" si="2"/>
        <v/>
      </c>
    </row>
    <row r="162" spans="1:13" ht="14.45" customHeight="1" x14ac:dyDescent="0.2">
      <c r="A162" s="408" t="s">
        <v>393</v>
      </c>
      <c r="B162" s="404">
        <v>145329.361274</v>
      </c>
      <c r="C162" s="405">
        <v>121470.81065</v>
      </c>
      <c r="D162" s="405">
        <v>-23858.550623999996</v>
      </c>
      <c r="E162" s="406">
        <v>0.83583117399781492</v>
      </c>
      <c r="F162" s="404">
        <v>0</v>
      </c>
      <c r="G162" s="405">
        <v>0</v>
      </c>
      <c r="H162" s="405">
        <v>8815.2220600000001</v>
      </c>
      <c r="I162" s="405">
        <v>47048.459860000003</v>
      </c>
      <c r="J162" s="405">
        <v>47048.459860000003</v>
      </c>
      <c r="K162" s="407">
        <v>0</v>
      </c>
      <c r="L162" s="123"/>
      <c r="M162" s="403" t="str">
        <f t="shared" si="2"/>
        <v>X</v>
      </c>
    </row>
    <row r="163" spans="1:13" ht="14.45" customHeight="1" x14ac:dyDescent="0.2">
      <c r="A163" s="408" t="s">
        <v>394</v>
      </c>
      <c r="B163" s="404">
        <v>145329.361274</v>
      </c>
      <c r="C163" s="405">
        <v>121470.81065</v>
      </c>
      <c r="D163" s="405">
        <v>-23858.550623999996</v>
      </c>
      <c r="E163" s="406">
        <v>0.83583117399781492</v>
      </c>
      <c r="F163" s="404">
        <v>0</v>
      </c>
      <c r="G163" s="405">
        <v>0</v>
      </c>
      <c r="H163" s="405">
        <v>8815.2220600000001</v>
      </c>
      <c r="I163" s="405">
        <v>47048.459860000003</v>
      </c>
      <c r="J163" s="405">
        <v>47048.459860000003</v>
      </c>
      <c r="K163" s="407">
        <v>0</v>
      </c>
      <c r="L163" s="123"/>
      <c r="M163" s="403" t="str">
        <f t="shared" si="2"/>
        <v/>
      </c>
    </row>
    <row r="164" spans="1:13" ht="14.45" customHeight="1" x14ac:dyDescent="0.2">
      <c r="A164" s="408" t="s">
        <v>395</v>
      </c>
      <c r="B164" s="404">
        <v>0</v>
      </c>
      <c r="C164" s="405">
        <v>6528.8298600000007</v>
      </c>
      <c r="D164" s="405">
        <v>6528.8298600000007</v>
      </c>
      <c r="E164" s="406">
        <v>0</v>
      </c>
      <c r="F164" s="404">
        <v>0</v>
      </c>
      <c r="G164" s="405">
        <v>0</v>
      </c>
      <c r="H164" s="405">
        <v>0</v>
      </c>
      <c r="I164" s="405">
        <v>1.0504100000000001</v>
      </c>
      <c r="J164" s="405">
        <v>1.0504100000000001</v>
      </c>
      <c r="K164" s="407">
        <v>0</v>
      </c>
      <c r="L164" s="123"/>
      <c r="M164" s="403" t="str">
        <f t="shared" si="2"/>
        <v>X</v>
      </c>
    </row>
    <row r="165" spans="1:13" ht="14.45" customHeight="1" x14ac:dyDescent="0.2">
      <c r="A165" s="408" t="s">
        <v>396</v>
      </c>
      <c r="B165" s="404">
        <v>0</v>
      </c>
      <c r="C165" s="405">
        <v>6528.8298600000007</v>
      </c>
      <c r="D165" s="405">
        <v>6528.8298600000007</v>
      </c>
      <c r="E165" s="406">
        <v>0</v>
      </c>
      <c r="F165" s="404">
        <v>0</v>
      </c>
      <c r="G165" s="405">
        <v>0</v>
      </c>
      <c r="H165" s="405">
        <v>0</v>
      </c>
      <c r="I165" s="405">
        <v>1.0504100000000001</v>
      </c>
      <c r="J165" s="405">
        <v>1.0504100000000001</v>
      </c>
      <c r="K165" s="407">
        <v>0</v>
      </c>
      <c r="L165" s="123"/>
      <c r="M165" s="403" t="str">
        <f t="shared" si="2"/>
        <v/>
      </c>
    </row>
    <row r="166" spans="1:13" ht="14.45" customHeight="1" x14ac:dyDescent="0.2">
      <c r="A166" s="408" t="s">
        <v>397</v>
      </c>
      <c r="B166" s="404">
        <v>0</v>
      </c>
      <c r="C166" s="405">
        <v>473.52272999999997</v>
      </c>
      <c r="D166" s="405">
        <v>473.52272999999997</v>
      </c>
      <c r="E166" s="406">
        <v>0</v>
      </c>
      <c r="F166" s="404">
        <v>80.922927200000004</v>
      </c>
      <c r="G166" s="405">
        <v>33.717886333333333</v>
      </c>
      <c r="H166" s="405">
        <v>0</v>
      </c>
      <c r="I166" s="405">
        <v>0.75039999999999996</v>
      </c>
      <c r="J166" s="405">
        <v>-32.967486333333333</v>
      </c>
      <c r="K166" s="407">
        <v>9.2730209591330732E-3</v>
      </c>
      <c r="L166" s="123"/>
      <c r="M166" s="403" t="str">
        <f t="shared" si="2"/>
        <v/>
      </c>
    </row>
    <row r="167" spans="1:13" ht="14.45" customHeight="1" x14ac:dyDescent="0.2">
      <c r="A167" s="408" t="s">
        <v>398</v>
      </c>
      <c r="B167" s="404">
        <v>0</v>
      </c>
      <c r="C167" s="405">
        <v>70.25</v>
      </c>
      <c r="D167" s="405">
        <v>70.25</v>
      </c>
      <c r="E167" s="406">
        <v>0</v>
      </c>
      <c r="F167" s="404">
        <v>0</v>
      </c>
      <c r="G167" s="405">
        <v>0</v>
      </c>
      <c r="H167" s="405">
        <v>0</v>
      </c>
      <c r="I167" s="405">
        <v>0.75</v>
      </c>
      <c r="J167" s="405">
        <v>0.75</v>
      </c>
      <c r="K167" s="407">
        <v>0</v>
      </c>
      <c r="L167" s="123"/>
      <c r="M167" s="403" t="str">
        <f t="shared" si="2"/>
        <v/>
      </c>
    </row>
    <row r="168" spans="1:13" ht="14.45" customHeight="1" x14ac:dyDescent="0.2">
      <c r="A168" s="408" t="s">
        <v>399</v>
      </c>
      <c r="B168" s="404">
        <v>0</v>
      </c>
      <c r="C168" s="405">
        <v>70.25</v>
      </c>
      <c r="D168" s="405">
        <v>70.25</v>
      </c>
      <c r="E168" s="406">
        <v>0</v>
      </c>
      <c r="F168" s="404">
        <v>0</v>
      </c>
      <c r="G168" s="405">
        <v>0</v>
      </c>
      <c r="H168" s="405">
        <v>0</v>
      </c>
      <c r="I168" s="405">
        <v>0.75</v>
      </c>
      <c r="J168" s="405">
        <v>0.75</v>
      </c>
      <c r="K168" s="407">
        <v>0</v>
      </c>
      <c r="L168" s="123"/>
      <c r="M168" s="403" t="str">
        <f t="shared" si="2"/>
        <v>X</v>
      </c>
    </row>
    <row r="169" spans="1:13" ht="14.45" customHeight="1" x14ac:dyDescent="0.2">
      <c r="A169" s="408" t="s">
        <v>400</v>
      </c>
      <c r="B169" s="404">
        <v>0</v>
      </c>
      <c r="C169" s="405">
        <v>70.25</v>
      </c>
      <c r="D169" s="405">
        <v>70.25</v>
      </c>
      <c r="E169" s="406">
        <v>0</v>
      </c>
      <c r="F169" s="404">
        <v>0</v>
      </c>
      <c r="G169" s="405">
        <v>0</v>
      </c>
      <c r="H169" s="405">
        <v>0</v>
      </c>
      <c r="I169" s="405">
        <v>0.75</v>
      </c>
      <c r="J169" s="405">
        <v>0.75</v>
      </c>
      <c r="K169" s="407">
        <v>0</v>
      </c>
      <c r="L169" s="123"/>
      <c r="M169" s="403" t="str">
        <f t="shared" si="2"/>
        <v/>
      </c>
    </row>
    <row r="170" spans="1:13" ht="14.45" customHeight="1" x14ac:dyDescent="0.2">
      <c r="A170" s="408" t="s">
        <v>401</v>
      </c>
      <c r="B170" s="404">
        <v>0</v>
      </c>
      <c r="C170" s="405">
        <v>403.27272999999997</v>
      </c>
      <c r="D170" s="405">
        <v>403.27272999999997</v>
      </c>
      <c r="E170" s="406">
        <v>0</v>
      </c>
      <c r="F170" s="404">
        <v>80.922927200000004</v>
      </c>
      <c r="G170" s="405">
        <v>33.717886333333333</v>
      </c>
      <c r="H170" s="405">
        <v>0</v>
      </c>
      <c r="I170" s="405">
        <v>4.0000000000000002E-4</v>
      </c>
      <c r="J170" s="405">
        <v>-33.717486333333333</v>
      </c>
      <c r="K170" s="407">
        <v>4.9429749249110204E-6</v>
      </c>
      <c r="L170" s="123"/>
      <c r="M170" s="403" t="str">
        <f t="shared" si="2"/>
        <v/>
      </c>
    </row>
    <row r="171" spans="1:13" ht="14.45" customHeight="1" x14ac:dyDescent="0.2">
      <c r="A171" s="408" t="s">
        <v>402</v>
      </c>
      <c r="B171" s="404">
        <v>0</v>
      </c>
      <c r="C171" s="405">
        <v>301</v>
      </c>
      <c r="D171" s="405">
        <v>301</v>
      </c>
      <c r="E171" s="406">
        <v>0</v>
      </c>
      <c r="F171" s="404">
        <v>0</v>
      </c>
      <c r="G171" s="405">
        <v>0</v>
      </c>
      <c r="H171" s="405">
        <v>0</v>
      </c>
      <c r="I171" s="405">
        <v>0</v>
      </c>
      <c r="J171" s="405">
        <v>0</v>
      </c>
      <c r="K171" s="407">
        <v>0</v>
      </c>
      <c r="L171" s="123"/>
      <c r="M171" s="403" t="str">
        <f t="shared" si="2"/>
        <v>X</v>
      </c>
    </row>
    <row r="172" spans="1:13" ht="14.45" customHeight="1" x14ac:dyDescent="0.2">
      <c r="A172" s="408" t="s">
        <v>403</v>
      </c>
      <c r="B172" s="404">
        <v>0</v>
      </c>
      <c r="C172" s="405">
        <v>301</v>
      </c>
      <c r="D172" s="405">
        <v>301</v>
      </c>
      <c r="E172" s="406">
        <v>0</v>
      </c>
      <c r="F172" s="404">
        <v>0</v>
      </c>
      <c r="G172" s="405">
        <v>0</v>
      </c>
      <c r="H172" s="405">
        <v>0</v>
      </c>
      <c r="I172" s="405">
        <v>0</v>
      </c>
      <c r="J172" s="405">
        <v>0</v>
      </c>
      <c r="K172" s="407">
        <v>0</v>
      </c>
      <c r="L172" s="123"/>
      <c r="M172" s="403" t="str">
        <f t="shared" si="2"/>
        <v/>
      </c>
    </row>
    <row r="173" spans="1:13" ht="14.45" customHeight="1" x14ac:dyDescent="0.2">
      <c r="A173" s="408" t="s">
        <v>404</v>
      </c>
      <c r="B173" s="404">
        <v>0</v>
      </c>
      <c r="C173" s="405">
        <v>2.9999999999999997E-5</v>
      </c>
      <c r="D173" s="405">
        <v>2.9999999999999997E-5</v>
      </c>
      <c r="E173" s="406">
        <v>0</v>
      </c>
      <c r="F173" s="404">
        <v>0</v>
      </c>
      <c r="G173" s="405">
        <v>0</v>
      </c>
      <c r="H173" s="405">
        <v>0</v>
      </c>
      <c r="I173" s="405">
        <v>4.0000000000000002E-4</v>
      </c>
      <c r="J173" s="405">
        <v>4.0000000000000002E-4</v>
      </c>
      <c r="K173" s="407">
        <v>0</v>
      </c>
      <c r="L173" s="123"/>
      <c r="M173" s="403" t="str">
        <f t="shared" si="2"/>
        <v>X</v>
      </c>
    </row>
    <row r="174" spans="1:13" ht="14.45" customHeight="1" x14ac:dyDescent="0.2">
      <c r="A174" s="408" t="s">
        <v>405</v>
      </c>
      <c r="B174" s="404">
        <v>0</v>
      </c>
      <c r="C174" s="405">
        <v>2.9999999999999997E-5</v>
      </c>
      <c r="D174" s="405">
        <v>2.9999999999999997E-5</v>
      </c>
      <c r="E174" s="406">
        <v>0</v>
      </c>
      <c r="F174" s="404">
        <v>0</v>
      </c>
      <c r="G174" s="405">
        <v>0</v>
      </c>
      <c r="H174" s="405">
        <v>0</v>
      </c>
      <c r="I174" s="405">
        <v>4.0000000000000002E-4</v>
      </c>
      <c r="J174" s="405">
        <v>4.0000000000000002E-4</v>
      </c>
      <c r="K174" s="407">
        <v>0</v>
      </c>
      <c r="L174" s="123"/>
      <c r="M174" s="403" t="str">
        <f t="shared" si="2"/>
        <v/>
      </c>
    </row>
    <row r="175" spans="1:13" ht="14.45" customHeight="1" x14ac:dyDescent="0.2">
      <c r="A175" s="408" t="s">
        <v>406</v>
      </c>
      <c r="B175" s="404">
        <v>0</v>
      </c>
      <c r="C175" s="405">
        <v>102.2727</v>
      </c>
      <c r="D175" s="405">
        <v>102.2727</v>
      </c>
      <c r="E175" s="406">
        <v>0</v>
      </c>
      <c r="F175" s="404">
        <v>80.922927200000004</v>
      </c>
      <c r="G175" s="405">
        <v>33.717886333333333</v>
      </c>
      <c r="H175" s="405">
        <v>0</v>
      </c>
      <c r="I175" s="405">
        <v>0</v>
      </c>
      <c r="J175" s="405">
        <v>-33.717886333333333</v>
      </c>
      <c r="K175" s="407">
        <v>0</v>
      </c>
      <c r="L175" s="123"/>
      <c r="M175" s="403" t="str">
        <f t="shared" si="2"/>
        <v>X</v>
      </c>
    </row>
    <row r="176" spans="1:13" ht="14.45" customHeight="1" x14ac:dyDescent="0.2">
      <c r="A176" s="408" t="s">
        <v>407</v>
      </c>
      <c r="B176" s="404">
        <v>0</v>
      </c>
      <c r="C176" s="405">
        <v>102.2727</v>
      </c>
      <c r="D176" s="405">
        <v>102.2727</v>
      </c>
      <c r="E176" s="406">
        <v>0</v>
      </c>
      <c r="F176" s="404">
        <v>80.922927200000004</v>
      </c>
      <c r="G176" s="405">
        <v>33.717886333333333</v>
      </c>
      <c r="H176" s="405">
        <v>0</v>
      </c>
      <c r="I176" s="405">
        <v>0</v>
      </c>
      <c r="J176" s="405">
        <v>-33.717886333333333</v>
      </c>
      <c r="K176" s="407">
        <v>0</v>
      </c>
      <c r="L176" s="123"/>
      <c r="M176" s="403" t="str">
        <f t="shared" si="2"/>
        <v/>
      </c>
    </row>
    <row r="177" spans="1:13" ht="14.45" customHeight="1" x14ac:dyDescent="0.2">
      <c r="A177" s="408" t="s">
        <v>408</v>
      </c>
      <c r="B177" s="404">
        <v>0</v>
      </c>
      <c r="C177" s="405">
        <v>5.4999999999999997E-3</v>
      </c>
      <c r="D177" s="405">
        <v>5.4999999999999997E-3</v>
      </c>
      <c r="E177" s="406">
        <v>0</v>
      </c>
      <c r="F177" s="404">
        <v>5.0292000000000002E-3</v>
      </c>
      <c r="G177" s="405">
        <v>2.0955000000000001E-3</v>
      </c>
      <c r="H177" s="405">
        <v>0</v>
      </c>
      <c r="I177" s="405">
        <v>0.43851999999999997</v>
      </c>
      <c r="J177" s="405">
        <v>0.43642449999999999</v>
      </c>
      <c r="K177" s="407">
        <v>87.194782470373013</v>
      </c>
      <c r="L177" s="123"/>
      <c r="M177" s="403" t="str">
        <f t="shared" si="2"/>
        <v/>
      </c>
    </row>
    <row r="178" spans="1:13" ht="14.45" customHeight="1" x14ac:dyDescent="0.2">
      <c r="A178" s="408" t="s">
        <v>409</v>
      </c>
      <c r="B178" s="404">
        <v>0</v>
      </c>
      <c r="C178" s="405">
        <v>5.4999999999999997E-3</v>
      </c>
      <c r="D178" s="405">
        <v>5.4999999999999997E-3</v>
      </c>
      <c r="E178" s="406">
        <v>0</v>
      </c>
      <c r="F178" s="404">
        <v>5.0292000000000002E-3</v>
      </c>
      <c r="G178" s="405">
        <v>2.0955000000000001E-3</v>
      </c>
      <c r="H178" s="405">
        <v>0</v>
      </c>
      <c r="I178" s="405">
        <v>0.43851999999999997</v>
      </c>
      <c r="J178" s="405">
        <v>0.43642449999999999</v>
      </c>
      <c r="K178" s="407">
        <v>87.194782470373013</v>
      </c>
      <c r="L178" s="123"/>
      <c r="M178" s="403" t="str">
        <f t="shared" si="2"/>
        <v/>
      </c>
    </row>
    <row r="179" spans="1:13" ht="14.45" customHeight="1" x14ac:dyDescent="0.2">
      <c r="A179" s="408" t="s">
        <v>410</v>
      </c>
      <c r="B179" s="404">
        <v>0</v>
      </c>
      <c r="C179" s="405">
        <v>5.4999999999999997E-3</v>
      </c>
      <c r="D179" s="405">
        <v>5.4999999999999997E-3</v>
      </c>
      <c r="E179" s="406">
        <v>0</v>
      </c>
      <c r="F179" s="404">
        <v>5.0292000000000002E-3</v>
      </c>
      <c r="G179" s="405">
        <v>2.0955000000000001E-3</v>
      </c>
      <c r="H179" s="405">
        <v>0</v>
      </c>
      <c r="I179" s="405">
        <v>0.43851999999999997</v>
      </c>
      <c r="J179" s="405">
        <v>0.43642449999999999</v>
      </c>
      <c r="K179" s="407">
        <v>87.194782470373013</v>
      </c>
      <c r="L179" s="123"/>
      <c r="M179" s="403" t="str">
        <f t="shared" si="2"/>
        <v>X</v>
      </c>
    </row>
    <row r="180" spans="1:13" ht="14.45" customHeight="1" x14ac:dyDescent="0.2">
      <c r="A180" s="408" t="s">
        <v>411</v>
      </c>
      <c r="B180" s="404">
        <v>0</v>
      </c>
      <c r="C180" s="405">
        <v>5.4999999999999997E-3</v>
      </c>
      <c r="D180" s="405">
        <v>5.4999999999999997E-3</v>
      </c>
      <c r="E180" s="406">
        <v>0</v>
      </c>
      <c r="F180" s="404">
        <v>5.0292000000000002E-3</v>
      </c>
      <c r="G180" s="405">
        <v>2.0955000000000001E-3</v>
      </c>
      <c r="H180" s="405">
        <v>0</v>
      </c>
      <c r="I180" s="405">
        <v>0.43851999999999997</v>
      </c>
      <c r="J180" s="405">
        <v>0.43642449999999999</v>
      </c>
      <c r="K180" s="407">
        <v>87.194782470373013</v>
      </c>
      <c r="L180" s="123"/>
      <c r="M180" s="403" t="str">
        <f t="shared" si="2"/>
        <v/>
      </c>
    </row>
    <row r="181" spans="1:13" ht="14.45" customHeight="1" x14ac:dyDescent="0.2">
      <c r="A181" s="408" t="s">
        <v>412</v>
      </c>
      <c r="B181" s="404">
        <v>0</v>
      </c>
      <c r="C181" s="405">
        <v>3500.1964199999998</v>
      </c>
      <c r="D181" s="405">
        <v>3500.1964199999998</v>
      </c>
      <c r="E181" s="406">
        <v>0</v>
      </c>
      <c r="F181" s="404">
        <v>0</v>
      </c>
      <c r="G181" s="405">
        <v>0</v>
      </c>
      <c r="H181" s="405">
        <v>135.19445999999999</v>
      </c>
      <c r="I181" s="405">
        <v>1077.1488899999999</v>
      </c>
      <c r="J181" s="405">
        <v>1077.1488899999999</v>
      </c>
      <c r="K181" s="407">
        <v>0</v>
      </c>
      <c r="L181" s="123"/>
      <c r="M181" s="403" t="str">
        <f t="shared" si="2"/>
        <v/>
      </c>
    </row>
    <row r="182" spans="1:13" ht="14.45" customHeight="1" x14ac:dyDescent="0.2">
      <c r="A182" s="408" t="s">
        <v>413</v>
      </c>
      <c r="B182" s="404">
        <v>0</v>
      </c>
      <c r="C182" s="405">
        <v>3500.1964199999998</v>
      </c>
      <c r="D182" s="405">
        <v>3500.1964199999998</v>
      </c>
      <c r="E182" s="406">
        <v>0</v>
      </c>
      <c r="F182" s="404">
        <v>0</v>
      </c>
      <c r="G182" s="405">
        <v>0</v>
      </c>
      <c r="H182" s="405">
        <v>135.19445999999999</v>
      </c>
      <c r="I182" s="405">
        <v>1077.1488899999999</v>
      </c>
      <c r="J182" s="405">
        <v>1077.1488899999999</v>
      </c>
      <c r="K182" s="407">
        <v>0</v>
      </c>
      <c r="L182" s="123"/>
      <c r="M182" s="403" t="str">
        <f t="shared" si="2"/>
        <v/>
      </c>
    </row>
    <row r="183" spans="1:13" ht="14.45" customHeight="1" x14ac:dyDescent="0.2">
      <c r="A183" s="408" t="s">
        <v>414</v>
      </c>
      <c r="B183" s="404">
        <v>0</v>
      </c>
      <c r="C183" s="405">
        <v>3500.1964199999998</v>
      </c>
      <c r="D183" s="405">
        <v>3500.1964199999998</v>
      </c>
      <c r="E183" s="406">
        <v>0</v>
      </c>
      <c r="F183" s="404">
        <v>0</v>
      </c>
      <c r="G183" s="405">
        <v>0</v>
      </c>
      <c r="H183" s="405">
        <v>135.19445999999999</v>
      </c>
      <c r="I183" s="405">
        <v>1077.1488899999999</v>
      </c>
      <c r="J183" s="405">
        <v>1077.1488899999999</v>
      </c>
      <c r="K183" s="407">
        <v>0</v>
      </c>
      <c r="L183" s="123"/>
      <c r="M183" s="403" t="str">
        <f t="shared" si="2"/>
        <v/>
      </c>
    </row>
    <row r="184" spans="1:13" ht="14.45" customHeight="1" x14ac:dyDescent="0.2">
      <c r="A184" s="408" t="s">
        <v>415</v>
      </c>
      <c r="B184" s="404">
        <v>0</v>
      </c>
      <c r="C184" s="405">
        <v>0.38889000000000001</v>
      </c>
      <c r="D184" s="405">
        <v>0.38889000000000001</v>
      </c>
      <c r="E184" s="406">
        <v>0</v>
      </c>
      <c r="F184" s="404">
        <v>0</v>
      </c>
      <c r="G184" s="405">
        <v>0</v>
      </c>
      <c r="H184" s="405">
        <v>0.29117000000000004</v>
      </c>
      <c r="I184" s="405">
        <v>0.38195999999999997</v>
      </c>
      <c r="J184" s="405">
        <v>0.38195999999999997</v>
      </c>
      <c r="K184" s="407">
        <v>0</v>
      </c>
      <c r="L184" s="123"/>
      <c r="M184" s="403" t="str">
        <f t="shared" si="2"/>
        <v>X</v>
      </c>
    </row>
    <row r="185" spans="1:13" ht="14.45" customHeight="1" x14ac:dyDescent="0.2">
      <c r="A185" s="408" t="s">
        <v>416</v>
      </c>
      <c r="B185" s="404">
        <v>0</v>
      </c>
      <c r="C185" s="405">
        <v>0.38889000000000001</v>
      </c>
      <c r="D185" s="405">
        <v>0.38889000000000001</v>
      </c>
      <c r="E185" s="406">
        <v>0</v>
      </c>
      <c r="F185" s="404">
        <v>0</v>
      </c>
      <c r="G185" s="405">
        <v>0</v>
      </c>
      <c r="H185" s="405">
        <v>0.29117000000000004</v>
      </c>
      <c r="I185" s="405">
        <v>0.38195999999999997</v>
      </c>
      <c r="J185" s="405">
        <v>0.38195999999999997</v>
      </c>
      <c r="K185" s="407">
        <v>0</v>
      </c>
      <c r="L185" s="123"/>
      <c r="M185" s="403" t="str">
        <f t="shared" si="2"/>
        <v/>
      </c>
    </row>
    <row r="186" spans="1:13" ht="14.45" customHeight="1" x14ac:dyDescent="0.2">
      <c r="A186" s="408" t="s">
        <v>417</v>
      </c>
      <c r="B186" s="404">
        <v>0</v>
      </c>
      <c r="C186" s="405">
        <v>10.08</v>
      </c>
      <c r="D186" s="405">
        <v>10.08</v>
      </c>
      <c r="E186" s="406">
        <v>0</v>
      </c>
      <c r="F186" s="404">
        <v>0</v>
      </c>
      <c r="G186" s="405">
        <v>0</v>
      </c>
      <c r="H186" s="405">
        <v>0</v>
      </c>
      <c r="I186" s="405">
        <v>0.68</v>
      </c>
      <c r="J186" s="405">
        <v>0.68</v>
      </c>
      <c r="K186" s="407">
        <v>0</v>
      </c>
      <c r="L186" s="123"/>
      <c r="M186" s="403" t="str">
        <f t="shared" si="2"/>
        <v>X</v>
      </c>
    </row>
    <row r="187" spans="1:13" ht="14.45" customHeight="1" x14ac:dyDescent="0.2">
      <c r="A187" s="408" t="s">
        <v>418</v>
      </c>
      <c r="B187" s="404">
        <v>0</v>
      </c>
      <c r="C187" s="405">
        <v>10.08</v>
      </c>
      <c r="D187" s="405">
        <v>10.08</v>
      </c>
      <c r="E187" s="406">
        <v>0</v>
      </c>
      <c r="F187" s="404">
        <v>0</v>
      </c>
      <c r="G187" s="405">
        <v>0</v>
      </c>
      <c r="H187" s="405">
        <v>0</v>
      </c>
      <c r="I187" s="405">
        <v>0.68</v>
      </c>
      <c r="J187" s="405">
        <v>0.68</v>
      </c>
      <c r="K187" s="407">
        <v>0</v>
      </c>
      <c r="L187" s="123"/>
      <c r="M187" s="403" t="str">
        <f t="shared" si="2"/>
        <v/>
      </c>
    </row>
    <row r="188" spans="1:13" ht="14.45" customHeight="1" x14ac:dyDescent="0.2">
      <c r="A188" s="408" t="s">
        <v>419</v>
      </c>
      <c r="B188" s="404">
        <v>0</v>
      </c>
      <c r="C188" s="405">
        <v>35.1858</v>
      </c>
      <c r="D188" s="405">
        <v>35.1858</v>
      </c>
      <c r="E188" s="406">
        <v>0</v>
      </c>
      <c r="F188" s="404">
        <v>0</v>
      </c>
      <c r="G188" s="405">
        <v>0</v>
      </c>
      <c r="H188" s="405">
        <v>1.7390000000000001</v>
      </c>
      <c r="I188" s="405">
        <v>4.5428000000000006</v>
      </c>
      <c r="J188" s="405">
        <v>4.5428000000000006</v>
      </c>
      <c r="K188" s="407">
        <v>0</v>
      </c>
      <c r="L188" s="123"/>
      <c r="M188" s="403" t="str">
        <f t="shared" si="2"/>
        <v>X</v>
      </c>
    </row>
    <row r="189" spans="1:13" ht="14.45" customHeight="1" x14ac:dyDescent="0.2">
      <c r="A189" s="408" t="s">
        <v>420</v>
      </c>
      <c r="B189" s="404">
        <v>0</v>
      </c>
      <c r="C189" s="405">
        <v>2.9039999999999999</v>
      </c>
      <c r="D189" s="405">
        <v>2.9039999999999999</v>
      </c>
      <c r="E189" s="406">
        <v>0</v>
      </c>
      <c r="F189" s="404">
        <v>0</v>
      </c>
      <c r="G189" s="405">
        <v>0</v>
      </c>
      <c r="H189" s="405">
        <v>0</v>
      </c>
      <c r="I189" s="405">
        <v>0.77</v>
      </c>
      <c r="J189" s="405">
        <v>0.77</v>
      </c>
      <c r="K189" s="407">
        <v>0</v>
      </c>
      <c r="L189" s="123"/>
      <c r="M189" s="403" t="str">
        <f t="shared" si="2"/>
        <v/>
      </c>
    </row>
    <row r="190" spans="1:13" ht="14.45" customHeight="1" x14ac:dyDescent="0.2">
      <c r="A190" s="408" t="s">
        <v>421</v>
      </c>
      <c r="B190" s="404">
        <v>0</v>
      </c>
      <c r="C190" s="405">
        <v>10.674299999999999</v>
      </c>
      <c r="D190" s="405">
        <v>10.674299999999999</v>
      </c>
      <c r="E190" s="406">
        <v>0</v>
      </c>
      <c r="F190" s="404">
        <v>0</v>
      </c>
      <c r="G190" s="405">
        <v>0</v>
      </c>
      <c r="H190" s="405">
        <v>0</v>
      </c>
      <c r="I190" s="405">
        <v>0.71079999999999999</v>
      </c>
      <c r="J190" s="405">
        <v>0.71079999999999999</v>
      </c>
      <c r="K190" s="407">
        <v>0</v>
      </c>
      <c r="L190" s="123"/>
      <c r="M190" s="403" t="str">
        <f t="shared" si="2"/>
        <v/>
      </c>
    </row>
    <row r="191" spans="1:13" ht="14.45" customHeight="1" x14ac:dyDescent="0.2">
      <c r="A191" s="408" t="s">
        <v>422</v>
      </c>
      <c r="B191" s="404">
        <v>0</v>
      </c>
      <c r="C191" s="405">
        <v>21.607500000000002</v>
      </c>
      <c r="D191" s="405">
        <v>21.607500000000002</v>
      </c>
      <c r="E191" s="406">
        <v>0</v>
      </c>
      <c r="F191" s="404">
        <v>0</v>
      </c>
      <c r="G191" s="405">
        <v>0</v>
      </c>
      <c r="H191" s="405">
        <v>1.7390000000000001</v>
      </c>
      <c r="I191" s="405">
        <v>3.0619999999999998</v>
      </c>
      <c r="J191" s="405">
        <v>3.0619999999999998</v>
      </c>
      <c r="K191" s="407">
        <v>0</v>
      </c>
      <c r="L191" s="123"/>
      <c r="M191" s="403" t="str">
        <f t="shared" si="2"/>
        <v/>
      </c>
    </row>
    <row r="192" spans="1:13" ht="14.45" customHeight="1" x14ac:dyDescent="0.2">
      <c r="A192" s="408" t="s">
        <v>423</v>
      </c>
      <c r="B192" s="404">
        <v>0</v>
      </c>
      <c r="C192" s="405">
        <v>1.07548</v>
      </c>
      <c r="D192" s="405">
        <v>1.07548</v>
      </c>
      <c r="E192" s="406">
        <v>0</v>
      </c>
      <c r="F192" s="404">
        <v>0</v>
      </c>
      <c r="G192" s="405">
        <v>0</v>
      </c>
      <c r="H192" s="405">
        <v>0.72628999999999999</v>
      </c>
      <c r="I192" s="405">
        <v>3.7642800000000003</v>
      </c>
      <c r="J192" s="405">
        <v>3.7642800000000003</v>
      </c>
      <c r="K192" s="407">
        <v>0</v>
      </c>
      <c r="L192" s="123"/>
      <c r="M192" s="403" t="str">
        <f t="shared" si="2"/>
        <v>X</v>
      </c>
    </row>
    <row r="193" spans="1:13" ht="14.45" customHeight="1" x14ac:dyDescent="0.2">
      <c r="A193" s="408" t="s">
        <v>424</v>
      </c>
      <c r="B193" s="404">
        <v>0</v>
      </c>
      <c r="C193" s="405">
        <v>1.07548</v>
      </c>
      <c r="D193" s="405">
        <v>1.07548</v>
      </c>
      <c r="E193" s="406">
        <v>0</v>
      </c>
      <c r="F193" s="404">
        <v>0</v>
      </c>
      <c r="G193" s="405">
        <v>0</v>
      </c>
      <c r="H193" s="405">
        <v>0.72628999999999999</v>
      </c>
      <c r="I193" s="405">
        <v>3.7642800000000003</v>
      </c>
      <c r="J193" s="405">
        <v>3.7642800000000003</v>
      </c>
      <c r="K193" s="407">
        <v>0</v>
      </c>
      <c r="L193" s="123"/>
      <c r="M193" s="403" t="str">
        <f t="shared" si="2"/>
        <v/>
      </c>
    </row>
    <row r="194" spans="1:13" ht="14.45" customHeight="1" x14ac:dyDescent="0.2">
      <c r="A194" s="408" t="s">
        <v>425</v>
      </c>
      <c r="B194" s="404">
        <v>0</v>
      </c>
      <c r="C194" s="405">
        <v>15.55833</v>
      </c>
      <c r="D194" s="405">
        <v>15.55833</v>
      </c>
      <c r="E194" s="406">
        <v>0</v>
      </c>
      <c r="F194" s="404">
        <v>0</v>
      </c>
      <c r="G194" s="405">
        <v>0</v>
      </c>
      <c r="H194" s="405">
        <v>0</v>
      </c>
      <c r="I194" s="405">
        <v>0</v>
      </c>
      <c r="J194" s="405">
        <v>0</v>
      </c>
      <c r="K194" s="407">
        <v>0</v>
      </c>
      <c r="L194" s="123"/>
      <c r="M194" s="403" t="str">
        <f t="shared" si="2"/>
        <v>X</v>
      </c>
    </row>
    <row r="195" spans="1:13" ht="14.45" customHeight="1" x14ac:dyDescent="0.2">
      <c r="A195" s="408" t="s">
        <v>426</v>
      </c>
      <c r="B195" s="404">
        <v>0</v>
      </c>
      <c r="C195" s="405">
        <v>15.55833</v>
      </c>
      <c r="D195" s="405">
        <v>15.55833</v>
      </c>
      <c r="E195" s="406">
        <v>0</v>
      </c>
      <c r="F195" s="404">
        <v>0</v>
      </c>
      <c r="G195" s="405">
        <v>0</v>
      </c>
      <c r="H195" s="405">
        <v>0</v>
      </c>
      <c r="I195" s="405">
        <v>0</v>
      </c>
      <c r="J195" s="405">
        <v>0</v>
      </c>
      <c r="K195" s="407">
        <v>0</v>
      </c>
      <c r="L195" s="123"/>
      <c r="M195" s="403" t="str">
        <f t="shared" si="2"/>
        <v/>
      </c>
    </row>
    <row r="196" spans="1:13" ht="14.45" customHeight="1" x14ac:dyDescent="0.2">
      <c r="A196" s="408" t="s">
        <v>427</v>
      </c>
      <c r="B196" s="404">
        <v>0</v>
      </c>
      <c r="C196" s="405">
        <v>1188.4520400000001</v>
      </c>
      <c r="D196" s="405">
        <v>1188.4520400000001</v>
      </c>
      <c r="E196" s="406">
        <v>0</v>
      </c>
      <c r="F196" s="404">
        <v>0</v>
      </c>
      <c r="G196" s="405">
        <v>0</v>
      </c>
      <c r="H196" s="405">
        <v>0</v>
      </c>
      <c r="I196" s="405">
        <v>225.22541000000001</v>
      </c>
      <c r="J196" s="405">
        <v>225.22541000000001</v>
      </c>
      <c r="K196" s="407">
        <v>0</v>
      </c>
      <c r="L196" s="123"/>
      <c r="M196" s="403" t="str">
        <f t="shared" si="2"/>
        <v>X</v>
      </c>
    </row>
    <row r="197" spans="1:13" ht="14.45" customHeight="1" x14ac:dyDescent="0.2">
      <c r="A197" s="408" t="s">
        <v>428</v>
      </c>
      <c r="B197" s="404">
        <v>0</v>
      </c>
      <c r="C197" s="405">
        <v>1188.4520400000001</v>
      </c>
      <c r="D197" s="405">
        <v>1188.4520400000001</v>
      </c>
      <c r="E197" s="406">
        <v>0</v>
      </c>
      <c r="F197" s="404">
        <v>0</v>
      </c>
      <c r="G197" s="405">
        <v>0</v>
      </c>
      <c r="H197" s="405">
        <v>0</v>
      </c>
      <c r="I197" s="405">
        <v>225.22541000000001</v>
      </c>
      <c r="J197" s="405">
        <v>225.22541000000001</v>
      </c>
      <c r="K197" s="407">
        <v>0</v>
      </c>
      <c r="L197" s="123"/>
      <c r="M197" s="403" t="str">
        <f t="shared" si="2"/>
        <v/>
      </c>
    </row>
    <row r="198" spans="1:13" ht="14.45" customHeight="1" x14ac:dyDescent="0.2">
      <c r="A198" s="408" t="s">
        <v>429</v>
      </c>
      <c r="B198" s="404">
        <v>0</v>
      </c>
      <c r="C198" s="405">
        <v>2249.45588</v>
      </c>
      <c r="D198" s="405">
        <v>2249.45588</v>
      </c>
      <c r="E198" s="406">
        <v>0</v>
      </c>
      <c r="F198" s="404">
        <v>0</v>
      </c>
      <c r="G198" s="405">
        <v>0</v>
      </c>
      <c r="H198" s="405">
        <v>132.43799999999999</v>
      </c>
      <c r="I198" s="405">
        <v>842.55444</v>
      </c>
      <c r="J198" s="405">
        <v>842.55444</v>
      </c>
      <c r="K198" s="407">
        <v>0</v>
      </c>
      <c r="L198" s="123"/>
      <c r="M198" s="403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08" t="s">
        <v>430</v>
      </c>
      <c r="B199" s="404">
        <v>0</v>
      </c>
      <c r="C199" s="405">
        <v>2249.45588</v>
      </c>
      <c r="D199" s="405">
        <v>2249.45588</v>
      </c>
      <c r="E199" s="406">
        <v>0</v>
      </c>
      <c r="F199" s="404">
        <v>0</v>
      </c>
      <c r="G199" s="405">
        <v>0</v>
      </c>
      <c r="H199" s="405">
        <v>132.43799999999999</v>
      </c>
      <c r="I199" s="405">
        <v>842.55444</v>
      </c>
      <c r="J199" s="405">
        <v>842.55444</v>
      </c>
      <c r="K199" s="407">
        <v>0</v>
      </c>
      <c r="L199" s="123"/>
      <c r="M199" s="403" t="str">
        <f t="shared" si="3"/>
        <v/>
      </c>
    </row>
    <row r="200" spans="1:13" ht="14.45" customHeight="1" x14ac:dyDescent="0.2">
      <c r="A200" s="408" t="s">
        <v>431</v>
      </c>
      <c r="B200" s="404">
        <v>0</v>
      </c>
      <c r="C200" s="405">
        <v>0.57335000000000003</v>
      </c>
      <c r="D200" s="405">
        <v>0.57335000000000003</v>
      </c>
      <c r="E200" s="406">
        <v>0</v>
      </c>
      <c r="F200" s="404">
        <v>0</v>
      </c>
      <c r="G200" s="405">
        <v>0</v>
      </c>
      <c r="H200" s="405">
        <v>0.20942</v>
      </c>
      <c r="I200" s="405">
        <v>0.66742000000000001</v>
      </c>
      <c r="J200" s="405">
        <v>0.66742000000000001</v>
      </c>
      <c r="K200" s="407">
        <v>0</v>
      </c>
      <c r="L200" s="123"/>
      <c r="M200" s="403" t="str">
        <f t="shared" si="3"/>
        <v/>
      </c>
    </row>
    <row r="201" spans="1:13" ht="14.45" customHeight="1" x14ac:dyDescent="0.2">
      <c r="A201" s="408" t="s">
        <v>432</v>
      </c>
      <c r="B201" s="404">
        <v>0</v>
      </c>
      <c r="C201" s="405">
        <v>0.57335000000000003</v>
      </c>
      <c r="D201" s="405">
        <v>0.57335000000000003</v>
      </c>
      <c r="E201" s="406">
        <v>0</v>
      </c>
      <c r="F201" s="404">
        <v>0</v>
      </c>
      <c r="G201" s="405">
        <v>0</v>
      </c>
      <c r="H201" s="405">
        <v>0.20942</v>
      </c>
      <c r="I201" s="405">
        <v>0.66742000000000001</v>
      </c>
      <c r="J201" s="405">
        <v>0.66742000000000001</v>
      </c>
      <c r="K201" s="407">
        <v>0</v>
      </c>
      <c r="L201" s="123"/>
      <c r="M201" s="403" t="str">
        <f t="shared" si="3"/>
        <v/>
      </c>
    </row>
    <row r="202" spans="1:13" ht="14.45" customHeight="1" x14ac:dyDescent="0.2">
      <c r="A202" s="408" t="s">
        <v>433</v>
      </c>
      <c r="B202" s="404">
        <v>0</v>
      </c>
      <c r="C202" s="405">
        <v>0.57335000000000003</v>
      </c>
      <c r="D202" s="405">
        <v>0.57335000000000003</v>
      </c>
      <c r="E202" s="406">
        <v>0</v>
      </c>
      <c r="F202" s="404">
        <v>0</v>
      </c>
      <c r="G202" s="405">
        <v>0</v>
      </c>
      <c r="H202" s="405">
        <v>0.20942</v>
      </c>
      <c r="I202" s="405">
        <v>0.66742000000000001</v>
      </c>
      <c r="J202" s="405">
        <v>0.66742000000000001</v>
      </c>
      <c r="K202" s="407">
        <v>0</v>
      </c>
      <c r="L202" s="123"/>
      <c r="M202" s="403" t="str">
        <f t="shared" si="3"/>
        <v/>
      </c>
    </row>
    <row r="203" spans="1:13" ht="14.45" customHeight="1" x14ac:dyDescent="0.2">
      <c r="A203" s="408" t="s">
        <v>434</v>
      </c>
      <c r="B203" s="404">
        <v>0</v>
      </c>
      <c r="C203" s="405">
        <v>0.57335000000000003</v>
      </c>
      <c r="D203" s="405">
        <v>0.57335000000000003</v>
      </c>
      <c r="E203" s="406">
        <v>0</v>
      </c>
      <c r="F203" s="404">
        <v>0</v>
      </c>
      <c r="G203" s="405">
        <v>0</v>
      </c>
      <c r="H203" s="405">
        <v>0.20942</v>
      </c>
      <c r="I203" s="405">
        <v>0.66742000000000001</v>
      </c>
      <c r="J203" s="405">
        <v>0.66742000000000001</v>
      </c>
      <c r="K203" s="407">
        <v>0</v>
      </c>
      <c r="L203" s="123"/>
      <c r="M203" s="403" t="str">
        <f t="shared" si="3"/>
        <v>X</v>
      </c>
    </row>
    <row r="204" spans="1:13" ht="14.45" customHeight="1" x14ac:dyDescent="0.2">
      <c r="A204" s="408" t="s">
        <v>435</v>
      </c>
      <c r="B204" s="404">
        <v>0</v>
      </c>
      <c r="C204" s="405">
        <v>0.57335000000000003</v>
      </c>
      <c r="D204" s="405">
        <v>0.57335000000000003</v>
      </c>
      <c r="E204" s="406">
        <v>0</v>
      </c>
      <c r="F204" s="404">
        <v>0</v>
      </c>
      <c r="G204" s="405">
        <v>0</v>
      </c>
      <c r="H204" s="405">
        <v>0.20942</v>
      </c>
      <c r="I204" s="405">
        <v>0.66742000000000001</v>
      </c>
      <c r="J204" s="405">
        <v>0.66742000000000001</v>
      </c>
      <c r="K204" s="407">
        <v>0</v>
      </c>
      <c r="L204" s="123"/>
      <c r="M204" s="403" t="str">
        <f t="shared" si="3"/>
        <v/>
      </c>
    </row>
    <row r="205" spans="1:13" ht="14.45" customHeight="1" x14ac:dyDescent="0.2">
      <c r="A205" s="408"/>
      <c r="B205" s="404"/>
      <c r="C205" s="405"/>
      <c r="D205" s="405"/>
      <c r="E205" s="406"/>
      <c r="F205" s="404"/>
      <c r="G205" s="405"/>
      <c r="H205" s="405"/>
      <c r="I205" s="405"/>
      <c r="J205" s="405"/>
      <c r="K205" s="407"/>
      <c r="L205" s="123"/>
      <c r="M205" s="403" t="str">
        <f t="shared" si="3"/>
        <v/>
      </c>
    </row>
    <row r="206" spans="1:13" ht="14.45" customHeight="1" x14ac:dyDescent="0.2">
      <c r="A206" s="408"/>
      <c r="B206" s="404"/>
      <c r="C206" s="405"/>
      <c r="D206" s="405"/>
      <c r="E206" s="406"/>
      <c r="F206" s="404"/>
      <c r="G206" s="405"/>
      <c r="H206" s="405"/>
      <c r="I206" s="405"/>
      <c r="J206" s="405"/>
      <c r="K206" s="407"/>
      <c r="L206" s="123"/>
      <c r="M206" s="403" t="str">
        <f t="shared" si="3"/>
        <v/>
      </c>
    </row>
    <row r="207" spans="1:13" ht="14.45" customHeight="1" x14ac:dyDescent="0.2">
      <c r="A207" s="408"/>
      <c r="B207" s="404"/>
      <c r="C207" s="405"/>
      <c r="D207" s="405"/>
      <c r="E207" s="406"/>
      <c r="F207" s="404"/>
      <c r="G207" s="405"/>
      <c r="H207" s="405"/>
      <c r="I207" s="405"/>
      <c r="J207" s="405"/>
      <c r="K207" s="407"/>
      <c r="L207" s="123"/>
      <c r="M207" s="403" t="str">
        <f t="shared" si="3"/>
        <v/>
      </c>
    </row>
    <row r="208" spans="1:13" ht="14.45" customHeight="1" x14ac:dyDescent="0.2">
      <c r="A208" s="408"/>
      <c r="B208" s="404"/>
      <c r="C208" s="405"/>
      <c r="D208" s="405"/>
      <c r="E208" s="406"/>
      <c r="F208" s="404"/>
      <c r="G208" s="405"/>
      <c r="H208" s="405"/>
      <c r="I208" s="405"/>
      <c r="J208" s="405"/>
      <c r="K208" s="407"/>
      <c r="L208" s="123"/>
      <c r="M208" s="403" t="str">
        <f t="shared" si="3"/>
        <v/>
      </c>
    </row>
    <row r="209" spans="1:13" ht="14.45" customHeight="1" x14ac:dyDescent="0.2">
      <c r="A209" s="408"/>
      <c r="B209" s="404"/>
      <c r="C209" s="405"/>
      <c r="D209" s="405"/>
      <c r="E209" s="406"/>
      <c r="F209" s="404"/>
      <c r="G209" s="405"/>
      <c r="H209" s="405"/>
      <c r="I209" s="405"/>
      <c r="J209" s="405"/>
      <c r="K209" s="407"/>
      <c r="L209" s="123"/>
      <c r="M209" s="403" t="str">
        <f t="shared" si="3"/>
        <v/>
      </c>
    </row>
    <row r="210" spans="1:13" ht="14.45" customHeight="1" x14ac:dyDescent="0.2">
      <c r="A210" s="408"/>
      <c r="B210" s="404"/>
      <c r="C210" s="405"/>
      <c r="D210" s="405"/>
      <c r="E210" s="406"/>
      <c r="F210" s="404"/>
      <c r="G210" s="405"/>
      <c r="H210" s="405"/>
      <c r="I210" s="405"/>
      <c r="J210" s="405"/>
      <c r="K210" s="407"/>
      <c r="L210" s="123"/>
      <c r="M210" s="403" t="str">
        <f t="shared" si="3"/>
        <v/>
      </c>
    </row>
    <row r="211" spans="1:13" ht="14.45" customHeight="1" x14ac:dyDescent="0.2">
      <c r="A211" s="408"/>
      <c r="B211" s="404"/>
      <c r="C211" s="405"/>
      <c r="D211" s="405"/>
      <c r="E211" s="406"/>
      <c r="F211" s="404"/>
      <c r="G211" s="405"/>
      <c r="H211" s="405"/>
      <c r="I211" s="405"/>
      <c r="J211" s="405"/>
      <c r="K211" s="407"/>
      <c r="L211" s="123"/>
      <c r="M211" s="403" t="str">
        <f t="shared" si="3"/>
        <v/>
      </c>
    </row>
    <row r="212" spans="1:13" ht="14.45" customHeight="1" x14ac:dyDescent="0.2">
      <c r="A212" s="408"/>
      <c r="B212" s="404"/>
      <c r="C212" s="405"/>
      <c r="D212" s="405"/>
      <c r="E212" s="406"/>
      <c r="F212" s="404"/>
      <c r="G212" s="405"/>
      <c r="H212" s="405"/>
      <c r="I212" s="405"/>
      <c r="J212" s="405"/>
      <c r="K212" s="407"/>
      <c r="L212" s="123"/>
      <c r="M212" s="403" t="str">
        <f t="shared" si="3"/>
        <v/>
      </c>
    </row>
    <row r="213" spans="1:13" ht="14.45" customHeight="1" x14ac:dyDescent="0.2">
      <c r="A213" s="408"/>
      <c r="B213" s="404"/>
      <c r="C213" s="405"/>
      <c r="D213" s="405"/>
      <c r="E213" s="406"/>
      <c r="F213" s="404"/>
      <c r="G213" s="405"/>
      <c r="H213" s="405"/>
      <c r="I213" s="405"/>
      <c r="J213" s="405"/>
      <c r="K213" s="407"/>
      <c r="L213" s="123"/>
      <c r="M213" s="403" t="str">
        <f t="shared" si="3"/>
        <v/>
      </c>
    </row>
    <row r="214" spans="1:13" ht="14.45" customHeight="1" x14ac:dyDescent="0.2">
      <c r="A214" s="408"/>
      <c r="B214" s="404"/>
      <c r="C214" s="405"/>
      <c r="D214" s="405"/>
      <c r="E214" s="406"/>
      <c r="F214" s="404"/>
      <c r="G214" s="405"/>
      <c r="H214" s="405"/>
      <c r="I214" s="405"/>
      <c r="J214" s="405"/>
      <c r="K214" s="407"/>
      <c r="L214" s="123"/>
      <c r="M214" s="403" t="str">
        <f t="shared" si="3"/>
        <v/>
      </c>
    </row>
    <row r="215" spans="1:13" ht="14.45" customHeight="1" x14ac:dyDescent="0.2">
      <c r="A215" s="408"/>
      <c r="B215" s="404"/>
      <c r="C215" s="405"/>
      <c r="D215" s="405"/>
      <c r="E215" s="406"/>
      <c r="F215" s="404"/>
      <c r="G215" s="405"/>
      <c r="H215" s="405"/>
      <c r="I215" s="405"/>
      <c r="J215" s="405"/>
      <c r="K215" s="407"/>
      <c r="L215" s="123"/>
      <c r="M215" s="403" t="str">
        <f t="shared" si="3"/>
        <v/>
      </c>
    </row>
    <row r="216" spans="1:13" ht="14.45" customHeight="1" x14ac:dyDescent="0.2">
      <c r="A216" s="408"/>
      <c r="B216" s="404"/>
      <c r="C216" s="405"/>
      <c r="D216" s="405"/>
      <c r="E216" s="406"/>
      <c r="F216" s="404"/>
      <c r="G216" s="405"/>
      <c r="H216" s="405"/>
      <c r="I216" s="405"/>
      <c r="J216" s="405"/>
      <c r="K216" s="407"/>
      <c r="L216" s="123"/>
      <c r="M216" s="403" t="str">
        <f t="shared" si="3"/>
        <v/>
      </c>
    </row>
    <row r="217" spans="1:13" ht="14.45" customHeight="1" x14ac:dyDescent="0.2">
      <c r="A217" s="408"/>
      <c r="B217" s="404"/>
      <c r="C217" s="405"/>
      <c r="D217" s="405"/>
      <c r="E217" s="406"/>
      <c r="F217" s="404"/>
      <c r="G217" s="405"/>
      <c r="H217" s="405"/>
      <c r="I217" s="405"/>
      <c r="J217" s="405"/>
      <c r="K217" s="407"/>
      <c r="L217" s="123"/>
      <c r="M217" s="403" t="str">
        <f t="shared" si="3"/>
        <v/>
      </c>
    </row>
    <row r="218" spans="1:13" ht="14.45" customHeight="1" x14ac:dyDescent="0.2">
      <c r="A218" s="408"/>
      <c r="B218" s="404"/>
      <c r="C218" s="405"/>
      <c r="D218" s="405"/>
      <c r="E218" s="406"/>
      <c r="F218" s="404"/>
      <c r="G218" s="405"/>
      <c r="H218" s="405"/>
      <c r="I218" s="405"/>
      <c r="J218" s="405"/>
      <c r="K218" s="407"/>
      <c r="L218" s="123"/>
      <c r="M218" s="403" t="str">
        <f t="shared" si="3"/>
        <v/>
      </c>
    </row>
    <row r="219" spans="1:13" ht="14.45" customHeight="1" x14ac:dyDescent="0.2">
      <c r="A219" s="408"/>
      <c r="B219" s="404"/>
      <c r="C219" s="405"/>
      <c r="D219" s="405"/>
      <c r="E219" s="406"/>
      <c r="F219" s="404"/>
      <c r="G219" s="405"/>
      <c r="H219" s="405"/>
      <c r="I219" s="405"/>
      <c r="J219" s="405"/>
      <c r="K219" s="407"/>
      <c r="L219" s="123"/>
      <c r="M219" s="403" t="str">
        <f t="shared" si="3"/>
        <v/>
      </c>
    </row>
    <row r="220" spans="1:13" ht="14.45" customHeight="1" x14ac:dyDescent="0.2">
      <c r="A220" s="408"/>
      <c r="B220" s="404"/>
      <c r="C220" s="405"/>
      <c r="D220" s="405"/>
      <c r="E220" s="406"/>
      <c r="F220" s="404"/>
      <c r="G220" s="405"/>
      <c r="H220" s="405"/>
      <c r="I220" s="405"/>
      <c r="J220" s="405"/>
      <c r="K220" s="407"/>
      <c r="L220" s="123"/>
      <c r="M220" s="403" t="str">
        <f t="shared" si="3"/>
        <v/>
      </c>
    </row>
    <row r="221" spans="1:13" ht="14.45" customHeight="1" x14ac:dyDescent="0.2">
      <c r="A221" s="408"/>
      <c r="B221" s="404"/>
      <c r="C221" s="405"/>
      <c r="D221" s="405"/>
      <c r="E221" s="406"/>
      <c r="F221" s="404"/>
      <c r="G221" s="405"/>
      <c r="H221" s="405"/>
      <c r="I221" s="405"/>
      <c r="J221" s="405"/>
      <c r="K221" s="407"/>
      <c r="L221" s="123"/>
      <c r="M221" s="403" t="str">
        <f t="shared" si="3"/>
        <v/>
      </c>
    </row>
    <row r="222" spans="1:13" ht="14.45" customHeight="1" x14ac:dyDescent="0.2">
      <c r="A222" s="408"/>
      <c r="B222" s="404"/>
      <c r="C222" s="405"/>
      <c r="D222" s="405"/>
      <c r="E222" s="406"/>
      <c r="F222" s="404"/>
      <c r="G222" s="405"/>
      <c r="H222" s="405"/>
      <c r="I222" s="405"/>
      <c r="J222" s="405"/>
      <c r="K222" s="407"/>
      <c r="L222" s="123"/>
      <c r="M222" s="403" t="str">
        <f t="shared" si="3"/>
        <v/>
      </c>
    </row>
    <row r="223" spans="1:13" ht="14.45" customHeight="1" x14ac:dyDescent="0.2">
      <c r="A223" s="408"/>
      <c r="B223" s="404"/>
      <c r="C223" s="405"/>
      <c r="D223" s="405"/>
      <c r="E223" s="406"/>
      <c r="F223" s="404"/>
      <c r="G223" s="405"/>
      <c r="H223" s="405"/>
      <c r="I223" s="405"/>
      <c r="J223" s="405"/>
      <c r="K223" s="407"/>
      <c r="L223" s="123"/>
      <c r="M223" s="403" t="str">
        <f t="shared" si="3"/>
        <v/>
      </c>
    </row>
    <row r="224" spans="1:13" ht="14.45" customHeight="1" x14ac:dyDescent="0.2">
      <c r="A224" s="408"/>
      <c r="B224" s="404"/>
      <c r="C224" s="405"/>
      <c r="D224" s="405"/>
      <c r="E224" s="406"/>
      <c r="F224" s="404"/>
      <c r="G224" s="405"/>
      <c r="H224" s="405"/>
      <c r="I224" s="405"/>
      <c r="J224" s="405"/>
      <c r="K224" s="407"/>
      <c r="L224" s="123"/>
      <c r="M224" s="403" t="str">
        <f t="shared" si="3"/>
        <v/>
      </c>
    </row>
    <row r="225" spans="1:13" ht="14.45" customHeight="1" x14ac:dyDescent="0.2">
      <c r="A225" s="408"/>
      <c r="B225" s="404"/>
      <c r="C225" s="405"/>
      <c r="D225" s="405"/>
      <c r="E225" s="406"/>
      <c r="F225" s="404"/>
      <c r="G225" s="405"/>
      <c r="H225" s="405"/>
      <c r="I225" s="405"/>
      <c r="J225" s="405"/>
      <c r="K225" s="407"/>
      <c r="L225" s="123"/>
      <c r="M225" s="403" t="str">
        <f t="shared" si="3"/>
        <v/>
      </c>
    </row>
    <row r="226" spans="1:13" ht="14.45" customHeight="1" x14ac:dyDescent="0.2">
      <c r="A226" s="408"/>
      <c r="B226" s="404"/>
      <c r="C226" s="405"/>
      <c r="D226" s="405"/>
      <c r="E226" s="406"/>
      <c r="F226" s="404"/>
      <c r="G226" s="405"/>
      <c r="H226" s="405"/>
      <c r="I226" s="405"/>
      <c r="J226" s="405"/>
      <c r="K226" s="407"/>
      <c r="L226" s="123"/>
      <c r="M226" s="403" t="str">
        <f t="shared" si="3"/>
        <v/>
      </c>
    </row>
    <row r="227" spans="1:13" ht="14.45" customHeight="1" x14ac:dyDescent="0.2">
      <c r="A227" s="408"/>
      <c r="B227" s="404"/>
      <c r="C227" s="405"/>
      <c r="D227" s="405"/>
      <c r="E227" s="406"/>
      <c r="F227" s="404"/>
      <c r="G227" s="405"/>
      <c r="H227" s="405"/>
      <c r="I227" s="405"/>
      <c r="J227" s="405"/>
      <c r="K227" s="407"/>
      <c r="L227" s="123"/>
      <c r="M227" s="403" t="str">
        <f t="shared" si="3"/>
        <v/>
      </c>
    </row>
    <row r="228" spans="1:13" ht="14.45" customHeight="1" x14ac:dyDescent="0.2">
      <c r="A228" s="408"/>
      <c r="B228" s="404"/>
      <c r="C228" s="405"/>
      <c r="D228" s="405"/>
      <c r="E228" s="406"/>
      <c r="F228" s="404"/>
      <c r="G228" s="405"/>
      <c r="H228" s="405"/>
      <c r="I228" s="405"/>
      <c r="J228" s="405"/>
      <c r="K228" s="407"/>
      <c r="L228" s="123"/>
      <c r="M228" s="403" t="str">
        <f t="shared" si="3"/>
        <v/>
      </c>
    </row>
    <row r="229" spans="1:13" ht="14.45" customHeight="1" x14ac:dyDescent="0.2">
      <c r="A229" s="408"/>
      <c r="B229" s="404"/>
      <c r="C229" s="405"/>
      <c r="D229" s="405"/>
      <c r="E229" s="406"/>
      <c r="F229" s="404"/>
      <c r="G229" s="405"/>
      <c r="H229" s="405"/>
      <c r="I229" s="405"/>
      <c r="J229" s="405"/>
      <c r="K229" s="407"/>
      <c r="L229" s="123"/>
      <c r="M229" s="403" t="str">
        <f t="shared" si="3"/>
        <v/>
      </c>
    </row>
    <row r="230" spans="1:13" ht="14.45" customHeight="1" x14ac:dyDescent="0.2">
      <c r="A230" s="408"/>
      <c r="B230" s="404"/>
      <c r="C230" s="405"/>
      <c r="D230" s="405"/>
      <c r="E230" s="406"/>
      <c r="F230" s="404"/>
      <c r="G230" s="405"/>
      <c r="H230" s="405"/>
      <c r="I230" s="405"/>
      <c r="J230" s="405"/>
      <c r="K230" s="407"/>
      <c r="L230" s="123"/>
      <c r="M230" s="403" t="str">
        <f t="shared" si="3"/>
        <v/>
      </c>
    </row>
    <row r="231" spans="1:13" ht="14.45" customHeight="1" x14ac:dyDescent="0.2">
      <c r="A231" s="408"/>
      <c r="B231" s="404"/>
      <c r="C231" s="405"/>
      <c r="D231" s="405"/>
      <c r="E231" s="406"/>
      <c r="F231" s="404"/>
      <c r="G231" s="405"/>
      <c r="H231" s="405"/>
      <c r="I231" s="405"/>
      <c r="J231" s="405"/>
      <c r="K231" s="407"/>
      <c r="L231" s="123"/>
      <c r="M231" s="403" t="str">
        <f t="shared" si="3"/>
        <v/>
      </c>
    </row>
    <row r="232" spans="1:13" ht="14.45" customHeight="1" x14ac:dyDescent="0.2">
      <c r="A232" s="408"/>
      <c r="B232" s="404"/>
      <c r="C232" s="405"/>
      <c r="D232" s="405"/>
      <c r="E232" s="406"/>
      <c r="F232" s="404"/>
      <c r="G232" s="405"/>
      <c r="H232" s="405"/>
      <c r="I232" s="405"/>
      <c r="J232" s="405"/>
      <c r="K232" s="407"/>
      <c r="L232" s="123"/>
      <c r="M232" s="403" t="str">
        <f t="shared" si="3"/>
        <v/>
      </c>
    </row>
    <row r="233" spans="1:13" ht="14.45" customHeight="1" x14ac:dyDescent="0.2">
      <c r="A233" s="408"/>
      <c r="B233" s="404"/>
      <c r="C233" s="405"/>
      <c r="D233" s="405"/>
      <c r="E233" s="406"/>
      <c r="F233" s="404"/>
      <c r="G233" s="405"/>
      <c r="H233" s="405"/>
      <c r="I233" s="405"/>
      <c r="J233" s="405"/>
      <c r="K233" s="407"/>
      <c r="L233" s="123"/>
      <c r="M233" s="403" t="str">
        <f t="shared" si="3"/>
        <v/>
      </c>
    </row>
    <row r="234" spans="1:13" ht="14.45" customHeight="1" x14ac:dyDescent="0.2">
      <c r="A234" s="408"/>
      <c r="B234" s="404"/>
      <c r="C234" s="405"/>
      <c r="D234" s="405"/>
      <c r="E234" s="406"/>
      <c r="F234" s="404"/>
      <c r="G234" s="405"/>
      <c r="H234" s="405"/>
      <c r="I234" s="405"/>
      <c r="J234" s="405"/>
      <c r="K234" s="407"/>
      <c r="L234" s="123"/>
      <c r="M234" s="403" t="str">
        <f t="shared" si="3"/>
        <v/>
      </c>
    </row>
    <row r="235" spans="1:13" ht="14.45" customHeight="1" x14ac:dyDescent="0.2">
      <c r="A235" s="408"/>
      <c r="B235" s="404"/>
      <c r="C235" s="405"/>
      <c r="D235" s="405"/>
      <c r="E235" s="406"/>
      <c r="F235" s="404"/>
      <c r="G235" s="405"/>
      <c r="H235" s="405"/>
      <c r="I235" s="405"/>
      <c r="J235" s="405"/>
      <c r="K235" s="407"/>
      <c r="L235" s="123"/>
      <c r="M235" s="403" t="str">
        <f t="shared" si="3"/>
        <v/>
      </c>
    </row>
    <row r="236" spans="1:13" ht="14.45" customHeight="1" x14ac:dyDescent="0.2">
      <c r="A236" s="408"/>
      <c r="B236" s="404"/>
      <c r="C236" s="405"/>
      <c r="D236" s="405"/>
      <c r="E236" s="406"/>
      <c r="F236" s="404"/>
      <c r="G236" s="405"/>
      <c r="H236" s="405"/>
      <c r="I236" s="405"/>
      <c r="J236" s="405"/>
      <c r="K236" s="407"/>
      <c r="L236" s="123"/>
      <c r="M236" s="403" t="str">
        <f t="shared" si="3"/>
        <v/>
      </c>
    </row>
    <row r="237" spans="1:13" ht="14.45" customHeight="1" x14ac:dyDescent="0.2">
      <c r="A237" s="408"/>
      <c r="B237" s="404"/>
      <c r="C237" s="405"/>
      <c r="D237" s="405"/>
      <c r="E237" s="406"/>
      <c r="F237" s="404"/>
      <c r="G237" s="405"/>
      <c r="H237" s="405"/>
      <c r="I237" s="405"/>
      <c r="J237" s="405"/>
      <c r="K237" s="407"/>
      <c r="L237" s="123"/>
      <c r="M237" s="403" t="str">
        <f t="shared" si="3"/>
        <v/>
      </c>
    </row>
    <row r="238" spans="1:13" ht="14.45" customHeight="1" x14ac:dyDescent="0.2">
      <c r="A238" s="408"/>
      <c r="B238" s="404"/>
      <c r="C238" s="405"/>
      <c r="D238" s="405"/>
      <c r="E238" s="406"/>
      <c r="F238" s="404"/>
      <c r="G238" s="405"/>
      <c r="H238" s="405"/>
      <c r="I238" s="405"/>
      <c r="J238" s="405"/>
      <c r="K238" s="407"/>
      <c r="L238" s="123"/>
      <c r="M238" s="403" t="str">
        <f t="shared" si="3"/>
        <v/>
      </c>
    </row>
    <row r="239" spans="1:13" ht="14.45" customHeight="1" x14ac:dyDescent="0.2">
      <c r="A239" s="408"/>
      <c r="B239" s="404"/>
      <c r="C239" s="405"/>
      <c r="D239" s="405"/>
      <c r="E239" s="406"/>
      <c r="F239" s="404"/>
      <c r="G239" s="405"/>
      <c r="H239" s="405"/>
      <c r="I239" s="405"/>
      <c r="J239" s="405"/>
      <c r="K239" s="407"/>
      <c r="L239" s="123"/>
      <c r="M239" s="403" t="str">
        <f t="shared" si="3"/>
        <v/>
      </c>
    </row>
    <row r="240" spans="1:13" ht="14.45" customHeight="1" x14ac:dyDescent="0.2">
      <c r="A240" s="408"/>
      <c r="B240" s="404"/>
      <c r="C240" s="405"/>
      <c r="D240" s="405"/>
      <c r="E240" s="406"/>
      <c r="F240" s="404"/>
      <c r="G240" s="405"/>
      <c r="H240" s="405"/>
      <c r="I240" s="405"/>
      <c r="J240" s="405"/>
      <c r="K240" s="407"/>
      <c r="L240" s="123"/>
      <c r="M240" s="403" t="str">
        <f t="shared" si="3"/>
        <v/>
      </c>
    </row>
    <row r="241" spans="1:13" ht="14.45" customHeight="1" x14ac:dyDescent="0.2">
      <c r="A241" s="408"/>
      <c r="B241" s="404"/>
      <c r="C241" s="405"/>
      <c r="D241" s="405"/>
      <c r="E241" s="406"/>
      <c r="F241" s="404"/>
      <c r="G241" s="405"/>
      <c r="H241" s="405"/>
      <c r="I241" s="405"/>
      <c r="J241" s="405"/>
      <c r="K241" s="407"/>
      <c r="L241" s="123"/>
      <c r="M241" s="403" t="str">
        <f t="shared" si="3"/>
        <v/>
      </c>
    </row>
    <row r="242" spans="1:13" ht="14.45" customHeight="1" x14ac:dyDescent="0.2">
      <c r="A242" s="408"/>
      <c r="B242" s="404"/>
      <c r="C242" s="405"/>
      <c r="D242" s="405"/>
      <c r="E242" s="406"/>
      <c r="F242" s="404"/>
      <c r="G242" s="405"/>
      <c r="H242" s="405"/>
      <c r="I242" s="405"/>
      <c r="J242" s="405"/>
      <c r="K242" s="407"/>
      <c r="L242" s="123"/>
      <c r="M242" s="403" t="str">
        <f t="shared" si="3"/>
        <v/>
      </c>
    </row>
    <row r="243" spans="1:13" ht="14.45" customHeight="1" x14ac:dyDescent="0.2">
      <c r="A243" s="408"/>
      <c r="B243" s="404"/>
      <c r="C243" s="405"/>
      <c r="D243" s="405"/>
      <c r="E243" s="406"/>
      <c r="F243" s="404"/>
      <c r="G243" s="405"/>
      <c r="H243" s="405"/>
      <c r="I243" s="405"/>
      <c r="J243" s="405"/>
      <c r="K243" s="407"/>
      <c r="L243" s="123"/>
      <c r="M243" s="403" t="str">
        <f t="shared" si="3"/>
        <v/>
      </c>
    </row>
    <row r="244" spans="1:13" ht="14.45" customHeight="1" x14ac:dyDescent="0.2">
      <c r="A244" s="408"/>
      <c r="B244" s="404"/>
      <c r="C244" s="405"/>
      <c r="D244" s="405"/>
      <c r="E244" s="406"/>
      <c r="F244" s="404"/>
      <c r="G244" s="405"/>
      <c r="H244" s="405"/>
      <c r="I244" s="405"/>
      <c r="J244" s="405"/>
      <c r="K244" s="407"/>
      <c r="L244" s="123"/>
      <c r="M244" s="403" t="str">
        <f t="shared" si="3"/>
        <v/>
      </c>
    </row>
    <row r="245" spans="1:13" ht="14.45" customHeight="1" x14ac:dyDescent="0.2">
      <c r="A245" s="408"/>
      <c r="B245" s="404"/>
      <c r="C245" s="405"/>
      <c r="D245" s="405"/>
      <c r="E245" s="406"/>
      <c r="F245" s="404"/>
      <c r="G245" s="405"/>
      <c r="H245" s="405"/>
      <c r="I245" s="405"/>
      <c r="J245" s="405"/>
      <c r="K245" s="407"/>
      <c r="L245" s="123"/>
      <c r="M245" s="403" t="str">
        <f t="shared" si="3"/>
        <v/>
      </c>
    </row>
    <row r="246" spans="1:13" ht="14.45" customHeight="1" x14ac:dyDescent="0.2">
      <c r="A246" s="408"/>
      <c r="B246" s="404"/>
      <c r="C246" s="405"/>
      <c r="D246" s="405"/>
      <c r="E246" s="406"/>
      <c r="F246" s="404"/>
      <c r="G246" s="405"/>
      <c r="H246" s="405"/>
      <c r="I246" s="405"/>
      <c r="J246" s="405"/>
      <c r="K246" s="407"/>
      <c r="L246" s="123"/>
      <c r="M246" s="403" t="str">
        <f t="shared" si="3"/>
        <v/>
      </c>
    </row>
    <row r="247" spans="1:13" ht="14.45" customHeight="1" x14ac:dyDescent="0.2">
      <c r="A247" s="408"/>
      <c r="B247" s="404"/>
      <c r="C247" s="405"/>
      <c r="D247" s="405"/>
      <c r="E247" s="406"/>
      <c r="F247" s="404"/>
      <c r="G247" s="405"/>
      <c r="H247" s="405"/>
      <c r="I247" s="405"/>
      <c r="J247" s="405"/>
      <c r="K247" s="407"/>
      <c r="L247" s="123"/>
      <c r="M247" s="403" t="str">
        <f t="shared" si="3"/>
        <v/>
      </c>
    </row>
    <row r="248" spans="1:13" ht="14.45" customHeight="1" x14ac:dyDescent="0.2">
      <c r="A248" s="408"/>
      <c r="B248" s="404"/>
      <c r="C248" s="405"/>
      <c r="D248" s="405"/>
      <c r="E248" s="406"/>
      <c r="F248" s="404"/>
      <c r="G248" s="405"/>
      <c r="H248" s="405"/>
      <c r="I248" s="405"/>
      <c r="J248" s="405"/>
      <c r="K248" s="407"/>
      <c r="L248" s="123"/>
      <c r="M248" s="403" t="str">
        <f t="shared" si="3"/>
        <v/>
      </c>
    </row>
    <row r="249" spans="1:13" ht="14.45" customHeight="1" x14ac:dyDescent="0.2">
      <c r="A249" s="408"/>
      <c r="B249" s="404"/>
      <c r="C249" s="405"/>
      <c r="D249" s="405"/>
      <c r="E249" s="406"/>
      <c r="F249" s="404"/>
      <c r="G249" s="405"/>
      <c r="H249" s="405"/>
      <c r="I249" s="405"/>
      <c r="J249" s="405"/>
      <c r="K249" s="407"/>
      <c r="L249" s="123"/>
      <c r="M249" s="403" t="str">
        <f t="shared" si="3"/>
        <v/>
      </c>
    </row>
    <row r="250" spans="1:13" ht="14.45" customHeight="1" x14ac:dyDescent="0.2">
      <c r="A250" s="408"/>
      <c r="B250" s="404"/>
      <c r="C250" s="405"/>
      <c r="D250" s="405"/>
      <c r="E250" s="406"/>
      <c r="F250" s="404"/>
      <c r="G250" s="405"/>
      <c r="H250" s="405"/>
      <c r="I250" s="405"/>
      <c r="J250" s="405"/>
      <c r="K250" s="407"/>
      <c r="L250" s="123"/>
      <c r="M250" s="403" t="str">
        <f t="shared" si="3"/>
        <v/>
      </c>
    </row>
    <row r="251" spans="1:13" ht="14.45" customHeight="1" x14ac:dyDescent="0.2">
      <c r="A251" s="408"/>
      <c r="B251" s="404"/>
      <c r="C251" s="405"/>
      <c r="D251" s="405"/>
      <c r="E251" s="406"/>
      <c r="F251" s="404"/>
      <c r="G251" s="405"/>
      <c r="H251" s="405"/>
      <c r="I251" s="405"/>
      <c r="J251" s="405"/>
      <c r="K251" s="407"/>
      <c r="L251" s="123"/>
      <c r="M251" s="403" t="str">
        <f t="shared" si="3"/>
        <v/>
      </c>
    </row>
    <row r="252" spans="1:13" ht="14.45" customHeight="1" x14ac:dyDescent="0.2">
      <c r="A252" s="408"/>
      <c r="B252" s="404"/>
      <c r="C252" s="405"/>
      <c r="D252" s="405"/>
      <c r="E252" s="406"/>
      <c r="F252" s="404"/>
      <c r="G252" s="405"/>
      <c r="H252" s="405"/>
      <c r="I252" s="405"/>
      <c r="J252" s="405"/>
      <c r="K252" s="407"/>
      <c r="L252" s="123"/>
      <c r="M252" s="403" t="str">
        <f t="shared" si="3"/>
        <v/>
      </c>
    </row>
    <row r="253" spans="1:13" ht="14.45" customHeight="1" x14ac:dyDescent="0.2">
      <c r="A253" s="408"/>
      <c r="B253" s="404"/>
      <c r="C253" s="405"/>
      <c r="D253" s="405"/>
      <c r="E253" s="406"/>
      <c r="F253" s="404"/>
      <c r="G253" s="405"/>
      <c r="H253" s="405"/>
      <c r="I253" s="405"/>
      <c r="J253" s="405"/>
      <c r="K253" s="407"/>
      <c r="L253" s="123"/>
      <c r="M253" s="403" t="str">
        <f t="shared" si="3"/>
        <v/>
      </c>
    </row>
    <row r="254" spans="1:13" ht="14.45" customHeight="1" x14ac:dyDescent="0.2">
      <c r="A254" s="408"/>
      <c r="B254" s="404"/>
      <c r="C254" s="405"/>
      <c r="D254" s="405"/>
      <c r="E254" s="406"/>
      <c r="F254" s="404"/>
      <c r="G254" s="405"/>
      <c r="H254" s="405"/>
      <c r="I254" s="405"/>
      <c r="J254" s="405"/>
      <c r="K254" s="407"/>
      <c r="L254" s="123"/>
      <c r="M254" s="403" t="str">
        <f t="shared" si="3"/>
        <v/>
      </c>
    </row>
    <row r="255" spans="1:13" ht="14.45" customHeight="1" x14ac:dyDescent="0.2">
      <c r="A255" s="408"/>
      <c r="B255" s="404"/>
      <c r="C255" s="405"/>
      <c r="D255" s="405"/>
      <c r="E255" s="406"/>
      <c r="F255" s="404"/>
      <c r="G255" s="405"/>
      <c r="H255" s="405"/>
      <c r="I255" s="405"/>
      <c r="J255" s="405"/>
      <c r="K255" s="407"/>
      <c r="L255" s="123"/>
      <c r="M255" s="403" t="str">
        <f t="shared" si="3"/>
        <v/>
      </c>
    </row>
    <row r="256" spans="1:13" ht="14.45" customHeight="1" x14ac:dyDescent="0.2">
      <c r="A256" s="408"/>
      <c r="B256" s="404"/>
      <c r="C256" s="405"/>
      <c r="D256" s="405"/>
      <c r="E256" s="406"/>
      <c r="F256" s="404"/>
      <c r="G256" s="405"/>
      <c r="H256" s="405"/>
      <c r="I256" s="405"/>
      <c r="J256" s="405"/>
      <c r="K256" s="407"/>
      <c r="L256" s="123"/>
      <c r="M256" s="403" t="str">
        <f t="shared" si="3"/>
        <v/>
      </c>
    </row>
    <row r="257" spans="1:13" ht="14.45" customHeight="1" x14ac:dyDescent="0.2">
      <c r="A257" s="408"/>
      <c r="B257" s="404"/>
      <c r="C257" s="405"/>
      <c r="D257" s="405"/>
      <c r="E257" s="406"/>
      <c r="F257" s="404"/>
      <c r="G257" s="405"/>
      <c r="H257" s="405"/>
      <c r="I257" s="405"/>
      <c r="J257" s="405"/>
      <c r="K257" s="407"/>
      <c r="L257" s="123"/>
      <c r="M257" s="403" t="str">
        <f t="shared" si="3"/>
        <v/>
      </c>
    </row>
    <row r="258" spans="1:13" ht="14.45" customHeight="1" x14ac:dyDescent="0.2">
      <c r="A258" s="408"/>
      <c r="B258" s="404"/>
      <c r="C258" s="405"/>
      <c r="D258" s="405"/>
      <c r="E258" s="406"/>
      <c r="F258" s="404"/>
      <c r="G258" s="405"/>
      <c r="H258" s="405"/>
      <c r="I258" s="405"/>
      <c r="J258" s="405"/>
      <c r="K258" s="407"/>
      <c r="L258" s="123"/>
      <c r="M258" s="403" t="str">
        <f t="shared" si="3"/>
        <v/>
      </c>
    </row>
    <row r="259" spans="1:13" ht="14.45" customHeight="1" x14ac:dyDescent="0.2">
      <c r="A259" s="408"/>
      <c r="B259" s="404"/>
      <c r="C259" s="405"/>
      <c r="D259" s="405"/>
      <c r="E259" s="406"/>
      <c r="F259" s="404"/>
      <c r="G259" s="405"/>
      <c r="H259" s="405"/>
      <c r="I259" s="405"/>
      <c r="J259" s="405"/>
      <c r="K259" s="407"/>
      <c r="L259" s="123"/>
      <c r="M259" s="403" t="str">
        <f t="shared" si="3"/>
        <v/>
      </c>
    </row>
    <row r="260" spans="1:13" ht="14.45" customHeight="1" x14ac:dyDescent="0.2">
      <c r="A260" s="408"/>
      <c r="B260" s="404"/>
      <c r="C260" s="405"/>
      <c r="D260" s="405"/>
      <c r="E260" s="406"/>
      <c r="F260" s="404"/>
      <c r="G260" s="405"/>
      <c r="H260" s="405"/>
      <c r="I260" s="405"/>
      <c r="J260" s="405"/>
      <c r="K260" s="407"/>
      <c r="L260" s="123"/>
      <c r="M260" s="403" t="str">
        <f t="shared" si="3"/>
        <v/>
      </c>
    </row>
    <row r="261" spans="1:13" ht="14.45" customHeight="1" x14ac:dyDescent="0.2">
      <c r="A261" s="408"/>
      <c r="B261" s="404"/>
      <c r="C261" s="405"/>
      <c r="D261" s="405"/>
      <c r="E261" s="406"/>
      <c r="F261" s="404"/>
      <c r="G261" s="405"/>
      <c r="H261" s="405"/>
      <c r="I261" s="405"/>
      <c r="J261" s="405"/>
      <c r="K261" s="407"/>
      <c r="L261" s="123"/>
      <c r="M261" s="403" t="str">
        <f t="shared" si="3"/>
        <v/>
      </c>
    </row>
    <row r="262" spans="1:13" ht="14.45" customHeight="1" x14ac:dyDescent="0.2">
      <c r="A262" s="408"/>
      <c r="B262" s="404"/>
      <c r="C262" s="405"/>
      <c r="D262" s="405"/>
      <c r="E262" s="406"/>
      <c r="F262" s="404"/>
      <c r="G262" s="405"/>
      <c r="H262" s="405"/>
      <c r="I262" s="405"/>
      <c r="J262" s="405"/>
      <c r="K262" s="407"/>
      <c r="L262" s="123"/>
      <c r="M262" s="40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08"/>
      <c r="B263" s="404"/>
      <c r="C263" s="405"/>
      <c r="D263" s="405"/>
      <c r="E263" s="406"/>
      <c r="F263" s="404"/>
      <c r="G263" s="405"/>
      <c r="H263" s="405"/>
      <c r="I263" s="405"/>
      <c r="J263" s="405"/>
      <c r="K263" s="407"/>
      <c r="L263" s="123"/>
      <c r="M263" s="403" t="str">
        <f t="shared" si="4"/>
        <v/>
      </c>
    </row>
    <row r="264" spans="1:13" ht="14.45" customHeight="1" x14ac:dyDescent="0.2">
      <c r="A264" s="408"/>
      <c r="B264" s="404"/>
      <c r="C264" s="405"/>
      <c r="D264" s="405"/>
      <c r="E264" s="406"/>
      <c r="F264" s="404"/>
      <c r="G264" s="405"/>
      <c r="H264" s="405"/>
      <c r="I264" s="405"/>
      <c r="J264" s="405"/>
      <c r="K264" s="407"/>
      <c r="L264" s="123"/>
      <c r="M264" s="403" t="str">
        <f t="shared" si="4"/>
        <v/>
      </c>
    </row>
    <row r="265" spans="1:13" ht="14.45" customHeight="1" x14ac:dyDescent="0.2">
      <c r="A265" s="408"/>
      <c r="B265" s="404"/>
      <c r="C265" s="405"/>
      <c r="D265" s="405"/>
      <c r="E265" s="406"/>
      <c r="F265" s="404"/>
      <c r="G265" s="405"/>
      <c r="H265" s="405"/>
      <c r="I265" s="405"/>
      <c r="J265" s="405"/>
      <c r="K265" s="407"/>
      <c r="L265" s="123"/>
      <c r="M265" s="403" t="str">
        <f t="shared" si="4"/>
        <v/>
      </c>
    </row>
    <row r="266" spans="1:13" ht="14.45" customHeight="1" x14ac:dyDescent="0.2">
      <c r="A266" s="408"/>
      <c r="B266" s="404"/>
      <c r="C266" s="405"/>
      <c r="D266" s="405"/>
      <c r="E266" s="406"/>
      <c r="F266" s="404"/>
      <c r="G266" s="405"/>
      <c r="H266" s="405"/>
      <c r="I266" s="405"/>
      <c r="J266" s="405"/>
      <c r="K266" s="407"/>
      <c r="L266" s="123"/>
      <c r="M266" s="403" t="str">
        <f t="shared" si="4"/>
        <v/>
      </c>
    </row>
    <row r="267" spans="1:13" ht="14.45" customHeight="1" x14ac:dyDescent="0.2">
      <c r="A267" s="408"/>
      <c r="B267" s="404"/>
      <c r="C267" s="405"/>
      <c r="D267" s="405"/>
      <c r="E267" s="406"/>
      <c r="F267" s="404"/>
      <c r="G267" s="405"/>
      <c r="H267" s="405"/>
      <c r="I267" s="405"/>
      <c r="J267" s="405"/>
      <c r="K267" s="407"/>
      <c r="L267" s="123"/>
      <c r="M267" s="403" t="str">
        <f t="shared" si="4"/>
        <v/>
      </c>
    </row>
    <row r="268" spans="1:13" ht="14.45" customHeight="1" x14ac:dyDescent="0.2">
      <c r="A268" s="408"/>
      <c r="B268" s="404"/>
      <c r="C268" s="405"/>
      <c r="D268" s="405"/>
      <c r="E268" s="406"/>
      <c r="F268" s="404"/>
      <c r="G268" s="405"/>
      <c r="H268" s="405"/>
      <c r="I268" s="405"/>
      <c r="J268" s="405"/>
      <c r="K268" s="407"/>
      <c r="L268" s="123"/>
      <c r="M268" s="403" t="str">
        <f t="shared" si="4"/>
        <v/>
      </c>
    </row>
    <row r="269" spans="1:13" ht="14.45" customHeight="1" x14ac:dyDescent="0.2">
      <c r="A269" s="408"/>
      <c r="B269" s="404"/>
      <c r="C269" s="405"/>
      <c r="D269" s="405"/>
      <c r="E269" s="406"/>
      <c r="F269" s="404"/>
      <c r="G269" s="405"/>
      <c r="H269" s="405"/>
      <c r="I269" s="405"/>
      <c r="J269" s="405"/>
      <c r="K269" s="407"/>
      <c r="L269" s="123"/>
      <c r="M269" s="403" t="str">
        <f t="shared" si="4"/>
        <v/>
      </c>
    </row>
    <row r="270" spans="1:13" ht="14.45" customHeight="1" x14ac:dyDescent="0.2">
      <c r="A270" s="408"/>
      <c r="B270" s="404"/>
      <c r="C270" s="405"/>
      <c r="D270" s="405"/>
      <c r="E270" s="406"/>
      <c r="F270" s="404"/>
      <c r="G270" s="405"/>
      <c r="H270" s="405"/>
      <c r="I270" s="405"/>
      <c r="J270" s="405"/>
      <c r="K270" s="407"/>
      <c r="L270" s="123"/>
      <c r="M270" s="403" t="str">
        <f t="shared" si="4"/>
        <v/>
      </c>
    </row>
    <row r="271" spans="1:13" ht="14.45" customHeight="1" x14ac:dyDescent="0.2">
      <c r="A271" s="408"/>
      <c r="B271" s="404"/>
      <c r="C271" s="405"/>
      <c r="D271" s="405"/>
      <c r="E271" s="406"/>
      <c r="F271" s="404"/>
      <c r="G271" s="405"/>
      <c r="H271" s="405"/>
      <c r="I271" s="405"/>
      <c r="J271" s="405"/>
      <c r="K271" s="407"/>
      <c r="L271" s="123"/>
      <c r="M271" s="403" t="str">
        <f t="shared" si="4"/>
        <v/>
      </c>
    </row>
    <row r="272" spans="1:13" ht="14.45" customHeight="1" x14ac:dyDescent="0.2">
      <c r="A272" s="408"/>
      <c r="B272" s="404"/>
      <c r="C272" s="405"/>
      <c r="D272" s="405"/>
      <c r="E272" s="406"/>
      <c r="F272" s="404"/>
      <c r="G272" s="405"/>
      <c r="H272" s="405"/>
      <c r="I272" s="405"/>
      <c r="J272" s="405"/>
      <c r="K272" s="407"/>
      <c r="L272" s="123"/>
      <c r="M272" s="403" t="str">
        <f t="shared" si="4"/>
        <v/>
      </c>
    </row>
    <row r="273" spans="1:13" ht="14.45" customHeight="1" x14ac:dyDescent="0.2">
      <c r="A273" s="408"/>
      <c r="B273" s="404"/>
      <c r="C273" s="405"/>
      <c r="D273" s="405"/>
      <c r="E273" s="406"/>
      <c r="F273" s="404"/>
      <c r="G273" s="405"/>
      <c r="H273" s="405"/>
      <c r="I273" s="405"/>
      <c r="J273" s="405"/>
      <c r="K273" s="407"/>
      <c r="L273" s="123"/>
      <c r="M273" s="403" t="str">
        <f t="shared" si="4"/>
        <v/>
      </c>
    </row>
    <row r="274" spans="1:13" ht="14.45" customHeight="1" x14ac:dyDescent="0.2">
      <c r="A274" s="408"/>
      <c r="B274" s="404"/>
      <c r="C274" s="405"/>
      <c r="D274" s="405"/>
      <c r="E274" s="406"/>
      <c r="F274" s="404"/>
      <c r="G274" s="405"/>
      <c r="H274" s="405"/>
      <c r="I274" s="405"/>
      <c r="J274" s="405"/>
      <c r="K274" s="407"/>
      <c r="L274" s="123"/>
      <c r="M274" s="403" t="str">
        <f t="shared" si="4"/>
        <v/>
      </c>
    </row>
    <row r="275" spans="1:13" ht="14.45" customHeight="1" x14ac:dyDescent="0.2">
      <c r="A275" s="408"/>
      <c r="B275" s="404"/>
      <c r="C275" s="405"/>
      <c r="D275" s="405"/>
      <c r="E275" s="406"/>
      <c r="F275" s="404"/>
      <c r="G275" s="405"/>
      <c r="H275" s="405"/>
      <c r="I275" s="405"/>
      <c r="J275" s="405"/>
      <c r="K275" s="407"/>
      <c r="L275" s="123"/>
      <c r="M275" s="403" t="str">
        <f t="shared" si="4"/>
        <v/>
      </c>
    </row>
    <row r="276" spans="1:13" ht="14.45" customHeight="1" x14ac:dyDescent="0.2">
      <c r="A276" s="408"/>
      <c r="B276" s="404"/>
      <c r="C276" s="405"/>
      <c r="D276" s="405"/>
      <c r="E276" s="406"/>
      <c r="F276" s="404"/>
      <c r="G276" s="405"/>
      <c r="H276" s="405"/>
      <c r="I276" s="405"/>
      <c r="J276" s="405"/>
      <c r="K276" s="407"/>
      <c r="L276" s="123"/>
      <c r="M276" s="403" t="str">
        <f t="shared" si="4"/>
        <v/>
      </c>
    </row>
    <row r="277" spans="1:13" ht="14.45" customHeight="1" x14ac:dyDescent="0.2">
      <c r="A277" s="408"/>
      <c r="B277" s="404"/>
      <c r="C277" s="405"/>
      <c r="D277" s="405"/>
      <c r="E277" s="406"/>
      <c r="F277" s="404"/>
      <c r="G277" s="405"/>
      <c r="H277" s="405"/>
      <c r="I277" s="405"/>
      <c r="J277" s="405"/>
      <c r="K277" s="407"/>
      <c r="L277" s="123"/>
      <c r="M277" s="403" t="str">
        <f t="shared" si="4"/>
        <v/>
      </c>
    </row>
    <row r="278" spans="1:13" ht="14.45" customHeight="1" x14ac:dyDescent="0.2">
      <c r="A278" s="408"/>
      <c r="B278" s="404"/>
      <c r="C278" s="405"/>
      <c r="D278" s="405"/>
      <c r="E278" s="406"/>
      <c r="F278" s="404"/>
      <c r="G278" s="405"/>
      <c r="H278" s="405"/>
      <c r="I278" s="405"/>
      <c r="J278" s="405"/>
      <c r="K278" s="407"/>
      <c r="L278" s="123"/>
      <c r="M278" s="403" t="str">
        <f t="shared" si="4"/>
        <v/>
      </c>
    </row>
    <row r="279" spans="1:13" ht="14.45" customHeight="1" x14ac:dyDescent="0.2">
      <c r="A279" s="408"/>
      <c r="B279" s="404"/>
      <c r="C279" s="405"/>
      <c r="D279" s="405"/>
      <c r="E279" s="406"/>
      <c r="F279" s="404"/>
      <c r="G279" s="405"/>
      <c r="H279" s="405"/>
      <c r="I279" s="405"/>
      <c r="J279" s="405"/>
      <c r="K279" s="407"/>
      <c r="L279" s="123"/>
      <c r="M279" s="403" t="str">
        <f t="shared" si="4"/>
        <v/>
      </c>
    </row>
    <row r="280" spans="1:13" ht="14.45" customHeight="1" x14ac:dyDescent="0.2">
      <c r="A280" s="408"/>
      <c r="B280" s="404"/>
      <c r="C280" s="405"/>
      <c r="D280" s="405"/>
      <c r="E280" s="406"/>
      <c r="F280" s="404"/>
      <c r="G280" s="405"/>
      <c r="H280" s="405"/>
      <c r="I280" s="405"/>
      <c r="J280" s="405"/>
      <c r="K280" s="407"/>
      <c r="L280" s="123"/>
      <c r="M280" s="403" t="str">
        <f t="shared" si="4"/>
        <v/>
      </c>
    </row>
    <row r="281" spans="1:13" ht="14.45" customHeight="1" x14ac:dyDescent="0.2">
      <c r="A281" s="408"/>
      <c r="B281" s="404"/>
      <c r="C281" s="405"/>
      <c r="D281" s="405"/>
      <c r="E281" s="406"/>
      <c r="F281" s="404"/>
      <c r="G281" s="405"/>
      <c r="H281" s="405"/>
      <c r="I281" s="405"/>
      <c r="J281" s="405"/>
      <c r="K281" s="407"/>
      <c r="L281" s="123"/>
      <c r="M281" s="403" t="str">
        <f t="shared" si="4"/>
        <v/>
      </c>
    </row>
    <row r="282" spans="1:13" ht="14.45" customHeight="1" x14ac:dyDescent="0.2">
      <c r="A282" s="408"/>
      <c r="B282" s="404"/>
      <c r="C282" s="405"/>
      <c r="D282" s="405"/>
      <c r="E282" s="406"/>
      <c r="F282" s="404"/>
      <c r="G282" s="405"/>
      <c r="H282" s="405"/>
      <c r="I282" s="405"/>
      <c r="J282" s="405"/>
      <c r="K282" s="407"/>
      <c r="L282" s="123"/>
      <c r="M282" s="403" t="str">
        <f t="shared" si="4"/>
        <v/>
      </c>
    </row>
    <row r="283" spans="1:13" ht="14.45" customHeight="1" x14ac:dyDescent="0.2">
      <c r="A283" s="408"/>
      <c r="B283" s="404"/>
      <c r="C283" s="405"/>
      <c r="D283" s="405"/>
      <c r="E283" s="406"/>
      <c r="F283" s="404"/>
      <c r="G283" s="405"/>
      <c r="H283" s="405"/>
      <c r="I283" s="405"/>
      <c r="J283" s="405"/>
      <c r="K283" s="407"/>
      <c r="L283" s="123"/>
      <c r="M283" s="403" t="str">
        <f t="shared" si="4"/>
        <v/>
      </c>
    </row>
    <row r="284" spans="1:13" ht="14.45" customHeight="1" x14ac:dyDescent="0.2">
      <c r="A284" s="408"/>
      <c r="B284" s="404"/>
      <c r="C284" s="405"/>
      <c r="D284" s="405"/>
      <c r="E284" s="406"/>
      <c r="F284" s="404"/>
      <c r="G284" s="405"/>
      <c r="H284" s="405"/>
      <c r="I284" s="405"/>
      <c r="J284" s="405"/>
      <c r="K284" s="407"/>
      <c r="L284" s="123"/>
      <c r="M284" s="403" t="str">
        <f t="shared" si="4"/>
        <v/>
      </c>
    </row>
    <row r="285" spans="1:13" ht="14.45" customHeight="1" x14ac:dyDescent="0.2">
      <c r="A285" s="408"/>
      <c r="B285" s="404"/>
      <c r="C285" s="405"/>
      <c r="D285" s="405"/>
      <c r="E285" s="406"/>
      <c r="F285" s="404"/>
      <c r="G285" s="405"/>
      <c r="H285" s="405"/>
      <c r="I285" s="405"/>
      <c r="J285" s="405"/>
      <c r="K285" s="407"/>
      <c r="L285" s="123"/>
      <c r="M285" s="403" t="str">
        <f t="shared" si="4"/>
        <v/>
      </c>
    </row>
    <row r="286" spans="1:13" ht="14.45" customHeight="1" x14ac:dyDescent="0.2">
      <c r="A286" s="408"/>
      <c r="B286" s="404"/>
      <c r="C286" s="405"/>
      <c r="D286" s="405"/>
      <c r="E286" s="406"/>
      <c r="F286" s="404"/>
      <c r="G286" s="405"/>
      <c r="H286" s="405"/>
      <c r="I286" s="405"/>
      <c r="J286" s="405"/>
      <c r="K286" s="407"/>
      <c r="L286" s="123"/>
      <c r="M286" s="403" t="str">
        <f t="shared" si="4"/>
        <v/>
      </c>
    </row>
    <row r="287" spans="1:13" ht="14.45" customHeight="1" x14ac:dyDescent="0.2">
      <c r="A287" s="408"/>
      <c r="B287" s="404"/>
      <c r="C287" s="405"/>
      <c r="D287" s="405"/>
      <c r="E287" s="406"/>
      <c r="F287" s="404"/>
      <c r="G287" s="405"/>
      <c r="H287" s="405"/>
      <c r="I287" s="405"/>
      <c r="J287" s="405"/>
      <c r="K287" s="407"/>
      <c r="L287" s="123"/>
      <c r="M287" s="403" t="str">
        <f t="shared" si="4"/>
        <v/>
      </c>
    </row>
    <row r="288" spans="1:13" ht="14.45" customHeight="1" x14ac:dyDescent="0.2">
      <c r="A288" s="408"/>
      <c r="B288" s="404"/>
      <c r="C288" s="405"/>
      <c r="D288" s="405"/>
      <c r="E288" s="406"/>
      <c r="F288" s="404"/>
      <c r="G288" s="405"/>
      <c r="H288" s="405"/>
      <c r="I288" s="405"/>
      <c r="J288" s="405"/>
      <c r="K288" s="407"/>
      <c r="L288" s="123"/>
      <c r="M288" s="403" t="str">
        <f t="shared" si="4"/>
        <v/>
      </c>
    </row>
    <row r="289" spans="1:13" ht="14.45" customHeight="1" x14ac:dyDescent="0.2">
      <c r="A289" s="408"/>
      <c r="B289" s="404"/>
      <c r="C289" s="405"/>
      <c r="D289" s="405"/>
      <c r="E289" s="406"/>
      <c r="F289" s="404"/>
      <c r="G289" s="405"/>
      <c r="H289" s="405"/>
      <c r="I289" s="405"/>
      <c r="J289" s="405"/>
      <c r="K289" s="407"/>
      <c r="L289" s="123"/>
      <c r="M289" s="403" t="str">
        <f t="shared" si="4"/>
        <v/>
      </c>
    </row>
    <row r="290" spans="1:13" ht="14.45" customHeight="1" x14ac:dyDescent="0.2">
      <c r="A290" s="408"/>
      <c r="B290" s="404"/>
      <c r="C290" s="405"/>
      <c r="D290" s="405"/>
      <c r="E290" s="406"/>
      <c r="F290" s="404"/>
      <c r="G290" s="405"/>
      <c r="H290" s="405"/>
      <c r="I290" s="405"/>
      <c r="J290" s="405"/>
      <c r="K290" s="407"/>
      <c r="L290" s="123"/>
      <c r="M290" s="403" t="str">
        <f t="shared" si="4"/>
        <v/>
      </c>
    </row>
    <row r="291" spans="1:13" ht="14.45" customHeight="1" x14ac:dyDescent="0.2">
      <c r="A291" s="408"/>
      <c r="B291" s="404"/>
      <c r="C291" s="405"/>
      <c r="D291" s="405"/>
      <c r="E291" s="406"/>
      <c r="F291" s="404"/>
      <c r="G291" s="405"/>
      <c r="H291" s="405"/>
      <c r="I291" s="405"/>
      <c r="J291" s="405"/>
      <c r="K291" s="407"/>
      <c r="L291" s="123"/>
      <c r="M291" s="403" t="str">
        <f t="shared" si="4"/>
        <v/>
      </c>
    </row>
    <row r="292" spans="1:13" ht="14.45" customHeight="1" x14ac:dyDescent="0.2">
      <c r="A292" s="408"/>
      <c r="B292" s="404"/>
      <c r="C292" s="405"/>
      <c r="D292" s="405"/>
      <c r="E292" s="406"/>
      <c r="F292" s="404"/>
      <c r="G292" s="405"/>
      <c r="H292" s="405"/>
      <c r="I292" s="405"/>
      <c r="J292" s="405"/>
      <c r="K292" s="407"/>
      <c r="L292" s="123"/>
      <c r="M292" s="403" t="str">
        <f t="shared" si="4"/>
        <v/>
      </c>
    </row>
    <row r="293" spans="1:13" ht="14.45" customHeight="1" x14ac:dyDescent="0.2">
      <c r="A293" s="408"/>
      <c r="B293" s="404"/>
      <c r="C293" s="405"/>
      <c r="D293" s="405"/>
      <c r="E293" s="406"/>
      <c r="F293" s="404"/>
      <c r="G293" s="405"/>
      <c r="H293" s="405"/>
      <c r="I293" s="405"/>
      <c r="J293" s="405"/>
      <c r="K293" s="407"/>
      <c r="L293" s="123"/>
      <c r="M293" s="403" t="str">
        <f t="shared" si="4"/>
        <v/>
      </c>
    </row>
    <row r="294" spans="1:13" ht="14.45" customHeight="1" x14ac:dyDescent="0.2">
      <c r="A294" s="408"/>
      <c r="B294" s="404"/>
      <c r="C294" s="405"/>
      <c r="D294" s="405"/>
      <c r="E294" s="406"/>
      <c r="F294" s="404"/>
      <c r="G294" s="405"/>
      <c r="H294" s="405"/>
      <c r="I294" s="405"/>
      <c r="J294" s="405"/>
      <c r="K294" s="407"/>
      <c r="L294" s="123"/>
      <c r="M294" s="403" t="str">
        <f t="shared" si="4"/>
        <v/>
      </c>
    </row>
    <row r="295" spans="1:13" ht="14.45" customHeight="1" x14ac:dyDescent="0.2">
      <c r="A295" s="408"/>
      <c r="B295" s="404"/>
      <c r="C295" s="405"/>
      <c r="D295" s="405"/>
      <c r="E295" s="406"/>
      <c r="F295" s="404"/>
      <c r="G295" s="405"/>
      <c r="H295" s="405"/>
      <c r="I295" s="405"/>
      <c r="J295" s="405"/>
      <c r="K295" s="407"/>
      <c r="L295" s="123"/>
      <c r="M295" s="403" t="str">
        <f t="shared" si="4"/>
        <v/>
      </c>
    </row>
    <row r="296" spans="1:13" ht="14.45" customHeight="1" x14ac:dyDescent="0.2">
      <c r="A296" s="408"/>
      <c r="B296" s="404"/>
      <c r="C296" s="405"/>
      <c r="D296" s="405"/>
      <c r="E296" s="406"/>
      <c r="F296" s="404"/>
      <c r="G296" s="405"/>
      <c r="H296" s="405"/>
      <c r="I296" s="405"/>
      <c r="J296" s="405"/>
      <c r="K296" s="407"/>
      <c r="L296" s="123"/>
      <c r="M296" s="403" t="str">
        <f t="shared" si="4"/>
        <v/>
      </c>
    </row>
    <row r="297" spans="1:13" ht="14.45" customHeight="1" x14ac:dyDescent="0.2">
      <c r="A297" s="408"/>
      <c r="B297" s="404"/>
      <c r="C297" s="405"/>
      <c r="D297" s="405"/>
      <c r="E297" s="406"/>
      <c r="F297" s="404"/>
      <c r="G297" s="405"/>
      <c r="H297" s="405"/>
      <c r="I297" s="405"/>
      <c r="J297" s="405"/>
      <c r="K297" s="407"/>
      <c r="L297" s="123"/>
      <c r="M297" s="403" t="str">
        <f t="shared" si="4"/>
        <v/>
      </c>
    </row>
    <row r="298" spans="1:13" ht="14.45" customHeight="1" x14ac:dyDescent="0.2">
      <c r="A298" s="408"/>
      <c r="B298" s="404"/>
      <c r="C298" s="405"/>
      <c r="D298" s="405"/>
      <c r="E298" s="406"/>
      <c r="F298" s="404"/>
      <c r="G298" s="405"/>
      <c r="H298" s="405"/>
      <c r="I298" s="405"/>
      <c r="J298" s="405"/>
      <c r="K298" s="407"/>
      <c r="L298" s="123"/>
      <c r="M298" s="403" t="str">
        <f t="shared" si="4"/>
        <v/>
      </c>
    </row>
    <row r="299" spans="1:13" ht="14.45" customHeight="1" x14ac:dyDescent="0.2">
      <c r="A299" s="408"/>
      <c r="B299" s="404"/>
      <c r="C299" s="405"/>
      <c r="D299" s="405"/>
      <c r="E299" s="406"/>
      <c r="F299" s="404"/>
      <c r="G299" s="405"/>
      <c r="H299" s="405"/>
      <c r="I299" s="405"/>
      <c r="J299" s="405"/>
      <c r="K299" s="407"/>
      <c r="L299" s="123"/>
      <c r="M299" s="403" t="str">
        <f t="shared" si="4"/>
        <v/>
      </c>
    </row>
    <row r="300" spans="1:13" ht="14.45" customHeight="1" x14ac:dyDescent="0.2">
      <c r="A300" s="408"/>
      <c r="B300" s="404"/>
      <c r="C300" s="405"/>
      <c r="D300" s="405"/>
      <c r="E300" s="406"/>
      <c r="F300" s="404"/>
      <c r="G300" s="405"/>
      <c r="H300" s="405"/>
      <c r="I300" s="405"/>
      <c r="J300" s="405"/>
      <c r="K300" s="407"/>
      <c r="L300" s="123"/>
      <c r="M300" s="403" t="str">
        <f t="shared" si="4"/>
        <v/>
      </c>
    </row>
    <row r="301" spans="1:13" ht="14.45" customHeight="1" x14ac:dyDescent="0.2">
      <c r="A301" s="408"/>
      <c r="B301" s="404"/>
      <c r="C301" s="405"/>
      <c r="D301" s="405"/>
      <c r="E301" s="406"/>
      <c r="F301" s="404"/>
      <c r="G301" s="405"/>
      <c r="H301" s="405"/>
      <c r="I301" s="405"/>
      <c r="J301" s="405"/>
      <c r="K301" s="407"/>
      <c r="L301" s="123"/>
      <c r="M301" s="403" t="str">
        <f t="shared" si="4"/>
        <v/>
      </c>
    </row>
    <row r="302" spans="1:13" ht="14.45" customHeight="1" x14ac:dyDescent="0.2">
      <c r="A302" s="408"/>
      <c r="B302" s="404"/>
      <c r="C302" s="405"/>
      <c r="D302" s="405"/>
      <c r="E302" s="406"/>
      <c r="F302" s="404"/>
      <c r="G302" s="405"/>
      <c r="H302" s="405"/>
      <c r="I302" s="405"/>
      <c r="J302" s="405"/>
      <c r="K302" s="407"/>
      <c r="L302" s="123"/>
      <c r="M302" s="403" t="str">
        <f t="shared" si="4"/>
        <v/>
      </c>
    </row>
    <row r="303" spans="1:13" ht="14.45" customHeight="1" x14ac:dyDescent="0.2">
      <c r="A303" s="408"/>
      <c r="B303" s="404"/>
      <c r="C303" s="405"/>
      <c r="D303" s="405"/>
      <c r="E303" s="406"/>
      <c r="F303" s="404"/>
      <c r="G303" s="405"/>
      <c r="H303" s="405"/>
      <c r="I303" s="405"/>
      <c r="J303" s="405"/>
      <c r="K303" s="407"/>
      <c r="L303" s="123"/>
      <c r="M303" s="403" t="str">
        <f t="shared" si="4"/>
        <v/>
      </c>
    </row>
    <row r="304" spans="1:13" ht="14.45" customHeight="1" x14ac:dyDescent="0.2">
      <c r="A304" s="408"/>
      <c r="B304" s="404"/>
      <c r="C304" s="405"/>
      <c r="D304" s="405"/>
      <c r="E304" s="406"/>
      <c r="F304" s="404"/>
      <c r="G304" s="405"/>
      <c r="H304" s="405"/>
      <c r="I304" s="405"/>
      <c r="J304" s="405"/>
      <c r="K304" s="407"/>
      <c r="L304" s="123"/>
      <c r="M304" s="403" t="str">
        <f t="shared" si="4"/>
        <v/>
      </c>
    </row>
    <row r="305" spans="1:13" ht="14.45" customHeight="1" x14ac:dyDescent="0.2">
      <c r="A305" s="408"/>
      <c r="B305" s="404"/>
      <c r="C305" s="405"/>
      <c r="D305" s="405"/>
      <c r="E305" s="406"/>
      <c r="F305" s="404"/>
      <c r="G305" s="405"/>
      <c r="H305" s="405"/>
      <c r="I305" s="405"/>
      <c r="J305" s="405"/>
      <c r="K305" s="407"/>
      <c r="L305" s="123"/>
      <c r="M305" s="403" t="str">
        <f t="shared" si="4"/>
        <v/>
      </c>
    </row>
    <row r="306" spans="1:13" ht="14.45" customHeight="1" x14ac:dyDescent="0.2">
      <c r="A306" s="408"/>
      <c r="B306" s="404"/>
      <c r="C306" s="405"/>
      <c r="D306" s="405"/>
      <c r="E306" s="406"/>
      <c r="F306" s="404"/>
      <c r="G306" s="405"/>
      <c r="H306" s="405"/>
      <c r="I306" s="405"/>
      <c r="J306" s="405"/>
      <c r="K306" s="407"/>
      <c r="L306" s="123"/>
      <c r="M306" s="403" t="str">
        <f t="shared" si="4"/>
        <v/>
      </c>
    </row>
    <row r="307" spans="1:13" ht="14.45" customHeight="1" x14ac:dyDescent="0.2">
      <c r="A307" s="408"/>
      <c r="B307" s="404"/>
      <c r="C307" s="405"/>
      <c r="D307" s="405"/>
      <c r="E307" s="406"/>
      <c r="F307" s="404"/>
      <c r="G307" s="405"/>
      <c r="H307" s="405"/>
      <c r="I307" s="405"/>
      <c r="J307" s="405"/>
      <c r="K307" s="407"/>
      <c r="L307" s="123"/>
      <c r="M307" s="403" t="str">
        <f t="shared" si="4"/>
        <v/>
      </c>
    </row>
    <row r="308" spans="1:13" ht="14.45" customHeight="1" x14ac:dyDescent="0.2">
      <c r="A308" s="408"/>
      <c r="B308" s="404"/>
      <c r="C308" s="405"/>
      <c r="D308" s="405"/>
      <c r="E308" s="406"/>
      <c r="F308" s="404"/>
      <c r="G308" s="405"/>
      <c r="H308" s="405"/>
      <c r="I308" s="405"/>
      <c r="J308" s="405"/>
      <c r="K308" s="407"/>
      <c r="L308" s="123"/>
      <c r="M308" s="403" t="str">
        <f t="shared" si="4"/>
        <v/>
      </c>
    </row>
    <row r="309" spans="1:13" ht="14.45" customHeight="1" x14ac:dyDescent="0.2">
      <c r="A309" s="408"/>
      <c r="B309" s="404"/>
      <c r="C309" s="405"/>
      <c r="D309" s="405"/>
      <c r="E309" s="406"/>
      <c r="F309" s="404"/>
      <c r="G309" s="405"/>
      <c r="H309" s="405"/>
      <c r="I309" s="405"/>
      <c r="J309" s="405"/>
      <c r="K309" s="407"/>
      <c r="L309" s="123"/>
      <c r="M309" s="403" t="str">
        <f t="shared" si="4"/>
        <v/>
      </c>
    </row>
    <row r="310" spans="1:13" ht="14.45" customHeight="1" x14ac:dyDescent="0.2">
      <c r="A310" s="408"/>
      <c r="B310" s="404"/>
      <c r="C310" s="405"/>
      <c r="D310" s="405"/>
      <c r="E310" s="406"/>
      <c r="F310" s="404"/>
      <c r="G310" s="405"/>
      <c r="H310" s="405"/>
      <c r="I310" s="405"/>
      <c r="J310" s="405"/>
      <c r="K310" s="407"/>
      <c r="L310" s="123"/>
      <c r="M310" s="403" t="str">
        <f t="shared" si="4"/>
        <v/>
      </c>
    </row>
    <row r="311" spans="1:13" ht="14.45" customHeight="1" x14ac:dyDescent="0.2">
      <c r="A311" s="408"/>
      <c r="B311" s="404"/>
      <c r="C311" s="405"/>
      <c r="D311" s="405"/>
      <c r="E311" s="406"/>
      <c r="F311" s="404"/>
      <c r="G311" s="405"/>
      <c r="H311" s="405"/>
      <c r="I311" s="405"/>
      <c r="J311" s="405"/>
      <c r="K311" s="407"/>
      <c r="L311" s="123"/>
      <c r="M311" s="403" t="str">
        <f t="shared" si="4"/>
        <v/>
      </c>
    </row>
    <row r="312" spans="1:13" ht="14.45" customHeight="1" x14ac:dyDescent="0.2">
      <c r="A312" s="408"/>
      <c r="B312" s="404"/>
      <c r="C312" s="405"/>
      <c r="D312" s="405"/>
      <c r="E312" s="406"/>
      <c r="F312" s="404"/>
      <c r="G312" s="405"/>
      <c r="H312" s="405"/>
      <c r="I312" s="405"/>
      <c r="J312" s="405"/>
      <c r="K312" s="407"/>
      <c r="L312" s="123"/>
      <c r="M312" s="403" t="str">
        <f t="shared" si="4"/>
        <v/>
      </c>
    </row>
    <row r="313" spans="1:13" ht="14.45" customHeight="1" x14ac:dyDescent="0.2">
      <c r="A313" s="408"/>
      <c r="B313" s="404"/>
      <c r="C313" s="405"/>
      <c r="D313" s="405"/>
      <c r="E313" s="406"/>
      <c r="F313" s="404"/>
      <c r="G313" s="405"/>
      <c r="H313" s="405"/>
      <c r="I313" s="405"/>
      <c r="J313" s="405"/>
      <c r="K313" s="407"/>
      <c r="L313" s="123"/>
      <c r="M313" s="403" t="str">
        <f t="shared" si="4"/>
        <v/>
      </c>
    </row>
    <row r="314" spans="1:13" ht="14.45" customHeight="1" x14ac:dyDescent="0.2">
      <c r="A314" s="408"/>
      <c r="B314" s="404"/>
      <c r="C314" s="405"/>
      <c r="D314" s="405"/>
      <c r="E314" s="406"/>
      <c r="F314" s="404"/>
      <c r="G314" s="405"/>
      <c r="H314" s="405"/>
      <c r="I314" s="405"/>
      <c r="J314" s="405"/>
      <c r="K314" s="407"/>
      <c r="L314" s="123"/>
      <c r="M314" s="403" t="str">
        <f t="shared" si="4"/>
        <v/>
      </c>
    </row>
    <row r="315" spans="1:13" ht="14.45" customHeight="1" x14ac:dyDescent="0.2">
      <c r="A315" s="408"/>
      <c r="B315" s="404"/>
      <c r="C315" s="405"/>
      <c r="D315" s="405"/>
      <c r="E315" s="406"/>
      <c r="F315" s="404"/>
      <c r="G315" s="405"/>
      <c r="H315" s="405"/>
      <c r="I315" s="405"/>
      <c r="J315" s="405"/>
      <c r="K315" s="407"/>
      <c r="L315" s="123"/>
      <c r="M315" s="403" t="str">
        <f t="shared" si="4"/>
        <v/>
      </c>
    </row>
    <row r="316" spans="1:13" ht="14.45" customHeight="1" x14ac:dyDescent="0.2">
      <c r="A316" s="408"/>
      <c r="B316" s="404"/>
      <c r="C316" s="405"/>
      <c r="D316" s="405"/>
      <c r="E316" s="406"/>
      <c r="F316" s="404"/>
      <c r="G316" s="405"/>
      <c r="H316" s="405"/>
      <c r="I316" s="405"/>
      <c r="J316" s="405"/>
      <c r="K316" s="407"/>
      <c r="L316" s="123"/>
      <c r="M316" s="403" t="str">
        <f t="shared" si="4"/>
        <v/>
      </c>
    </row>
    <row r="317" spans="1:13" ht="14.45" customHeight="1" x14ac:dyDescent="0.2">
      <c r="A317" s="408"/>
      <c r="B317" s="404"/>
      <c r="C317" s="405"/>
      <c r="D317" s="405"/>
      <c r="E317" s="406"/>
      <c r="F317" s="404"/>
      <c r="G317" s="405"/>
      <c r="H317" s="405"/>
      <c r="I317" s="405"/>
      <c r="J317" s="405"/>
      <c r="K317" s="407"/>
      <c r="L317" s="123"/>
      <c r="M317" s="403" t="str">
        <f t="shared" si="4"/>
        <v/>
      </c>
    </row>
    <row r="318" spans="1:13" ht="14.45" customHeight="1" x14ac:dyDescent="0.2">
      <c r="A318" s="408"/>
      <c r="B318" s="404"/>
      <c r="C318" s="405"/>
      <c r="D318" s="405"/>
      <c r="E318" s="406"/>
      <c r="F318" s="404"/>
      <c r="G318" s="405"/>
      <c r="H318" s="405"/>
      <c r="I318" s="405"/>
      <c r="J318" s="405"/>
      <c r="K318" s="407"/>
      <c r="L318" s="123"/>
      <c r="M318" s="403" t="str">
        <f t="shared" si="4"/>
        <v/>
      </c>
    </row>
    <row r="319" spans="1:13" ht="14.45" customHeight="1" x14ac:dyDescent="0.2">
      <c r="A319" s="408"/>
      <c r="B319" s="404"/>
      <c r="C319" s="405"/>
      <c r="D319" s="405"/>
      <c r="E319" s="406"/>
      <c r="F319" s="404"/>
      <c r="G319" s="405"/>
      <c r="H319" s="405"/>
      <c r="I319" s="405"/>
      <c r="J319" s="405"/>
      <c r="K319" s="407"/>
      <c r="L319" s="123"/>
      <c r="M319" s="403" t="str">
        <f t="shared" si="4"/>
        <v/>
      </c>
    </row>
    <row r="320" spans="1:13" ht="14.45" customHeight="1" x14ac:dyDescent="0.2">
      <c r="A320" s="408"/>
      <c r="B320" s="404"/>
      <c r="C320" s="405"/>
      <c r="D320" s="405"/>
      <c r="E320" s="406"/>
      <c r="F320" s="404"/>
      <c r="G320" s="405"/>
      <c r="H320" s="405"/>
      <c r="I320" s="405"/>
      <c r="J320" s="405"/>
      <c r="K320" s="407"/>
      <c r="L320" s="123"/>
      <c r="M320" s="403" t="str">
        <f t="shared" si="4"/>
        <v/>
      </c>
    </row>
    <row r="321" spans="1:13" ht="14.45" customHeight="1" x14ac:dyDescent="0.2">
      <c r="A321" s="408"/>
      <c r="B321" s="404"/>
      <c r="C321" s="405"/>
      <c r="D321" s="405"/>
      <c r="E321" s="406"/>
      <c r="F321" s="404"/>
      <c r="G321" s="405"/>
      <c r="H321" s="405"/>
      <c r="I321" s="405"/>
      <c r="J321" s="405"/>
      <c r="K321" s="407"/>
      <c r="L321" s="123"/>
      <c r="M321" s="403" t="str">
        <f t="shared" si="4"/>
        <v/>
      </c>
    </row>
    <row r="322" spans="1:13" ht="14.45" customHeight="1" x14ac:dyDescent="0.2">
      <c r="A322" s="408"/>
      <c r="B322" s="404"/>
      <c r="C322" s="405"/>
      <c r="D322" s="405"/>
      <c r="E322" s="406"/>
      <c r="F322" s="404"/>
      <c r="G322" s="405"/>
      <c r="H322" s="405"/>
      <c r="I322" s="405"/>
      <c r="J322" s="405"/>
      <c r="K322" s="407"/>
      <c r="L322" s="123"/>
      <c r="M322" s="403" t="str">
        <f t="shared" si="4"/>
        <v/>
      </c>
    </row>
    <row r="323" spans="1:13" ht="14.45" customHeight="1" x14ac:dyDescent="0.2">
      <c r="A323" s="408"/>
      <c r="B323" s="404"/>
      <c r="C323" s="405"/>
      <c r="D323" s="405"/>
      <c r="E323" s="406"/>
      <c r="F323" s="404"/>
      <c r="G323" s="405"/>
      <c r="H323" s="405"/>
      <c r="I323" s="405"/>
      <c r="J323" s="405"/>
      <c r="K323" s="407"/>
      <c r="L323" s="123"/>
      <c r="M323" s="403" t="str">
        <f t="shared" si="4"/>
        <v/>
      </c>
    </row>
    <row r="324" spans="1:13" ht="14.45" customHeight="1" x14ac:dyDescent="0.2">
      <c r="A324" s="408"/>
      <c r="B324" s="404"/>
      <c r="C324" s="405"/>
      <c r="D324" s="405"/>
      <c r="E324" s="406"/>
      <c r="F324" s="404"/>
      <c r="G324" s="405"/>
      <c r="H324" s="405"/>
      <c r="I324" s="405"/>
      <c r="J324" s="405"/>
      <c r="K324" s="407"/>
      <c r="L324" s="123"/>
      <c r="M324" s="403" t="str">
        <f t="shared" si="4"/>
        <v/>
      </c>
    </row>
    <row r="325" spans="1:13" ht="14.45" customHeight="1" x14ac:dyDescent="0.2">
      <c r="A325" s="408"/>
      <c r="B325" s="404"/>
      <c r="C325" s="405"/>
      <c r="D325" s="405"/>
      <c r="E325" s="406"/>
      <c r="F325" s="404"/>
      <c r="G325" s="405"/>
      <c r="H325" s="405"/>
      <c r="I325" s="405"/>
      <c r="J325" s="405"/>
      <c r="K325" s="407"/>
      <c r="L325" s="123"/>
      <c r="M325" s="403" t="str">
        <f t="shared" si="4"/>
        <v/>
      </c>
    </row>
    <row r="326" spans="1:13" ht="14.45" customHeight="1" x14ac:dyDescent="0.2">
      <c r="A326" s="408"/>
      <c r="B326" s="404"/>
      <c r="C326" s="405"/>
      <c r="D326" s="405"/>
      <c r="E326" s="406"/>
      <c r="F326" s="404"/>
      <c r="G326" s="405"/>
      <c r="H326" s="405"/>
      <c r="I326" s="405"/>
      <c r="J326" s="405"/>
      <c r="K326" s="407"/>
      <c r="L326" s="123"/>
      <c r="M326" s="40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08"/>
      <c r="B327" s="404"/>
      <c r="C327" s="405"/>
      <c r="D327" s="405"/>
      <c r="E327" s="406"/>
      <c r="F327" s="404"/>
      <c r="G327" s="405"/>
      <c r="H327" s="405"/>
      <c r="I327" s="405"/>
      <c r="J327" s="405"/>
      <c r="K327" s="407"/>
      <c r="L327" s="123"/>
      <c r="M327" s="403" t="str">
        <f t="shared" si="5"/>
        <v/>
      </c>
    </row>
    <row r="328" spans="1:13" ht="14.45" customHeight="1" x14ac:dyDescent="0.2">
      <c r="A328" s="408"/>
      <c r="B328" s="404"/>
      <c r="C328" s="405"/>
      <c r="D328" s="405"/>
      <c r="E328" s="406"/>
      <c r="F328" s="404"/>
      <c r="G328" s="405"/>
      <c r="H328" s="405"/>
      <c r="I328" s="405"/>
      <c r="J328" s="405"/>
      <c r="K328" s="407"/>
      <c r="L328" s="123"/>
      <c r="M328" s="403" t="str">
        <f t="shared" si="5"/>
        <v/>
      </c>
    </row>
    <row r="329" spans="1:13" ht="14.45" customHeight="1" x14ac:dyDescent="0.2">
      <c r="A329" s="408"/>
      <c r="B329" s="404"/>
      <c r="C329" s="405"/>
      <c r="D329" s="405"/>
      <c r="E329" s="406"/>
      <c r="F329" s="404"/>
      <c r="G329" s="405"/>
      <c r="H329" s="405"/>
      <c r="I329" s="405"/>
      <c r="J329" s="405"/>
      <c r="K329" s="407"/>
      <c r="L329" s="123"/>
      <c r="M329" s="403" t="str">
        <f t="shared" si="5"/>
        <v/>
      </c>
    </row>
    <row r="330" spans="1:13" ht="14.45" customHeight="1" x14ac:dyDescent="0.2">
      <c r="A330" s="408"/>
      <c r="B330" s="404"/>
      <c r="C330" s="405"/>
      <c r="D330" s="405"/>
      <c r="E330" s="406"/>
      <c r="F330" s="404"/>
      <c r="G330" s="405"/>
      <c r="H330" s="405"/>
      <c r="I330" s="405"/>
      <c r="J330" s="405"/>
      <c r="K330" s="407"/>
      <c r="L330" s="123"/>
      <c r="M330" s="403" t="str">
        <f t="shared" si="5"/>
        <v/>
      </c>
    </row>
    <row r="331" spans="1:13" ht="14.45" customHeight="1" x14ac:dyDescent="0.2">
      <c r="A331" s="408"/>
      <c r="B331" s="404"/>
      <c r="C331" s="405"/>
      <c r="D331" s="405"/>
      <c r="E331" s="406"/>
      <c r="F331" s="404"/>
      <c r="G331" s="405"/>
      <c r="H331" s="405"/>
      <c r="I331" s="405"/>
      <c r="J331" s="405"/>
      <c r="K331" s="407"/>
      <c r="L331" s="123"/>
      <c r="M331" s="403" t="str">
        <f t="shared" si="5"/>
        <v/>
      </c>
    </row>
    <row r="332" spans="1:13" ht="14.45" customHeight="1" x14ac:dyDescent="0.2">
      <c r="A332" s="408"/>
      <c r="B332" s="404"/>
      <c r="C332" s="405"/>
      <c r="D332" s="405"/>
      <c r="E332" s="406"/>
      <c r="F332" s="404"/>
      <c r="G332" s="405"/>
      <c r="H332" s="405"/>
      <c r="I332" s="405"/>
      <c r="J332" s="405"/>
      <c r="K332" s="407"/>
      <c r="L332" s="123"/>
      <c r="M332" s="403" t="str">
        <f t="shared" si="5"/>
        <v/>
      </c>
    </row>
    <row r="333" spans="1:13" ht="14.45" customHeight="1" x14ac:dyDescent="0.2">
      <c r="A333" s="408"/>
      <c r="B333" s="404"/>
      <c r="C333" s="405"/>
      <c r="D333" s="405"/>
      <c r="E333" s="406"/>
      <c r="F333" s="404"/>
      <c r="G333" s="405"/>
      <c r="H333" s="405"/>
      <c r="I333" s="405"/>
      <c r="J333" s="405"/>
      <c r="K333" s="407"/>
      <c r="L333" s="123"/>
      <c r="M333" s="403" t="str">
        <f t="shared" si="5"/>
        <v/>
      </c>
    </row>
    <row r="334" spans="1:13" ht="14.45" customHeight="1" x14ac:dyDescent="0.2">
      <c r="A334" s="408"/>
      <c r="B334" s="404"/>
      <c r="C334" s="405"/>
      <c r="D334" s="405"/>
      <c r="E334" s="406"/>
      <c r="F334" s="404"/>
      <c r="G334" s="405"/>
      <c r="H334" s="405"/>
      <c r="I334" s="405"/>
      <c r="J334" s="405"/>
      <c r="K334" s="407"/>
      <c r="L334" s="123"/>
      <c r="M334" s="403" t="str">
        <f t="shared" si="5"/>
        <v/>
      </c>
    </row>
    <row r="335" spans="1:13" ht="14.45" customHeight="1" x14ac:dyDescent="0.2">
      <c r="A335" s="408"/>
      <c r="B335" s="404"/>
      <c r="C335" s="405"/>
      <c r="D335" s="405"/>
      <c r="E335" s="406"/>
      <c r="F335" s="404"/>
      <c r="G335" s="405"/>
      <c r="H335" s="405"/>
      <c r="I335" s="405"/>
      <c r="J335" s="405"/>
      <c r="K335" s="407"/>
      <c r="L335" s="123"/>
      <c r="M335" s="403" t="str">
        <f t="shared" si="5"/>
        <v/>
      </c>
    </row>
    <row r="336" spans="1:13" ht="14.45" customHeight="1" x14ac:dyDescent="0.2">
      <c r="A336" s="408"/>
      <c r="B336" s="404"/>
      <c r="C336" s="405"/>
      <c r="D336" s="405"/>
      <c r="E336" s="406"/>
      <c r="F336" s="404"/>
      <c r="G336" s="405"/>
      <c r="H336" s="405"/>
      <c r="I336" s="405"/>
      <c r="J336" s="405"/>
      <c r="K336" s="407"/>
      <c r="L336" s="123"/>
      <c r="M336" s="403" t="str">
        <f t="shared" si="5"/>
        <v/>
      </c>
    </row>
    <row r="337" spans="1:13" ht="14.45" customHeight="1" x14ac:dyDescent="0.2">
      <c r="A337" s="408"/>
      <c r="B337" s="404"/>
      <c r="C337" s="405"/>
      <c r="D337" s="405"/>
      <c r="E337" s="406"/>
      <c r="F337" s="404"/>
      <c r="G337" s="405"/>
      <c r="H337" s="405"/>
      <c r="I337" s="405"/>
      <c r="J337" s="405"/>
      <c r="K337" s="407"/>
      <c r="L337" s="123"/>
      <c r="M337" s="403" t="str">
        <f t="shared" si="5"/>
        <v/>
      </c>
    </row>
    <row r="338" spans="1:13" ht="14.45" customHeight="1" x14ac:dyDescent="0.2">
      <c r="A338" s="408"/>
      <c r="B338" s="404"/>
      <c r="C338" s="405"/>
      <c r="D338" s="405"/>
      <c r="E338" s="406"/>
      <c r="F338" s="404"/>
      <c r="G338" s="405"/>
      <c r="H338" s="405"/>
      <c r="I338" s="405"/>
      <c r="J338" s="405"/>
      <c r="K338" s="407"/>
      <c r="L338" s="123"/>
      <c r="M338" s="403" t="str">
        <f t="shared" si="5"/>
        <v/>
      </c>
    </row>
    <row r="339" spans="1:13" ht="14.45" customHeight="1" x14ac:dyDescent="0.2">
      <c r="A339" s="408"/>
      <c r="B339" s="404"/>
      <c r="C339" s="405"/>
      <c r="D339" s="405"/>
      <c r="E339" s="406"/>
      <c r="F339" s="404"/>
      <c r="G339" s="405"/>
      <c r="H339" s="405"/>
      <c r="I339" s="405"/>
      <c r="J339" s="405"/>
      <c r="K339" s="407"/>
      <c r="L339" s="123"/>
      <c r="M339" s="403" t="str">
        <f t="shared" si="5"/>
        <v/>
      </c>
    </row>
    <row r="340" spans="1:13" ht="14.45" customHeight="1" x14ac:dyDescent="0.2">
      <c r="A340" s="408"/>
      <c r="B340" s="404"/>
      <c r="C340" s="405"/>
      <c r="D340" s="405"/>
      <c r="E340" s="406"/>
      <c r="F340" s="404"/>
      <c r="G340" s="405"/>
      <c r="H340" s="405"/>
      <c r="I340" s="405"/>
      <c r="J340" s="405"/>
      <c r="K340" s="407"/>
      <c r="L340" s="123"/>
      <c r="M340" s="403" t="str">
        <f t="shared" si="5"/>
        <v/>
      </c>
    </row>
    <row r="341" spans="1:13" ht="14.45" customHeight="1" x14ac:dyDescent="0.2">
      <c r="A341" s="408"/>
      <c r="B341" s="404"/>
      <c r="C341" s="405"/>
      <c r="D341" s="405"/>
      <c r="E341" s="406"/>
      <c r="F341" s="404"/>
      <c r="G341" s="405"/>
      <c r="H341" s="405"/>
      <c r="I341" s="405"/>
      <c r="J341" s="405"/>
      <c r="K341" s="407"/>
      <c r="L341" s="123"/>
      <c r="M341" s="403" t="str">
        <f t="shared" si="5"/>
        <v/>
      </c>
    </row>
    <row r="342" spans="1:13" ht="14.45" customHeight="1" x14ac:dyDescent="0.2">
      <c r="A342" s="408"/>
      <c r="B342" s="404"/>
      <c r="C342" s="405"/>
      <c r="D342" s="405"/>
      <c r="E342" s="406"/>
      <c r="F342" s="404"/>
      <c r="G342" s="405"/>
      <c r="H342" s="405"/>
      <c r="I342" s="405"/>
      <c r="J342" s="405"/>
      <c r="K342" s="407"/>
      <c r="L342" s="123"/>
      <c r="M342" s="403" t="str">
        <f t="shared" si="5"/>
        <v/>
      </c>
    </row>
    <row r="343" spans="1:13" ht="14.45" customHeight="1" x14ac:dyDescent="0.2">
      <c r="A343" s="408"/>
      <c r="B343" s="404"/>
      <c r="C343" s="405"/>
      <c r="D343" s="405"/>
      <c r="E343" s="406"/>
      <c r="F343" s="404"/>
      <c r="G343" s="405"/>
      <c r="H343" s="405"/>
      <c r="I343" s="405"/>
      <c r="J343" s="405"/>
      <c r="K343" s="407"/>
      <c r="L343" s="123"/>
      <c r="M343" s="403" t="str">
        <f t="shared" si="5"/>
        <v/>
      </c>
    </row>
    <row r="344" spans="1:13" ht="14.45" customHeight="1" x14ac:dyDescent="0.2">
      <c r="A344" s="408"/>
      <c r="B344" s="404"/>
      <c r="C344" s="405"/>
      <c r="D344" s="405"/>
      <c r="E344" s="406"/>
      <c r="F344" s="404"/>
      <c r="G344" s="405"/>
      <c r="H344" s="405"/>
      <c r="I344" s="405"/>
      <c r="J344" s="405"/>
      <c r="K344" s="407"/>
      <c r="L344" s="123"/>
      <c r="M344" s="403" t="str">
        <f t="shared" si="5"/>
        <v/>
      </c>
    </row>
    <row r="345" spans="1:13" ht="14.45" customHeight="1" x14ac:dyDescent="0.2">
      <c r="A345" s="408"/>
      <c r="B345" s="404"/>
      <c r="C345" s="405"/>
      <c r="D345" s="405"/>
      <c r="E345" s="406"/>
      <c r="F345" s="404"/>
      <c r="G345" s="405"/>
      <c r="H345" s="405"/>
      <c r="I345" s="405"/>
      <c r="J345" s="405"/>
      <c r="K345" s="407"/>
      <c r="L345" s="123"/>
      <c r="M345" s="403" t="str">
        <f t="shared" si="5"/>
        <v/>
      </c>
    </row>
    <row r="346" spans="1:13" ht="14.45" customHeight="1" x14ac:dyDescent="0.2">
      <c r="A346" s="408"/>
      <c r="B346" s="404"/>
      <c r="C346" s="405"/>
      <c r="D346" s="405"/>
      <c r="E346" s="406"/>
      <c r="F346" s="404"/>
      <c r="G346" s="405"/>
      <c r="H346" s="405"/>
      <c r="I346" s="405"/>
      <c r="J346" s="405"/>
      <c r="K346" s="407"/>
      <c r="L346" s="123"/>
      <c r="M346" s="403" t="str">
        <f t="shared" si="5"/>
        <v/>
      </c>
    </row>
    <row r="347" spans="1:13" ht="14.45" customHeight="1" x14ac:dyDescent="0.2">
      <c r="A347" s="408"/>
      <c r="B347" s="404"/>
      <c r="C347" s="405"/>
      <c r="D347" s="405"/>
      <c r="E347" s="406"/>
      <c r="F347" s="404"/>
      <c r="G347" s="405"/>
      <c r="H347" s="405"/>
      <c r="I347" s="405"/>
      <c r="J347" s="405"/>
      <c r="K347" s="407"/>
      <c r="L347" s="123"/>
      <c r="M347" s="403" t="str">
        <f t="shared" si="5"/>
        <v/>
      </c>
    </row>
    <row r="348" spans="1:13" ht="14.45" customHeight="1" x14ac:dyDescent="0.2">
      <c r="A348" s="408"/>
      <c r="B348" s="404"/>
      <c r="C348" s="405"/>
      <c r="D348" s="405"/>
      <c r="E348" s="406"/>
      <c r="F348" s="404"/>
      <c r="G348" s="405"/>
      <c r="H348" s="405"/>
      <c r="I348" s="405"/>
      <c r="J348" s="405"/>
      <c r="K348" s="407"/>
      <c r="L348" s="123"/>
      <c r="M348" s="403" t="str">
        <f t="shared" si="5"/>
        <v/>
      </c>
    </row>
    <row r="349" spans="1:13" ht="14.45" customHeight="1" x14ac:dyDescent="0.2">
      <c r="A349" s="408"/>
      <c r="B349" s="404"/>
      <c r="C349" s="405"/>
      <c r="D349" s="405"/>
      <c r="E349" s="406"/>
      <c r="F349" s="404"/>
      <c r="G349" s="405"/>
      <c r="H349" s="405"/>
      <c r="I349" s="405"/>
      <c r="J349" s="405"/>
      <c r="K349" s="407"/>
      <c r="L349" s="123"/>
      <c r="M349" s="403" t="str">
        <f t="shared" si="5"/>
        <v/>
      </c>
    </row>
    <row r="350" spans="1:13" ht="14.45" customHeight="1" x14ac:dyDescent="0.2">
      <c r="A350" s="408"/>
      <c r="B350" s="404"/>
      <c r="C350" s="405"/>
      <c r="D350" s="405"/>
      <c r="E350" s="406"/>
      <c r="F350" s="404"/>
      <c r="G350" s="405"/>
      <c r="H350" s="405"/>
      <c r="I350" s="405"/>
      <c r="J350" s="405"/>
      <c r="K350" s="407"/>
      <c r="L350" s="123"/>
      <c r="M350" s="403" t="str">
        <f t="shared" si="5"/>
        <v/>
      </c>
    </row>
    <row r="351" spans="1:13" ht="14.45" customHeight="1" x14ac:dyDescent="0.2">
      <c r="A351" s="408"/>
      <c r="B351" s="404"/>
      <c r="C351" s="405"/>
      <c r="D351" s="405"/>
      <c r="E351" s="406"/>
      <c r="F351" s="404"/>
      <c r="G351" s="405"/>
      <c r="H351" s="405"/>
      <c r="I351" s="405"/>
      <c r="J351" s="405"/>
      <c r="K351" s="407"/>
      <c r="L351" s="123"/>
      <c r="M351" s="403" t="str">
        <f t="shared" si="5"/>
        <v/>
      </c>
    </row>
    <row r="352" spans="1:13" ht="14.45" customHeight="1" x14ac:dyDescent="0.2">
      <c r="A352" s="408"/>
      <c r="B352" s="404"/>
      <c r="C352" s="405"/>
      <c r="D352" s="405"/>
      <c r="E352" s="406"/>
      <c r="F352" s="404"/>
      <c r="G352" s="405"/>
      <c r="H352" s="405"/>
      <c r="I352" s="405"/>
      <c r="J352" s="405"/>
      <c r="K352" s="407"/>
      <c r="L352" s="123"/>
      <c r="M352" s="403" t="str">
        <f t="shared" si="5"/>
        <v/>
      </c>
    </row>
    <row r="353" spans="1:13" ht="14.45" customHeight="1" x14ac:dyDescent="0.2">
      <c r="A353" s="408"/>
      <c r="B353" s="404"/>
      <c r="C353" s="405"/>
      <c r="D353" s="405"/>
      <c r="E353" s="406"/>
      <c r="F353" s="404"/>
      <c r="G353" s="405"/>
      <c r="H353" s="405"/>
      <c r="I353" s="405"/>
      <c r="J353" s="405"/>
      <c r="K353" s="407"/>
      <c r="L353" s="123"/>
      <c r="M353" s="403" t="str">
        <f t="shared" si="5"/>
        <v/>
      </c>
    </row>
    <row r="354" spans="1:13" ht="14.45" customHeight="1" x14ac:dyDescent="0.2">
      <c r="A354" s="408"/>
      <c r="B354" s="404"/>
      <c r="C354" s="405"/>
      <c r="D354" s="405"/>
      <c r="E354" s="406"/>
      <c r="F354" s="404"/>
      <c r="G354" s="405"/>
      <c r="H354" s="405"/>
      <c r="I354" s="405"/>
      <c r="J354" s="405"/>
      <c r="K354" s="407"/>
      <c r="L354" s="123"/>
      <c r="M354" s="403" t="str">
        <f t="shared" si="5"/>
        <v/>
      </c>
    </row>
    <row r="355" spans="1:13" ht="14.45" customHeight="1" x14ac:dyDescent="0.2">
      <c r="A355" s="408"/>
      <c r="B355" s="404"/>
      <c r="C355" s="405"/>
      <c r="D355" s="405"/>
      <c r="E355" s="406"/>
      <c r="F355" s="404"/>
      <c r="G355" s="405"/>
      <c r="H355" s="405"/>
      <c r="I355" s="405"/>
      <c r="J355" s="405"/>
      <c r="K355" s="407"/>
      <c r="L355" s="123"/>
      <c r="M355" s="403" t="str">
        <f t="shared" si="5"/>
        <v/>
      </c>
    </row>
    <row r="356" spans="1:13" ht="14.45" customHeight="1" x14ac:dyDescent="0.2">
      <c r="A356" s="408"/>
      <c r="B356" s="404"/>
      <c r="C356" s="405"/>
      <c r="D356" s="405"/>
      <c r="E356" s="406"/>
      <c r="F356" s="404"/>
      <c r="G356" s="405"/>
      <c r="H356" s="405"/>
      <c r="I356" s="405"/>
      <c r="J356" s="405"/>
      <c r="K356" s="407"/>
      <c r="L356" s="123"/>
      <c r="M356" s="403" t="str">
        <f t="shared" si="5"/>
        <v/>
      </c>
    </row>
    <row r="357" spans="1:13" ht="14.45" customHeight="1" x14ac:dyDescent="0.2">
      <c r="A357" s="408"/>
      <c r="B357" s="404"/>
      <c r="C357" s="405"/>
      <c r="D357" s="405"/>
      <c r="E357" s="406"/>
      <c r="F357" s="404"/>
      <c r="G357" s="405"/>
      <c r="H357" s="405"/>
      <c r="I357" s="405"/>
      <c r="J357" s="405"/>
      <c r="K357" s="407"/>
      <c r="L357" s="123"/>
      <c r="M357" s="403" t="str">
        <f t="shared" si="5"/>
        <v/>
      </c>
    </row>
    <row r="358" spans="1:13" ht="14.45" customHeight="1" x14ac:dyDescent="0.2">
      <c r="A358" s="408"/>
      <c r="B358" s="404"/>
      <c r="C358" s="405"/>
      <c r="D358" s="405"/>
      <c r="E358" s="406"/>
      <c r="F358" s="404"/>
      <c r="G358" s="405"/>
      <c r="H358" s="405"/>
      <c r="I358" s="405"/>
      <c r="J358" s="405"/>
      <c r="K358" s="407"/>
      <c r="L358" s="123"/>
      <c r="M358" s="403" t="str">
        <f t="shared" si="5"/>
        <v/>
      </c>
    </row>
    <row r="359" spans="1:13" ht="14.45" customHeight="1" x14ac:dyDescent="0.2">
      <c r="A359" s="408"/>
      <c r="B359" s="404"/>
      <c r="C359" s="405"/>
      <c r="D359" s="405"/>
      <c r="E359" s="406"/>
      <c r="F359" s="404"/>
      <c r="G359" s="405"/>
      <c r="H359" s="405"/>
      <c r="I359" s="405"/>
      <c r="J359" s="405"/>
      <c r="K359" s="407"/>
      <c r="L359" s="123"/>
      <c r="M359" s="403" t="str">
        <f t="shared" si="5"/>
        <v/>
      </c>
    </row>
    <row r="360" spans="1:13" ht="14.45" customHeight="1" x14ac:dyDescent="0.2">
      <c r="A360" s="408"/>
      <c r="B360" s="404"/>
      <c r="C360" s="405"/>
      <c r="D360" s="405"/>
      <c r="E360" s="406"/>
      <c r="F360" s="404"/>
      <c r="G360" s="405"/>
      <c r="H360" s="405"/>
      <c r="I360" s="405"/>
      <c r="J360" s="405"/>
      <c r="K360" s="407"/>
      <c r="L360" s="123"/>
      <c r="M360" s="403" t="str">
        <f t="shared" si="5"/>
        <v/>
      </c>
    </row>
    <row r="361" spans="1:13" ht="14.45" customHeight="1" x14ac:dyDescent="0.2">
      <c r="A361" s="408"/>
      <c r="B361" s="404"/>
      <c r="C361" s="405"/>
      <c r="D361" s="405"/>
      <c r="E361" s="406"/>
      <c r="F361" s="404"/>
      <c r="G361" s="405"/>
      <c r="H361" s="405"/>
      <c r="I361" s="405"/>
      <c r="J361" s="405"/>
      <c r="K361" s="407"/>
      <c r="L361" s="123"/>
      <c r="M361" s="403" t="str">
        <f t="shared" si="5"/>
        <v/>
      </c>
    </row>
    <row r="362" spans="1:13" ht="14.45" customHeight="1" x14ac:dyDescent="0.2">
      <c r="A362" s="408"/>
      <c r="B362" s="404"/>
      <c r="C362" s="405"/>
      <c r="D362" s="405"/>
      <c r="E362" s="406"/>
      <c r="F362" s="404"/>
      <c r="G362" s="405"/>
      <c r="H362" s="405"/>
      <c r="I362" s="405"/>
      <c r="J362" s="405"/>
      <c r="K362" s="407"/>
      <c r="L362" s="123"/>
      <c r="M362" s="403" t="str">
        <f t="shared" si="5"/>
        <v/>
      </c>
    </row>
    <row r="363" spans="1:13" ht="14.45" customHeight="1" x14ac:dyDescent="0.2">
      <c r="A363" s="408"/>
      <c r="B363" s="404"/>
      <c r="C363" s="405"/>
      <c r="D363" s="405"/>
      <c r="E363" s="406"/>
      <c r="F363" s="404"/>
      <c r="G363" s="405"/>
      <c r="H363" s="405"/>
      <c r="I363" s="405"/>
      <c r="J363" s="405"/>
      <c r="K363" s="407"/>
      <c r="L363" s="123"/>
      <c r="M363" s="403" t="str">
        <f t="shared" si="5"/>
        <v/>
      </c>
    </row>
    <row r="364" spans="1:13" ht="14.45" customHeight="1" x14ac:dyDescent="0.2">
      <c r="A364" s="408"/>
      <c r="B364" s="404"/>
      <c r="C364" s="405"/>
      <c r="D364" s="405"/>
      <c r="E364" s="406"/>
      <c r="F364" s="404"/>
      <c r="G364" s="405"/>
      <c r="H364" s="405"/>
      <c r="I364" s="405"/>
      <c r="J364" s="405"/>
      <c r="K364" s="407"/>
      <c r="L364" s="123"/>
      <c r="M364" s="403" t="str">
        <f t="shared" si="5"/>
        <v/>
      </c>
    </row>
    <row r="365" spans="1:13" ht="14.45" customHeight="1" x14ac:dyDescent="0.2">
      <c r="A365" s="408"/>
      <c r="B365" s="404"/>
      <c r="C365" s="405"/>
      <c r="D365" s="405"/>
      <c r="E365" s="406"/>
      <c r="F365" s="404"/>
      <c r="G365" s="405"/>
      <c r="H365" s="405"/>
      <c r="I365" s="405"/>
      <c r="J365" s="405"/>
      <c r="K365" s="407"/>
      <c r="L365" s="123"/>
      <c r="M365" s="403" t="str">
        <f t="shared" si="5"/>
        <v/>
      </c>
    </row>
    <row r="366" spans="1:13" ht="14.45" customHeight="1" x14ac:dyDescent="0.2">
      <c r="A366" s="408"/>
      <c r="B366" s="404"/>
      <c r="C366" s="405"/>
      <c r="D366" s="405"/>
      <c r="E366" s="406"/>
      <c r="F366" s="404"/>
      <c r="G366" s="405"/>
      <c r="H366" s="405"/>
      <c r="I366" s="405"/>
      <c r="J366" s="405"/>
      <c r="K366" s="407"/>
      <c r="L366" s="123"/>
      <c r="M366" s="403" t="str">
        <f t="shared" si="5"/>
        <v/>
      </c>
    </row>
    <row r="367" spans="1:13" ht="14.45" customHeight="1" x14ac:dyDescent="0.2">
      <c r="A367" s="408"/>
      <c r="B367" s="404"/>
      <c r="C367" s="405"/>
      <c r="D367" s="405"/>
      <c r="E367" s="406"/>
      <c r="F367" s="404"/>
      <c r="G367" s="405"/>
      <c r="H367" s="405"/>
      <c r="I367" s="405"/>
      <c r="J367" s="405"/>
      <c r="K367" s="407"/>
      <c r="L367" s="123"/>
      <c r="M367" s="403" t="str">
        <f t="shared" si="5"/>
        <v/>
      </c>
    </row>
    <row r="368" spans="1:13" ht="14.45" customHeight="1" x14ac:dyDescent="0.2">
      <c r="A368" s="408"/>
      <c r="B368" s="404"/>
      <c r="C368" s="405"/>
      <c r="D368" s="405"/>
      <c r="E368" s="406"/>
      <c r="F368" s="404"/>
      <c r="G368" s="405"/>
      <c r="H368" s="405"/>
      <c r="I368" s="405"/>
      <c r="J368" s="405"/>
      <c r="K368" s="407"/>
      <c r="L368" s="123"/>
      <c r="M368" s="403" t="str">
        <f t="shared" si="5"/>
        <v/>
      </c>
    </row>
    <row r="369" spans="1:13" ht="14.45" customHeight="1" x14ac:dyDescent="0.2">
      <c r="A369" s="408"/>
      <c r="B369" s="404"/>
      <c r="C369" s="405"/>
      <c r="D369" s="405"/>
      <c r="E369" s="406"/>
      <c r="F369" s="404"/>
      <c r="G369" s="405"/>
      <c r="H369" s="405"/>
      <c r="I369" s="405"/>
      <c r="J369" s="405"/>
      <c r="K369" s="407"/>
      <c r="L369" s="123"/>
      <c r="M369" s="403" t="str">
        <f t="shared" si="5"/>
        <v/>
      </c>
    </row>
    <row r="370" spans="1:13" ht="14.45" customHeight="1" x14ac:dyDescent="0.2">
      <c r="A370" s="408"/>
      <c r="B370" s="404"/>
      <c r="C370" s="405"/>
      <c r="D370" s="405"/>
      <c r="E370" s="406"/>
      <c r="F370" s="404"/>
      <c r="G370" s="405"/>
      <c r="H370" s="405"/>
      <c r="I370" s="405"/>
      <c r="J370" s="405"/>
      <c r="K370" s="407"/>
      <c r="L370" s="123"/>
      <c r="M370" s="403" t="str">
        <f t="shared" si="5"/>
        <v/>
      </c>
    </row>
    <row r="371" spans="1:13" ht="14.45" customHeight="1" x14ac:dyDescent="0.2">
      <c r="A371" s="408"/>
      <c r="B371" s="404"/>
      <c r="C371" s="405"/>
      <c r="D371" s="405"/>
      <c r="E371" s="406"/>
      <c r="F371" s="404"/>
      <c r="G371" s="405"/>
      <c r="H371" s="405"/>
      <c r="I371" s="405"/>
      <c r="J371" s="405"/>
      <c r="K371" s="407"/>
      <c r="L371" s="123"/>
      <c r="M371" s="403" t="str">
        <f t="shared" si="5"/>
        <v/>
      </c>
    </row>
    <row r="372" spans="1:13" ht="14.45" customHeight="1" x14ac:dyDescent="0.2">
      <c r="A372" s="408"/>
      <c r="B372" s="404"/>
      <c r="C372" s="405"/>
      <c r="D372" s="405"/>
      <c r="E372" s="406"/>
      <c r="F372" s="404"/>
      <c r="G372" s="405"/>
      <c r="H372" s="405"/>
      <c r="I372" s="405"/>
      <c r="J372" s="405"/>
      <c r="K372" s="407"/>
      <c r="L372" s="123"/>
      <c r="M372" s="403" t="str">
        <f t="shared" si="5"/>
        <v/>
      </c>
    </row>
    <row r="373" spans="1:13" ht="14.45" customHeight="1" x14ac:dyDescent="0.2">
      <c r="A373" s="408"/>
      <c r="B373" s="404"/>
      <c r="C373" s="405"/>
      <c r="D373" s="405"/>
      <c r="E373" s="406"/>
      <c r="F373" s="404"/>
      <c r="G373" s="405"/>
      <c r="H373" s="405"/>
      <c r="I373" s="405"/>
      <c r="J373" s="405"/>
      <c r="K373" s="407"/>
      <c r="L373" s="123"/>
      <c r="M373" s="403" t="str">
        <f t="shared" si="5"/>
        <v/>
      </c>
    </row>
    <row r="374" spans="1:13" ht="14.45" customHeight="1" x14ac:dyDescent="0.2">
      <c r="A374" s="408"/>
      <c r="B374" s="404"/>
      <c r="C374" s="405"/>
      <c r="D374" s="405"/>
      <c r="E374" s="406"/>
      <c r="F374" s="404"/>
      <c r="G374" s="405"/>
      <c r="H374" s="405"/>
      <c r="I374" s="405"/>
      <c r="J374" s="405"/>
      <c r="K374" s="407"/>
      <c r="L374" s="123"/>
      <c r="M374" s="403" t="str">
        <f t="shared" si="5"/>
        <v/>
      </c>
    </row>
    <row r="375" spans="1:13" ht="14.45" customHeight="1" x14ac:dyDescent="0.2">
      <c r="A375" s="408"/>
      <c r="B375" s="404"/>
      <c r="C375" s="405"/>
      <c r="D375" s="405"/>
      <c r="E375" s="406"/>
      <c r="F375" s="404"/>
      <c r="G375" s="405"/>
      <c r="H375" s="405"/>
      <c r="I375" s="405"/>
      <c r="J375" s="405"/>
      <c r="K375" s="407"/>
      <c r="L375" s="123"/>
      <c r="M375" s="403" t="str">
        <f t="shared" si="5"/>
        <v/>
      </c>
    </row>
    <row r="376" spans="1:13" ht="14.45" customHeight="1" x14ac:dyDescent="0.2">
      <c r="A376" s="408"/>
      <c r="B376" s="404"/>
      <c r="C376" s="405"/>
      <c r="D376" s="405"/>
      <c r="E376" s="406"/>
      <c r="F376" s="404"/>
      <c r="G376" s="405"/>
      <c r="H376" s="405"/>
      <c r="I376" s="405"/>
      <c r="J376" s="405"/>
      <c r="K376" s="407"/>
      <c r="L376" s="123"/>
      <c r="M376" s="403" t="str">
        <f t="shared" si="5"/>
        <v/>
      </c>
    </row>
    <row r="377" spans="1:13" ht="14.45" customHeight="1" x14ac:dyDescent="0.2">
      <c r="A377" s="408"/>
      <c r="B377" s="404"/>
      <c r="C377" s="405"/>
      <c r="D377" s="405"/>
      <c r="E377" s="406"/>
      <c r="F377" s="404"/>
      <c r="G377" s="405"/>
      <c r="H377" s="405"/>
      <c r="I377" s="405"/>
      <c r="J377" s="405"/>
      <c r="K377" s="407"/>
      <c r="L377" s="123"/>
      <c r="M377" s="403" t="str">
        <f t="shared" si="5"/>
        <v/>
      </c>
    </row>
    <row r="378" spans="1:13" ht="14.45" customHeight="1" x14ac:dyDescent="0.2">
      <c r="A378" s="408"/>
      <c r="B378" s="404"/>
      <c r="C378" s="405"/>
      <c r="D378" s="405"/>
      <c r="E378" s="406"/>
      <c r="F378" s="404"/>
      <c r="G378" s="405"/>
      <c r="H378" s="405"/>
      <c r="I378" s="405"/>
      <c r="J378" s="405"/>
      <c r="K378" s="407"/>
      <c r="L378" s="123"/>
      <c r="M378" s="403" t="str">
        <f t="shared" si="5"/>
        <v/>
      </c>
    </row>
    <row r="379" spans="1:13" ht="14.45" customHeight="1" x14ac:dyDescent="0.2">
      <c r="A379" s="408"/>
      <c r="B379" s="404"/>
      <c r="C379" s="405"/>
      <c r="D379" s="405"/>
      <c r="E379" s="406"/>
      <c r="F379" s="404"/>
      <c r="G379" s="405"/>
      <c r="H379" s="405"/>
      <c r="I379" s="405"/>
      <c r="J379" s="405"/>
      <c r="K379" s="407"/>
      <c r="L379" s="123"/>
      <c r="M379" s="403" t="str">
        <f t="shared" si="5"/>
        <v/>
      </c>
    </row>
    <row r="380" spans="1:13" ht="14.45" customHeight="1" x14ac:dyDescent="0.2">
      <c r="A380" s="408"/>
      <c r="B380" s="404"/>
      <c r="C380" s="405"/>
      <c r="D380" s="405"/>
      <c r="E380" s="406"/>
      <c r="F380" s="404"/>
      <c r="G380" s="405"/>
      <c r="H380" s="405"/>
      <c r="I380" s="405"/>
      <c r="J380" s="405"/>
      <c r="K380" s="407"/>
      <c r="L380" s="123"/>
      <c r="M380" s="403" t="str">
        <f t="shared" si="5"/>
        <v/>
      </c>
    </row>
    <row r="381" spans="1:13" ht="14.45" customHeight="1" x14ac:dyDescent="0.2">
      <c r="A381" s="408"/>
      <c r="B381" s="404"/>
      <c r="C381" s="405"/>
      <c r="D381" s="405"/>
      <c r="E381" s="406"/>
      <c r="F381" s="404"/>
      <c r="G381" s="405"/>
      <c r="H381" s="405"/>
      <c r="I381" s="405"/>
      <c r="J381" s="405"/>
      <c r="K381" s="407"/>
      <c r="L381" s="123"/>
      <c r="M381" s="403" t="str">
        <f t="shared" si="5"/>
        <v/>
      </c>
    </row>
    <row r="382" spans="1:13" ht="14.45" customHeight="1" x14ac:dyDescent="0.2">
      <c r="A382" s="408"/>
      <c r="B382" s="404"/>
      <c r="C382" s="405"/>
      <c r="D382" s="405"/>
      <c r="E382" s="406"/>
      <c r="F382" s="404"/>
      <c r="G382" s="405"/>
      <c r="H382" s="405"/>
      <c r="I382" s="405"/>
      <c r="J382" s="405"/>
      <c r="K382" s="407"/>
      <c r="L382" s="123"/>
      <c r="M382" s="403" t="str">
        <f t="shared" si="5"/>
        <v/>
      </c>
    </row>
    <row r="383" spans="1:13" ht="14.45" customHeight="1" x14ac:dyDescent="0.2">
      <c r="A383" s="408"/>
      <c r="B383" s="404"/>
      <c r="C383" s="405"/>
      <c r="D383" s="405"/>
      <c r="E383" s="406"/>
      <c r="F383" s="404"/>
      <c r="G383" s="405"/>
      <c r="H383" s="405"/>
      <c r="I383" s="405"/>
      <c r="J383" s="405"/>
      <c r="K383" s="407"/>
      <c r="L383" s="123"/>
      <c r="M383" s="403" t="str">
        <f t="shared" si="5"/>
        <v/>
      </c>
    </row>
    <row r="384" spans="1:13" ht="14.45" customHeight="1" x14ac:dyDescent="0.2">
      <c r="A384" s="408"/>
      <c r="B384" s="404"/>
      <c r="C384" s="405"/>
      <c r="D384" s="405"/>
      <c r="E384" s="406"/>
      <c r="F384" s="404"/>
      <c r="G384" s="405"/>
      <c r="H384" s="405"/>
      <c r="I384" s="405"/>
      <c r="J384" s="405"/>
      <c r="K384" s="407"/>
      <c r="L384" s="123"/>
      <c r="M384" s="403" t="str">
        <f t="shared" si="5"/>
        <v/>
      </c>
    </row>
    <row r="385" spans="1:13" ht="14.45" customHeight="1" x14ac:dyDescent="0.2">
      <c r="A385" s="408"/>
      <c r="B385" s="404"/>
      <c r="C385" s="405"/>
      <c r="D385" s="405"/>
      <c r="E385" s="406"/>
      <c r="F385" s="404"/>
      <c r="G385" s="405"/>
      <c r="H385" s="405"/>
      <c r="I385" s="405"/>
      <c r="J385" s="405"/>
      <c r="K385" s="407"/>
      <c r="L385" s="123"/>
      <c r="M385" s="403" t="str">
        <f t="shared" si="5"/>
        <v/>
      </c>
    </row>
    <row r="386" spans="1:13" ht="14.45" customHeight="1" x14ac:dyDescent="0.2">
      <c r="A386" s="408"/>
      <c r="B386" s="404"/>
      <c r="C386" s="405"/>
      <c r="D386" s="405"/>
      <c r="E386" s="406"/>
      <c r="F386" s="404"/>
      <c r="G386" s="405"/>
      <c r="H386" s="405"/>
      <c r="I386" s="405"/>
      <c r="J386" s="405"/>
      <c r="K386" s="407"/>
      <c r="L386" s="123"/>
      <c r="M386" s="403" t="str">
        <f t="shared" si="5"/>
        <v/>
      </c>
    </row>
    <row r="387" spans="1:13" ht="14.45" customHeight="1" x14ac:dyDescent="0.2">
      <c r="A387" s="408"/>
      <c r="B387" s="404"/>
      <c r="C387" s="405"/>
      <c r="D387" s="405"/>
      <c r="E387" s="406"/>
      <c r="F387" s="404"/>
      <c r="G387" s="405"/>
      <c r="H387" s="405"/>
      <c r="I387" s="405"/>
      <c r="J387" s="405"/>
      <c r="K387" s="407"/>
      <c r="L387" s="123"/>
      <c r="M387" s="403" t="str">
        <f t="shared" si="5"/>
        <v/>
      </c>
    </row>
    <row r="388" spans="1:13" ht="14.45" customHeight="1" x14ac:dyDescent="0.2">
      <c r="A388" s="408"/>
      <c r="B388" s="404"/>
      <c r="C388" s="405"/>
      <c r="D388" s="405"/>
      <c r="E388" s="406"/>
      <c r="F388" s="404"/>
      <c r="G388" s="405"/>
      <c r="H388" s="405"/>
      <c r="I388" s="405"/>
      <c r="J388" s="405"/>
      <c r="K388" s="407"/>
      <c r="L388" s="123"/>
      <c r="M388" s="403" t="str">
        <f t="shared" si="5"/>
        <v/>
      </c>
    </row>
    <row r="389" spans="1:13" ht="14.45" customHeight="1" x14ac:dyDescent="0.2">
      <c r="A389" s="408"/>
      <c r="B389" s="404"/>
      <c r="C389" s="405"/>
      <c r="D389" s="405"/>
      <c r="E389" s="406"/>
      <c r="F389" s="404"/>
      <c r="G389" s="405"/>
      <c r="H389" s="405"/>
      <c r="I389" s="405"/>
      <c r="J389" s="405"/>
      <c r="K389" s="407"/>
      <c r="L389" s="123"/>
      <c r="M389" s="403" t="str">
        <f t="shared" si="5"/>
        <v/>
      </c>
    </row>
    <row r="390" spans="1:13" ht="14.45" customHeight="1" x14ac:dyDescent="0.2">
      <c r="A390" s="408"/>
      <c r="B390" s="404"/>
      <c r="C390" s="405"/>
      <c r="D390" s="405"/>
      <c r="E390" s="406"/>
      <c r="F390" s="404"/>
      <c r="G390" s="405"/>
      <c r="H390" s="405"/>
      <c r="I390" s="405"/>
      <c r="J390" s="405"/>
      <c r="K390" s="407"/>
      <c r="L390" s="123"/>
      <c r="M390" s="40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08"/>
      <c r="B391" s="404"/>
      <c r="C391" s="405"/>
      <c r="D391" s="405"/>
      <c r="E391" s="406"/>
      <c r="F391" s="404"/>
      <c r="G391" s="405"/>
      <c r="H391" s="405"/>
      <c r="I391" s="405"/>
      <c r="J391" s="405"/>
      <c r="K391" s="407"/>
      <c r="L391" s="123"/>
      <c r="M391" s="403" t="str">
        <f t="shared" si="6"/>
        <v/>
      </c>
    </row>
    <row r="392" spans="1:13" ht="14.45" customHeight="1" x14ac:dyDescent="0.2">
      <c r="A392" s="408"/>
      <c r="B392" s="404"/>
      <c r="C392" s="405"/>
      <c r="D392" s="405"/>
      <c r="E392" s="406"/>
      <c r="F392" s="404"/>
      <c r="G392" s="405"/>
      <c r="H392" s="405"/>
      <c r="I392" s="405"/>
      <c r="J392" s="405"/>
      <c r="K392" s="407"/>
      <c r="L392" s="123"/>
      <c r="M392" s="403" t="str">
        <f t="shared" si="6"/>
        <v/>
      </c>
    </row>
    <row r="393" spans="1:13" ht="14.45" customHeight="1" x14ac:dyDescent="0.2">
      <c r="A393" s="408"/>
      <c r="B393" s="404"/>
      <c r="C393" s="405"/>
      <c r="D393" s="405"/>
      <c r="E393" s="406"/>
      <c r="F393" s="404"/>
      <c r="G393" s="405"/>
      <c r="H393" s="405"/>
      <c r="I393" s="405"/>
      <c r="J393" s="405"/>
      <c r="K393" s="407"/>
      <c r="L393" s="123"/>
      <c r="M393" s="403" t="str">
        <f t="shared" si="6"/>
        <v/>
      </c>
    </row>
    <row r="394" spans="1:13" ht="14.45" customHeight="1" x14ac:dyDescent="0.2">
      <c r="A394" s="408"/>
      <c r="B394" s="404"/>
      <c r="C394" s="405"/>
      <c r="D394" s="405"/>
      <c r="E394" s="406"/>
      <c r="F394" s="404"/>
      <c r="G394" s="405"/>
      <c r="H394" s="405"/>
      <c r="I394" s="405"/>
      <c r="J394" s="405"/>
      <c r="K394" s="407"/>
      <c r="L394" s="123"/>
      <c r="M394" s="403" t="str">
        <f t="shared" si="6"/>
        <v/>
      </c>
    </row>
    <row r="395" spans="1:13" ht="14.45" customHeight="1" x14ac:dyDescent="0.2">
      <c r="A395" s="408"/>
      <c r="B395" s="404"/>
      <c r="C395" s="405"/>
      <c r="D395" s="405"/>
      <c r="E395" s="406"/>
      <c r="F395" s="404"/>
      <c r="G395" s="405"/>
      <c r="H395" s="405"/>
      <c r="I395" s="405"/>
      <c r="J395" s="405"/>
      <c r="K395" s="407"/>
      <c r="L395" s="123"/>
      <c r="M395" s="403" t="str">
        <f t="shared" si="6"/>
        <v/>
      </c>
    </row>
    <row r="396" spans="1:13" ht="14.45" customHeight="1" x14ac:dyDescent="0.2">
      <c r="A396" s="408"/>
      <c r="B396" s="404"/>
      <c r="C396" s="405"/>
      <c r="D396" s="405"/>
      <c r="E396" s="406"/>
      <c r="F396" s="404"/>
      <c r="G396" s="405"/>
      <c r="H396" s="405"/>
      <c r="I396" s="405"/>
      <c r="J396" s="405"/>
      <c r="K396" s="407"/>
      <c r="L396" s="123"/>
      <c r="M396" s="403" t="str">
        <f t="shared" si="6"/>
        <v/>
      </c>
    </row>
    <row r="397" spans="1:13" ht="14.45" customHeight="1" x14ac:dyDescent="0.2">
      <c r="A397" s="408"/>
      <c r="B397" s="404"/>
      <c r="C397" s="405"/>
      <c r="D397" s="405"/>
      <c r="E397" s="406"/>
      <c r="F397" s="404"/>
      <c r="G397" s="405"/>
      <c r="H397" s="405"/>
      <c r="I397" s="405"/>
      <c r="J397" s="405"/>
      <c r="K397" s="407"/>
      <c r="L397" s="123"/>
      <c r="M397" s="403" t="str">
        <f t="shared" si="6"/>
        <v/>
      </c>
    </row>
    <row r="398" spans="1:13" ht="14.45" customHeight="1" x14ac:dyDescent="0.2">
      <c r="A398" s="408"/>
      <c r="B398" s="404"/>
      <c r="C398" s="405"/>
      <c r="D398" s="405"/>
      <c r="E398" s="406"/>
      <c r="F398" s="404"/>
      <c r="G398" s="405"/>
      <c r="H398" s="405"/>
      <c r="I398" s="405"/>
      <c r="J398" s="405"/>
      <c r="K398" s="407"/>
      <c r="L398" s="123"/>
      <c r="M398" s="403" t="str">
        <f t="shared" si="6"/>
        <v/>
      </c>
    </row>
    <row r="399" spans="1:13" ht="14.45" customHeight="1" x14ac:dyDescent="0.2">
      <c r="A399" s="408"/>
      <c r="B399" s="404"/>
      <c r="C399" s="405"/>
      <c r="D399" s="405"/>
      <c r="E399" s="406"/>
      <c r="F399" s="404"/>
      <c r="G399" s="405"/>
      <c r="H399" s="405"/>
      <c r="I399" s="405"/>
      <c r="J399" s="405"/>
      <c r="K399" s="407"/>
      <c r="L399" s="123"/>
      <c r="M399" s="403" t="str">
        <f t="shared" si="6"/>
        <v/>
      </c>
    </row>
    <row r="400" spans="1:13" ht="14.45" customHeight="1" x14ac:dyDescent="0.2">
      <c r="A400" s="408"/>
      <c r="B400" s="404"/>
      <c r="C400" s="405"/>
      <c r="D400" s="405"/>
      <c r="E400" s="406"/>
      <c r="F400" s="404"/>
      <c r="G400" s="405"/>
      <c r="H400" s="405"/>
      <c r="I400" s="405"/>
      <c r="J400" s="405"/>
      <c r="K400" s="407"/>
      <c r="L400" s="123"/>
      <c r="M400" s="403" t="str">
        <f t="shared" si="6"/>
        <v/>
      </c>
    </row>
    <row r="401" spans="1:13" ht="14.45" customHeight="1" x14ac:dyDescent="0.2">
      <c r="A401" s="408"/>
      <c r="B401" s="404"/>
      <c r="C401" s="405"/>
      <c r="D401" s="405"/>
      <c r="E401" s="406"/>
      <c r="F401" s="404"/>
      <c r="G401" s="405"/>
      <c r="H401" s="405"/>
      <c r="I401" s="405"/>
      <c r="J401" s="405"/>
      <c r="K401" s="407"/>
      <c r="L401" s="123"/>
      <c r="M401" s="403" t="str">
        <f t="shared" si="6"/>
        <v/>
      </c>
    </row>
    <row r="402" spans="1:13" ht="14.45" customHeight="1" x14ac:dyDescent="0.2">
      <c r="A402" s="408"/>
      <c r="B402" s="404"/>
      <c r="C402" s="405"/>
      <c r="D402" s="405"/>
      <c r="E402" s="406"/>
      <c r="F402" s="404"/>
      <c r="G402" s="405"/>
      <c r="H402" s="405"/>
      <c r="I402" s="405"/>
      <c r="J402" s="405"/>
      <c r="K402" s="407"/>
      <c r="L402" s="123"/>
      <c r="M402" s="403" t="str">
        <f t="shared" si="6"/>
        <v/>
      </c>
    </row>
    <row r="403" spans="1:13" ht="14.45" customHeight="1" x14ac:dyDescent="0.2">
      <c r="A403" s="408"/>
      <c r="B403" s="404"/>
      <c r="C403" s="405"/>
      <c r="D403" s="405"/>
      <c r="E403" s="406"/>
      <c r="F403" s="404"/>
      <c r="G403" s="405"/>
      <c r="H403" s="405"/>
      <c r="I403" s="405"/>
      <c r="J403" s="405"/>
      <c r="K403" s="407"/>
      <c r="L403" s="123"/>
      <c r="M403" s="403" t="str">
        <f t="shared" si="6"/>
        <v/>
      </c>
    </row>
    <row r="404" spans="1:13" ht="14.45" customHeight="1" x14ac:dyDescent="0.2">
      <c r="A404" s="408"/>
      <c r="B404" s="404"/>
      <c r="C404" s="405"/>
      <c r="D404" s="405"/>
      <c r="E404" s="406"/>
      <c r="F404" s="404"/>
      <c r="G404" s="405"/>
      <c r="H404" s="405"/>
      <c r="I404" s="405"/>
      <c r="J404" s="405"/>
      <c r="K404" s="407"/>
      <c r="L404" s="123"/>
      <c r="M404" s="403" t="str">
        <f t="shared" si="6"/>
        <v/>
      </c>
    </row>
    <row r="405" spans="1:13" ht="14.45" customHeight="1" x14ac:dyDescent="0.2">
      <c r="A405" s="408"/>
      <c r="B405" s="404"/>
      <c r="C405" s="405"/>
      <c r="D405" s="405"/>
      <c r="E405" s="406"/>
      <c r="F405" s="404"/>
      <c r="G405" s="405"/>
      <c r="H405" s="405"/>
      <c r="I405" s="405"/>
      <c r="J405" s="405"/>
      <c r="K405" s="407"/>
      <c r="L405" s="123"/>
      <c r="M405" s="403" t="str">
        <f t="shared" si="6"/>
        <v/>
      </c>
    </row>
    <row r="406" spans="1:13" ht="14.45" customHeight="1" x14ac:dyDescent="0.2">
      <c r="A406" s="408"/>
      <c r="B406" s="404"/>
      <c r="C406" s="405"/>
      <c r="D406" s="405"/>
      <c r="E406" s="406"/>
      <c r="F406" s="404"/>
      <c r="G406" s="405"/>
      <c r="H406" s="405"/>
      <c r="I406" s="405"/>
      <c r="J406" s="405"/>
      <c r="K406" s="407"/>
      <c r="L406" s="123"/>
      <c r="M406" s="403" t="str">
        <f t="shared" si="6"/>
        <v/>
      </c>
    </row>
    <row r="407" spans="1:13" ht="14.45" customHeight="1" x14ac:dyDescent="0.2">
      <c r="A407" s="408"/>
      <c r="B407" s="404"/>
      <c r="C407" s="405"/>
      <c r="D407" s="405"/>
      <c r="E407" s="406"/>
      <c r="F407" s="404"/>
      <c r="G407" s="405"/>
      <c r="H407" s="405"/>
      <c r="I407" s="405"/>
      <c r="J407" s="405"/>
      <c r="K407" s="407"/>
      <c r="L407" s="123"/>
      <c r="M407" s="403" t="str">
        <f t="shared" si="6"/>
        <v/>
      </c>
    </row>
    <row r="408" spans="1:13" ht="14.45" customHeight="1" x14ac:dyDescent="0.2">
      <c r="A408" s="408"/>
      <c r="B408" s="404"/>
      <c r="C408" s="405"/>
      <c r="D408" s="405"/>
      <c r="E408" s="406"/>
      <c r="F408" s="404"/>
      <c r="G408" s="405"/>
      <c r="H408" s="405"/>
      <c r="I408" s="405"/>
      <c r="J408" s="405"/>
      <c r="K408" s="407"/>
      <c r="L408" s="123"/>
      <c r="M408" s="403" t="str">
        <f t="shared" si="6"/>
        <v/>
      </c>
    </row>
    <row r="409" spans="1:13" ht="14.45" customHeight="1" x14ac:dyDescent="0.2">
      <c r="A409" s="408"/>
      <c r="B409" s="404"/>
      <c r="C409" s="405"/>
      <c r="D409" s="405"/>
      <c r="E409" s="406"/>
      <c r="F409" s="404"/>
      <c r="G409" s="405"/>
      <c r="H409" s="405"/>
      <c r="I409" s="405"/>
      <c r="J409" s="405"/>
      <c r="K409" s="407"/>
      <c r="L409" s="123"/>
      <c r="M409" s="403" t="str">
        <f t="shared" si="6"/>
        <v/>
      </c>
    </row>
    <row r="410" spans="1:13" ht="14.45" customHeight="1" x14ac:dyDescent="0.2">
      <c r="A410" s="408"/>
      <c r="B410" s="404"/>
      <c r="C410" s="405"/>
      <c r="D410" s="405"/>
      <c r="E410" s="406"/>
      <c r="F410" s="404"/>
      <c r="G410" s="405"/>
      <c r="H410" s="405"/>
      <c r="I410" s="405"/>
      <c r="J410" s="405"/>
      <c r="K410" s="407"/>
      <c r="L410" s="123"/>
      <c r="M410" s="403" t="str">
        <f t="shared" si="6"/>
        <v/>
      </c>
    </row>
    <row r="411" spans="1:13" ht="14.45" customHeight="1" x14ac:dyDescent="0.2">
      <c r="A411" s="408"/>
      <c r="B411" s="404"/>
      <c r="C411" s="405"/>
      <c r="D411" s="405"/>
      <c r="E411" s="406"/>
      <c r="F411" s="404"/>
      <c r="G411" s="405"/>
      <c r="H411" s="405"/>
      <c r="I411" s="405"/>
      <c r="J411" s="405"/>
      <c r="K411" s="407"/>
      <c r="L411" s="123"/>
      <c r="M411" s="403" t="str">
        <f t="shared" si="6"/>
        <v/>
      </c>
    </row>
    <row r="412" spans="1:13" ht="14.45" customHeight="1" x14ac:dyDescent="0.2">
      <c r="A412" s="408"/>
      <c r="B412" s="404"/>
      <c r="C412" s="405"/>
      <c r="D412" s="405"/>
      <c r="E412" s="406"/>
      <c r="F412" s="404"/>
      <c r="G412" s="405"/>
      <c r="H412" s="405"/>
      <c r="I412" s="405"/>
      <c r="J412" s="405"/>
      <c r="K412" s="407"/>
      <c r="L412" s="123"/>
      <c r="M412" s="403" t="str">
        <f t="shared" si="6"/>
        <v/>
      </c>
    </row>
    <row r="413" spans="1:13" ht="14.45" customHeight="1" x14ac:dyDescent="0.2">
      <c r="A413" s="408"/>
      <c r="B413" s="404"/>
      <c r="C413" s="405"/>
      <c r="D413" s="405"/>
      <c r="E413" s="406"/>
      <c r="F413" s="404"/>
      <c r="G413" s="405"/>
      <c r="H413" s="405"/>
      <c r="I413" s="405"/>
      <c r="J413" s="405"/>
      <c r="K413" s="407"/>
      <c r="L413" s="123"/>
      <c r="M413" s="403" t="str">
        <f t="shared" si="6"/>
        <v/>
      </c>
    </row>
    <row r="414" spans="1:13" ht="14.45" customHeight="1" x14ac:dyDescent="0.2">
      <c r="A414" s="408"/>
      <c r="B414" s="404"/>
      <c r="C414" s="405"/>
      <c r="D414" s="405"/>
      <c r="E414" s="406"/>
      <c r="F414" s="404"/>
      <c r="G414" s="405"/>
      <c r="H414" s="405"/>
      <c r="I414" s="405"/>
      <c r="J414" s="405"/>
      <c r="K414" s="407"/>
      <c r="L414" s="123"/>
      <c r="M414" s="403" t="str">
        <f t="shared" si="6"/>
        <v/>
      </c>
    </row>
    <row r="415" spans="1:13" ht="14.45" customHeight="1" x14ac:dyDescent="0.2">
      <c r="A415" s="408"/>
      <c r="B415" s="404"/>
      <c r="C415" s="405"/>
      <c r="D415" s="405"/>
      <c r="E415" s="406"/>
      <c r="F415" s="404"/>
      <c r="G415" s="405"/>
      <c r="H415" s="405"/>
      <c r="I415" s="405"/>
      <c r="J415" s="405"/>
      <c r="K415" s="407"/>
      <c r="L415" s="123"/>
      <c r="M415" s="403" t="str">
        <f t="shared" si="6"/>
        <v/>
      </c>
    </row>
    <row r="416" spans="1:13" ht="14.45" customHeight="1" x14ac:dyDescent="0.2">
      <c r="A416" s="408"/>
      <c r="B416" s="404"/>
      <c r="C416" s="405"/>
      <c r="D416" s="405"/>
      <c r="E416" s="406"/>
      <c r="F416" s="404"/>
      <c r="G416" s="405"/>
      <c r="H416" s="405"/>
      <c r="I416" s="405"/>
      <c r="J416" s="405"/>
      <c r="K416" s="407"/>
      <c r="L416" s="123"/>
      <c r="M416" s="403" t="str">
        <f t="shared" si="6"/>
        <v/>
      </c>
    </row>
    <row r="417" spans="1:13" ht="14.45" customHeight="1" x14ac:dyDescent="0.2">
      <c r="A417" s="408"/>
      <c r="B417" s="404"/>
      <c r="C417" s="405"/>
      <c r="D417" s="405"/>
      <c r="E417" s="406"/>
      <c r="F417" s="404"/>
      <c r="G417" s="405"/>
      <c r="H417" s="405"/>
      <c r="I417" s="405"/>
      <c r="J417" s="405"/>
      <c r="K417" s="407"/>
      <c r="L417" s="123"/>
      <c r="M417" s="403" t="str">
        <f t="shared" si="6"/>
        <v/>
      </c>
    </row>
    <row r="418" spans="1:13" ht="14.45" customHeight="1" x14ac:dyDescent="0.2">
      <c r="A418" s="408"/>
      <c r="B418" s="404"/>
      <c r="C418" s="405"/>
      <c r="D418" s="405"/>
      <c r="E418" s="406"/>
      <c r="F418" s="404"/>
      <c r="G418" s="405"/>
      <c r="H418" s="405"/>
      <c r="I418" s="405"/>
      <c r="J418" s="405"/>
      <c r="K418" s="407"/>
      <c r="L418" s="123"/>
      <c r="M418" s="403" t="str">
        <f t="shared" si="6"/>
        <v/>
      </c>
    </row>
    <row r="419" spans="1:13" ht="14.45" customHeight="1" x14ac:dyDescent="0.2">
      <c r="A419" s="408"/>
      <c r="B419" s="404"/>
      <c r="C419" s="405"/>
      <c r="D419" s="405"/>
      <c r="E419" s="406"/>
      <c r="F419" s="404"/>
      <c r="G419" s="405"/>
      <c r="H419" s="405"/>
      <c r="I419" s="405"/>
      <c r="J419" s="405"/>
      <c r="K419" s="407"/>
      <c r="L419" s="123"/>
      <c r="M419" s="403" t="str">
        <f t="shared" si="6"/>
        <v/>
      </c>
    </row>
    <row r="420" spans="1:13" ht="14.45" customHeight="1" x14ac:dyDescent="0.2">
      <c r="A420" s="408"/>
      <c r="B420" s="404"/>
      <c r="C420" s="405"/>
      <c r="D420" s="405"/>
      <c r="E420" s="406"/>
      <c r="F420" s="404"/>
      <c r="G420" s="405"/>
      <c r="H420" s="405"/>
      <c r="I420" s="405"/>
      <c r="J420" s="405"/>
      <c r="K420" s="407"/>
      <c r="L420" s="123"/>
      <c r="M420" s="403" t="str">
        <f t="shared" si="6"/>
        <v/>
      </c>
    </row>
    <row r="421" spans="1:13" ht="14.45" customHeight="1" x14ac:dyDescent="0.2">
      <c r="A421" s="408"/>
      <c r="B421" s="404"/>
      <c r="C421" s="405"/>
      <c r="D421" s="405"/>
      <c r="E421" s="406"/>
      <c r="F421" s="404"/>
      <c r="G421" s="405"/>
      <c r="H421" s="405"/>
      <c r="I421" s="405"/>
      <c r="J421" s="405"/>
      <c r="K421" s="407"/>
      <c r="L421" s="123"/>
      <c r="M421" s="403" t="str">
        <f t="shared" si="6"/>
        <v/>
      </c>
    </row>
    <row r="422" spans="1:13" ht="14.45" customHeight="1" x14ac:dyDescent="0.2">
      <c r="A422" s="408"/>
      <c r="B422" s="404"/>
      <c r="C422" s="405"/>
      <c r="D422" s="405"/>
      <c r="E422" s="406"/>
      <c r="F422" s="404"/>
      <c r="G422" s="405"/>
      <c r="H422" s="405"/>
      <c r="I422" s="405"/>
      <c r="J422" s="405"/>
      <c r="K422" s="407"/>
      <c r="L422" s="123"/>
      <c r="M422" s="403" t="str">
        <f t="shared" si="6"/>
        <v/>
      </c>
    </row>
    <row r="423" spans="1:13" ht="14.45" customHeight="1" x14ac:dyDescent="0.2">
      <c r="A423" s="408"/>
      <c r="B423" s="404"/>
      <c r="C423" s="405"/>
      <c r="D423" s="405"/>
      <c r="E423" s="406"/>
      <c r="F423" s="404"/>
      <c r="G423" s="405"/>
      <c r="H423" s="405"/>
      <c r="I423" s="405"/>
      <c r="J423" s="405"/>
      <c r="K423" s="407"/>
      <c r="L423" s="123"/>
      <c r="M423" s="403" t="str">
        <f t="shared" si="6"/>
        <v/>
      </c>
    </row>
    <row r="424" spans="1:13" ht="14.45" customHeight="1" x14ac:dyDescent="0.2">
      <c r="A424" s="408"/>
      <c r="B424" s="404"/>
      <c r="C424" s="405"/>
      <c r="D424" s="405"/>
      <c r="E424" s="406"/>
      <c r="F424" s="404"/>
      <c r="G424" s="405"/>
      <c r="H424" s="405"/>
      <c r="I424" s="405"/>
      <c r="J424" s="405"/>
      <c r="K424" s="407"/>
      <c r="L424" s="123"/>
      <c r="M424" s="403" t="str">
        <f t="shared" si="6"/>
        <v/>
      </c>
    </row>
    <row r="425" spans="1:13" ht="14.45" customHeight="1" x14ac:dyDescent="0.2">
      <c r="A425" s="408"/>
      <c r="B425" s="404"/>
      <c r="C425" s="405"/>
      <c r="D425" s="405"/>
      <c r="E425" s="406"/>
      <c r="F425" s="404"/>
      <c r="G425" s="405"/>
      <c r="H425" s="405"/>
      <c r="I425" s="405"/>
      <c r="J425" s="405"/>
      <c r="K425" s="407"/>
      <c r="L425" s="123"/>
      <c r="M425" s="403" t="str">
        <f t="shared" si="6"/>
        <v/>
      </c>
    </row>
    <row r="426" spans="1:13" ht="14.45" customHeight="1" x14ac:dyDescent="0.2">
      <c r="A426" s="408"/>
      <c r="B426" s="404"/>
      <c r="C426" s="405"/>
      <c r="D426" s="405"/>
      <c r="E426" s="406"/>
      <c r="F426" s="404"/>
      <c r="G426" s="405"/>
      <c r="H426" s="405"/>
      <c r="I426" s="405"/>
      <c r="J426" s="405"/>
      <c r="K426" s="407"/>
      <c r="L426" s="123"/>
      <c r="M426" s="403" t="str">
        <f t="shared" si="6"/>
        <v/>
      </c>
    </row>
    <row r="427" spans="1:13" ht="14.45" customHeight="1" x14ac:dyDescent="0.2">
      <c r="A427" s="408"/>
      <c r="B427" s="404"/>
      <c r="C427" s="405"/>
      <c r="D427" s="405"/>
      <c r="E427" s="406"/>
      <c r="F427" s="404"/>
      <c r="G427" s="405"/>
      <c r="H427" s="405"/>
      <c r="I427" s="405"/>
      <c r="J427" s="405"/>
      <c r="K427" s="407"/>
      <c r="L427" s="123"/>
      <c r="M427" s="403" t="str">
        <f t="shared" si="6"/>
        <v/>
      </c>
    </row>
    <row r="428" spans="1:13" ht="14.45" customHeight="1" x14ac:dyDescent="0.2">
      <c r="A428" s="408"/>
      <c r="B428" s="404"/>
      <c r="C428" s="405"/>
      <c r="D428" s="405"/>
      <c r="E428" s="406"/>
      <c r="F428" s="404"/>
      <c r="G428" s="405"/>
      <c r="H428" s="405"/>
      <c r="I428" s="405"/>
      <c r="J428" s="405"/>
      <c r="K428" s="407"/>
      <c r="L428" s="123"/>
      <c r="M428" s="403" t="str">
        <f t="shared" si="6"/>
        <v/>
      </c>
    </row>
    <row r="429" spans="1:13" ht="14.45" customHeight="1" x14ac:dyDescent="0.2">
      <c r="A429" s="408"/>
      <c r="B429" s="404"/>
      <c r="C429" s="405"/>
      <c r="D429" s="405"/>
      <c r="E429" s="406"/>
      <c r="F429" s="404"/>
      <c r="G429" s="405"/>
      <c r="H429" s="405"/>
      <c r="I429" s="405"/>
      <c r="J429" s="405"/>
      <c r="K429" s="407"/>
      <c r="L429" s="123"/>
      <c r="M429" s="403" t="str">
        <f t="shared" si="6"/>
        <v/>
      </c>
    </row>
    <row r="430" spans="1:13" ht="14.45" customHeight="1" x14ac:dyDescent="0.2">
      <c r="A430" s="408"/>
      <c r="B430" s="404"/>
      <c r="C430" s="405"/>
      <c r="D430" s="405"/>
      <c r="E430" s="406"/>
      <c r="F430" s="404"/>
      <c r="G430" s="405"/>
      <c r="H430" s="405"/>
      <c r="I430" s="405"/>
      <c r="J430" s="405"/>
      <c r="K430" s="407"/>
      <c r="L430" s="123"/>
      <c r="M430" s="403" t="str">
        <f t="shared" si="6"/>
        <v/>
      </c>
    </row>
    <row r="431" spans="1:13" ht="14.45" customHeight="1" x14ac:dyDescent="0.2">
      <c r="A431" s="408"/>
      <c r="B431" s="404"/>
      <c r="C431" s="405"/>
      <c r="D431" s="405"/>
      <c r="E431" s="406"/>
      <c r="F431" s="404"/>
      <c r="G431" s="405"/>
      <c r="H431" s="405"/>
      <c r="I431" s="405"/>
      <c r="J431" s="405"/>
      <c r="K431" s="407"/>
      <c r="L431" s="123"/>
      <c r="M431" s="403" t="str">
        <f t="shared" si="6"/>
        <v/>
      </c>
    </row>
    <row r="432" spans="1:13" ht="14.45" customHeight="1" x14ac:dyDescent="0.2">
      <c r="A432" s="408"/>
      <c r="B432" s="404"/>
      <c r="C432" s="405"/>
      <c r="D432" s="405"/>
      <c r="E432" s="406"/>
      <c r="F432" s="404"/>
      <c r="G432" s="405"/>
      <c r="H432" s="405"/>
      <c r="I432" s="405"/>
      <c r="J432" s="405"/>
      <c r="K432" s="407"/>
      <c r="L432" s="123"/>
      <c r="M432" s="403" t="str">
        <f t="shared" si="6"/>
        <v/>
      </c>
    </row>
    <row r="433" spans="1:13" ht="14.45" customHeight="1" x14ac:dyDescent="0.2">
      <c r="A433" s="408"/>
      <c r="B433" s="404"/>
      <c r="C433" s="405"/>
      <c r="D433" s="405"/>
      <c r="E433" s="406"/>
      <c r="F433" s="404"/>
      <c r="G433" s="405"/>
      <c r="H433" s="405"/>
      <c r="I433" s="405"/>
      <c r="J433" s="405"/>
      <c r="K433" s="407"/>
      <c r="L433" s="123"/>
      <c r="M433" s="403" t="str">
        <f t="shared" si="6"/>
        <v/>
      </c>
    </row>
    <row r="434" spans="1:13" ht="14.45" customHeight="1" x14ac:dyDescent="0.2">
      <c r="A434" s="408"/>
      <c r="B434" s="404"/>
      <c r="C434" s="405"/>
      <c r="D434" s="405"/>
      <c r="E434" s="406"/>
      <c r="F434" s="404"/>
      <c r="G434" s="405"/>
      <c r="H434" s="405"/>
      <c r="I434" s="405"/>
      <c r="J434" s="405"/>
      <c r="K434" s="407"/>
      <c r="L434" s="123"/>
      <c r="M434" s="403" t="str">
        <f t="shared" si="6"/>
        <v/>
      </c>
    </row>
    <row r="435" spans="1:13" ht="14.45" customHeight="1" x14ac:dyDescent="0.2">
      <c r="A435" s="408"/>
      <c r="B435" s="404"/>
      <c r="C435" s="405"/>
      <c r="D435" s="405"/>
      <c r="E435" s="406"/>
      <c r="F435" s="404"/>
      <c r="G435" s="405"/>
      <c r="H435" s="405"/>
      <c r="I435" s="405"/>
      <c r="J435" s="405"/>
      <c r="K435" s="407"/>
      <c r="L435" s="123"/>
      <c r="M435" s="403" t="str">
        <f t="shared" si="6"/>
        <v/>
      </c>
    </row>
    <row r="436" spans="1:13" ht="14.45" customHeight="1" x14ac:dyDescent="0.2">
      <c r="A436" s="408"/>
      <c r="B436" s="404"/>
      <c r="C436" s="405"/>
      <c r="D436" s="405"/>
      <c r="E436" s="406"/>
      <c r="F436" s="404"/>
      <c r="G436" s="405"/>
      <c r="H436" s="405"/>
      <c r="I436" s="405"/>
      <c r="J436" s="405"/>
      <c r="K436" s="407"/>
      <c r="L436" s="123"/>
      <c r="M436" s="403" t="str">
        <f t="shared" si="6"/>
        <v/>
      </c>
    </row>
    <row r="437" spans="1:13" ht="14.45" customHeight="1" x14ac:dyDescent="0.2">
      <c r="A437" s="408"/>
      <c r="B437" s="404"/>
      <c r="C437" s="405"/>
      <c r="D437" s="405"/>
      <c r="E437" s="406"/>
      <c r="F437" s="404"/>
      <c r="G437" s="405"/>
      <c r="H437" s="405"/>
      <c r="I437" s="405"/>
      <c r="J437" s="405"/>
      <c r="K437" s="407"/>
      <c r="L437" s="123"/>
      <c r="M437" s="403" t="str">
        <f t="shared" si="6"/>
        <v/>
      </c>
    </row>
    <row r="438" spans="1:13" ht="14.45" customHeight="1" x14ac:dyDescent="0.2">
      <c r="A438" s="408"/>
      <c r="B438" s="404"/>
      <c r="C438" s="405"/>
      <c r="D438" s="405"/>
      <c r="E438" s="406"/>
      <c r="F438" s="404"/>
      <c r="G438" s="405"/>
      <c r="H438" s="405"/>
      <c r="I438" s="405"/>
      <c r="J438" s="405"/>
      <c r="K438" s="407"/>
      <c r="L438" s="123"/>
      <c r="M438" s="403" t="str">
        <f t="shared" si="6"/>
        <v/>
      </c>
    </row>
    <row r="439" spans="1:13" ht="14.45" customHeight="1" x14ac:dyDescent="0.2">
      <c r="A439" s="408"/>
      <c r="B439" s="404"/>
      <c r="C439" s="405"/>
      <c r="D439" s="405"/>
      <c r="E439" s="406"/>
      <c r="F439" s="404"/>
      <c r="G439" s="405"/>
      <c r="H439" s="405"/>
      <c r="I439" s="405"/>
      <c r="J439" s="405"/>
      <c r="K439" s="407"/>
      <c r="L439" s="123"/>
      <c r="M439" s="403" t="str">
        <f t="shared" si="6"/>
        <v/>
      </c>
    </row>
    <row r="440" spans="1:13" ht="14.45" customHeight="1" x14ac:dyDescent="0.2">
      <c r="A440" s="408"/>
      <c r="B440" s="404"/>
      <c r="C440" s="405"/>
      <c r="D440" s="405"/>
      <c r="E440" s="406"/>
      <c r="F440" s="404"/>
      <c r="G440" s="405"/>
      <c r="H440" s="405"/>
      <c r="I440" s="405"/>
      <c r="J440" s="405"/>
      <c r="K440" s="407"/>
      <c r="L440" s="123"/>
      <c r="M440" s="403" t="str">
        <f t="shared" si="6"/>
        <v/>
      </c>
    </row>
    <row r="441" spans="1:13" ht="14.45" customHeight="1" x14ac:dyDescent="0.2">
      <c r="A441" s="408"/>
      <c r="B441" s="404"/>
      <c r="C441" s="405"/>
      <c r="D441" s="405"/>
      <c r="E441" s="406"/>
      <c r="F441" s="404"/>
      <c r="G441" s="405"/>
      <c r="H441" s="405"/>
      <c r="I441" s="405"/>
      <c r="J441" s="405"/>
      <c r="K441" s="407"/>
      <c r="L441" s="123"/>
      <c r="M441" s="403" t="str">
        <f t="shared" si="6"/>
        <v/>
      </c>
    </row>
    <row r="442" spans="1:13" ht="14.45" customHeight="1" x14ac:dyDescent="0.2">
      <c r="A442" s="408"/>
      <c r="B442" s="404"/>
      <c r="C442" s="405"/>
      <c r="D442" s="405"/>
      <c r="E442" s="406"/>
      <c r="F442" s="404"/>
      <c r="G442" s="405"/>
      <c r="H442" s="405"/>
      <c r="I442" s="405"/>
      <c r="J442" s="405"/>
      <c r="K442" s="407"/>
      <c r="L442" s="123"/>
      <c r="M442" s="403" t="str">
        <f t="shared" si="6"/>
        <v/>
      </c>
    </row>
    <row r="443" spans="1:13" ht="14.45" customHeight="1" x14ac:dyDescent="0.2">
      <c r="A443" s="408"/>
      <c r="B443" s="404"/>
      <c r="C443" s="405"/>
      <c r="D443" s="405"/>
      <c r="E443" s="406"/>
      <c r="F443" s="404"/>
      <c r="G443" s="405"/>
      <c r="H443" s="405"/>
      <c r="I443" s="405"/>
      <c r="J443" s="405"/>
      <c r="K443" s="407"/>
      <c r="L443" s="123"/>
      <c r="M443" s="403" t="str">
        <f t="shared" si="6"/>
        <v/>
      </c>
    </row>
    <row r="444" spans="1:13" ht="14.45" customHeight="1" x14ac:dyDescent="0.2">
      <c r="A444" s="408"/>
      <c r="B444" s="404"/>
      <c r="C444" s="405"/>
      <c r="D444" s="405"/>
      <c r="E444" s="406"/>
      <c r="F444" s="404"/>
      <c r="G444" s="405"/>
      <c r="H444" s="405"/>
      <c r="I444" s="405"/>
      <c r="J444" s="405"/>
      <c r="K444" s="407"/>
      <c r="L444" s="123"/>
      <c r="M444" s="403" t="str">
        <f t="shared" si="6"/>
        <v/>
      </c>
    </row>
    <row r="445" spans="1:13" ht="14.45" customHeight="1" x14ac:dyDescent="0.2">
      <c r="A445" s="408"/>
      <c r="B445" s="404"/>
      <c r="C445" s="405"/>
      <c r="D445" s="405"/>
      <c r="E445" s="406"/>
      <c r="F445" s="404"/>
      <c r="G445" s="405"/>
      <c r="H445" s="405"/>
      <c r="I445" s="405"/>
      <c r="J445" s="405"/>
      <c r="K445" s="407"/>
      <c r="L445" s="123"/>
      <c r="M445" s="403" t="str">
        <f t="shared" si="6"/>
        <v/>
      </c>
    </row>
    <row r="446" spans="1:13" ht="14.45" customHeight="1" x14ac:dyDescent="0.2">
      <c r="A446" s="408"/>
      <c r="B446" s="404"/>
      <c r="C446" s="405"/>
      <c r="D446" s="405"/>
      <c r="E446" s="406"/>
      <c r="F446" s="404"/>
      <c r="G446" s="405"/>
      <c r="H446" s="405"/>
      <c r="I446" s="405"/>
      <c r="J446" s="405"/>
      <c r="K446" s="407"/>
      <c r="L446" s="123"/>
      <c r="M446" s="403" t="str">
        <f t="shared" si="6"/>
        <v/>
      </c>
    </row>
    <row r="447" spans="1:13" ht="14.45" customHeight="1" x14ac:dyDescent="0.2">
      <c r="A447" s="408"/>
      <c r="B447" s="404"/>
      <c r="C447" s="405"/>
      <c r="D447" s="405"/>
      <c r="E447" s="406"/>
      <c r="F447" s="404"/>
      <c r="G447" s="405"/>
      <c r="H447" s="405"/>
      <c r="I447" s="405"/>
      <c r="J447" s="405"/>
      <c r="K447" s="407"/>
      <c r="L447" s="123"/>
      <c r="M447" s="403" t="str">
        <f t="shared" si="6"/>
        <v/>
      </c>
    </row>
    <row r="448" spans="1:13" ht="14.45" customHeight="1" x14ac:dyDescent="0.2">
      <c r="A448" s="408"/>
      <c r="B448" s="404"/>
      <c r="C448" s="405"/>
      <c r="D448" s="405"/>
      <c r="E448" s="406"/>
      <c r="F448" s="404"/>
      <c r="G448" s="405"/>
      <c r="H448" s="405"/>
      <c r="I448" s="405"/>
      <c r="J448" s="405"/>
      <c r="K448" s="407"/>
      <c r="L448" s="123"/>
      <c r="M448" s="403" t="str">
        <f t="shared" si="6"/>
        <v/>
      </c>
    </row>
    <row r="449" spans="1:13" ht="14.45" customHeight="1" x14ac:dyDescent="0.2">
      <c r="A449" s="408"/>
      <c r="B449" s="404"/>
      <c r="C449" s="405"/>
      <c r="D449" s="405"/>
      <c r="E449" s="406"/>
      <c r="F449" s="404"/>
      <c r="G449" s="405"/>
      <c r="H449" s="405"/>
      <c r="I449" s="405"/>
      <c r="J449" s="405"/>
      <c r="K449" s="407"/>
      <c r="L449" s="123"/>
      <c r="M449" s="403" t="str">
        <f t="shared" si="6"/>
        <v/>
      </c>
    </row>
    <row r="450" spans="1:13" ht="14.45" customHeight="1" x14ac:dyDescent="0.2">
      <c r="A450" s="408"/>
      <c r="B450" s="404"/>
      <c r="C450" s="405"/>
      <c r="D450" s="405"/>
      <c r="E450" s="406"/>
      <c r="F450" s="404"/>
      <c r="G450" s="405"/>
      <c r="H450" s="405"/>
      <c r="I450" s="405"/>
      <c r="J450" s="405"/>
      <c r="K450" s="407"/>
      <c r="L450" s="123"/>
      <c r="M450" s="403" t="str">
        <f t="shared" si="6"/>
        <v/>
      </c>
    </row>
    <row r="451" spans="1:13" ht="14.45" customHeight="1" x14ac:dyDescent="0.2">
      <c r="A451" s="408"/>
      <c r="B451" s="404"/>
      <c r="C451" s="405"/>
      <c r="D451" s="405"/>
      <c r="E451" s="406"/>
      <c r="F451" s="404"/>
      <c r="G451" s="405"/>
      <c r="H451" s="405"/>
      <c r="I451" s="405"/>
      <c r="J451" s="405"/>
      <c r="K451" s="407"/>
      <c r="L451" s="123"/>
      <c r="M451" s="403" t="str">
        <f t="shared" si="6"/>
        <v/>
      </c>
    </row>
    <row r="452" spans="1:13" ht="14.45" customHeight="1" x14ac:dyDescent="0.2">
      <c r="A452" s="408"/>
      <c r="B452" s="404"/>
      <c r="C452" s="405"/>
      <c r="D452" s="405"/>
      <c r="E452" s="406"/>
      <c r="F452" s="404"/>
      <c r="G452" s="405"/>
      <c r="H452" s="405"/>
      <c r="I452" s="405"/>
      <c r="J452" s="405"/>
      <c r="K452" s="407"/>
      <c r="L452" s="123"/>
      <c r="M452" s="403" t="str">
        <f t="shared" si="6"/>
        <v/>
      </c>
    </row>
    <row r="453" spans="1:13" ht="14.45" customHeight="1" x14ac:dyDescent="0.2">
      <c r="A453" s="408"/>
      <c r="B453" s="404"/>
      <c r="C453" s="405"/>
      <c r="D453" s="405"/>
      <c r="E453" s="406"/>
      <c r="F453" s="404"/>
      <c r="G453" s="405"/>
      <c r="H453" s="405"/>
      <c r="I453" s="405"/>
      <c r="J453" s="405"/>
      <c r="K453" s="407"/>
      <c r="L453" s="123"/>
      <c r="M453" s="403" t="str">
        <f t="shared" si="6"/>
        <v/>
      </c>
    </row>
    <row r="454" spans="1:13" ht="14.45" customHeight="1" x14ac:dyDescent="0.2">
      <c r="A454" s="408"/>
      <c r="B454" s="404"/>
      <c r="C454" s="405"/>
      <c r="D454" s="405"/>
      <c r="E454" s="406"/>
      <c r="F454" s="404"/>
      <c r="G454" s="405"/>
      <c r="H454" s="405"/>
      <c r="I454" s="405"/>
      <c r="J454" s="405"/>
      <c r="K454" s="407"/>
      <c r="L454" s="123"/>
      <c r="M454" s="40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08"/>
      <c r="B455" s="404"/>
      <c r="C455" s="405"/>
      <c r="D455" s="405"/>
      <c r="E455" s="406"/>
      <c r="F455" s="404"/>
      <c r="G455" s="405"/>
      <c r="H455" s="405"/>
      <c r="I455" s="405"/>
      <c r="J455" s="405"/>
      <c r="K455" s="407"/>
      <c r="L455" s="123"/>
      <c r="M455" s="403" t="str">
        <f t="shared" si="7"/>
        <v/>
      </c>
    </row>
    <row r="456" spans="1:13" ht="14.45" customHeight="1" x14ac:dyDescent="0.2">
      <c r="A456" s="408"/>
      <c r="B456" s="404"/>
      <c r="C456" s="405"/>
      <c r="D456" s="405"/>
      <c r="E456" s="406"/>
      <c r="F456" s="404"/>
      <c r="G456" s="405"/>
      <c r="H456" s="405"/>
      <c r="I456" s="405"/>
      <c r="J456" s="405"/>
      <c r="K456" s="407"/>
      <c r="L456" s="123"/>
      <c r="M456" s="403" t="str">
        <f t="shared" si="7"/>
        <v/>
      </c>
    </row>
    <row r="457" spans="1:13" ht="14.45" customHeight="1" x14ac:dyDescent="0.2">
      <c r="A457" s="408"/>
      <c r="B457" s="404"/>
      <c r="C457" s="405"/>
      <c r="D457" s="405"/>
      <c r="E457" s="406"/>
      <c r="F457" s="404"/>
      <c r="G457" s="405"/>
      <c r="H457" s="405"/>
      <c r="I457" s="405"/>
      <c r="J457" s="405"/>
      <c r="K457" s="407"/>
      <c r="L457" s="123"/>
      <c r="M457" s="403" t="str">
        <f t="shared" si="7"/>
        <v/>
      </c>
    </row>
    <row r="458" spans="1:13" ht="14.45" customHeight="1" x14ac:dyDescent="0.2">
      <c r="A458" s="408"/>
      <c r="B458" s="404"/>
      <c r="C458" s="405"/>
      <c r="D458" s="405"/>
      <c r="E458" s="406"/>
      <c r="F458" s="404"/>
      <c r="G458" s="405"/>
      <c r="H458" s="405"/>
      <c r="I458" s="405"/>
      <c r="J458" s="405"/>
      <c r="K458" s="407"/>
      <c r="L458" s="123"/>
      <c r="M458" s="403" t="str">
        <f t="shared" si="7"/>
        <v/>
      </c>
    </row>
    <row r="459" spans="1:13" ht="14.45" customHeight="1" x14ac:dyDescent="0.2">
      <c r="A459" s="408"/>
      <c r="B459" s="404"/>
      <c r="C459" s="405"/>
      <c r="D459" s="405"/>
      <c r="E459" s="406"/>
      <c r="F459" s="404"/>
      <c r="G459" s="405"/>
      <c r="H459" s="405"/>
      <c r="I459" s="405"/>
      <c r="J459" s="405"/>
      <c r="K459" s="407"/>
      <c r="L459" s="123"/>
      <c r="M459" s="403" t="str">
        <f t="shared" si="7"/>
        <v/>
      </c>
    </row>
    <row r="460" spans="1:13" ht="14.45" customHeight="1" x14ac:dyDescent="0.2">
      <c r="A460" s="408"/>
      <c r="B460" s="404"/>
      <c r="C460" s="405"/>
      <c r="D460" s="405"/>
      <c r="E460" s="406"/>
      <c r="F460" s="404"/>
      <c r="G460" s="405"/>
      <c r="H460" s="405"/>
      <c r="I460" s="405"/>
      <c r="J460" s="405"/>
      <c r="K460" s="407"/>
      <c r="L460" s="123"/>
      <c r="M460" s="403" t="str">
        <f t="shared" si="7"/>
        <v/>
      </c>
    </row>
    <row r="461" spans="1:13" ht="14.45" customHeight="1" x14ac:dyDescent="0.2">
      <c r="A461" s="408"/>
      <c r="B461" s="404"/>
      <c r="C461" s="405"/>
      <c r="D461" s="405"/>
      <c r="E461" s="406"/>
      <c r="F461" s="404"/>
      <c r="G461" s="405"/>
      <c r="H461" s="405"/>
      <c r="I461" s="405"/>
      <c r="J461" s="405"/>
      <c r="K461" s="407"/>
      <c r="L461" s="123"/>
      <c r="M461" s="403" t="str">
        <f t="shared" si="7"/>
        <v/>
      </c>
    </row>
    <row r="462" spans="1:13" ht="14.45" customHeight="1" x14ac:dyDescent="0.2">
      <c r="A462" s="408"/>
      <c r="B462" s="404"/>
      <c r="C462" s="405"/>
      <c r="D462" s="405"/>
      <c r="E462" s="406"/>
      <c r="F462" s="404"/>
      <c r="G462" s="405"/>
      <c r="H462" s="405"/>
      <c r="I462" s="405"/>
      <c r="J462" s="405"/>
      <c r="K462" s="407"/>
      <c r="L462" s="123"/>
      <c r="M462" s="403" t="str">
        <f t="shared" si="7"/>
        <v/>
      </c>
    </row>
    <row r="463" spans="1:13" ht="14.45" customHeight="1" x14ac:dyDescent="0.2">
      <c r="A463" s="408"/>
      <c r="B463" s="404"/>
      <c r="C463" s="405"/>
      <c r="D463" s="405"/>
      <c r="E463" s="406"/>
      <c r="F463" s="404"/>
      <c r="G463" s="405"/>
      <c r="H463" s="405"/>
      <c r="I463" s="405"/>
      <c r="J463" s="405"/>
      <c r="K463" s="407"/>
      <c r="L463" s="123"/>
      <c r="M463" s="403" t="str">
        <f t="shared" si="7"/>
        <v/>
      </c>
    </row>
    <row r="464" spans="1:13" ht="14.45" customHeight="1" x14ac:dyDescent="0.2">
      <c r="A464" s="408"/>
      <c r="B464" s="404"/>
      <c r="C464" s="405"/>
      <c r="D464" s="405"/>
      <c r="E464" s="406"/>
      <c r="F464" s="404"/>
      <c r="G464" s="405"/>
      <c r="H464" s="405"/>
      <c r="I464" s="405"/>
      <c r="J464" s="405"/>
      <c r="K464" s="407"/>
      <c r="L464" s="123"/>
      <c r="M464" s="403" t="str">
        <f t="shared" si="7"/>
        <v/>
      </c>
    </row>
    <row r="465" spans="1:13" ht="14.45" customHeight="1" x14ac:dyDescent="0.2">
      <c r="A465" s="408"/>
      <c r="B465" s="404"/>
      <c r="C465" s="405"/>
      <c r="D465" s="405"/>
      <c r="E465" s="406"/>
      <c r="F465" s="404"/>
      <c r="G465" s="405"/>
      <c r="H465" s="405"/>
      <c r="I465" s="405"/>
      <c r="J465" s="405"/>
      <c r="K465" s="407"/>
      <c r="L465" s="123"/>
      <c r="M465" s="403" t="str">
        <f t="shared" si="7"/>
        <v/>
      </c>
    </row>
    <row r="466" spans="1:13" ht="14.45" customHeight="1" x14ac:dyDescent="0.2">
      <c r="A466" s="408"/>
      <c r="B466" s="404"/>
      <c r="C466" s="405"/>
      <c r="D466" s="405"/>
      <c r="E466" s="406"/>
      <c r="F466" s="404"/>
      <c r="G466" s="405"/>
      <c r="H466" s="405"/>
      <c r="I466" s="405"/>
      <c r="J466" s="405"/>
      <c r="K466" s="407"/>
      <c r="L466" s="123"/>
      <c r="M466" s="403" t="str">
        <f t="shared" si="7"/>
        <v/>
      </c>
    </row>
    <row r="467" spans="1:13" ht="14.45" customHeight="1" x14ac:dyDescent="0.2">
      <c r="A467" s="408"/>
      <c r="B467" s="404"/>
      <c r="C467" s="405"/>
      <c r="D467" s="405"/>
      <c r="E467" s="406"/>
      <c r="F467" s="404"/>
      <c r="G467" s="405"/>
      <c r="H467" s="405"/>
      <c r="I467" s="405"/>
      <c r="J467" s="405"/>
      <c r="K467" s="407"/>
      <c r="L467" s="123"/>
      <c r="M467" s="403" t="str">
        <f t="shared" si="7"/>
        <v/>
      </c>
    </row>
    <row r="468" spans="1:13" ht="14.45" customHeight="1" x14ac:dyDescent="0.2">
      <c r="A468" s="408"/>
      <c r="B468" s="404"/>
      <c r="C468" s="405"/>
      <c r="D468" s="405"/>
      <c r="E468" s="406"/>
      <c r="F468" s="404"/>
      <c r="G468" s="405"/>
      <c r="H468" s="405"/>
      <c r="I468" s="405"/>
      <c r="J468" s="405"/>
      <c r="K468" s="407"/>
      <c r="L468" s="123"/>
      <c r="M468" s="403" t="str">
        <f t="shared" si="7"/>
        <v/>
      </c>
    </row>
    <row r="469" spans="1:13" ht="14.45" customHeight="1" x14ac:dyDescent="0.2">
      <c r="A469" s="408"/>
      <c r="B469" s="404"/>
      <c r="C469" s="405"/>
      <c r="D469" s="405"/>
      <c r="E469" s="406"/>
      <c r="F469" s="404"/>
      <c r="G469" s="405"/>
      <c r="H469" s="405"/>
      <c r="I469" s="405"/>
      <c r="J469" s="405"/>
      <c r="K469" s="407"/>
      <c r="L469" s="123"/>
      <c r="M469" s="403" t="str">
        <f t="shared" si="7"/>
        <v/>
      </c>
    </row>
    <row r="470" spans="1:13" ht="14.45" customHeight="1" x14ac:dyDescent="0.2">
      <c r="A470" s="408"/>
      <c r="B470" s="404"/>
      <c r="C470" s="405"/>
      <c r="D470" s="405"/>
      <c r="E470" s="406"/>
      <c r="F470" s="404"/>
      <c r="G470" s="405"/>
      <c r="H470" s="405"/>
      <c r="I470" s="405"/>
      <c r="J470" s="405"/>
      <c r="K470" s="407"/>
      <c r="L470" s="123"/>
      <c r="M470" s="403" t="str">
        <f t="shared" si="7"/>
        <v/>
      </c>
    </row>
    <row r="471" spans="1:13" ht="14.45" customHeight="1" x14ac:dyDescent="0.2">
      <c r="A471" s="408"/>
      <c r="B471" s="404"/>
      <c r="C471" s="405"/>
      <c r="D471" s="405"/>
      <c r="E471" s="406"/>
      <c r="F471" s="404"/>
      <c r="G471" s="405"/>
      <c r="H471" s="405"/>
      <c r="I471" s="405"/>
      <c r="J471" s="405"/>
      <c r="K471" s="407"/>
      <c r="L471" s="123"/>
      <c r="M471" s="403" t="str">
        <f t="shared" si="7"/>
        <v/>
      </c>
    </row>
    <row r="472" spans="1:13" ht="14.45" customHeight="1" x14ac:dyDescent="0.2">
      <c r="A472" s="408"/>
      <c r="B472" s="404"/>
      <c r="C472" s="405"/>
      <c r="D472" s="405"/>
      <c r="E472" s="406"/>
      <c r="F472" s="404"/>
      <c r="G472" s="405"/>
      <c r="H472" s="405"/>
      <c r="I472" s="405"/>
      <c r="J472" s="405"/>
      <c r="K472" s="407"/>
      <c r="L472" s="123"/>
      <c r="M472" s="403" t="str">
        <f t="shared" si="7"/>
        <v/>
      </c>
    </row>
    <row r="473" spans="1:13" ht="14.45" customHeight="1" x14ac:dyDescent="0.2">
      <c r="A473" s="408"/>
      <c r="B473" s="404"/>
      <c r="C473" s="405"/>
      <c r="D473" s="405"/>
      <c r="E473" s="406"/>
      <c r="F473" s="404"/>
      <c r="G473" s="405"/>
      <c r="H473" s="405"/>
      <c r="I473" s="405"/>
      <c r="J473" s="405"/>
      <c r="K473" s="407"/>
      <c r="L473" s="123"/>
      <c r="M473" s="403" t="str">
        <f t="shared" si="7"/>
        <v/>
      </c>
    </row>
    <row r="474" spans="1:13" ht="14.45" customHeight="1" x14ac:dyDescent="0.2">
      <c r="A474" s="408"/>
      <c r="B474" s="404"/>
      <c r="C474" s="405"/>
      <c r="D474" s="405"/>
      <c r="E474" s="406"/>
      <c r="F474" s="404"/>
      <c r="G474" s="405"/>
      <c r="H474" s="405"/>
      <c r="I474" s="405"/>
      <c r="J474" s="405"/>
      <c r="K474" s="407"/>
      <c r="L474" s="123"/>
      <c r="M474" s="403" t="str">
        <f t="shared" si="7"/>
        <v/>
      </c>
    </row>
    <row r="475" spans="1:13" ht="14.45" customHeight="1" x14ac:dyDescent="0.2">
      <c r="A475" s="408"/>
      <c r="B475" s="404"/>
      <c r="C475" s="405"/>
      <c r="D475" s="405"/>
      <c r="E475" s="406"/>
      <c r="F475" s="404"/>
      <c r="G475" s="405"/>
      <c r="H475" s="405"/>
      <c r="I475" s="405"/>
      <c r="J475" s="405"/>
      <c r="K475" s="407"/>
      <c r="L475" s="123"/>
      <c r="M475" s="403" t="str">
        <f t="shared" si="7"/>
        <v/>
      </c>
    </row>
    <row r="476" spans="1:13" ht="14.45" customHeight="1" x14ac:dyDescent="0.2">
      <c r="A476" s="408"/>
      <c r="B476" s="404"/>
      <c r="C476" s="405"/>
      <c r="D476" s="405"/>
      <c r="E476" s="406"/>
      <c r="F476" s="404"/>
      <c r="G476" s="405"/>
      <c r="H476" s="405"/>
      <c r="I476" s="405"/>
      <c r="J476" s="405"/>
      <c r="K476" s="407"/>
      <c r="L476" s="123"/>
      <c r="M476" s="403" t="str">
        <f t="shared" si="7"/>
        <v/>
      </c>
    </row>
    <row r="477" spans="1:13" ht="14.45" customHeight="1" x14ac:dyDescent="0.2">
      <c r="A477" s="408"/>
      <c r="B477" s="404"/>
      <c r="C477" s="405"/>
      <c r="D477" s="405"/>
      <c r="E477" s="406"/>
      <c r="F477" s="404"/>
      <c r="G477" s="405"/>
      <c r="H477" s="405"/>
      <c r="I477" s="405"/>
      <c r="J477" s="405"/>
      <c r="K477" s="407"/>
      <c r="L477" s="123"/>
      <c r="M477" s="403" t="str">
        <f t="shared" si="7"/>
        <v/>
      </c>
    </row>
    <row r="478" spans="1:13" ht="14.45" customHeight="1" x14ac:dyDescent="0.2">
      <c r="A478" s="408"/>
      <c r="B478" s="404"/>
      <c r="C478" s="405"/>
      <c r="D478" s="405"/>
      <c r="E478" s="406"/>
      <c r="F478" s="404"/>
      <c r="G478" s="405"/>
      <c r="H478" s="405"/>
      <c r="I478" s="405"/>
      <c r="J478" s="405"/>
      <c r="K478" s="407"/>
      <c r="L478" s="123"/>
      <c r="M478" s="403" t="str">
        <f t="shared" si="7"/>
        <v/>
      </c>
    </row>
    <row r="479" spans="1:13" ht="14.45" customHeight="1" x14ac:dyDescent="0.2">
      <c r="A479" s="408"/>
      <c r="B479" s="404"/>
      <c r="C479" s="405"/>
      <c r="D479" s="405"/>
      <c r="E479" s="406"/>
      <c r="F479" s="404"/>
      <c r="G479" s="405"/>
      <c r="H479" s="405"/>
      <c r="I479" s="405"/>
      <c r="J479" s="405"/>
      <c r="K479" s="407"/>
      <c r="L479" s="123"/>
      <c r="M479" s="403" t="str">
        <f t="shared" si="7"/>
        <v/>
      </c>
    </row>
    <row r="480" spans="1:13" ht="14.45" customHeight="1" x14ac:dyDescent="0.2">
      <c r="A480" s="408"/>
      <c r="B480" s="404"/>
      <c r="C480" s="405"/>
      <c r="D480" s="405"/>
      <c r="E480" s="406"/>
      <c r="F480" s="404"/>
      <c r="G480" s="405"/>
      <c r="H480" s="405"/>
      <c r="I480" s="405"/>
      <c r="J480" s="405"/>
      <c r="K480" s="407"/>
      <c r="L480" s="123"/>
      <c r="M480" s="403" t="str">
        <f t="shared" si="7"/>
        <v/>
      </c>
    </row>
    <row r="481" spans="1:13" ht="14.45" customHeight="1" x14ac:dyDescent="0.2">
      <c r="A481" s="408"/>
      <c r="B481" s="404"/>
      <c r="C481" s="405"/>
      <c r="D481" s="405"/>
      <c r="E481" s="406"/>
      <c r="F481" s="404"/>
      <c r="G481" s="405"/>
      <c r="H481" s="405"/>
      <c r="I481" s="405"/>
      <c r="J481" s="405"/>
      <c r="K481" s="407"/>
      <c r="L481" s="123"/>
      <c r="M481" s="403" t="str">
        <f t="shared" si="7"/>
        <v/>
      </c>
    </row>
    <row r="482" spans="1:13" ht="14.45" customHeight="1" x14ac:dyDescent="0.2">
      <c r="A482" s="408"/>
      <c r="B482" s="404"/>
      <c r="C482" s="405"/>
      <c r="D482" s="405"/>
      <c r="E482" s="406"/>
      <c r="F482" s="404"/>
      <c r="G482" s="405"/>
      <c r="H482" s="405"/>
      <c r="I482" s="405"/>
      <c r="J482" s="405"/>
      <c r="K482" s="407"/>
      <c r="L482" s="123"/>
      <c r="M482" s="403" t="str">
        <f t="shared" si="7"/>
        <v/>
      </c>
    </row>
    <row r="483" spans="1:13" ht="14.45" customHeight="1" x14ac:dyDescent="0.2">
      <c r="A483" s="408"/>
      <c r="B483" s="404"/>
      <c r="C483" s="405"/>
      <c r="D483" s="405"/>
      <c r="E483" s="406"/>
      <c r="F483" s="404"/>
      <c r="G483" s="405"/>
      <c r="H483" s="405"/>
      <c r="I483" s="405"/>
      <c r="J483" s="405"/>
      <c r="K483" s="407"/>
      <c r="L483" s="123"/>
      <c r="M483" s="403" t="str">
        <f t="shared" si="7"/>
        <v/>
      </c>
    </row>
    <row r="484" spans="1:13" ht="14.45" customHeight="1" x14ac:dyDescent="0.2">
      <c r="A484" s="408"/>
      <c r="B484" s="404"/>
      <c r="C484" s="405"/>
      <c r="D484" s="405"/>
      <c r="E484" s="406"/>
      <c r="F484" s="404"/>
      <c r="G484" s="405"/>
      <c r="H484" s="405"/>
      <c r="I484" s="405"/>
      <c r="J484" s="405"/>
      <c r="K484" s="407"/>
      <c r="L484" s="123"/>
      <c r="M484" s="403" t="str">
        <f t="shared" si="7"/>
        <v/>
      </c>
    </row>
    <row r="485" spans="1:13" ht="14.45" customHeight="1" x14ac:dyDescent="0.2">
      <c r="A485" s="408"/>
      <c r="B485" s="404"/>
      <c r="C485" s="405"/>
      <c r="D485" s="405"/>
      <c r="E485" s="406"/>
      <c r="F485" s="404"/>
      <c r="G485" s="405"/>
      <c r="H485" s="405"/>
      <c r="I485" s="405"/>
      <c r="J485" s="405"/>
      <c r="K485" s="407"/>
      <c r="L485" s="123"/>
      <c r="M485" s="403" t="str">
        <f t="shared" si="7"/>
        <v/>
      </c>
    </row>
    <row r="486" spans="1:13" ht="14.45" customHeight="1" x14ac:dyDescent="0.2">
      <c r="A486" s="408"/>
      <c r="B486" s="404"/>
      <c r="C486" s="405"/>
      <c r="D486" s="405"/>
      <c r="E486" s="406"/>
      <c r="F486" s="404"/>
      <c r="G486" s="405"/>
      <c r="H486" s="405"/>
      <c r="I486" s="405"/>
      <c r="J486" s="405"/>
      <c r="K486" s="407"/>
      <c r="L486" s="123"/>
      <c r="M486" s="403" t="str">
        <f t="shared" si="7"/>
        <v/>
      </c>
    </row>
    <row r="487" spans="1:13" ht="14.45" customHeight="1" x14ac:dyDescent="0.2">
      <c r="A487" s="408"/>
      <c r="B487" s="404"/>
      <c r="C487" s="405"/>
      <c r="D487" s="405"/>
      <c r="E487" s="406"/>
      <c r="F487" s="404"/>
      <c r="G487" s="405"/>
      <c r="H487" s="405"/>
      <c r="I487" s="405"/>
      <c r="J487" s="405"/>
      <c r="K487" s="407"/>
      <c r="L487" s="123"/>
      <c r="M487" s="403" t="str">
        <f t="shared" si="7"/>
        <v/>
      </c>
    </row>
    <row r="488" spans="1:13" ht="14.45" customHeight="1" x14ac:dyDescent="0.2">
      <c r="A488" s="408"/>
      <c r="B488" s="404"/>
      <c r="C488" s="405"/>
      <c r="D488" s="405"/>
      <c r="E488" s="406"/>
      <c r="F488" s="404"/>
      <c r="G488" s="405"/>
      <c r="H488" s="405"/>
      <c r="I488" s="405"/>
      <c r="J488" s="405"/>
      <c r="K488" s="407"/>
      <c r="L488" s="123"/>
      <c r="M488" s="403" t="str">
        <f t="shared" si="7"/>
        <v/>
      </c>
    </row>
    <row r="489" spans="1:13" ht="14.45" customHeight="1" x14ac:dyDescent="0.2">
      <c r="A489" s="408"/>
      <c r="B489" s="404"/>
      <c r="C489" s="405"/>
      <c r="D489" s="405"/>
      <c r="E489" s="406"/>
      <c r="F489" s="404"/>
      <c r="G489" s="405"/>
      <c r="H489" s="405"/>
      <c r="I489" s="405"/>
      <c r="J489" s="405"/>
      <c r="K489" s="407"/>
      <c r="L489" s="123"/>
      <c r="M489" s="403" t="str">
        <f t="shared" si="7"/>
        <v/>
      </c>
    </row>
    <row r="490" spans="1:13" ht="14.45" customHeight="1" x14ac:dyDescent="0.2">
      <c r="A490" s="408"/>
      <c r="B490" s="404"/>
      <c r="C490" s="405"/>
      <c r="D490" s="405"/>
      <c r="E490" s="406"/>
      <c r="F490" s="404"/>
      <c r="G490" s="405"/>
      <c r="H490" s="405"/>
      <c r="I490" s="405"/>
      <c r="J490" s="405"/>
      <c r="K490" s="407"/>
      <c r="L490" s="123"/>
      <c r="M490" s="403" t="str">
        <f t="shared" si="7"/>
        <v/>
      </c>
    </row>
    <row r="491" spans="1:13" ht="14.45" customHeight="1" x14ac:dyDescent="0.2">
      <c r="A491" s="408"/>
      <c r="B491" s="404"/>
      <c r="C491" s="405"/>
      <c r="D491" s="405"/>
      <c r="E491" s="406"/>
      <c r="F491" s="404"/>
      <c r="G491" s="405"/>
      <c r="H491" s="405"/>
      <c r="I491" s="405"/>
      <c r="J491" s="405"/>
      <c r="K491" s="407"/>
      <c r="L491" s="123"/>
      <c r="M491" s="403" t="str">
        <f t="shared" si="7"/>
        <v/>
      </c>
    </row>
    <row r="492" spans="1:13" ht="14.45" customHeight="1" x14ac:dyDescent="0.2">
      <c r="A492" s="408"/>
      <c r="B492" s="404"/>
      <c r="C492" s="405"/>
      <c r="D492" s="405"/>
      <c r="E492" s="406"/>
      <c r="F492" s="404"/>
      <c r="G492" s="405"/>
      <c r="H492" s="405"/>
      <c r="I492" s="405"/>
      <c r="J492" s="405"/>
      <c r="K492" s="407"/>
      <c r="L492" s="123"/>
      <c r="M492" s="403" t="str">
        <f t="shared" si="7"/>
        <v/>
      </c>
    </row>
    <row r="493" spans="1:13" ht="14.45" customHeight="1" x14ac:dyDescent="0.2">
      <c r="A493" s="408"/>
      <c r="B493" s="404"/>
      <c r="C493" s="405"/>
      <c r="D493" s="405"/>
      <c r="E493" s="406"/>
      <c r="F493" s="404"/>
      <c r="G493" s="405"/>
      <c r="H493" s="405"/>
      <c r="I493" s="405"/>
      <c r="J493" s="405"/>
      <c r="K493" s="407"/>
      <c r="L493" s="123"/>
      <c r="M493" s="403" t="str">
        <f t="shared" si="7"/>
        <v/>
      </c>
    </row>
    <row r="494" spans="1:13" ht="14.45" customHeight="1" x14ac:dyDescent="0.2">
      <c r="A494" s="408"/>
      <c r="B494" s="404"/>
      <c r="C494" s="405"/>
      <c r="D494" s="405"/>
      <c r="E494" s="406"/>
      <c r="F494" s="404"/>
      <c r="G494" s="405"/>
      <c r="H494" s="405"/>
      <c r="I494" s="405"/>
      <c r="J494" s="405"/>
      <c r="K494" s="407"/>
      <c r="L494" s="123"/>
      <c r="M494" s="403" t="str">
        <f t="shared" si="7"/>
        <v/>
      </c>
    </row>
    <row r="495" spans="1:13" ht="14.45" customHeight="1" x14ac:dyDescent="0.2">
      <c r="A495" s="408"/>
      <c r="B495" s="404"/>
      <c r="C495" s="405"/>
      <c r="D495" s="405"/>
      <c r="E495" s="406"/>
      <c r="F495" s="404"/>
      <c r="G495" s="405"/>
      <c r="H495" s="405"/>
      <c r="I495" s="405"/>
      <c r="J495" s="405"/>
      <c r="K495" s="407"/>
      <c r="L495" s="123"/>
      <c r="M495" s="403" t="str">
        <f t="shared" si="7"/>
        <v/>
      </c>
    </row>
    <row r="496" spans="1:13" ht="14.45" customHeight="1" x14ac:dyDescent="0.2">
      <c r="A496" s="408"/>
      <c r="B496" s="404"/>
      <c r="C496" s="405"/>
      <c r="D496" s="405"/>
      <c r="E496" s="406"/>
      <c r="F496" s="404"/>
      <c r="G496" s="405"/>
      <c r="H496" s="405"/>
      <c r="I496" s="405"/>
      <c r="J496" s="405"/>
      <c r="K496" s="407"/>
      <c r="L496" s="123"/>
      <c r="M496" s="403" t="str">
        <f t="shared" si="7"/>
        <v/>
      </c>
    </row>
    <row r="497" spans="1:13" ht="14.45" customHeight="1" x14ac:dyDescent="0.2">
      <c r="A497" s="408"/>
      <c r="B497" s="404"/>
      <c r="C497" s="405"/>
      <c r="D497" s="405"/>
      <c r="E497" s="406"/>
      <c r="F497" s="404"/>
      <c r="G497" s="405"/>
      <c r="H497" s="405"/>
      <c r="I497" s="405"/>
      <c r="J497" s="405"/>
      <c r="K497" s="407"/>
      <c r="L497" s="123"/>
      <c r="M497" s="403" t="str">
        <f t="shared" si="7"/>
        <v/>
      </c>
    </row>
    <row r="498" spans="1:13" ht="14.45" customHeight="1" x14ac:dyDescent="0.2">
      <c r="A498" s="408"/>
      <c r="B498" s="404"/>
      <c r="C498" s="405"/>
      <c r="D498" s="405"/>
      <c r="E498" s="406"/>
      <c r="F498" s="404"/>
      <c r="G498" s="405"/>
      <c r="H498" s="405"/>
      <c r="I498" s="405"/>
      <c r="J498" s="405"/>
      <c r="K498" s="407"/>
      <c r="L498" s="123"/>
      <c r="M498" s="403" t="str">
        <f t="shared" si="7"/>
        <v/>
      </c>
    </row>
    <row r="499" spans="1:13" ht="14.45" customHeight="1" x14ac:dyDescent="0.2">
      <c r="A499" s="408"/>
      <c r="B499" s="404"/>
      <c r="C499" s="405"/>
      <c r="D499" s="405"/>
      <c r="E499" s="406"/>
      <c r="F499" s="404"/>
      <c r="G499" s="405"/>
      <c r="H499" s="405"/>
      <c r="I499" s="405"/>
      <c r="J499" s="405"/>
      <c r="K499" s="407"/>
      <c r="L499" s="123"/>
      <c r="M499" s="403" t="str">
        <f t="shared" si="7"/>
        <v/>
      </c>
    </row>
    <row r="500" spans="1:13" ht="14.45" customHeight="1" x14ac:dyDescent="0.2">
      <c r="A500" s="408"/>
      <c r="B500" s="404"/>
      <c r="C500" s="405"/>
      <c r="D500" s="405"/>
      <c r="E500" s="406"/>
      <c r="F500" s="404"/>
      <c r="G500" s="405"/>
      <c r="H500" s="405"/>
      <c r="I500" s="405"/>
      <c r="J500" s="405"/>
      <c r="K500" s="407"/>
      <c r="L500" s="123"/>
      <c r="M500" s="403" t="str">
        <f t="shared" si="7"/>
        <v/>
      </c>
    </row>
    <row r="501" spans="1:13" ht="14.45" customHeight="1" x14ac:dyDescent="0.2">
      <c r="A501" s="408"/>
      <c r="B501" s="404"/>
      <c r="C501" s="405"/>
      <c r="D501" s="405"/>
      <c r="E501" s="406"/>
      <c r="F501" s="404"/>
      <c r="G501" s="405"/>
      <c r="H501" s="405"/>
      <c r="I501" s="405"/>
      <c r="J501" s="405"/>
      <c r="K501" s="407"/>
      <c r="L501" s="123"/>
      <c r="M501" s="403" t="str">
        <f t="shared" si="7"/>
        <v/>
      </c>
    </row>
    <row r="502" spans="1:13" ht="14.45" customHeight="1" x14ac:dyDescent="0.2">
      <c r="A502" s="408"/>
      <c r="B502" s="404"/>
      <c r="C502" s="405"/>
      <c r="D502" s="405"/>
      <c r="E502" s="406"/>
      <c r="F502" s="404"/>
      <c r="G502" s="405"/>
      <c r="H502" s="405"/>
      <c r="I502" s="405"/>
      <c r="J502" s="405"/>
      <c r="K502" s="407"/>
      <c r="L502" s="123"/>
      <c r="M502" s="403" t="str">
        <f t="shared" si="7"/>
        <v/>
      </c>
    </row>
    <row r="503" spans="1:13" ht="14.45" customHeight="1" x14ac:dyDescent="0.2">
      <c r="A503" s="408"/>
      <c r="B503" s="404"/>
      <c r="C503" s="405"/>
      <c r="D503" s="405"/>
      <c r="E503" s="406"/>
      <c r="F503" s="404"/>
      <c r="G503" s="405"/>
      <c r="H503" s="405"/>
      <c r="I503" s="405"/>
      <c r="J503" s="405"/>
      <c r="K503" s="407"/>
      <c r="L503" s="123"/>
      <c r="M503" s="403" t="str">
        <f t="shared" si="7"/>
        <v/>
      </c>
    </row>
    <row r="504" spans="1:13" ht="14.45" customHeight="1" x14ac:dyDescent="0.2">
      <c r="A504" s="408"/>
      <c r="B504" s="404"/>
      <c r="C504" s="405"/>
      <c r="D504" s="405"/>
      <c r="E504" s="406"/>
      <c r="F504" s="404"/>
      <c r="G504" s="405"/>
      <c r="H504" s="405"/>
      <c r="I504" s="405"/>
      <c r="J504" s="405"/>
      <c r="K504" s="407"/>
      <c r="L504" s="123"/>
      <c r="M504" s="403" t="str">
        <f t="shared" si="7"/>
        <v/>
      </c>
    </row>
    <row r="505" spans="1:13" ht="14.45" customHeight="1" x14ac:dyDescent="0.2">
      <c r="A505" s="408"/>
      <c r="B505" s="404"/>
      <c r="C505" s="405"/>
      <c r="D505" s="405"/>
      <c r="E505" s="406"/>
      <c r="F505" s="404"/>
      <c r="G505" s="405"/>
      <c r="H505" s="405"/>
      <c r="I505" s="405"/>
      <c r="J505" s="405"/>
      <c r="K505" s="407"/>
      <c r="L505" s="123"/>
      <c r="M505" s="403" t="str">
        <f t="shared" si="7"/>
        <v/>
      </c>
    </row>
    <row r="506" spans="1:13" ht="14.45" customHeight="1" x14ac:dyDescent="0.2">
      <c r="A506" s="408"/>
      <c r="B506" s="404"/>
      <c r="C506" s="405"/>
      <c r="D506" s="405"/>
      <c r="E506" s="406"/>
      <c r="F506" s="404"/>
      <c r="G506" s="405"/>
      <c r="H506" s="405"/>
      <c r="I506" s="405"/>
      <c r="J506" s="405"/>
      <c r="K506" s="407"/>
      <c r="L506" s="123"/>
      <c r="M506" s="403" t="str">
        <f t="shared" si="7"/>
        <v/>
      </c>
    </row>
    <row r="507" spans="1:13" ht="14.45" customHeight="1" x14ac:dyDescent="0.2">
      <c r="A507" s="408"/>
      <c r="B507" s="404"/>
      <c r="C507" s="405"/>
      <c r="D507" s="405"/>
      <c r="E507" s="406"/>
      <c r="F507" s="404"/>
      <c r="G507" s="405"/>
      <c r="H507" s="405"/>
      <c r="I507" s="405"/>
      <c r="J507" s="405"/>
      <c r="K507" s="407"/>
      <c r="L507" s="123"/>
      <c r="M507" s="403" t="str">
        <f t="shared" si="7"/>
        <v/>
      </c>
    </row>
    <row r="508" spans="1:13" ht="14.45" customHeight="1" x14ac:dyDescent="0.2">
      <c r="A508" s="408"/>
      <c r="B508" s="404"/>
      <c r="C508" s="405"/>
      <c r="D508" s="405"/>
      <c r="E508" s="406"/>
      <c r="F508" s="404"/>
      <c r="G508" s="405"/>
      <c r="H508" s="405"/>
      <c r="I508" s="405"/>
      <c r="J508" s="405"/>
      <c r="K508" s="407"/>
      <c r="L508" s="123"/>
      <c r="M508" s="403" t="str">
        <f t="shared" si="7"/>
        <v/>
      </c>
    </row>
    <row r="509" spans="1:13" ht="14.45" customHeight="1" x14ac:dyDescent="0.2">
      <c r="A509" s="408"/>
      <c r="B509" s="404"/>
      <c r="C509" s="405"/>
      <c r="D509" s="405"/>
      <c r="E509" s="406"/>
      <c r="F509" s="404"/>
      <c r="G509" s="405"/>
      <c r="H509" s="405"/>
      <c r="I509" s="405"/>
      <c r="J509" s="405"/>
      <c r="K509" s="407"/>
      <c r="L509" s="123"/>
      <c r="M509" s="403" t="str">
        <f t="shared" si="7"/>
        <v/>
      </c>
    </row>
    <row r="510" spans="1:13" ht="14.45" customHeight="1" x14ac:dyDescent="0.2">
      <c r="A510" s="408"/>
      <c r="B510" s="404"/>
      <c r="C510" s="405"/>
      <c r="D510" s="405"/>
      <c r="E510" s="406"/>
      <c r="F510" s="404"/>
      <c r="G510" s="405"/>
      <c r="H510" s="405"/>
      <c r="I510" s="405"/>
      <c r="J510" s="405"/>
      <c r="K510" s="407"/>
      <c r="L510" s="123"/>
      <c r="M510" s="403" t="str">
        <f t="shared" si="7"/>
        <v/>
      </c>
    </row>
    <row r="511" spans="1:13" ht="14.45" customHeight="1" x14ac:dyDescent="0.2">
      <c r="A511" s="408"/>
      <c r="B511" s="404"/>
      <c r="C511" s="405"/>
      <c r="D511" s="405"/>
      <c r="E511" s="406"/>
      <c r="F511" s="404"/>
      <c r="G511" s="405"/>
      <c r="H511" s="405"/>
      <c r="I511" s="405"/>
      <c r="J511" s="405"/>
      <c r="K511" s="407"/>
      <c r="L511" s="123"/>
      <c r="M511" s="403" t="str">
        <f t="shared" si="7"/>
        <v/>
      </c>
    </row>
    <row r="512" spans="1:13" ht="14.45" customHeight="1" x14ac:dyDescent="0.2">
      <c r="A512" s="408"/>
      <c r="B512" s="404"/>
      <c r="C512" s="405"/>
      <c r="D512" s="405"/>
      <c r="E512" s="406"/>
      <c r="F512" s="404"/>
      <c r="G512" s="405"/>
      <c r="H512" s="405"/>
      <c r="I512" s="405"/>
      <c r="J512" s="405"/>
      <c r="K512" s="407"/>
      <c r="L512" s="123"/>
      <c r="M512" s="403" t="str">
        <f t="shared" si="7"/>
        <v/>
      </c>
    </row>
    <row r="513" spans="1:13" ht="14.45" customHeight="1" x14ac:dyDescent="0.2">
      <c r="A513" s="408"/>
      <c r="B513" s="404"/>
      <c r="C513" s="405"/>
      <c r="D513" s="405"/>
      <c r="E513" s="406"/>
      <c r="F513" s="404"/>
      <c r="G513" s="405"/>
      <c r="H513" s="405"/>
      <c r="I513" s="405"/>
      <c r="J513" s="405"/>
      <c r="K513" s="407"/>
      <c r="L513" s="123"/>
      <c r="M513" s="403" t="str">
        <f t="shared" si="7"/>
        <v/>
      </c>
    </row>
    <row r="514" spans="1:13" ht="14.45" customHeight="1" x14ac:dyDescent="0.2">
      <c r="A514" s="408"/>
      <c r="B514" s="404"/>
      <c r="C514" s="405"/>
      <c r="D514" s="405"/>
      <c r="E514" s="406"/>
      <c r="F514" s="404"/>
      <c r="G514" s="405"/>
      <c r="H514" s="405"/>
      <c r="I514" s="405"/>
      <c r="J514" s="405"/>
      <c r="K514" s="407"/>
      <c r="L514" s="123"/>
      <c r="M514" s="403" t="str">
        <f t="shared" si="7"/>
        <v/>
      </c>
    </row>
    <row r="515" spans="1:13" ht="14.45" customHeight="1" x14ac:dyDescent="0.2">
      <c r="A515" s="408"/>
      <c r="B515" s="404"/>
      <c r="C515" s="405"/>
      <c r="D515" s="405"/>
      <c r="E515" s="406"/>
      <c r="F515" s="404"/>
      <c r="G515" s="405"/>
      <c r="H515" s="405"/>
      <c r="I515" s="405"/>
      <c r="J515" s="405"/>
      <c r="K515" s="407"/>
      <c r="L515" s="123"/>
      <c r="M515" s="403" t="str">
        <f t="shared" si="7"/>
        <v/>
      </c>
    </row>
    <row r="516" spans="1:13" ht="14.45" customHeight="1" x14ac:dyDescent="0.2">
      <c r="A516" s="408"/>
      <c r="B516" s="404"/>
      <c r="C516" s="405"/>
      <c r="D516" s="405"/>
      <c r="E516" s="406"/>
      <c r="F516" s="404"/>
      <c r="G516" s="405"/>
      <c r="H516" s="405"/>
      <c r="I516" s="405"/>
      <c r="J516" s="405"/>
      <c r="K516" s="407"/>
      <c r="L516" s="123"/>
      <c r="M516" s="403" t="str">
        <f t="shared" si="7"/>
        <v/>
      </c>
    </row>
    <row r="517" spans="1:13" ht="14.45" customHeight="1" x14ac:dyDescent="0.2">
      <c r="A517" s="408"/>
      <c r="B517" s="404"/>
      <c r="C517" s="405"/>
      <c r="D517" s="405"/>
      <c r="E517" s="406"/>
      <c r="F517" s="404"/>
      <c r="G517" s="405"/>
      <c r="H517" s="405"/>
      <c r="I517" s="405"/>
      <c r="J517" s="405"/>
      <c r="K517" s="407"/>
      <c r="L517" s="123"/>
      <c r="M517" s="403" t="str">
        <f t="shared" si="7"/>
        <v/>
      </c>
    </row>
    <row r="518" spans="1:13" ht="14.45" customHeight="1" x14ac:dyDescent="0.2">
      <c r="A518" s="408"/>
      <c r="B518" s="404"/>
      <c r="C518" s="405"/>
      <c r="D518" s="405"/>
      <c r="E518" s="406"/>
      <c r="F518" s="404"/>
      <c r="G518" s="405"/>
      <c r="H518" s="405"/>
      <c r="I518" s="405"/>
      <c r="J518" s="405"/>
      <c r="K518" s="407"/>
      <c r="L518" s="123"/>
      <c r="M518" s="40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08"/>
      <c r="B519" s="404"/>
      <c r="C519" s="405"/>
      <c r="D519" s="405"/>
      <c r="E519" s="406"/>
      <c r="F519" s="404"/>
      <c r="G519" s="405"/>
      <c r="H519" s="405"/>
      <c r="I519" s="405"/>
      <c r="J519" s="405"/>
      <c r="K519" s="407"/>
      <c r="L519" s="123"/>
      <c r="M519" s="403" t="str">
        <f t="shared" si="8"/>
        <v/>
      </c>
    </row>
    <row r="520" spans="1:13" ht="14.45" customHeight="1" x14ac:dyDescent="0.2">
      <c r="A520" s="408"/>
      <c r="B520" s="404"/>
      <c r="C520" s="405"/>
      <c r="D520" s="405"/>
      <c r="E520" s="406"/>
      <c r="F520" s="404"/>
      <c r="G520" s="405"/>
      <c r="H520" s="405"/>
      <c r="I520" s="405"/>
      <c r="J520" s="405"/>
      <c r="K520" s="407"/>
      <c r="L520" s="123"/>
      <c r="M520" s="403" t="str">
        <f t="shared" si="8"/>
        <v/>
      </c>
    </row>
    <row r="521" spans="1:13" ht="14.45" customHeight="1" x14ac:dyDescent="0.2">
      <c r="A521" s="408"/>
      <c r="B521" s="404"/>
      <c r="C521" s="405"/>
      <c r="D521" s="405"/>
      <c r="E521" s="406"/>
      <c r="F521" s="404"/>
      <c r="G521" s="405"/>
      <c r="H521" s="405"/>
      <c r="I521" s="405"/>
      <c r="J521" s="405"/>
      <c r="K521" s="407"/>
      <c r="L521" s="123"/>
      <c r="M521" s="403" t="str">
        <f t="shared" si="8"/>
        <v/>
      </c>
    </row>
    <row r="522" spans="1:13" ht="14.45" customHeight="1" x14ac:dyDescent="0.2">
      <c r="A522" s="408"/>
      <c r="B522" s="404"/>
      <c r="C522" s="405"/>
      <c r="D522" s="405"/>
      <c r="E522" s="406"/>
      <c r="F522" s="404"/>
      <c r="G522" s="405"/>
      <c r="H522" s="405"/>
      <c r="I522" s="405"/>
      <c r="J522" s="405"/>
      <c r="K522" s="407"/>
      <c r="L522" s="123"/>
      <c r="M522" s="403" t="str">
        <f t="shared" si="8"/>
        <v/>
      </c>
    </row>
    <row r="523" spans="1:13" ht="14.45" customHeight="1" x14ac:dyDescent="0.2">
      <c r="A523" s="408"/>
      <c r="B523" s="404"/>
      <c r="C523" s="405"/>
      <c r="D523" s="405"/>
      <c r="E523" s="406"/>
      <c r="F523" s="404"/>
      <c r="G523" s="405"/>
      <c r="H523" s="405"/>
      <c r="I523" s="405"/>
      <c r="J523" s="405"/>
      <c r="K523" s="407"/>
      <c r="L523" s="123"/>
      <c r="M523" s="403" t="str">
        <f t="shared" si="8"/>
        <v/>
      </c>
    </row>
    <row r="524" spans="1:13" ht="14.45" customHeight="1" x14ac:dyDescent="0.2">
      <c r="A524" s="408"/>
      <c r="B524" s="404"/>
      <c r="C524" s="405"/>
      <c r="D524" s="405"/>
      <c r="E524" s="406"/>
      <c r="F524" s="404"/>
      <c r="G524" s="405"/>
      <c r="H524" s="405"/>
      <c r="I524" s="405"/>
      <c r="J524" s="405"/>
      <c r="K524" s="407"/>
      <c r="L524" s="123"/>
      <c r="M524" s="403" t="str">
        <f t="shared" si="8"/>
        <v/>
      </c>
    </row>
    <row r="525" spans="1:13" ht="14.45" customHeight="1" x14ac:dyDescent="0.2">
      <c r="A525" s="408"/>
      <c r="B525" s="404"/>
      <c r="C525" s="405"/>
      <c r="D525" s="405"/>
      <c r="E525" s="406"/>
      <c r="F525" s="404"/>
      <c r="G525" s="405"/>
      <c r="H525" s="405"/>
      <c r="I525" s="405"/>
      <c r="J525" s="405"/>
      <c r="K525" s="407"/>
      <c r="L525" s="123"/>
      <c r="M525" s="403" t="str">
        <f t="shared" si="8"/>
        <v/>
      </c>
    </row>
    <row r="526" spans="1:13" ht="14.45" customHeight="1" x14ac:dyDescent="0.2">
      <c r="A526" s="408"/>
      <c r="B526" s="404"/>
      <c r="C526" s="405"/>
      <c r="D526" s="405"/>
      <c r="E526" s="406"/>
      <c r="F526" s="404"/>
      <c r="G526" s="405"/>
      <c r="H526" s="405"/>
      <c r="I526" s="405"/>
      <c r="J526" s="405"/>
      <c r="K526" s="407"/>
      <c r="L526" s="123"/>
      <c r="M526" s="403" t="str">
        <f t="shared" si="8"/>
        <v/>
      </c>
    </row>
    <row r="527" spans="1:13" ht="14.45" customHeight="1" x14ac:dyDescent="0.2">
      <c r="A527" s="408"/>
      <c r="B527" s="404"/>
      <c r="C527" s="405"/>
      <c r="D527" s="405"/>
      <c r="E527" s="406"/>
      <c r="F527" s="404"/>
      <c r="G527" s="405"/>
      <c r="H527" s="405"/>
      <c r="I527" s="405"/>
      <c r="J527" s="405"/>
      <c r="K527" s="407"/>
      <c r="L527" s="123"/>
      <c r="M527" s="403" t="str">
        <f t="shared" si="8"/>
        <v/>
      </c>
    </row>
    <row r="528" spans="1:13" ht="14.45" customHeight="1" x14ac:dyDescent="0.2">
      <c r="A528" s="408"/>
      <c r="B528" s="404"/>
      <c r="C528" s="405"/>
      <c r="D528" s="405"/>
      <c r="E528" s="406"/>
      <c r="F528" s="404"/>
      <c r="G528" s="405"/>
      <c r="H528" s="405"/>
      <c r="I528" s="405"/>
      <c r="J528" s="405"/>
      <c r="K528" s="407"/>
      <c r="L528" s="123"/>
      <c r="M528" s="403" t="str">
        <f t="shared" si="8"/>
        <v/>
      </c>
    </row>
    <row r="529" spans="1:13" ht="14.45" customHeight="1" x14ac:dyDescent="0.2">
      <c r="A529" s="408"/>
      <c r="B529" s="404"/>
      <c r="C529" s="405"/>
      <c r="D529" s="405"/>
      <c r="E529" s="406"/>
      <c r="F529" s="404"/>
      <c r="G529" s="405"/>
      <c r="H529" s="405"/>
      <c r="I529" s="405"/>
      <c r="J529" s="405"/>
      <c r="K529" s="407"/>
      <c r="L529" s="123"/>
      <c r="M529" s="403" t="str">
        <f t="shared" si="8"/>
        <v/>
      </c>
    </row>
    <row r="530" spans="1:13" ht="14.45" customHeight="1" x14ac:dyDescent="0.2">
      <c r="A530" s="408"/>
      <c r="B530" s="404"/>
      <c r="C530" s="405"/>
      <c r="D530" s="405"/>
      <c r="E530" s="406"/>
      <c r="F530" s="404"/>
      <c r="G530" s="405"/>
      <c r="H530" s="405"/>
      <c r="I530" s="405"/>
      <c r="J530" s="405"/>
      <c r="K530" s="407"/>
      <c r="L530" s="123"/>
      <c r="M530" s="403" t="str">
        <f t="shared" si="8"/>
        <v/>
      </c>
    </row>
    <row r="531" spans="1:13" ht="14.45" customHeight="1" x14ac:dyDescent="0.2">
      <c r="A531" s="408"/>
      <c r="B531" s="404"/>
      <c r="C531" s="405"/>
      <c r="D531" s="405"/>
      <c r="E531" s="406"/>
      <c r="F531" s="404"/>
      <c r="G531" s="405"/>
      <c r="H531" s="405"/>
      <c r="I531" s="405"/>
      <c r="J531" s="405"/>
      <c r="K531" s="407"/>
      <c r="L531" s="123"/>
      <c r="M531" s="403" t="str">
        <f t="shared" si="8"/>
        <v/>
      </c>
    </row>
    <row r="532" spans="1:13" ht="14.45" customHeight="1" x14ac:dyDescent="0.2">
      <c r="A532" s="408"/>
      <c r="B532" s="404"/>
      <c r="C532" s="405"/>
      <c r="D532" s="405"/>
      <c r="E532" s="406"/>
      <c r="F532" s="404"/>
      <c r="G532" s="405"/>
      <c r="H532" s="405"/>
      <c r="I532" s="405"/>
      <c r="J532" s="405"/>
      <c r="K532" s="407"/>
      <c r="L532" s="123"/>
      <c r="M532" s="403" t="str">
        <f t="shared" si="8"/>
        <v/>
      </c>
    </row>
    <row r="533" spans="1:13" ht="14.45" customHeight="1" x14ac:dyDescent="0.2">
      <c r="A533" s="408"/>
      <c r="B533" s="404"/>
      <c r="C533" s="405"/>
      <c r="D533" s="405"/>
      <c r="E533" s="406"/>
      <c r="F533" s="404"/>
      <c r="G533" s="405"/>
      <c r="H533" s="405"/>
      <c r="I533" s="405"/>
      <c r="J533" s="405"/>
      <c r="K533" s="407"/>
      <c r="L533" s="123"/>
      <c r="M533" s="403" t="str">
        <f t="shared" si="8"/>
        <v/>
      </c>
    </row>
    <row r="534" spans="1:13" ht="14.45" customHeight="1" x14ac:dyDescent="0.2">
      <c r="A534" s="408"/>
      <c r="B534" s="404"/>
      <c r="C534" s="405"/>
      <c r="D534" s="405"/>
      <c r="E534" s="406"/>
      <c r="F534" s="404"/>
      <c r="G534" s="405"/>
      <c r="H534" s="405"/>
      <c r="I534" s="405"/>
      <c r="J534" s="405"/>
      <c r="K534" s="407"/>
      <c r="L534" s="123"/>
      <c r="M534" s="403" t="str">
        <f t="shared" si="8"/>
        <v/>
      </c>
    </row>
    <row r="535" spans="1:13" ht="14.45" customHeight="1" x14ac:dyDescent="0.2">
      <c r="A535" s="408"/>
      <c r="B535" s="404"/>
      <c r="C535" s="405"/>
      <c r="D535" s="405"/>
      <c r="E535" s="406"/>
      <c r="F535" s="404"/>
      <c r="G535" s="405"/>
      <c r="H535" s="405"/>
      <c r="I535" s="405"/>
      <c r="J535" s="405"/>
      <c r="K535" s="407"/>
      <c r="L535" s="123"/>
      <c r="M535" s="403" t="str">
        <f t="shared" si="8"/>
        <v/>
      </c>
    </row>
    <row r="536" spans="1:13" ht="14.45" customHeight="1" x14ac:dyDescent="0.2">
      <c r="A536" s="408"/>
      <c r="B536" s="404"/>
      <c r="C536" s="405"/>
      <c r="D536" s="405"/>
      <c r="E536" s="406"/>
      <c r="F536" s="404"/>
      <c r="G536" s="405"/>
      <c r="H536" s="405"/>
      <c r="I536" s="405"/>
      <c r="J536" s="405"/>
      <c r="K536" s="407"/>
      <c r="L536" s="123"/>
      <c r="M536" s="403" t="str">
        <f t="shared" si="8"/>
        <v/>
      </c>
    </row>
    <row r="537" spans="1:13" ht="14.45" customHeight="1" x14ac:dyDescent="0.2">
      <c r="A537" s="408"/>
      <c r="B537" s="404"/>
      <c r="C537" s="405"/>
      <c r="D537" s="405"/>
      <c r="E537" s="406"/>
      <c r="F537" s="404"/>
      <c r="G537" s="405"/>
      <c r="H537" s="405"/>
      <c r="I537" s="405"/>
      <c r="J537" s="405"/>
      <c r="K537" s="407"/>
      <c r="L537" s="123"/>
      <c r="M537" s="403" t="str">
        <f t="shared" si="8"/>
        <v/>
      </c>
    </row>
    <row r="538" spans="1:13" ht="14.45" customHeight="1" x14ac:dyDescent="0.2">
      <c r="A538" s="408"/>
      <c r="B538" s="404"/>
      <c r="C538" s="405"/>
      <c r="D538" s="405"/>
      <c r="E538" s="406"/>
      <c r="F538" s="404"/>
      <c r="G538" s="405"/>
      <c r="H538" s="405"/>
      <c r="I538" s="405"/>
      <c r="J538" s="405"/>
      <c r="K538" s="407"/>
      <c r="L538" s="123"/>
      <c r="M538" s="403" t="str">
        <f t="shared" si="8"/>
        <v/>
      </c>
    </row>
    <row r="539" spans="1:13" ht="14.45" customHeight="1" x14ac:dyDescent="0.2">
      <c r="A539" s="408"/>
      <c r="B539" s="404"/>
      <c r="C539" s="405"/>
      <c r="D539" s="405"/>
      <c r="E539" s="406"/>
      <c r="F539" s="404"/>
      <c r="G539" s="405"/>
      <c r="H539" s="405"/>
      <c r="I539" s="405"/>
      <c r="J539" s="405"/>
      <c r="K539" s="407"/>
      <c r="L539" s="123"/>
      <c r="M539" s="403" t="str">
        <f t="shared" si="8"/>
        <v/>
      </c>
    </row>
    <row r="540" spans="1:13" ht="14.45" customHeight="1" x14ac:dyDescent="0.2">
      <c r="A540" s="408"/>
      <c r="B540" s="404"/>
      <c r="C540" s="405"/>
      <c r="D540" s="405"/>
      <c r="E540" s="406"/>
      <c r="F540" s="404"/>
      <c r="G540" s="405"/>
      <c r="H540" s="405"/>
      <c r="I540" s="405"/>
      <c r="J540" s="405"/>
      <c r="K540" s="407"/>
      <c r="L540" s="123"/>
      <c r="M540" s="403" t="str">
        <f t="shared" si="8"/>
        <v/>
      </c>
    </row>
    <row r="541" spans="1:13" ht="14.45" customHeight="1" x14ac:dyDescent="0.2">
      <c r="A541" s="408"/>
      <c r="B541" s="404"/>
      <c r="C541" s="405"/>
      <c r="D541" s="405"/>
      <c r="E541" s="406"/>
      <c r="F541" s="404"/>
      <c r="G541" s="405"/>
      <c r="H541" s="405"/>
      <c r="I541" s="405"/>
      <c r="J541" s="405"/>
      <c r="K541" s="407"/>
      <c r="L541" s="123"/>
      <c r="M541" s="403" t="str">
        <f t="shared" si="8"/>
        <v/>
      </c>
    </row>
    <row r="542" spans="1:13" ht="14.45" customHeight="1" x14ac:dyDescent="0.2">
      <c r="A542" s="408"/>
      <c r="B542" s="404"/>
      <c r="C542" s="405"/>
      <c r="D542" s="405"/>
      <c r="E542" s="406"/>
      <c r="F542" s="404"/>
      <c r="G542" s="405"/>
      <c r="H542" s="405"/>
      <c r="I542" s="405"/>
      <c r="J542" s="405"/>
      <c r="K542" s="407"/>
      <c r="L542" s="123"/>
      <c r="M542" s="403" t="str">
        <f t="shared" si="8"/>
        <v/>
      </c>
    </row>
    <row r="543" spans="1:13" ht="14.45" customHeight="1" x14ac:dyDescent="0.2">
      <c r="A543" s="408"/>
      <c r="B543" s="404"/>
      <c r="C543" s="405"/>
      <c r="D543" s="405"/>
      <c r="E543" s="406"/>
      <c r="F543" s="404"/>
      <c r="G543" s="405"/>
      <c r="H543" s="405"/>
      <c r="I543" s="405"/>
      <c r="J543" s="405"/>
      <c r="K543" s="407"/>
      <c r="L543" s="123"/>
      <c r="M543" s="403" t="str">
        <f t="shared" si="8"/>
        <v/>
      </c>
    </row>
    <row r="544" spans="1:13" ht="14.45" customHeight="1" x14ac:dyDescent="0.2">
      <c r="A544" s="408"/>
      <c r="B544" s="404"/>
      <c r="C544" s="405"/>
      <c r="D544" s="405"/>
      <c r="E544" s="406"/>
      <c r="F544" s="404"/>
      <c r="G544" s="405"/>
      <c r="H544" s="405"/>
      <c r="I544" s="405"/>
      <c r="J544" s="405"/>
      <c r="K544" s="407"/>
      <c r="L544" s="123"/>
      <c r="M544" s="403" t="str">
        <f t="shared" si="8"/>
        <v/>
      </c>
    </row>
    <row r="545" spans="1:13" ht="14.45" customHeight="1" x14ac:dyDescent="0.2">
      <c r="A545" s="408"/>
      <c r="B545" s="404"/>
      <c r="C545" s="405"/>
      <c r="D545" s="405"/>
      <c r="E545" s="406"/>
      <c r="F545" s="404"/>
      <c r="G545" s="405"/>
      <c r="H545" s="405"/>
      <c r="I545" s="405"/>
      <c r="J545" s="405"/>
      <c r="K545" s="407"/>
      <c r="L545" s="123"/>
      <c r="M545" s="403" t="str">
        <f t="shared" si="8"/>
        <v/>
      </c>
    </row>
    <row r="546" spans="1:13" ht="14.45" customHeight="1" x14ac:dyDescent="0.2">
      <c r="A546" s="408"/>
      <c r="B546" s="404"/>
      <c r="C546" s="405"/>
      <c r="D546" s="405"/>
      <c r="E546" s="406"/>
      <c r="F546" s="404"/>
      <c r="G546" s="405"/>
      <c r="H546" s="405"/>
      <c r="I546" s="405"/>
      <c r="J546" s="405"/>
      <c r="K546" s="407"/>
      <c r="L546" s="123"/>
      <c r="M546" s="403" t="str">
        <f t="shared" si="8"/>
        <v/>
      </c>
    </row>
    <row r="547" spans="1:13" ht="14.45" customHeight="1" x14ac:dyDescent="0.2">
      <c r="A547" s="408"/>
      <c r="B547" s="404"/>
      <c r="C547" s="405"/>
      <c r="D547" s="405"/>
      <c r="E547" s="406"/>
      <c r="F547" s="404"/>
      <c r="G547" s="405"/>
      <c r="H547" s="405"/>
      <c r="I547" s="405"/>
      <c r="J547" s="405"/>
      <c r="K547" s="407"/>
      <c r="L547" s="123"/>
      <c r="M547" s="403" t="str">
        <f t="shared" si="8"/>
        <v/>
      </c>
    </row>
    <row r="548" spans="1:13" ht="14.45" customHeight="1" x14ac:dyDescent="0.2">
      <c r="A548" s="408"/>
      <c r="B548" s="404"/>
      <c r="C548" s="405"/>
      <c r="D548" s="405"/>
      <c r="E548" s="406"/>
      <c r="F548" s="404"/>
      <c r="G548" s="405"/>
      <c r="H548" s="405"/>
      <c r="I548" s="405"/>
      <c r="J548" s="405"/>
      <c r="K548" s="407"/>
      <c r="L548" s="123"/>
      <c r="M548" s="403" t="str">
        <f t="shared" si="8"/>
        <v/>
      </c>
    </row>
    <row r="549" spans="1:13" ht="14.45" customHeight="1" x14ac:dyDescent="0.2">
      <c r="A549" s="408"/>
      <c r="B549" s="404"/>
      <c r="C549" s="405"/>
      <c r="D549" s="405"/>
      <c r="E549" s="406"/>
      <c r="F549" s="404"/>
      <c r="G549" s="405"/>
      <c r="H549" s="405"/>
      <c r="I549" s="405"/>
      <c r="J549" s="405"/>
      <c r="K549" s="407"/>
      <c r="L549" s="123"/>
      <c r="M549" s="403" t="str">
        <f t="shared" si="8"/>
        <v/>
      </c>
    </row>
    <row r="550" spans="1:13" ht="14.45" customHeight="1" x14ac:dyDescent="0.2">
      <c r="A550" s="408"/>
      <c r="B550" s="404"/>
      <c r="C550" s="405"/>
      <c r="D550" s="405"/>
      <c r="E550" s="406"/>
      <c r="F550" s="404"/>
      <c r="G550" s="405"/>
      <c r="H550" s="405"/>
      <c r="I550" s="405"/>
      <c r="J550" s="405"/>
      <c r="K550" s="407"/>
      <c r="L550" s="123"/>
      <c r="M550" s="403" t="str">
        <f t="shared" si="8"/>
        <v/>
      </c>
    </row>
    <row r="551" spans="1:13" ht="14.45" customHeight="1" x14ac:dyDescent="0.2">
      <c r="A551" s="408"/>
      <c r="B551" s="404"/>
      <c r="C551" s="405"/>
      <c r="D551" s="405"/>
      <c r="E551" s="406"/>
      <c r="F551" s="404"/>
      <c r="G551" s="405"/>
      <c r="H551" s="405"/>
      <c r="I551" s="405"/>
      <c r="J551" s="405"/>
      <c r="K551" s="407"/>
      <c r="L551" s="123"/>
      <c r="M551" s="403" t="str">
        <f t="shared" si="8"/>
        <v/>
      </c>
    </row>
    <row r="552" spans="1:13" ht="14.45" customHeight="1" x14ac:dyDescent="0.2">
      <c r="A552" s="408"/>
      <c r="B552" s="404"/>
      <c r="C552" s="405"/>
      <c r="D552" s="405"/>
      <c r="E552" s="406"/>
      <c r="F552" s="404"/>
      <c r="G552" s="405"/>
      <c r="H552" s="405"/>
      <c r="I552" s="405"/>
      <c r="J552" s="405"/>
      <c r="K552" s="407"/>
      <c r="L552" s="123"/>
      <c r="M552" s="403" t="str">
        <f t="shared" si="8"/>
        <v/>
      </c>
    </row>
    <row r="553" spans="1:13" ht="14.45" customHeight="1" x14ac:dyDescent="0.2">
      <c r="A553" s="408"/>
      <c r="B553" s="404"/>
      <c r="C553" s="405"/>
      <c r="D553" s="405"/>
      <c r="E553" s="406"/>
      <c r="F553" s="404"/>
      <c r="G553" s="405"/>
      <c r="H553" s="405"/>
      <c r="I553" s="405"/>
      <c r="J553" s="405"/>
      <c r="K553" s="407"/>
      <c r="L553" s="123"/>
      <c r="M553" s="403" t="str">
        <f t="shared" si="8"/>
        <v/>
      </c>
    </row>
    <row r="554" spans="1:13" ht="14.45" customHeight="1" x14ac:dyDescent="0.2">
      <c r="A554" s="408"/>
      <c r="B554" s="404"/>
      <c r="C554" s="405"/>
      <c r="D554" s="405"/>
      <c r="E554" s="406"/>
      <c r="F554" s="404"/>
      <c r="G554" s="405"/>
      <c r="H554" s="405"/>
      <c r="I554" s="405"/>
      <c r="J554" s="405"/>
      <c r="K554" s="407"/>
      <c r="L554" s="123"/>
      <c r="M554" s="403" t="str">
        <f t="shared" si="8"/>
        <v/>
      </c>
    </row>
    <row r="555" spans="1:13" ht="14.45" customHeight="1" x14ac:dyDescent="0.2">
      <c r="A555" s="408"/>
      <c r="B555" s="404"/>
      <c r="C555" s="405"/>
      <c r="D555" s="405"/>
      <c r="E555" s="406"/>
      <c r="F555" s="404"/>
      <c r="G555" s="405"/>
      <c r="H555" s="405"/>
      <c r="I555" s="405"/>
      <c r="J555" s="405"/>
      <c r="K555" s="407"/>
      <c r="L555" s="123"/>
      <c r="M555" s="403" t="str">
        <f t="shared" si="8"/>
        <v/>
      </c>
    </row>
    <row r="556" spans="1:13" ht="14.45" customHeight="1" x14ac:dyDescent="0.2">
      <c r="A556" s="408"/>
      <c r="B556" s="404"/>
      <c r="C556" s="405"/>
      <c r="D556" s="405"/>
      <c r="E556" s="406"/>
      <c r="F556" s="404"/>
      <c r="G556" s="405"/>
      <c r="H556" s="405"/>
      <c r="I556" s="405"/>
      <c r="J556" s="405"/>
      <c r="K556" s="407"/>
      <c r="L556" s="123"/>
      <c r="M556" s="403" t="str">
        <f t="shared" si="8"/>
        <v/>
      </c>
    </row>
    <row r="557" spans="1:13" ht="14.45" customHeight="1" x14ac:dyDescent="0.2">
      <c r="A557" s="408"/>
      <c r="B557" s="404"/>
      <c r="C557" s="405"/>
      <c r="D557" s="405"/>
      <c r="E557" s="406"/>
      <c r="F557" s="404"/>
      <c r="G557" s="405"/>
      <c r="H557" s="405"/>
      <c r="I557" s="405"/>
      <c r="J557" s="405"/>
      <c r="K557" s="407"/>
      <c r="L557" s="123"/>
      <c r="M557" s="403" t="str">
        <f t="shared" si="8"/>
        <v/>
      </c>
    </row>
    <row r="558" spans="1:13" ht="14.45" customHeight="1" x14ac:dyDescent="0.2">
      <c r="A558" s="408"/>
      <c r="B558" s="404"/>
      <c r="C558" s="405"/>
      <c r="D558" s="405"/>
      <c r="E558" s="406"/>
      <c r="F558" s="404"/>
      <c r="G558" s="405"/>
      <c r="H558" s="405"/>
      <c r="I558" s="405"/>
      <c r="J558" s="405"/>
      <c r="K558" s="407"/>
      <c r="L558" s="123"/>
      <c r="M558" s="403" t="str">
        <f t="shared" si="8"/>
        <v/>
      </c>
    </row>
    <row r="559" spans="1:13" ht="14.45" customHeight="1" x14ac:dyDescent="0.2">
      <c r="A559" s="408"/>
      <c r="B559" s="404"/>
      <c r="C559" s="405"/>
      <c r="D559" s="405"/>
      <c r="E559" s="406"/>
      <c r="F559" s="404"/>
      <c r="G559" s="405"/>
      <c r="H559" s="405"/>
      <c r="I559" s="405"/>
      <c r="J559" s="405"/>
      <c r="K559" s="407"/>
      <c r="L559" s="123"/>
      <c r="M559" s="403" t="str">
        <f t="shared" si="8"/>
        <v/>
      </c>
    </row>
    <row r="560" spans="1:13" ht="14.45" customHeight="1" x14ac:dyDescent="0.2">
      <c r="A560" s="408"/>
      <c r="B560" s="404"/>
      <c r="C560" s="405"/>
      <c r="D560" s="405"/>
      <c r="E560" s="406"/>
      <c r="F560" s="404"/>
      <c r="G560" s="405"/>
      <c r="H560" s="405"/>
      <c r="I560" s="405"/>
      <c r="J560" s="405"/>
      <c r="K560" s="407"/>
      <c r="L560" s="123"/>
      <c r="M560" s="403" t="str">
        <f t="shared" si="8"/>
        <v/>
      </c>
    </row>
    <row r="561" spans="1:13" ht="14.45" customHeight="1" x14ac:dyDescent="0.2">
      <c r="A561" s="408"/>
      <c r="B561" s="404"/>
      <c r="C561" s="405"/>
      <c r="D561" s="405"/>
      <c r="E561" s="406"/>
      <c r="F561" s="404"/>
      <c r="G561" s="405"/>
      <c r="H561" s="405"/>
      <c r="I561" s="405"/>
      <c r="J561" s="405"/>
      <c r="K561" s="407"/>
      <c r="L561" s="123"/>
      <c r="M561" s="403" t="str">
        <f t="shared" si="8"/>
        <v/>
      </c>
    </row>
    <row r="562" spans="1:13" ht="14.45" customHeight="1" x14ac:dyDescent="0.2">
      <c r="A562" s="408"/>
      <c r="B562" s="404"/>
      <c r="C562" s="405"/>
      <c r="D562" s="405"/>
      <c r="E562" s="406"/>
      <c r="F562" s="404"/>
      <c r="G562" s="405"/>
      <c r="H562" s="405"/>
      <c r="I562" s="405"/>
      <c r="J562" s="405"/>
      <c r="K562" s="407"/>
      <c r="L562" s="123"/>
      <c r="M562" s="403" t="str">
        <f t="shared" si="8"/>
        <v/>
      </c>
    </row>
    <row r="563" spans="1:13" ht="14.45" customHeight="1" x14ac:dyDescent="0.2">
      <c r="A563" s="408"/>
      <c r="B563" s="404"/>
      <c r="C563" s="405"/>
      <c r="D563" s="405"/>
      <c r="E563" s="406"/>
      <c r="F563" s="404"/>
      <c r="G563" s="405"/>
      <c r="H563" s="405"/>
      <c r="I563" s="405"/>
      <c r="J563" s="405"/>
      <c r="K563" s="407"/>
      <c r="L563" s="123"/>
      <c r="M563" s="403" t="str">
        <f t="shared" si="8"/>
        <v/>
      </c>
    </row>
    <row r="564" spans="1:13" ht="14.45" customHeight="1" x14ac:dyDescent="0.2">
      <c r="A564" s="408"/>
      <c r="B564" s="404"/>
      <c r="C564" s="405"/>
      <c r="D564" s="405"/>
      <c r="E564" s="406"/>
      <c r="F564" s="404"/>
      <c r="G564" s="405"/>
      <c r="H564" s="405"/>
      <c r="I564" s="405"/>
      <c r="J564" s="405"/>
      <c r="K564" s="407"/>
      <c r="L564" s="123"/>
      <c r="M564" s="403" t="str">
        <f t="shared" si="8"/>
        <v/>
      </c>
    </row>
    <row r="565" spans="1:13" ht="14.45" customHeight="1" x14ac:dyDescent="0.2">
      <c r="A565" s="408"/>
      <c r="B565" s="404"/>
      <c r="C565" s="405"/>
      <c r="D565" s="405"/>
      <c r="E565" s="406"/>
      <c r="F565" s="404"/>
      <c r="G565" s="405"/>
      <c r="H565" s="405"/>
      <c r="I565" s="405"/>
      <c r="J565" s="405"/>
      <c r="K565" s="407"/>
      <c r="L565" s="123"/>
      <c r="M565" s="403" t="str">
        <f t="shared" si="8"/>
        <v/>
      </c>
    </row>
    <row r="566" spans="1:13" ht="14.45" customHeight="1" x14ac:dyDescent="0.2">
      <c r="A566" s="408"/>
      <c r="B566" s="404"/>
      <c r="C566" s="405"/>
      <c r="D566" s="405"/>
      <c r="E566" s="406"/>
      <c r="F566" s="404"/>
      <c r="G566" s="405"/>
      <c r="H566" s="405"/>
      <c r="I566" s="405"/>
      <c r="J566" s="405"/>
      <c r="K566" s="407"/>
      <c r="L566" s="123"/>
      <c r="M566" s="403" t="str">
        <f t="shared" si="8"/>
        <v/>
      </c>
    </row>
    <row r="567" spans="1:13" ht="14.45" customHeight="1" x14ac:dyDescent="0.2">
      <c r="A567" s="408"/>
      <c r="B567" s="404"/>
      <c r="C567" s="405"/>
      <c r="D567" s="405"/>
      <c r="E567" s="406"/>
      <c r="F567" s="404"/>
      <c r="G567" s="405"/>
      <c r="H567" s="405"/>
      <c r="I567" s="405"/>
      <c r="J567" s="405"/>
      <c r="K567" s="407"/>
      <c r="L567" s="123"/>
      <c r="M567" s="403" t="str">
        <f t="shared" si="8"/>
        <v/>
      </c>
    </row>
    <row r="568" spans="1:13" ht="14.45" customHeight="1" x14ac:dyDescent="0.2">
      <c r="A568" s="408"/>
      <c r="B568" s="404"/>
      <c r="C568" s="405"/>
      <c r="D568" s="405"/>
      <c r="E568" s="406"/>
      <c r="F568" s="404"/>
      <c r="G568" s="405"/>
      <c r="H568" s="405"/>
      <c r="I568" s="405"/>
      <c r="J568" s="405"/>
      <c r="K568" s="407"/>
      <c r="L568" s="123"/>
      <c r="M568" s="403" t="str">
        <f t="shared" si="8"/>
        <v/>
      </c>
    </row>
    <row r="569" spans="1:13" ht="14.45" customHeight="1" x14ac:dyDescent="0.2">
      <c r="A569" s="408"/>
      <c r="B569" s="404"/>
      <c r="C569" s="405"/>
      <c r="D569" s="405"/>
      <c r="E569" s="406"/>
      <c r="F569" s="404"/>
      <c r="G569" s="405"/>
      <c r="H569" s="405"/>
      <c r="I569" s="405"/>
      <c r="J569" s="405"/>
      <c r="K569" s="407"/>
      <c r="L569" s="123"/>
      <c r="M569" s="403" t="str">
        <f t="shared" si="8"/>
        <v/>
      </c>
    </row>
    <row r="570" spans="1:13" ht="14.45" customHeight="1" x14ac:dyDescent="0.2">
      <c r="A570" s="408"/>
      <c r="B570" s="404"/>
      <c r="C570" s="405"/>
      <c r="D570" s="405"/>
      <c r="E570" s="406"/>
      <c r="F570" s="404"/>
      <c r="G570" s="405"/>
      <c r="H570" s="405"/>
      <c r="I570" s="405"/>
      <c r="J570" s="405"/>
      <c r="K570" s="407"/>
      <c r="L570" s="123"/>
      <c r="M570" s="403" t="str">
        <f t="shared" si="8"/>
        <v/>
      </c>
    </row>
    <row r="571" spans="1:13" ht="14.45" customHeight="1" x14ac:dyDescent="0.2">
      <c r="A571" s="408"/>
      <c r="B571" s="404"/>
      <c r="C571" s="405"/>
      <c r="D571" s="405"/>
      <c r="E571" s="406"/>
      <c r="F571" s="404"/>
      <c r="G571" s="405"/>
      <c r="H571" s="405"/>
      <c r="I571" s="405"/>
      <c r="J571" s="405"/>
      <c r="K571" s="407"/>
      <c r="L571" s="123"/>
      <c r="M571" s="403" t="str">
        <f t="shared" si="8"/>
        <v/>
      </c>
    </row>
    <row r="572" spans="1:13" ht="14.45" customHeight="1" x14ac:dyDescent="0.2">
      <c r="A572" s="408"/>
      <c r="B572" s="404"/>
      <c r="C572" s="405"/>
      <c r="D572" s="405"/>
      <c r="E572" s="406"/>
      <c r="F572" s="404"/>
      <c r="G572" s="405"/>
      <c r="H572" s="405"/>
      <c r="I572" s="405"/>
      <c r="J572" s="405"/>
      <c r="K572" s="407"/>
      <c r="L572" s="123"/>
      <c r="M572" s="403" t="str">
        <f t="shared" si="8"/>
        <v/>
      </c>
    </row>
    <row r="573" spans="1:13" ht="14.45" customHeight="1" x14ac:dyDescent="0.2">
      <c r="A573" s="408"/>
      <c r="B573" s="404"/>
      <c r="C573" s="405"/>
      <c r="D573" s="405"/>
      <c r="E573" s="406"/>
      <c r="F573" s="404"/>
      <c r="G573" s="405"/>
      <c r="H573" s="405"/>
      <c r="I573" s="405"/>
      <c r="J573" s="405"/>
      <c r="K573" s="407"/>
      <c r="L573" s="123"/>
      <c r="M573" s="403" t="str">
        <f t="shared" si="8"/>
        <v/>
      </c>
    </row>
    <row r="574" spans="1:13" ht="14.45" customHeight="1" x14ac:dyDescent="0.2">
      <c r="A574" s="408"/>
      <c r="B574" s="404"/>
      <c r="C574" s="405"/>
      <c r="D574" s="405"/>
      <c r="E574" s="406"/>
      <c r="F574" s="404"/>
      <c r="G574" s="405"/>
      <c r="H574" s="405"/>
      <c r="I574" s="405"/>
      <c r="J574" s="405"/>
      <c r="K574" s="407"/>
      <c r="L574" s="123"/>
      <c r="M574" s="403" t="str">
        <f t="shared" si="8"/>
        <v/>
      </c>
    </row>
    <row r="575" spans="1:13" ht="14.45" customHeight="1" x14ac:dyDescent="0.2">
      <c r="A575" s="408"/>
      <c r="B575" s="404"/>
      <c r="C575" s="405"/>
      <c r="D575" s="405"/>
      <c r="E575" s="406"/>
      <c r="F575" s="404"/>
      <c r="G575" s="405"/>
      <c r="H575" s="405"/>
      <c r="I575" s="405"/>
      <c r="J575" s="405"/>
      <c r="K575" s="407"/>
      <c r="L575" s="123"/>
      <c r="M575" s="403" t="str">
        <f t="shared" si="8"/>
        <v/>
      </c>
    </row>
    <row r="576" spans="1:13" ht="14.45" customHeight="1" x14ac:dyDescent="0.2">
      <c r="A576" s="408"/>
      <c r="B576" s="404"/>
      <c r="C576" s="405"/>
      <c r="D576" s="405"/>
      <c r="E576" s="406"/>
      <c r="F576" s="404"/>
      <c r="G576" s="405"/>
      <c r="H576" s="405"/>
      <c r="I576" s="405"/>
      <c r="J576" s="405"/>
      <c r="K576" s="407"/>
      <c r="L576" s="123"/>
      <c r="M576" s="403" t="str">
        <f t="shared" si="8"/>
        <v/>
      </c>
    </row>
    <row r="577" spans="1:13" ht="14.45" customHeight="1" x14ac:dyDescent="0.2">
      <c r="A577" s="408"/>
      <c r="B577" s="404"/>
      <c r="C577" s="405"/>
      <c r="D577" s="405"/>
      <c r="E577" s="406"/>
      <c r="F577" s="404"/>
      <c r="G577" s="405"/>
      <c r="H577" s="405"/>
      <c r="I577" s="405"/>
      <c r="J577" s="405"/>
      <c r="K577" s="407"/>
      <c r="L577" s="123"/>
      <c r="M577" s="403" t="str">
        <f t="shared" si="8"/>
        <v/>
      </c>
    </row>
    <row r="578" spans="1:13" ht="14.45" customHeight="1" x14ac:dyDescent="0.2">
      <c r="A578" s="408"/>
      <c r="B578" s="404"/>
      <c r="C578" s="405"/>
      <c r="D578" s="405"/>
      <c r="E578" s="406"/>
      <c r="F578" s="404"/>
      <c r="G578" s="405"/>
      <c r="H578" s="405"/>
      <c r="I578" s="405"/>
      <c r="J578" s="405"/>
      <c r="K578" s="407"/>
      <c r="L578" s="123"/>
      <c r="M578" s="403" t="str">
        <f t="shared" si="8"/>
        <v/>
      </c>
    </row>
    <row r="579" spans="1:13" ht="14.45" customHeight="1" x14ac:dyDescent="0.2">
      <c r="A579" s="408"/>
      <c r="B579" s="404"/>
      <c r="C579" s="405"/>
      <c r="D579" s="405"/>
      <c r="E579" s="406"/>
      <c r="F579" s="404"/>
      <c r="G579" s="405"/>
      <c r="H579" s="405"/>
      <c r="I579" s="405"/>
      <c r="J579" s="405"/>
      <c r="K579" s="407"/>
      <c r="L579" s="123"/>
      <c r="M579" s="403" t="str">
        <f t="shared" si="8"/>
        <v/>
      </c>
    </row>
    <row r="580" spans="1:13" ht="14.45" customHeight="1" x14ac:dyDescent="0.2">
      <c r="A580" s="408"/>
      <c r="B580" s="404"/>
      <c r="C580" s="405"/>
      <c r="D580" s="405"/>
      <c r="E580" s="406"/>
      <c r="F580" s="404"/>
      <c r="G580" s="405"/>
      <c r="H580" s="405"/>
      <c r="I580" s="405"/>
      <c r="J580" s="405"/>
      <c r="K580" s="407"/>
      <c r="L580" s="123"/>
      <c r="M580" s="403" t="str">
        <f t="shared" si="8"/>
        <v/>
      </c>
    </row>
    <row r="581" spans="1:13" ht="14.45" customHeight="1" x14ac:dyDescent="0.2">
      <c r="A581" s="408"/>
      <c r="B581" s="404"/>
      <c r="C581" s="405"/>
      <c r="D581" s="405"/>
      <c r="E581" s="406"/>
      <c r="F581" s="404"/>
      <c r="G581" s="405"/>
      <c r="H581" s="405"/>
      <c r="I581" s="405"/>
      <c r="J581" s="405"/>
      <c r="K581" s="407"/>
      <c r="L581" s="123"/>
      <c r="M581" s="403" t="str">
        <f t="shared" si="8"/>
        <v/>
      </c>
    </row>
    <row r="582" spans="1:13" ht="14.45" customHeight="1" x14ac:dyDescent="0.2">
      <c r="A582" s="408"/>
      <c r="B582" s="404"/>
      <c r="C582" s="405"/>
      <c r="D582" s="405"/>
      <c r="E582" s="406"/>
      <c r="F582" s="404"/>
      <c r="G582" s="405"/>
      <c r="H582" s="405"/>
      <c r="I582" s="405"/>
      <c r="J582" s="405"/>
      <c r="K582" s="407"/>
      <c r="L582" s="123"/>
      <c r="M582" s="40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08"/>
      <c r="B583" s="404"/>
      <c r="C583" s="405"/>
      <c r="D583" s="405"/>
      <c r="E583" s="406"/>
      <c r="F583" s="404"/>
      <c r="G583" s="405"/>
      <c r="H583" s="405"/>
      <c r="I583" s="405"/>
      <c r="J583" s="405"/>
      <c r="K583" s="407"/>
      <c r="L583" s="123"/>
      <c r="M583" s="403" t="str">
        <f t="shared" si="9"/>
        <v/>
      </c>
    </row>
    <row r="584" spans="1:13" ht="14.45" customHeight="1" x14ac:dyDescent="0.2">
      <c r="A584" s="408"/>
      <c r="B584" s="404"/>
      <c r="C584" s="405"/>
      <c r="D584" s="405"/>
      <c r="E584" s="406"/>
      <c r="F584" s="404"/>
      <c r="G584" s="405"/>
      <c r="H584" s="405"/>
      <c r="I584" s="405"/>
      <c r="J584" s="405"/>
      <c r="K584" s="407"/>
      <c r="L584" s="123"/>
      <c r="M584" s="403" t="str">
        <f t="shared" si="9"/>
        <v/>
      </c>
    </row>
    <row r="585" spans="1:13" ht="14.45" customHeight="1" x14ac:dyDescent="0.2">
      <c r="A585" s="408"/>
      <c r="B585" s="404"/>
      <c r="C585" s="405"/>
      <c r="D585" s="405"/>
      <c r="E585" s="406"/>
      <c r="F585" s="404"/>
      <c r="G585" s="405"/>
      <c r="H585" s="405"/>
      <c r="I585" s="405"/>
      <c r="J585" s="405"/>
      <c r="K585" s="407"/>
      <c r="L585" s="123"/>
      <c r="M585" s="403" t="str">
        <f t="shared" si="9"/>
        <v/>
      </c>
    </row>
    <row r="586" spans="1:13" ht="14.45" customHeight="1" x14ac:dyDescent="0.2">
      <c r="A586" s="408"/>
      <c r="B586" s="404"/>
      <c r="C586" s="405"/>
      <c r="D586" s="405"/>
      <c r="E586" s="406"/>
      <c r="F586" s="404"/>
      <c r="G586" s="405"/>
      <c r="H586" s="405"/>
      <c r="I586" s="405"/>
      <c r="J586" s="405"/>
      <c r="K586" s="407"/>
      <c r="L586" s="123"/>
      <c r="M586" s="403" t="str">
        <f t="shared" si="9"/>
        <v/>
      </c>
    </row>
    <row r="587" spans="1:13" ht="14.45" customHeight="1" x14ac:dyDescent="0.2">
      <c r="A587" s="408"/>
      <c r="B587" s="404"/>
      <c r="C587" s="405"/>
      <c r="D587" s="405"/>
      <c r="E587" s="406"/>
      <c r="F587" s="404"/>
      <c r="G587" s="405"/>
      <c r="H587" s="405"/>
      <c r="I587" s="405"/>
      <c r="J587" s="405"/>
      <c r="K587" s="407"/>
      <c r="L587" s="123"/>
      <c r="M587" s="403" t="str">
        <f t="shared" si="9"/>
        <v/>
      </c>
    </row>
    <row r="588" spans="1:13" ht="14.45" customHeight="1" x14ac:dyDescent="0.2">
      <c r="A588" s="408"/>
      <c r="B588" s="404"/>
      <c r="C588" s="405"/>
      <c r="D588" s="405"/>
      <c r="E588" s="406"/>
      <c r="F588" s="404"/>
      <c r="G588" s="405"/>
      <c r="H588" s="405"/>
      <c r="I588" s="405"/>
      <c r="J588" s="405"/>
      <c r="K588" s="407"/>
      <c r="L588" s="123"/>
      <c r="M588" s="403" t="str">
        <f t="shared" si="9"/>
        <v/>
      </c>
    </row>
    <row r="589" spans="1:13" ht="14.45" customHeight="1" x14ac:dyDescent="0.2">
      <c r="A589" s="408"/>
      <c r="B589" s="404"/>
      <c r="C589" s="405"/>
      <c r="D589" s="405"/>
      <c r="E589" s="406"/>
      <c r="F589" s="404"/>
      <c r="G589" s="405"/>
      <c r="H589" s="405"/>
      <c r="I589" s="405"/>
      <c r="J589" s="405"/>
      <c r="K589" s="407"/>
      <c r="L589" s="123"/>
      <c r="M589" s="403" t="str">
        <f t="shared" si="9"/>
        <v/>
      </c>
    </row>
    <row r="590" spans="1:13" ht="14.45" customHeight="1" x14ac:dyDescent="0.2">
      <c r="A590" s="408"/>
      <c r="B590" s="404"/>
      <c r="C590" s="405"/>
      <c r="D590" s="405"/>
      <c r="E590" s="406"/>
      <c r="F590" s="404"/>
      <c r="G590" s="405"/>
      <c r="H590" s="405"/>
      <c r="I590" s="405"/>
      <c r="J590" s="405"/>
      <c r="K590" s="407"/>
      <c r="L590" s="123"/>
      <c r="M590" s="403" t="str">
        <f t="shared" si="9"/>
        <v/>
      </c>
    </row>
    <row r="591" spans="1:13" ht="14.45" customHeight="1" x14ac:dyDescent="0.2">
      <c r="A591" s="408"/>
      <c r="B591" s="404"/>
      <c r="C591" s="405"/>
      <c r="D591" s="405"/>
      <c r="E591" s="406"/>
      <c r="F591" s="404"/>
      <c r="G591" s="405"/>
      <c r="H591" s="405"/>
      <c r="I591" s="405"/>
      <c r="J591" s="405"/>
      <c r="K591" s="407"/>
      <c r="L591" s="123"/>
      <c r="M591" s="403" t="str">
        <f t="shared" si="9"/>
        <v/>
      </c>
    </row>
    <row r="592" spans="1:13" ht="14.45" customHeight="1" x14ac:dyDescent="0.2">
      <c r="A592" s="408"/>
      <c r="B592" s="404"/>
      <c r="C592" s="405"/>
      <c r="D592" s="405"/>
      <c r="E592" s="406"/>
      <c r="F592" s="404"/>
      <c r="G592" s="405"/>
      <c r="H592" s="405"/>
      <c r="I592" s="405"/>
      <c r="J592" s="405"/>
      <c r="K592" s="407"/>
      <c r="L592" s="123"/>
      <c r="M592" s="403" t="str">
        <f t="shared" si="9"/>
        <v/>
      </c>
    </row>
    <row r="593" spans="1:13" ht="14.45" customHeight="1" x14ac:dyDescent="0.2">
      <c r="A593" s="408"/>
      <c r="B593" s="404"/>
      <c r="C593" s="405"/>
      <c r="D593" s="405"/>
      <c r="E593" s="406"/>
      <c r="F593" s="404"/>
      <c r="G593" s="405"/>
      <c r="H593" s="405"/>
      <c r="I593" s="405"/>
      <c r="J593" s="405"/>
      <c r="K593" s="407"/>
      <c r="L593" s="123"/>
      <c r="M593" s="403" t="str">
        <f t="shared" si="9"/>
        <v/>
      </c>
    </row>
    <row r="594" spans="1:13" ht="14.45" customHeight="1" x14ac:dyDescent="0.2">
      <c r="A594" s="408"/>
      <c r="B594" s="404"/>
      <c r="C594" s="405"/>
      <c r="D594" s="405"/>
      <c r="E594" s="406"/>
      <c r="F594" s="404"/>
      <c r="G594" s="405"/>
      <c r="H594" s="405"/>
      <c r="I594" s="405"/>
      <c r="J594" s="405"/>
      <c r="K594" s="407"/>
      <c r="L594" s="123"/>
      <c r="M594" s="403" t="str">
        <f t="shared" si="9"/>
        <v/>
      </c>
    </row>
    <row r="595" spans="1:13" ht="14.45" customHeight="1" x14ac:dyDescent="0.2">
      <c r="A595" s="408"/>
      <c r="B595" s="404"/>
      <c r="C595" s="405"/>
      <c r="D595" s="405"/>
      <c r="E595" s="406"/>
      <c r="F595" s="404"/>
      <c r="G595" s="405"/>
      <c r="H595" s="405"/>
      <c r="I595" s="405"/>
      <c r="J595" s="405"/>
      <c r="K595" s="407"/>
      <c r="L595" s="123"/>
      <c r="M595" s="403" t="str">
        <f t="shared" si="9"/>
        <v/>
      </c>
    </row>
    <row r="596" spans="1:13" ht="14.45" customHeight="1" x14ac:dyDescent="0.2">
      <c r="A596" s="408"/>
      <c r="B596" s="404"/>
      <c r="C596" s="405"/>
      <c r="D596" s="405"/>
      <c r="E596" s="406"/>
      <c r="F596" s="404"/>
      <c r="G596" s="405"/>
      <c r="H596" s="405"/>
      <c r="I596" s="405"/>
      <c r="J596" s="405"/>
      <c r="K596" s="407"/>
      <c r="L596" s="123"/>
      <c r="M596" s="403" t="str">
        <f t="shared" si="9"/>
        <v/>
      </c>
    </row>
    <row r="597" spans="1:13" ht="14.45" customHeight="1" x14ac:dyDescent="0.2">
      <c r="A597" s="408"/>
      <c r="B597" s="404"/>
      <c r="C597" s="405"/>
      <c r="D597" s="405"/>
      <c r="E597" s="406"/>
      <c r="F597" s="404"/>
      <c r="G597" s="405"/>
      <c r="H597" s="405"/>
      <c r="I597" s="405"/>
      <c r="J597" s="405"/>
      <c r="K597" s="407"/>
      <c r="L597" s="123"/>
      <c r="M597" s="403" t="str">
        <f t="shared" si="9"/>
        <v/>
      </c>
    </row>
    <row r="598" spans="1:13" ht="14.45" customHeight="1" x14ac:dyDescent="0.2">
      <c r="A598" s="408"/>
      <c r="B598" s="404"/>
      <c r="C598" s="405"/>
      <c r="D598" s="405"/>
      <c r="E598" s="406"/>
      <c r="F598" s="404"/>
      <c r="G598" s="405"/>
      <c r="H598" s="405"/>
      <c r="I598" s="405"/>
      <c r="J598" s="405"/>
      <c r="K598" s="407"/>
      <c r="L598" s="123"/>
      <c r="M598" s="403" t="str">
        <f t="shared" si="9"/>
        <v/>
      </c>
    </row>
    <row r="599" spans="1:13" ht="14.45" customHeight="1" x14ac:dyDescent="0.2">
      <c r="A599" s="408"/>
      <c r="B599" s="404"/>
      <c r="C599" s="405"/>
      <c r="D599" s="405"/>
      <c r="E599" s="406"/>
      <c r="F599" s="404"/>
      <c r="G599" s="405"/>
      <c r="H599" s="405"/>
      <c r="I599" s="405"/>
      <c r="J599" s="405"/>
      <c r="K599" s="407"/>
      <c r="L599" s="123"/>
      <c r="M599" s="403" t="str">
        <f t="shared" si="9"/>
        <v/>
      </c>
    </row>
    <row r="600" spans="1:13" ht="14.45" customHeight="1" x14ac:dyDescent="0.2">
      <c r="A600" s="408"/>
      <c r="B600" s="404"/>
      <c r="C600" s="405"/>
      <c r="D600" s="405"/>
      <c r="E600" s="406"/>
      <c r="F600" s="404"/>
      <c r="G600" s="405"/>
      <c r="H600" s="405"/>
      <c r="I600" s="405"/>
      <c r="J600" s="405"/>
      <c r="K600" s="407"/>
      <c r="L600" s="123"/>
      <c r="M600" s="403" t="str">
        <f t="shared" si="9"/>
        <v/>
      </c>
    </row>
    <row r="601" spans="1:13" ht="14.45" customHeight="1" x14ac:dyDescent="0.2">
      <c r="A601" s="408"/>
      <c r="B601" s="404"/>
      <c r="C601" s="405"/>
      <c r="D601" s="405"/>
      <c r="E601" s="406"/>
      <c r="F601" s="404"/>
      <c r="G601" s="405"/>
      <c r="H601" s="405"/>
      <c r="I601" s="405"/>
      <c r="J601" s="405"/>
      <c r="K601" s="407"/>
      <c r="L601" s="123"/>
      <c r="M601" s="403" t="str">
        <f t="shared" si="9"/>
        <v/>
      </c>
    </row>
    <row r="602" spans="1:13" ht="14.45" customHeight="1" x14ac:dyDescent="0.2">
      <c r="A602" s="408"/>
      <c r="B602" s="404"/>
      <c r="C602" s="405"/>
      <c r="D602" s="405"/>
      <c r="E602" s="406"/>
      <c r="F602" s="404"/>
      <c r="G602" s="405"/>
      <c r="H602" s="405"/>
      <c r="I602" s="405"/>
      <c r="J602" s="405"/>
      <c r="K602" s="407"/>
      <c r="L602" s="123"/>
      <c r="M602" s="403" t="str">
        <f t="shared" si="9"/>
        <v/>
      </c>
    </row>
    <row r="603" spans="1:13" ht="14.45" customHeight="1" x14ac:dyDescent="0.2">
      <c r="A603" s="408"/>
      <c r="B603" s="404"/>
      <c r="C603" s="405"/>
      <c r="D603" s="405"/>
      <c r="E603" s="406"/>
      <c r="F603" s="404"/>
      <c r="G603" s="405"/>
      <c r="H603" s="405"/>
      <c r="I603" s="405"/>
      <c r="J603" s="405"/>
      <c r="K603" s="407"/>
      <c r="L603" s="123"/>
      <c r="M603" s="403" t="str">
        <f t="shared" si="9"/>
        <v/>
      </c>
    </row>
    <row r="604" spans="1:13" ht="14.45" customHeight="1" x14ac:dyDescent="0.2">
      <c r="A604" s="408"/>
      <c r="B604" s="404"/>
      <c r="C604" s="405"/>
      <c r="D604" s="405"/>
      <c r="E604" s="406"/>
      <c r="F604" s="404"/>
      <c r="G604" s="405"/>
      <c r="H604" s="405"/>
      <c r="I604" s="405"/>
      <c r="J604" s="405"/>
      <c r="K604" s="407"/>
      <c r="L604" s="123"/>
      <c r="M604" s="403" t="str">
        <f t="shared" si="9"/>
        <v/>
      </c>
    </row>
    <row r="605" spans="1:13" ht="14.45" customHeight="1" x14ac:dyDescent="0.2">
      <c r="A605" s="408"/>
      <c r="B605" s="404"/>
      <c r="C605" s="405"/>
      <c r="D605" s="405"/>
      <c r="E605" s="406"/>
      <c r="F605" s="404"/>
      <c r="G605" s="405"/>
      <c r="H605" s="405"/>
      <c r="I605" s="405"/>
      <c r="J605" s="405"/>
      <c r="K605" s="407"/>
      <c r="L605" s="123"/>
      <c r="M605" s="403" t="str">
        <f t="shared" si="9"/>
        <v/>
      </c>
    </row>
    <row r="606" spans="1:13" ht="14.45" customHeight="1" x14ac:dyDescent="0.2">
      <c r="A606" s="408"/>
      <c r="B606" s="404"/>
      <c r="C606" s="405"/>
      <c r="D606" s="405"/>
      <c r="E606" s="406"/>
      <c r="F606" s="404"/>
      <c r="G606" s="405"/>
      <c r="H606" s="405"/>
      <c r="I606" s="405"/>
      <c r="J606" s="405"/>
      <c r="K606" s="407"/>
      <c r="L606" s="123"/>
      <c r="M606" s="403" t="str">
        <f t="shared" si="9"/>
        <v/>
      </c>
    </row>
    <row r="607" spans="1:13" ht="14.45" customHeight="1" x14ac:dyDescent="0.2">
      <c r="A607" s="408"/>
      <c r="B607" s="404"/>
      <c r="C607" s="405"/>
      <c r="D607" s="405"/>
      <c r="E607" s="406"/>
      <c r="F607" s="404"/>
      <c r="G607" s="405"/>
      <c r="H607" s="405"/>
      <c r="I607" s="405"/>
      <c r="J607" s="405"/>
      <c r="K607" s="407"/>
      <c r="L607" s="123"/>
      <c r="M607" s="403" t="str">
        <f t="shared" si="9"/>
        <v/>
      </c>
    </row>
    <row r="608" spans="1:13" ht="14.45" customHeight="1" x14ac:dyDescent="0.2">
      <c r="A608" s="408"/>
      <c r="B608" s="404"/>
      <c r="C608" s="405"/>
      <c r="D608" s="405"/>
      <c r="E608" s="406"/>
      <c r="F608" s="404"/>
      <c r="G608" s="405"/>
      <c r="H608" s="405"/>
      <c r="I608" s="405"/>
      <c r="J608" s="405"/>
      <c r="K608" s="407"/>
      <c r="L608" s="123"/>
      <c r="M608" s="403" t="str">
        <f t="shared" si="9"/>
        <v/>
      </c>
    </row>
    <row r="609" spans="1:13" ht="14.45" customHeight="1" x14ac:dyDescent="0.2">
      <c r="A609" s="408"/>
      <c r="B609" s="404"/>
      <c r="C609" s="405"/>
      <c r="D609" s="405"/>
      <c r="E609" s="406"/>
      <c r="F609" s="404"/>
      <c r="G609" s="405"/>
      <c r="H609" s="405"/>
      <c r="I609" s="405"/>
      <c r="J609" s="405"/>
      <c r="K609" s="407"/>
      <c r="L609" s="123"/>
      <c r="M609" s="403" t="str">
        <f t="shared" si="9"/>
        <v/>
      </c>
    </row>
    <row r="610" spans="1:13" ht="14.45" customHeight="1" x14ac:dyDescent="0.2">
      <c r="A610" s="408"/>
      <c r="B610" s="404"/>
      <c r="C610" s="405"/>
      <c r="D610" s="405"/>
      <c r="E610" s="406"/>
      <c r="F610" s="404"/>
      <c r="G610" s="405"/>
      <c r="H610" s="405"/>
      <c r="I610" s="405"/>
      <c r="J610" s="405"/>
      <c r="K610" s="407"/>
      <c r="L610" s="123"/>
      <c r="M610" s="403" t="str">
        <f t="shared" si="9"/>
        <v/>
      </c>
    </row>
    <row r="611" spans="1:13" ht="14.45" customHeight="1" x14ac:dyDescent="0.2">
      <c r="A611" s="408"/>
      <c r="B611" s="404"/>
      <c r="C611" s="405"/>
      <c r="D611" s="405"/>
      <c r="E611" s="406"/>
      <c r="F611" s="404"/>
      <c r="G611" s="405"/>
      <c r="H611" s="405"/>
      <c r="I611" s="405"/>
      <c r="J611" s="405"/>
      <c r="K611" s="407"/>
      <c r="L611" s="123"/>
      <c r="M611" s="403" t="str">
        <f t="shared" si="9"/>
        <v/>
      </c>
    </row>
    <row r="612" spans="1:13" ht="14.45" customHeight="1" x14ac:dyDescent="0.2">
      <c r="A612" s="408"/>
      <c r="B612" s="404"/>
      <c r="C612" s="405"/>
      <c r="D612" s="405"/>
      <c r="E612" s="406"/>
      <c r="F612" s="404"/>
      <c r="G612" s="405"/>
      <c r="H612" s="405"/>
      <c r="I612" s="405"/>
      <c r="J612" s="405"/>
      <c r="K612" s="407"/>
      <c r="L612" s="123"/>
      <c r="M612" s="403" t="str">
        <f t="shared" si="9"/>
        <v/>
      </c>
    </row>
    <row r="613" spans="1:13" ht="14.45" customHeight="1" x14ac:dyDescent="0.2">
      <c r="A613" s="408"/>
      <c r="B613" s="404"/>
      <c r="C613" s="405"/>
      <c r="D613" s="405"/>
      <c r="E613" s="406"/>
      <c r="F613" s="404"/>
      <c r="G613" s="405"/>
      <c r="H613" s="405"/>
      <c r="I613" s="405"/>
      <c r="J613" s="405"/>
      <c r="K613" s="407"/>
      <c r="L613" s="123"/>
      <c r="M613" s="403" t="str">
        <f t="shared" si="9"/>
        <v/>
      </c>
    </row>
    <row r="614" spans="1:13" ht="14.45" customHeight="1" x14ac:dyDescent="0.2">
      <c r="A614" s="408"/>
      <c r="B614" s="404"/>
      <c r="C614" s="405"/>
      <c r="D614" s="405"/>
      <c r="E614" s="406"/>
      <c r="F614" s="404"/>
      <c r="G614" s="405"/>
      <c r="H614" s="405"/>
      <c r="I614" s="405"/>
      <c r="J614" s="405"/>
      <c r="K614" s="407"/>
      <c r="L614" s="123"/>
      <c r="M614" s="403" t="str">
        <f t="shared" si="9"/>
        <v/>
      </c>
    </row>
    <row r="615" spans="1:13" ht="14.45" customHeight="1" x14ac:dyDescent="0.2">
      <c r="A615" s="408"/>
      <c r="B615" s="404"/>
      <c r="C615" s="405"/>
      <c r="D615" s="405"/>
      <c r="E615" s="406"/>
      <c r="F615" s="404"/>
      <c r="G615" s="405"/>
      <c r="H615" s="405"/>
      <c r="I615" s="405"/>
      <c r="J615" s="405"/>
      <c r="K615" s="407"/>
      <c r="L615" s="123"/>
      <c r="M615" s="403" t="str">
        <f t="shared" si="9"/>
        <v/>
      </c>
    </row>
    <row r="616" spans="1:13" ht="14.45" customHeight="1" x14ac:dyDescent="0.2">
      <c r="A616" s="408"/>
      <c r="B616" s="404"/>
      <c r="C616" s="405"/>
      <c r="D616" s="405"/>
      <c r="E616" s="406"/>
      <c r="F616" s="404"/>
      <c r="G616" s="405"/>
      <c r="H616" s="405"/>
      <c r="I616" s="405"/>
      <c r="J616" s="405"/>
      <c r="K616" s="407"/>
      <c r="L616" s="123"/>
      <c r="M616" s="403" t="str">
        <f t="shared" si="9"/>
        <v/>
      </c>
    </row>
    <row r="617" spans="1:13" ht="14.45" customHeight="1" x14ac:dyDescent="0.2">
      <c r="A617" s="408"/>
      <c r="B617" s="404"/>
      <c r="C617" s="405"/>
      <c r="D617" s="405"/>
      <c r="E617" s="406"/>
      <c r="F617" s="404"/>
      <c r="G617" s="405"/>
      <c r="H617" s="405"/>
      <c r="I617" s="405"/>
      <c r="J617" s="405"/>
      <c r="K617" s="407"/>
      <c r="L617" s="123"/>
      <c r="M617" s="403" t="str">
        <f t="shared" si="9"/>
        <v/>
      </c>
    </row>
    <row r="618" spans="1:13" ht="14.45" customHeight="1" x14ac:dyDescent="0.2">
      <c r="A618" s="408"/>
      <c r="B618" s="404"/>
      <c r="C618" s="405"/>
      <c r="D618" s="405"/>
      <c r="E618" s="406"/>
      <c r="F618" s="404"/>
      <c r="G618" s="405"/>
      <c r="H618" s="405"/>
      <c r="I618" s="405"/>
      <c r="J618" s="405"/>
      <c r="K618" s="407"/>
      <c r="L618" s="123"/>
      <c r="M618" s="403" t="str">
        <f t="shared" si="9"/>
        <v/>
      </c>
    </row>
    <row r="619" spans="1:13" ht="14.45" customHeight="1" x14ac:dyDescent="0.2">
      <c r="A619" s="408"/>
      <c r="B619" s="404"/>
      <c r="C619" s="405"/>
      <c r="D619" s="405"/>
      <c r="E619" s="406"/>
      <c r="F619" s="404"/>
      <c r="G619" s="405"/>
      <c r="H619" s="405"/>
      <c r="I619" s="405"/>
      <c r="J619" s="405"/>
      <c r="K619" s="407"/>
      <c r="L619" s="123"/>
      <c r="M619" s="403" t="str">
        <f t="shared" si="9"/>
        <v/>
      </c>
    </row>
    <row r="620" spans="1:13" ht="14.45" customHeight="1" x14ac:dyDescent="0.2">
      <c r="A620" s="408"/>
      <c r="B620" s="404"/>
      <c r="C620" s="405"/>
      <c r="D620" s="405"/>
      <c r="E620" s="406"/>
      <c r="F620" s="404"/>
      <c r="G620" s="405"/>
      <c r="H620" s="405"/>
      <c r="I620" s="405"/>
      <c r="J620" s="405"/>
      <c r="K620" s="407"/>
      <c r="L620" s="123"/>
      <c r="M620" s="403" t="str">
        <f t="shared" si="9"/>
        <v/>
      </c>
    </row>
    <row r="621" spans="1:13" ht="14.45" customHeight="1" x14ac:dyDescent="0.2">
      <c r="A621" s="408"/>
      <c r="B621" s="404"/>
      <c r="C621" s="405"/>
      <c r="D621" s="405"/>
      <c r="E621" s="406"/>
      <c r="F621" s="404"/>
      <c r="G621" s="405"/>
      <c r="H621" s="405"/>
      <c r="I621" s="405"/>
      <c r="J621" s="405"/>
      <c r="K621" s="407"/>
      <c r="L621" s="123"/>
      <c r="M621" s="403" t="str">
        <f t="shared" si="9"/>
        <v/>
      </c>
    </row>
    <row r="622" spans="1:13" ht="14.45" customHeight="1" x14ac:dyDescent="0.2">
      <c r="A622" s="408"/>
      <c r="B622" s="404"/>
      <c r="C622" s="405"/>
      <c r="D622" s="405"/>
      <c r="E622" s="406"/>
      <c r="F622" s="404"/>
      <c r="G622" s="405"/>
      <c r="H622" s="405"/>
      <c r="I622" s="405"/>
      <c r="J622" s="405"/>
      <c r="K622" s="407"/>
      <c r="L622" s="123"/>
      <c r="M622" s="403" t="str">
        <f t="shared" si="9"/>
        <v/>
      </c>
    </row>
    <row r="623" spans="1:13" ht="14.45" customHeight="1" x14ac:dyDescent="0.2">
      <c r="A623" s="408"/>
      <c r="B623" s="404"/>
      <c r="C623" s="405"/>
      <c r="D623" s="405"/>
      <c r="E623" s="406"/>
      <c r="F623" s="404"/>
      <c r="G623" s="405"/>
      <c r="H623" s="405"/>
      <c r="I623" s="405"/>
      <c r="J623" s="405"/>
      <c r="K623" s="407"/>
      <c r="L623" s="123"/>
      <c r="M623" s="403" t="str">
        <f t="shared" si="9"/>
        <v/>
      </c>
    </row>
    <row r="624" spans="1:13" ht="14.45" customHeight="1" x14ac:dyDescent="0.2">
      <c r="A624" s="408"/>
      <c r="B624" s="404"/>
      <c r="C624" s="405"/>
      <c r="D624" s="405"/>
      <c r="E624" s="406"/>
      <c r="F624" s="404"/>
      <c r="G624" s="405"/>
      <c r="H624" s="405"/>
      <c r="I624" s="405"/>
      <c r="J624" s="405"/>
      <c r="K624" s="407"/>
      <c r="L624" s="123"/>
      <c r="M624" s="403" t="str">
        <f t="shared" si="9"/>
        <v/>
      </c>
    </row>
    <row r="625" spans="1:13" ht="14.45" customHeight="1" x14ac:dyDescent="0.2">
      <c r="A625" s="408"/>
      <c r="B625" s="404"/>
      <c r="C625" s="405"/>
      <c r="D625" s="405"/>
      <c r="E625" s="406"/>
      <c r="F625" s="404"/>
      <c r="G625" s="405"/>
      <c r="H625" s="405"/>
      <c r="I625" s="405"/>
      <c r="J625" s="405"/>
      <c r="K625" s="407"/>
      <c r="L625" s="123"/>
      <c r="M625" s="403" t="str">
        <f t="shared" si="9"/>
        <v/>
      </c>
    </row>
    <row r="626" spans="1:13" ht="14.45" customHeight="1" x14ac:dyDescent="0.2">
      <c r="A626" s="408"/>
      <c r="B626" s="404"/>
      <c r="C626" s="405"/>
      <c r="D626" s="405"/>
      <c r="E626" s="406"/>
      <c r="F626" s="404"/>
      <c r="G626" s="405"/>
      <c r="H626" s="405"/>
      <c r="I626" s="405"/>
      <c r="J626" s="405"/>
      <c r="K626" s="407"/>
      <c r="L626" s="123"/>
      <c r="M626" s="403" t="str">
        <f t="shared" si="9"/>
        <v/>
      </c>
    </row>
    <row r="627" spans="1:13" ht="14.45" customHeight="1" x14ac:dyDescent="0.2">
      <c r="A627" s="408"/>
      <c r="B627" s="404"/>
      <c r="C627" s="405"/>
      <c r="D627" s="405"/>
      <c r="E627" s="406"/>
      <c r="F627" s="404"/>
      <c r="G627" s="405"/>
      <c r="H627" s="405"/>
      <c r="I627" s="405"/>
      <c r="J627" s="405"/>
      <c r="K627" s="407"/>
      <c r="L627" s="123"/>
      <c r="M627" s="403" t="str">
        <f t="shared" si="9"/>
        <v/>
      </c>
    </row>
    <row r="628" spans="1:13" ht="14.45" customHeight="1" x14ac:dyDescent="0.2">
      <c r="A628" s="408"/>
      <c r="B628" s="404"/>
      <c r="C628" s="405"/>
      <c r="D628" s="405"/>
      <c r="E628" s="406"/>
      <c r="F628" s="404"/>
      <c r="G628" s="405"/>
      <c r="H628" s="405"/>
      <c r="I628" s="405"/>
      <c r="J628" s="405"/>
      <c r="K628" s="407"/>
      <c r="L628" s="123"/>
      <c r="M628" s="403" t="str">
        <f t="shared" si="9"/>
        <v/>
      </c>
    </row>
    <row r="629" spans="1:13" ht="14.45" customHeight="1" x14ac:dyDescent="0.2">
      <c r="A629" s="408"/>
      <c r="B629" s="404"/>
      <c r="C629" s="405"/>
      <c r="D629" s="405"/>
      <c r="E629" s="406"/>
      <c r="F629" s="404"/>
      <c r="G629" s="405"/>
      <c r="H629" s="405"/>
      <c r="I629" s="405"/>
      <c r="J629" s="405"/>
      <c r="K629" s="407"/>
      <c r="L629" s="123"/>
      <c r="M629" s="403" t="str">
        <f t="shared" si="9"/>
        <v/>
      </c>
    </row>
    <row r="630" spans="1:13" ht="14.45" customHeight="1" x14ac:dyDescent="0.2">
      <c r="A630" s="408"/>
      <c r="B630" s="404"/>
      <c r="C630" s="405"/>
      <c r="D630" s="405"/>
      <c r="E630" s="406"/>
      <c r="F630" s="404"/>
      <c r="G630" s="405"/>
      <c r="H630" s="405"/>
      <c r="I630" s="405"/>
      <c r="J630" s="405"/>
      <c r="K630" s="407"/>
      <c r="L630" s="123"/>
      <c r="M630" s="403" t="str">
        <f t="shared" si="9"/>
        <v/>
      </c>
    </row>
    <row r="631" spans="1:13" ht="14.45" customHeight="1" x14ac:dyDescent="0.2">
      <c r="A631" s="408"/>
      <c r="B631" s="404"/>
      <c r="C631" s="405"/>
      <c r="D631" s="405"/>
      <c r="E631" s="406"/>
      <c r="F631" s="404"/>
      <c r="G631" s="405"/>
      <c r="H631" s="405"/>
      <c r="I631" s="405"/>
      <c r="J631" s="405"/>
      <c r="K631" s="407"/>
      <c r="L631" s="123"/>
      <c r="M631" s="403" t="str">
        <f t="shared" si="9"/>
        <v/>
      </c>
    </row>
    <row r="632" spans="1:13" ht="14.45" customHeight="1" x14ac:dyDescent="0.2">
      <c r="A632" s="408"/>
      <c r="B632" s="404"/>
      <c r="C632" s="405"/>
      <c r="D632" s="405"/>
      <c r="E632" s="406"/>
      <c r="F632" s="404"/>
      <c r="G632" s="405"/>
      <c r="H632" s="405"/>
      <c r="I632" s="405"/>
      <c r="J632" s="405"/>
      <c r="K632" s="407"/>
      <c r="L632" s="123"/>
      <c r="M632" s="403" t="str">
        <f t="shared" si="9"/>
        <v/>
      </c>
    </row>
    <row r="633" spans="1:13" ht="14.45" customHeight="1" x14ac:dyDescent="0.2">
      <c r="A633" s="408"/>
      <c r="B633" s="404"/>
      <c r="C633" s="405"/>
      <c r="D633" s="405"/>
      <c r="E633" s="406"/>
      <c r="F633" s="404"/>
      <c r="G633" s="405"/>
      <c r="H633" s="405"/>
      <c r="I633" s="405"/>
      <c r="J633" s="405"/>
      <c r="K633" s="407"/>
      <c r="L633" s="123"/>
      <c r="M633" s="403" t="str">
        <f t="shared" si="9"/>
        <v/>
      </c>
    </row>
    <row r="634" spans="1:13" ht="14.45" customHeight="1" x14ac:dyDescent="0.2">
      <c r="A634" s="408"/>
      <c r="B634" s="404"/>
      <c r="C634" s="405"/>
      <c r="D634" s="405"/>
      <c r="E634" s="406"/>
      <c r="F634" s="404"/>
      <c r="G634" s="405"/>
      <c r="H634" s="405"/>
      <c r="I634" s="405"/>
      <c r="J634" s="405"/>
      <c r="K634" s="407"/>
      <c r="L634" s="123"/>
      <c r="M634" s="403" t="str">
        <f t="shared" si="9"/>
        <v/>
      </c>
    </row>
    <row r="635" spans="1:13" ht="14.45" customHeight="1" x14ac:dyDescent="0.2">
      <c r="A635" s="408"/>
      <c r="B635" s="404"/>
      <c r="C635" s="405"/>
      <c r="D635" s="405"/>
      <c r="E635" s="406"/>
      <c r="F635" s="404"/>
      <c r="G635" s="405"/>
      <c r="H635" s="405"/>
      <c r="I635" s="405"/>
      <c r="J635" s="405"/>
      <c r="K635" s="407"/>
      <c r="L635" s="123"/>
      <c r="M635" s="403" t="str">
        <f t="shared" si="9"/>
        <v/>
      </c>
    </row>
    <row r="636" spans="1:13" ht="14.45" customHeight="1" x14ac:dyDescent="0.2">
      <c r="A636" s="408"/>
      <c r="B636" s="404"/>
      <c r="C636" s="405"/>
      <c r="D636" s="405"/>
      <c r="E636" s="406"/>
      <c r="F636" s="404"/>
      <c r="G636" s="405"/>
      <c r="H636" s="405"/>
      <c r="I636" s="405"/>
      <c r="J636" s="405"/>
      <c r="K636" s="407"/>
      <c r="L636" s="123"/>
      <c r="M636" s="403" t="str">
        <f t="shared" si="9"/>
        <v/>
      </c>
    </row>
    <row r="637" spans="1:13" ht="14.45" customHeight="1" x14ac:dyDescent="0.2">
      <c r="A637" s="408"/>
      <c r="B637" s="404"/>
      <c r="C637" s="405"/>
      <c r="D637" s="405"/>
      <c r="E637" s="406"/>
      <c r="F637" s="404"/>
      <c r="G637" s="405"/>
      <c r="H637" s="405"/>
      <c r="I637" s="405"/>
      <c r="J637" s="405"/>
      <c r="K637" s="407"/>
      <c r="L637" s="123"/>
      <c r="M637" s="403" t="str">
        <f t="shared" si="9"/>
        <v/>
      </c>
    </row>
    <row r="638" spans="1:13" ht="14.45" customHeight="1" x14ac:dyDescent="0.2">
      <c r="A638" s="408"/>
      <c r="B638" s="404"/>
      <c r="C638" s="405"/>
      <c r="D638" s="405"/>
      <c r="E638" s="406"/>
      <c r="F638" s="404"/>
      <c r="G638" s="405"/>
      <c r="H638" s="405"/>
      <c r="I638" s="405"/>
      <c r="J638" s="405"/>
      <c r="K638" s="407"/>
      <c r="L638" s="123"/>
      <c r="M638" s="403" t="str">
        <f t="shared" si="9"/>
        <v/>
      </c>
    </row>
    <row r="639" spans="1:13" ht="14.45" customHeight="1" x14ac:dyDescent="0.2">
      <c r="A639" s="408"/>
      <c r="B639" s="404"/>
      <c r="C639" s="405"/>
      <c r="D639" s="405"/>
      <c r="E639" s="406"/>
      <c r="F639" s="404"/>
      <c r="G639" s="405"/>
      <c r="H639" s="405"/>
      <c r="I639" s="405"/>
      <c r="J639" s="405"/>
      <c r="K639" s="407"/>
      <c r="L639" s="123"/>
      <c r="M639" s="403" t="str">
        <f t="shared" si="9"/>
        <v/>
      </c>
    </row>
    <row r="640" spans="1:13" ht="14.45" customHeight="1" x14ac:dyDescent="0.2">
      <c r="A640" s="408"/>
      <c r="B640" s="404"/>
      <c r="C640" s="405"/>
      <c r="D640" s="405"/>
      <c r="E640" s="406"/>
      <c r="F640" s="404"/>
      <c r="G640" s="405"/>
      <c r="H640" s="405"/>
      <c r="I640" s="405"/>
      <c r="J640" s="405"/>
      <c r="K640" s="407"/>
      <c r="L640" s="123"/>
      <c r="M640" s="403" t="str">
        <f t="shared" si="9"/>
        <v/>
      </c>
    </row>
    <row r="641" spans="1:13" ht="14.45" customHeight="1" x14ac:dyDescent="0.2">
      <c r="A641" s="408"/>
      <c r="B641" s="404"/>
      <c r="C641" s="405"/>
      <c r="D641" s="405"/>
      <c r="E641" s="406"/>
      <c r="F641" s="404"/>
      <c r="G641" s="405"/>
      <c r="H641" s="405"/>
      <c r="I641" s="405"/>
      <c r="J641" s="405"/>
      <c r="K641" s="407"/>
      <c r="L641" s="123"/>
      <c r="M641" s="403" t="str">
        <f t="shared" si="9"/>
        <v/>
      </c>
    </row>
    <row r="642" spans="1:13" ht="14.45" customHeight="1" x14ac:dyDescent="0.2">
      <c r="A642" s="408"/>
      <c r="B642" s="404"/>
      <c r="C642" s="405"/>
      <c r="D642" s="405"/>
      <c r="E642" s="406"/>
      <c r="F642" s="404"/>
      <c r="G642" s="405"/>
      <c r="H642" s="405"/>
      <c r="I642" s="405"/>
      <c r="J642" s="405"/>
      <c r="K642" s="407"/>
      <c r="L642" s="123"/>
      <c r="M642" s="403" t="str">
        <f t="shared" si="9"/>
        <v/>
      </c>
    </row>
    <row r="643" spans="1:13" ht="14.45" customHeight="1" x14ac:dyDescent="0.2">
      <c r="A643" s="408"/>
      <c r="B643" s="404"/>
      <c r="C643" s="405"/>
      <c r="D643" s="405"/>
      <c r="E643" s="406"/>
      <c r="F643" s="404"/>
      <c r="G643" s="405"/>
      <c r="H643" s="405"/>
      <c r="I643" s="405"/>
      <c r="J643" s="405"/>
      <c r="K643" s="407"/>
      <c r="L643" s="123"/>
      <c r="M643" s="403" t="str">
        <f t="shared" si="9"/>
        <v/>
      </c>
    </row>
    <row r="644" spans="1:13" ht="14.45" customHeight="1" x14ac:dyDescent="0.2">
      <c r="A644" s="408"/>
      <c r="B644" s="404"/>
      <c r="C644" s="405"/>
      <c r="D644" s="405"/>
      <c r="E644" s="406"/>
      <c r="F644" s="404"/>
      <c r="G644" s="405"/>
      <c r="H644" s="405"/>
      <c r="I644" s="405"/>
      <c r="J644" s="405"/>
      <c r="K644" s="407"/>
      <c r="L644" s="123"/>
      <c r="M644" s="403" t="str">
        <f t="shared" si="9"/>
        <v/>
      </c>
    </row>
    <row r="645" spans="1:13" ht="14.45" customHeight="1" x14ac:dyDescent="0.2">
      <c r="A645" s="408"/>
      <c r="B645" s="404"/>
      <c r="C645" s="405"/>
      <c r="D645" s="405"/>
      <c r="E645" s="406"/>
      <c r="F645" s="404"/>
      <c r="G645" s="405"/>
      <c r="H645" s="405"/>
      <c r="I645" s="405"/>
      <c r="J645" s="405"/>
      <c r="K645" s="407"/>
      <c r="L645" s="123"/>
      <c r="M645" s="403" t="str">
        <f t="shared" si="9"/>
        <v/>
      </c>
    </row>
    <row r="646" spans="1:13" ht="14.45" customHeight="1" x14ac:dyDescent="0.2">
      <c r="A646" s="408"/>
      <c r="B646" s="404"/>
      <c r="C646" s="405"/>
      <c r="D646" s="405"/>
      <c r="E646" s="406"/>
      <c r="F646" s="404"/>
      <c r="G646" s="405"/>
      <c r="H646" s="405"/>
      <c r="I646" s="405"/>
      <c r="J646" s="405"/>
      <c r="K646" s="407"/>
      <c r="L646" s="123"/>
      <c r="M646" s="40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08"/>
      <c r="B647" s="404"/>
      <c r="C647" s="405"/>
      <c r="D647" s="405"/>
      <c r="E647" s="406"/>
      <c r="F647" s="404"/>
      <c r="G647" s="405"/>
      <c r="H647" s="405"/>
      <c r="I647" s="405"/>
      <c r="J647" s="405"/>
      <c r="K647" s="407"/>
      <c r="L647" s="123"/>
      <c r="M647" s="403" t="str">
        <f t="shared" si="10"/>
        <v/>
      </c>
    </row>
    <row r="648" spans="1:13" ht="14.45" customHeight="1" x14ac:dyDescent="0.2">
      <c r="A648" s="408"/>
      <c r="B648" s="404"/>
      <c r="C648" s="405"/>
      <c r="D648" s="405"/>
      <c r="E648" s="406"/>
      <c r="F648" s="404"/>
      <c r="G648" s="405"/>
      <c r="H648" s="405"/>
      <c r="I648" s="405"/>
      <c r="J648" s="405"/>
      <c r="K648" s="407"/>
      <c r="L648" s="123"/>
      <c r="M648" s="403" t="str">
        <f t="shared" si="10"/>
        <v/>
      </c>
    </row>
    <row r="649" spans="1:13" ht="14.45" customHeight="1" x14ac:dyDescent="0.2">
      <c r="A649" s="408"/>
      <c r="B649" s="404"/>
      <c r="C649" s="405"/>
      <c r="D649" s="405"/>
      <c r="E649" s="406"/>
      <c r="F649" s="404"/>
      <c r="G649" s="405"/>
      <c r="H649" s="405"/>
      <c r="I649" s="405"/>
      <c r="J649" s="405"/>
      <c r="K649" s="407"/>
      <c r="L649" s="123"/>
      <c r="M649" s="403" t="str">
        <f t="shared" si="10"/>
        <v/>
      </c>
    </row>
    <row r="650" spans="1:13" ht="14.45" customHeight="1" x14ac:dyDescent="0.2">
      <c r="A650" s="408"/>
      <c r="B650" s="404"/>
      <c r="C650" s="405"/>
      <c r="D650" s="405"/>
      <c r="E650" s="406"/>
      <c r="F650" s="404"/>
      <c r="G650" s="405"/>
      <c r="H650" s="405"/>
      <c r="I650" s="405"/>
      <c r="J650" s="405"/>
      <c r="K650" s="407"/>
      <c r="L650" s="123"/>
      <c r="M650" s="403" t="str">
        <f t="shared" si="10"/>
        <v/>
      </c>
    </row>
    <row r="651" spans="1:13" ht="14.45" customHeight="1" x14ac:dyDescent="0.2">
      <c r="A651" s="408"/>
      <c r="B651" s="404"/>
      <c r="C651" s="405"/>
      <c r="D651" s="405"/>
      <c r="E651" s="406"/>
      <c r="F651" s="404"/>
      <c r="G651" s="405"/>
      <c r="H651" s="405"/>
      <c r="I651" s="405"/>
      <c r="J651" s="405"/>
      <c r="K651" s="407"/>
      <c r="L651" s="123"/>
      <c r="M651" s="403" t="str">
        <f t="shared" si="10"/>
        <v/>
      </c>
    </row>
    <row r="652" spans="1:13" ht="14.45" customHeight="1" x14ac:dyDescent="0.2">
      <c r="A652" s="408"/>
      <c r="B652" s="404"/>
      <c r="C652" s="405"/>
      <c r="D652" s="405"/>
      <c r="E652" s="406"/>
      <c r="F652" s="404"/>
      <c r="G652" s="405"/>
      <c r="H652" s="405"/>
      <c r="I652" s="405"/>
      <c r="J652" s="405"/>
      <c r="K652" s="407"/>
      <c r="L652" s="123"/>
      <c r="M652" s="403" t="str">
        <f t="shared" si="10"/>
        <v/>
      </c>
    </row>
    <row r="653" spans="1:13" ht="14.45" customHeight="1" x14ac:dyDescent="0.2">
      <c r="A653" s="408"/>
      <c r="B653" s="404"/>
      <c r="C653" s="405"/>
      <c r="D653" s="405"/>
      <c r="E653" s="406"/>
      <c r="F653" s="404"/>
      <c r="G653" s="405"/>
      <c r="H653" s="405"/>
      <c r="I653" s="405"/>
      <c r="J653" s="405"/>
      <c r="K653" s="407"/>
      <c r="L653" s="123"/>
      <c r="M653" s="403" t="str">
        <f t="shared" si="10"/>
        <v/>
      </c>
    </row>
    <row r="654" spans="1:13" ht="14.45" customHeight="1" x14ac:dyDescent="0.2">
      <c r="A654" s="408"/>
      <c r="B654" s="404"/>
      <c r="C654" s="405"/>
      <c r="D654" s="405"/>
      <c r="E654" s="406"/>
      <c r="F654" s="404"/>
      <c r="G654" s="405"/>
      <c r="H654" s="405"/>
      <c r="I654" s="405"/>
      <c r="J654" s="405"/>
      <c r="K654" s="407"/>
      <c r="L654" s="123"/>
      <c r="M654" s="403" t="str">
        <f t="shared" si="10"/>
        <v/>
      </c>
    </row>
    <row r="655" spans="1:13" ht="14.45" customHeight="1" x14ac:dyDescent="0.2">
      <c r="A655" s="408"/>
      <c r="B655" s="404"/>
      <c r="C655" s="405"/>
      <c r="D655" s="405"/>
      <c r="E655" s="406"/>
      <c r="F655" s="404"/>
      <c r="G655" s="405"/>
      <c r="H655" s="405"/>
      <c r="I655" s="405"/>
      <c r="J655" s="405"/>
      <c r="K655" s="407"/>
      <c r="L655" s="123"/>
      <c r="M655" s="403" t="str">
        <f t="shared" si="10"/>
        <v/>
      </c>
    </row>
    <row r="656" spans="1:13" ht="14.45" customHeight="1" x14ac:dyDescent="0.2">
      <c r="A656" s="408"/>
      <c r="B656" s="404"/>
      <c r="C656" s="405"/>
      <c r="D656" s="405"/>
      <c r="E656" s="406"/>
      <c r="F656" s="404"/>
      <c r="G656" s="405"/>
      <c r="H656" s="405"/>
      <c r="I656" s="405"/>
      <c r="J656" s="405"/>
      <c r="K656" s="407"/>
      <c r="L656" s="123"/>
      <c r="M656" s="403" t="str">
        <f t="shared" si="10"/>
        <v/>
      </c>
    </row>
    <row r="657" spans="1:13" ht="14.45" customHeight="1" x14ac:dyDescent="0.2">
      <c r="A657" s="408"/>
      <c r="B657" s="404"/>
      <c r="C657" s="405"/>
      <c r="D657" s="405"/>
      <c r="E657" s="406"/>
      <c r="F657" s="404"/>
      <c r="G657" s="405"/>
      <c r="H657" s="405"/>
      <c r="I657" s="405"/>
      <c r="J657" s="405"/>
      <c r="K657" s="407"/>
      <c r="L657" s="123"/>
      <c r="M657" s="403" t="str">
        <f t="shared" si="10"/>
        <v/>
      </c>
    </row>
    <row r="658" spans="1:13" ht="14.45" customHeight="1" x14ac:dyDescent="0.2">
      <c r="A658" s="408"/>
      <c r="B658" s="404"/>
      <c r="C658" s="405"/>
      <c r="D658" s="405"/>
      <c r="E658" s="406"/>
      <c r="F658" s="404"/>
      <c r="G658" s="405"/>
      <c r="H658" s="405"/>
      <c r="I658" s="405"/>
      <c r="J658" s="405"/>
      <c r="K658" s="407"/>
      <c r="L658" s="123"/>
      <c r="M658" s="403" t="str">
        <f t="shared" si="10"/>
        <v/>
      </c>
    </row>
    <row r="659" spans="1:13" ht="14.45" customHeight="1" x14ac:dyDescent="0.2">
      <c r="A659" s="408"/>
      <c r="B659" s="404"/>
      <c r="C659" s="405"/>
      <c r="D659" s="405"/>
      <c r="E659" s="406"/>
      <c r="F659" s="404"/>
      <c r="G659" s="405"/>
      <c r="H659" s="405"/>
      <c r="I659" s="405"/>
      <c r="J659" s="405"/>
      <c r="K659" s="407"/>
      <c r="L659" s="123"/>
      <c r="M659" s="403" t="str">
        <f t="shared" si="10"/>
        <v/>
      </c>
    </row>
    <row r="660" spans="1:13" ht="14.45" customHeight="1" x14ac:dyDescent="0.2">
      <c r="A660" s="408"/>
      <c r="B660" s="404"/>
      <c r="C660" s="405"/>
      <c r="D660" s="405"/>
      <c r="E660" s="406"/>
      <c r="F660" s="404"/>
      <c r="G660" s="405"/>
      <c r="H660" s="405"/>
      <c r="I660" s="405"/>
      <c r="J660" s="405"/>
      <c r="K660" s="407"/>
      <c r="L660" s="123"/>
      <c r="M660" s="403" t="str">
        <f t="shared" si="10"/>
        <v/>
      </c>
    </row>
    <row r="661" spans="1:13" ht="14.45" customHeight="1" x14ac:dyDescent="0.2">
      <c r="A661" s="408"/>
      <c r="B661" s="404"/>
      <c r="C661" s="405"/>
      <c r="D661" s="405"/>
      <c r="E661" s="406"/>
      <c r="F661" s="404"/>
      <c r="G661" s="405"/>
      <c r="H661" s="405"/>
      <c r="I661" s="405"/>
      <c r="J661" s="405"/>
      <c r="K661" s="407"/>
      <c r="L661" s="123"/>
      <c r="M661" s="403" t="str">
        <f t="shared" si="10"/>
        <v/>
      </c>
    </row>
    <row r="662" spans="1:13" ht="14.45" customHeight="1" x14ac:dyDescent="0.2">
      <c r="A662" s="408"/>
      <c r="B662" s="404"/>
      <c r="C662" s="405"/>
      <c r="D662" s="405"/>
      <c r="E662" s="406"/>
      <c r="F662" s="404"/>
      <c r="G662" s="405"/>
      <c r="H662" s="405"/>
      <c r="I662" s="405"/>
      <c r="J662" s="405"/>
      <c r="K662" s="407"/>
      <c r="L662" s="123"/>
      <c r="M662" s="403" t="str">
        <f t="shared" si="10"/>
        <v/>
      </c>
    </row>
    <row r="663" spans="1:13" ht="14.45" customHeight="1" x14ac:dyDescent="0.2">
      <c r="A663" s="408"/>
      <c r="B663" s="404"/>
      <c r="C663" s="405"/>
      <c r="D663" s="405"/>
      <c r="E663" s="406"/>
      <c r="F663" s="404"/>
      <c r="G663" s="405"/>
      <c r="H663" s="405"/>
      <c r="I663" s="405"/>
      <c r="J663" s="405"/>
      <c r="K663" s="407"/>
      <c r="L663" s="123"/>
      <c r="M663" s="403" t="str">
        <f t="shared" si="10"/>
        <v/>
      </c>
    </row>
    <row r="664" spans="1:13" ht="14.45" customHeight="1" x14ac:dyDescent="0.2">
      <c r="A664" s="408"/>
      <c r="B664" s="404"/>
      <c r="C664" s="405"/>
      <c r="D664" s="405"/>
      <c r="E664" s="406"/>
      <c r="F664" s="404"/>
      <c r="G664" s="405"/>
      <c r="H664" s="405"/>
      <c r="I664" s="405"/>
      <c r="J664" s="405"/>
      <c r="K664" s="407"/>
      <c r="L664" s="123"/>
      <c r="M664" s="403" t="str">
        <f t="shared" si="10"/>
        <v/>
      </c>
    </row>
    <row r="665" spans="1:13" ht="14.45" customHeight="1" x14ac:dyDescent="0.2">
      <c r="A665" s="408"/>
      <c r="B665" s="404"/>
      <c r="C665" s="405"/>
      <c r="D665" s="405"/>
      <c r="E665" s="406"/>
      <c r="F665" s="404"/>
      <c r="G665" s="405"/>
      <c r="H665" s="405"/>
      <c r="I665" s="405"/>
      <c r="J665" s="405"/>
      <c r="K665" s="407"/>
      <c r="L665" s="123"/>
      <c r="M665" s="403" t="str">
        <f t="shared" si="10"/>
        <v/>
      </c>
    </row>
    <row r="666" spans="1:13" ht="14.45" customHeight="1" x14ac:dyDescent="0.2">
      <c r="A666" s="408"/>
      <c r="B666" s="404"/>
      <c r="C666" s="405"/>
      <c r="D666" s="405"/>
      <c r="E666" s="406"/>
      <c r="F666" s="404"/>
      <c r="G666" s="405"/>
      <c r="H666" s="405"/>
      <c r="I666" s="405"/>
      <c r="J666" s="405"/>
      <c r="K666" s="407"/>
      <c r="L666" s="123"/>
      <c r="M666" s="403" t="str">
        <f t="shared" si="10"/>
        <v/>
      </c>
    </row>
    <row r="667" spans="1:13" ht="14.45" customHeight="1" x14ac:dyDescent="0.2">
      <c r="A667" s="408"/>
      <c r="B667" s="404"/>
      <c r="C667" s="405"/>
      <c r="D667" s="405"/>
      <c r="E667" s="406"/>
      <c r="F667" s="404"/>
      <c r="G667" s="405"/>
      <c r="H667" s="405"/>
      <c r="I667" s="405"/>
      <c r="J667" s="405"/>
      <c r="K667" s="407"/>
      <c r="L667" s="123"/>
      <c r="M667" s="403" t="str">
        <f t="shared" si="10"/>
        <v/>
      </c>
    </row>
    <row r="668" spans="1:13" ht="14.45" customHeight="1" x14ac:dyDescent="0.2">
      <c r="A668" s="408"/>
      <c r="B668" s="404"/>
      <c r="C668" s="405"/>
      <c r="D668" s="405"/>
      <c r="E668" s="406"/>
      <c r="F668" s="404"/>
      <c r="G668" s="405"/>
      <c r="H668" s="405"/>
      <c r="I668" s="405"/>
      <c r="J668" s="405"/>
      <c r="K668" s="407"/>
      <c r="L668" s="123"/>
      <c r="M668" s="403" t="str">
        <f t="shared" si="10"/>
        <v/>
      </c>
    </row>
    <row r="669" spans="1:13" ht="14.45" customHeight="1" x14ac:dyDescent="0.2">
      <c r="A669" s="408"/>
      <c r="B669" s="404"/>
      <c r="C669" s="405"/>
      <c r="D669" s="405"/>
      <c r="E669" s="406"/>
      <c r="F669" s="404"/>
      <c r="G669" s="405"/>
      <c r="H669" s="405"/>
      <c r="I669" s="405"/>
      <c r="J669" s="405"/>
      <c r="K669" s="407"/>
      <c r="L669" s="123"/>
      <c r="M669" s="403" t="str">
        <f t="shared" si="10"/>
        <v/>
      </c>
    </row>
    <row r="670" spans="1:13" ht="14.45" customHeight="1" x14ac:dyDescent="0.2">
      <c r="A670" s="408"/>
      <c r="B670" s="404"/>
      <c r="C670" s="405"/>
      <c r="D670" s="405"/>
      <c r="E670" s="406"/>
      <c r="F670" s="404"/>
      <c r="G670" s="405"/>
      <c r="H670" s="405"/>
      <c r="I670" s="405"/>
      <c r="J670" s="405"/>
      <c r="K670" s="407"/>
      <c r="L670" s="123"/>
      <c r="M670" s="403" t="str">
        <f t="shared" si="10"/>
        <v/>
      </c>
    </row>
    <row r="671" spans="1:13" ht="14.45" customHeight="1" x14ac:dyDescent="0.2">
      <c r="A671" s="408"/>
      <c r="B671" s="404"/>
      <c r="C671" s="405"/>
      <c r="D671" s="405"/>
      <c r="E671" s="406"/>
      <c r="F671" s="404"/>
      <c r="G671" s="405"/>
      <c r="H671" s="405"/>
      <c r="I671" s="405"/>
      <c r="J671" s="405"/>
      <c r="K671" s="407"/>
      <c r="L671" s="123"/>
      <c r="M671" s="403" t="str">
        <f t="shared" si="10"/>
        <v/>
      </c>
    </row>
    <row r="672" spans="1:13" ht="14.45" customHeight="1" x14ac:dyDescent="0.2">
      <c r="A672" s="408"/>
      <c r="B672" s="404"/>
      <c r="C672" s="405"/>
      <c r="D672" s="405"/>
      <c r="E672" s="406"/>
      <c r="F672" s="404"/>
      <c r="G672" s="405"/>
      <c r="H672" s="405"/>
      <c r="I672" s="405"/>
      <c r="J672" s="405"/>
      <c r="K672" s="407"/>
      <c r="L672" s="123"/>
      <c r="M672" s="403" t="str">
        <f t="shared" si="10"/>
        <v/>
      </c>
    </row>
    <row r="673" spans="1:13" ht="14.45" customHeight="1" x14ac:dyDescent="0.2">
      <c r="A673" s="408"/>
      <c r="B673" s="404"/>
      <c r="C673" s="405"/>
      <c r="D673" s="405"/>
      <c r="E673" s="406"/>
      <c r="F673" s="404"/>
      <c r="G673" s="405"/>
      <c r="H673" s="405"/>
      <c r="I673" s="405"/>
      <c r="J673" s="405"/>
      <c r="K673" s="407"/>
      <c r="L673" s="123"/>
      <c r="M673" s="403" t="str">
        <f t="shared" si="10"/>
        <v/>
      </c>
    </row>
    <row r="674" spans="1:13" ht="14.45" customHeight="1" x14ac:dyDescent="0.2">
      <c r="A674" s="408"/>
      <c r="B674" s="404"/>
      <c r="C674" s="405"/>
      <c r="D674" s="405"/>
      <c r="E674" s="406"/>
      <c r="F674" s="404"/>
      <c r="G674" s="405"/>
      <c r="H674" s="405"/>
      <c r="I674" s="405"/>
      <c r="J674" s="405"/>
      <c r="K674" s="407"/>
      <c r="L674" s="123"/>
      <c r="M674" s="403" t="str">
        <f t="shared" si="10"/>
        <v/>
      </c>
    </row>
    <row r="675" spans="1:13" ht="14.45" customHeight="1" x14ac:dyDescent="0.2">
      <c r="A675" s="408"/>
      <c r="B675" s="404"/>
      <c r="C675" s="405"/>
      <c r="D675" s="405"/>
      <c r="E675" s="406"/>
      <c r="F675" s="404"/>
      <c r="G675" s="405"/>
      <c r="H675" s="405"/>
      <c r="I675" s="405"/>
      <c r="J675" s="405"/>
      <c r="K675" s="407"/>
      <c r="L675" s="123"/>
      <c r="M675" s="403" t="str">
        <f t="shared" si="10"/>
        <v/>
      </c>
    </row>
    <row r="676" spans="1:13" ht="14.45" customHeight="1" x14ac:dyDescent="0.2">
      <c r="A676" s="408"/>
      <c r="B676" s="404"/>
      <c r="C676" s="405"/>
      <c r="D676" s="405"/>
      <c r="E676" s="406"/>
      <c r="F676" s="404"/>
      <c r="G676" s="405"/>
      <c r="H676" s="405"/>
      <c r="I676" s="405"/>
      <c r="J676" s="405"/>
      <c r="K676" s="407"/>
      <c r="L676" s="123"/>
      <c r="M676" s="403" t="str">
        <f t="shared" si="10"/>
        <v/>
      </c>
    </row>
    <row r="677" spans="1:13" ht="14.45" customHeight="1" x14ac:dyDescent="0.2">
      <c r="A677" s="408"/>
      <c r="B677" s="404"/>
      <c r="C677" s="405"/>
      <c r="D677" s="405"/>
      <c r="E677" s="406"/>
      <c r="F677" s="404"/>
      <c r="G677" s="405"/>
      <c r="H677" s="405"/>
      <c r="I677" s="405"/>
      <c r="J677" s="405"/>
      <c r="K677" s="407"/>
      <c r="L677" s="123"/>
      <c r="M677" s="403" t="str">
        <f t="shared" si="10"/>
        <v/>
      </c>
    </row>
    <row r="678" spans="1:13" ht="14.45" customHeight="1" x14ac:dyDescent="0.2">
      <c r="A678" s="408"/>
      <c r="B678" s="404"/>
      <c r="C678" s="405"/>
      <c r="D678" s="405"/>
      <c r="E678" s="406"/>
      <c r="F678" s="404"/>
      <c r="G678" s="405"/>
      <c r="H678" s="405"/>
      <c r="I678" s="405"/>
      <c r="J678" s="405"/>
      <c r="K678" s="407"/>
      <c r="L678" s="123"/>
      <c r="M678" s="403" t="str">
        <f t="shared" si="10"/>
        <v/>
      </c>
    </row>
    <row r="679" spans="1:13" ht="14.45" customHeight="1" x14ac:dyDescent="0.2">
      <c r="A679" s="408"/>
      <c r="B679" s="404"/>
      <c r="C679" s="405"/>
      <c r="D679" s="405"/>
      <c r="E679" s="406"/>
      <c r="F679" s="404"/>
      <c r="G679" s="405"/>
      <c r="H679" s="405"/>
      <c r="I679" s="405"/>
      <c r="J679" s="405"/>
      <c r="K679" s="407"/>
      <c r="L679" s="123"/>
      <c r="M679" s="403" t="str">
        <f t="shared" si="10"/>
        <v/>
      </c>
    </row>
    <row r="680" spans="1:13" ht="14.45" customHeight="1" x14ac:dyDescent="0.2">
      <c r="A680" s="408"/>
      <c r="B680" s="404"/>
      <c r="C680" s="405"/>
      <c r="D680" s="405"/>
      <c r="E680" s="406"/>
      <c r="F680" s="404"/>
      <c r="G680" s="405"/>
      <c r="H680" s="405"/>
      <c r="I680" s="405"/>
      <c r="J680" s="405"/>
      <c r="K680" s="407"/>
      <c r="L680" s="123"/>
      <c r="M680" s="403" t="str">
        <f t="shared" si="10"/>
        <v/>
      </c>
    </row>
    <row r="681" spans="1:13" ht="14.45" customHeight="1" x14ac:dyDescent="0.2">
      <c r="A681" s="408"/>
      <c r="B681" s="404"/>
      <c r="C681" s="405"/>
      <c r="D681" s="405"/>
      <c r="E681" s="406"/>
      <c r="F681" s="404"/>
      <c r="G681" s="405"/>
      <c r="H681" s="405"/>
      <c r="I681" s="405"/>
      <c r="J681" s="405"/>
      <c r="K681" s="407"/>
      <c r="L681" s="123"/>
      <c r="M681" s="403" t="str">
        <f t="shared" si="10"/>
        <v/>
      </c>
    </row>
    <row r="682" spans="1:13" ht="14.45" customHeight="1" x14ac:dyDescent="0.2">
      <c r="A682" s="408"/>
      <c r="B682" s="404"/>
      <c r="C682" s="405"/>
      <c r="D682" s="405"/>
      <c r="E682" s="406"/>
      <c r="F682" s="404"/>
      <c r="G682" s="405"/>
      <c r="H682" s="405"/>
      <c r="I682" s="405"/>
      <c r="J682" s="405"/>
      <c r="K682" s="407"/>
      <c r="L682" s="123"/>
      <c r="M682" s="403" t="str">
        <f t="shared" si="10"/>
        <v/>
      </c>
    </row>
    <row r="683" spans="1:13" ht="14.45" customHeight="1" x14ac:dyDescent="0.2">
      <c r="A683" s="408"/>
      <c r="B683" s="404"/>
      <c r="C683" s="405"/>
      <c r="D683" s="405"/>
      <c r="E683" s="406"/>
      <c r="F683" s="404"/>
      <c r="G683" s="405"/>
      <c r="H683" s="405"/>
      <c r="I683" s="405"/>
      <c r="J683" s="405"/>
      <c r="K683" s="407"/>
      <c r="L683" s="123"/>
      <c r="M683" s="403" t="str">
        <f t="shared" si="10"/>
        <v/>
      </c>
    </row>
    <row r="684" spans="1:13" ht="14.45" customHeight="1" x14ac:dyDescent="0.2">
      <c r="A684" s="408"/>
      <c r="B684" s="404"/>
      <c r="C684" s="405"/>
      <c r="D684" s="405"/>
      <c r="E684" s="406"/>
      <c r="F684" s="404"/>
      <c r="G684" s="405"/>
      <c r="H684" s="405"/>
      <c r="I684" s="405"/>
      <c r="J684" s="405"/>
      <c r="K684" s="407"/>
      <c r="L684" s="123"/>
      <c r="M684" s="403" t="str">
        <f t="shared" si="10"/>
        <v/>
      </c>
    </row>
    <row r="685" spans="1:13" ht="14.45" customHeight="1" x14ac:dyDescent="0.2">
      <c r="A685" s="408"/>
      <c r="B685" s="404"/>
      <c r="C685" s="405"/>
      <c r="D685" s="405"/>
      <c r="E685" s="406"/>
      <c r="F685" s="404"/>
      <c r="G685" s="405"/>
      <c r="H685" s="405"/>
      <c r="I685" s="405"/>
      <c r="J685" s="405"/>
      <c r="K685" s="407"/>
      <c r="L685" s="123"/>
      <c r="M685" s="403" t="str">
        <f t="shared" si="10"/>
        <v/>
      </c>
    </row>
    <row r="686" spans="1:13" ht="14.45" customHeight="1" x14ac:dyDescent="0.2">
      <c r="A686" s="408"/>
      <c r="B686" s="404"/>
      <c r="C686" s="405"/>
      <c r="D686" s="405"/>
      <c r="E686" s="406"/>
      <c r="F686" s="404"/>
      <c r="G686" s="405"/>
      <c r="H686" s="405"/>
      <c r="I686" s="405"/>
      <c r="J686" s="405"/>
      <c r="K686" s="407"/>
      <c r="L686" s="123"/>
      <c r="M686" s="403" t="str">
        <f t="shared" si="10"/>
        <v/>
      </c>
    </row>
    <row r="687" spans="1:13" ht="14.45" customHeight="1" x14ac:dyDescent="0.2">
      <c r="A687" s="408"/>
      <c r="B687" s="404"/>
      <c r="C687" s="405"/>
      <c r="D687" s="405"/>
      <c r="E687" s="406"/>
      <c r="F687" s="404"/>
      <c r="G687" s="405"/>
      <c r="H687" s="405"/>
      <c r="I687" s="405"/>
      <c r="J687" s="405"/>
      <c r="K687" s="407"/>
      <c r="L687" s="123"/>
      <c r="M687" s="403" t="str">
        <f t="shared" si="10"/>
        <v/>
      </c>
    </row>
    <row r="688" spans="1:13" ht="14.45" customHeight="1" x14ac:dyDescent="0.2">
      <c r="A688" s="408"/>
      <c r="B688" s="404"/>
      <c r="C688" s="405"/>
      <c r="D688" s="405"/>
      <c r="E688" s="406"/>
      <c r="F688" s="404"/>
      <c r="G688" s="405"/>
      <c r="H688" s="405"/>
      <c r="I688" s="405"/>
      <c r="J688" s="405"/>
      <c r="K688" s="407"/>
      <c r="L688" s="123"/>
      <c r="M688" s="403" t="str">
        <f t="shared" si="10"/>
        <v/>
      </c>
    </row>
    <row r="689" spans="1:13" ht="14.45" customHeight="1" x14ac:dyDescent="0.2">
      <c r="A689" s="408"/>
      <c r="B689" s="404"/>
      <c r="C689" s="405"/>
      <c r="D689" s="405"/>
      <c r="E689" s="406"/>
      <c r="F689" s="404"/>
      <c r="G689" s="405"/>
      <c r="H689" s="405"/>
      <c r="I689" s="405"/>
      <c r="J689" s="405"/>
      <c r="K689" s="407"/>
      <c r="L689" s="123"/>
      <c r="M689" s="403" t="str">
        <f t="shared" si="10"/>
        <v/>
      </c>
    </row>
    <row r="690" spans="1:13" ht="14.45" customHeight="1" x14ac:dyDescent="0.2">
      <c r="A690" s="408"/>
      <c r="B690" s="404"/>
      <c r="C690" s="405"/>
      <c r="D690" s="405"/>
      <c r="E690" s="406"/>
      <c r="F690" s="404"/>
      <c r="G690" s="405"/>
      <c r="H690" s="405"/>
      <c r="I690" s="405"/>
      <c r="J690" s="405"/>
      <c r="K690" s="407"/>
      <c r="L690" s="123"/>
      <c r="M690" s="403" t="str">
        <f t="shared" si="10"/>
        <v/>
      </c>
    </row>
    <row r="691" spans="1:13" ht="14.45" customHeight="1" x14ac:dyDescent="0.2">
      <c r="A691" s="408"/>
      <c r="B691" s="404"/>
      <c r="C691" s="405"/>
      <c r="D691" s="405"/>
      <c r="E691" s="406"/>
      <c r="F691" s="404"/>
      <c r="G691" s="405"/>
      <c r="H691" s="405"/>
      <c r="I691" s="405"/>
      <c r="J691" s="405"/>
      <c r="K691" s="407"/>
      <c r="L691" s="123"/>
      <c r="M691" s="403" t="str">
        <f t="shared" si="10"/>
        <v/>
      </c>
    </row>
    <row r="692" spans="1:13" ht="14.45" customHeight="1" x14ac:dyDescent="0.2">
      <c r="A692" s="408"/>
      <c r="B692" s="404"/>
      <c r="C692" s="405"/>
      <c r="D692" s="405"/>
      <c r="E692" s="406"/>
      <c r="F692" s="404"/>
      <c r="G692" s="405"/>
      <c r="H692" s="405"/>
      <c r="I692" s="405"/>
      <c r="J692" s="405"/>
      <c r="K692" s="407"/>
      <c r="L692" s="123"/>
      <c r="M692" s="403" t="str">
        <f t="shared" si="10"/>
        <v/>
      </c>
    </row>
    <row r="693" spans="1:13" ht="14.45" customHeight="1" x14ac:dyDescent="0.2">
      <c r="A693" s="408"/>
      <c r="B693" s="404"/>
      <c r="C693" s="405"/>
      <c r="D693" s="405"/>
      <c r="E693" s="406"/>
      <c r="F693" s="404"/>
      <c r="G693" s="405"/>
      <c r="H693" s="405"/>
      <c r="I693" s="405"/>
      <c r="J693" s="405"/>
      <c r="K693" s="407"/>
      <c r="L693" s="123"/>
      <c r="M693" s="403" t="str">
        <f t="shared" si="10"/>
        <v/>
      </c>
    </row>
    <row r="694" spans="1:13" ht="14.45" customHeight="1" x14ac:dyDescent="0.2">
      <c r="A694" s="408"/>
      <c r="B694" s="404"/>
      <c r="C694" s="405"/>
      <c r="D694" s="405"/>
      <c r="E694" s="406"/>
      <c r="F694" s="404"/>
      <c r="G694" s="405"/>
      <c r="H694" s="405"/>
      <c r="I694" s="405"/>
      <c r="J694" s="405"/>
      <c r="K694" s="407"/>
      <c r="L694" s="123"/>
      <c r="M694" s="403" t="str">
        <f t="shared" si="10"/>
        <v/>
      </c>
    </row>
    <row r="695" spans="1:13" ht="14.45" customHeight="1" x14ac:dyDescent="0.2">
      <c r="A695" s="408"/>
      <c r="B695" s="404"/>
      <c r="C695" s="405"/>
      <c r="D695" s="405"/>
      <c r="E695" s="406"/>
      <c r="F695" s="404"/>
      <c r="G695" s="405"/>
      <c r="H695" s="405"/>
      <c r="I695" s="405"/>
      <c r="J695" s="405"/>
      <c r="K695" s="407"/>
      <c r="L695" s="123"/>
      <c r="M695" s="403" t="str">
        <f t="shared" si="10"/>
        <v/>
      </c>
    </row>
    <row r="696" spans="1:13" ht="14.45" customHeight="1" x14ac:dyDescent="0.2">
      <c r="A696" s="408"/>
      <c r="B696" s="404"/>
      <c r="C696" s="405"/>
      <c r="D696" s="405"/>
      <c r="E696" s="406"/>
      <c r="F696" s="404"/>
      <c r="G696" s="405"/>
      <c r="H696" s="405"/>
      <c r="I696" s="405"/>
      <c r="J696" s="405"/>
      <c r="K696" s="407"/>
      <c r="L696" s="123"/>
      <c r="M696" s="403" t="str">
        <f t="shared" si="10"/>
        <v/>
      </c>
    </row>
    <row r="697" spans="1:13" ht="14.45" customHeight="1" x14ac:dyDescent="0.2">
      <c r="A697" s="408"/>
      <c r="B697" s="404"/>
      <c r="C697" s="405"/>
      <c r="D697" s="405"/>
      <c r="E697" s="406"/>
      <c r="F697" s="404"/>
      <c r="G697" s="405"/>
      <c r="H697" s="405"/>
      <c r="I697" s="405"/>
      <c r="J697" s="405"/>
      <c r="K697" s="407"/>
      <c r="L697" s="123"/>
      <c r="M697" s="403" t="str">
        <f t="shared" si="10"/>
        <v/>
      </c>
    </row>
    <row r="698" spans="1:13" ht="14.45" customHeight="1" x14ac:dyDescent="0.2">
      <c r="A698" s="408"/>
      <c r="B698" s="404"/>
      <c r="C698" s="405"/>
      <c r="D698" s="405"/>
      <c r="E698" s="406"/>
      <c r="F698" s="404"/>
      <c r="G698" s="405"/>
      <c r="H698" s="405"/>
      <c r="I698" s="405"/>
      <c r="J698" s="405"/>
      <c r="K698" s="407"/>
      <c r="L698" s="123"/>
      <c r="M698" s="403" t="str">
        <f t="shared" si="10"/>
        <v/>
      </c>
    </row>
    <row r="699" spans="1:13" ht="14.45" customHeight="1" x14ac:dyDescent="0.2">
      <c r="A699" s="408"/>
      <c r="B699" s="404"/>
      <c r="C699" s="405"/>
      <c r="D699" s="405"/>
      <c r="E699" s="406"/>
      <c r="F699" s="404"/>
      <c r="G699" s="405"/>
      <c r="H699" s="405"/>
      <c r="I699" s="405"/>
      <c r="J699" s="405"/>
      <c r="K699" s="407"/>
      <c r="L699" s="123"/>
      <c r="M699" s="403" t="str">
        <f t="shared" si="10"/>
        <v/>
      </c>
    </row>
    <row r="700" spans="1:13" ht="14.45" customHeight="1" x14ac:dyDescent="0.2">
      <c r="A700" s="408"/>
      <c r="B700" s="404"/>
      <c r="C700" s="405"/>
      <c r="D700" s="405"/>
      <c r="E700" s="406"/>
      <c r="F700" s="404"/>
      <c r="G700" s="405"/>
      <c r="H700" s="405"/>
      <c r="I700" s="405"/>
      <c r="J700" s="405"/>
      <c r="K700" s="407"/>
      <c r="L700" s="123"/>
      <c r="M700" s="403" t="str">
        <f t="shared" si="10"/>
        <v/>
      </c>
    </row>
    <row r="701" spans="1:13" ht="14.45" customHeight="1" x14ac:dyDescent="0.2">
      <c r="A701" s="408"/>
      <c r="B701" s="404"/>
      <c r="C701" s="405"/>
      <c r="D701" s="405"/>
      <c r="E701" s="406"/>
      <c r="F701" s="404"/>
      <c r="G701" s="405"/>
      <c r="H701" s="405"/>
      <c r="I701" s="405"/>
      <c r="J701" s="405"/>
      <c r="K701" s="407"/>
      <c r="L701" s="123"/>
      <c r="M701" s="403" t="str">
        <f t="shared" si="10"/>
        <v/>
      </c>
    </row>
    <row r="702" spans="1:13" ht="14.45" customHeight="1" x14ac:dyDescent="0.2">
      <c r="A702" s="408"/>
      <c r="B702" s="404"/>
      <c r="C702" s="405"/>
      <c r="D702" s="405"/>
      <c r="E702" s="406"/>
      <c r="F702" s="404"/>
      <c r="G702" s="405"/>
      <c r="H702" s="405"/>
      <c r="I702" s="405"/>
      <c r="J702" s="405"/>
      <c r="K702" s="407"/>
      <c r="L702" s="123"/>
      <c r="M702" s="403" t="str">
        <f t="shared" si="10"/>
        <v/>
      </c>
    </row>
    <row r="703" spans="1:13" ht="14.45" customHeight="1" x14ac:dyDescent="0.2">
      <c r="A703" s="408"/>
      <c r="B703" s="404"/>
      <c r="C703" s="405"/>
      <c r="D703" s="405"/>
      <c r="E703" s="406"/>
      <c r="F703" s="404"/>
      <c r="G703" s="405"/>
      <c r="H703" s="405"/>
      <c r="I703" s="405"/>
      <c r="J703" s="405"/>
      <c r="K703" s="407"/>
      <c r="L703" s="123"/>
      <c r="M703" s="403" t="str">
        <f t="shared" si="10"/>
        <v/>
      </c>
    </row>
    <row r="704" spans="1:13" ht="14.45" customHeight="1" x14ac:dyDescent="0.2">
      <c r="A704" s="408"/>
      <c r="B704" s="404"/>
      <c r="C704" s="405"/>
      <c r="D704" s="405"/>
      <c r="E704" s="406"/>
      <c r="F704" s="404"/>
      <c r="G704" s="405"/>
      <c r="H704" s="405"/>
      <c r="I704" s="405"/>
      <c r="J704" s="405"/>
      <c r="K704" s="407"/>
      <c r="L704" s="123"/>
      <c r="M704" s="403" t="str">
        <f t="shared" si="10"/>
        <v/>
      </c>
    </row>
    <row r="705" spans="1:13" ht="14.45" customHeight="1" x14ac:dyDescent="0.2">
      <c r="A705" s="408"/>
      <c r="B705" s="404"/>
      <c r="C705" s="405"/>
      <c r="D705" s="405"/>
      <c r="E705" s="406"/>
      <c r="F705" s="404"/>
      <c r="G705" s="405"/>
      <c r="H705" s="405"/>
      <c r="I705" s="405"/>
      <c r="J705" s="405"/>
      <c r="K705" s="407"/>
      <c r="L705" s="123"/>
      <c r="M705" s="403" t="str">
        <f t="shared" si="10"/>
        <v/>
      </c>
    </row>
    <row r="706" spans="1:13" ht="14.45" customHeight="1" x14ac:dyDescent="0.2">
      <c r="A706" s="408"/>
      <c r="B706" s="404"/>
      <c r="C706" s="405"/>
      <c r="D706" s="405"/>
      <c r="E706" s="406"/>
      <c r="F706" s="404"/>
      <c r="G706" s="405"/>
      <c r="H706" s="405"/>
      <c r="I706" s="405"/>
      <c r="J706" s="405"/>
      <c r="K706" s="407"/>
      <c r="L706" s="123"/>
      <c r="M706" s="403" t="str">
        <f t="shared" si="10"/>
        <v/>
      </c>
    </row>
    <row r="707" spans="1:13" ht="14.45" customHeight="1" x14ac:dyDescent="0.2">
      <c r="A707" s="408"/>
      <c r="B707" s="404"/>
      <c r="C707" s="405"/>
      <c r="D707" s="405"/>
      <c r="E707" s="406"/>
      <c r="F707" s="404"/>
      <c r="G707" s="405"/>
      <c r="H707" s="405"/>
      <c r="I707" s="405"/>
      <c r="J707" s="405"/>
      <c r="K707" s="407"/>
      <c r="L707" s="123"/>
      <c r="M707" s="403" t="str">
        <f t="shared" si="10"/>
        <v/>
      </c>
    </row>
    <row r="708" spans="1:13" ht="14.45" customHeight="1" x14ac:dyDescent="0.2">
      <c r="A708" s="408"/>
      <c r="B708" s="404"/>
      <c r="C708" s="405"/>
      <c r="D708" s="405"/>
      <c r="E708" s="406"/>
      <c r="F708" s="404"/>
      <c r="G708" s="405"/>
      <c r="H708" s="405"/>
      <c r="I708" s="405"/>
      <c r="J708" s="405"/>
      <c r="K708" s="407"/>
      <c r="L708" s="123"/>
      <c r="M708" s="403" t="str">
        <f t="shared" si="10"/>
        <v/>
      </c>
    </row>
    <row r="709" spans="1:13" ht="14.45" customHeight="1" x14ac:dyDescent="0.2">
      <c r="A709" s="408"/>
      <c r="B709" s="404"/>
      <c r="C709" s="405"/>
      <c r="D709" s="405"/>
      <c r="E709" s="406"/>
      <c r="F709" s="404"/>
      <c r="G709" s="405"/>
      <c r="H709" s="405"/>
      <c r="I709" s="405"/>
      <c r="J709" s="405"/>
      <c r="K709" s="407"/>
      <c r="L709" s="123"/>
      <c r="M709" s="403" t="str">
        <f t="shared" si="10"/>
        <v/>
      </c>
    </row>
    <row r="710" spans="1:13" ht="14.45" customHeight="1" x14ac:dyDescent="0.2">
      <c r="A710" s="408"/>
      <c r="B710" s="404"/>
      <c r="C710" s="405"/>
      <c r="D710" s="405"/>
      <c r="E710" s="406"/>
      <c r="F710" s="404"/>
      <c r="G710" s="405"/>
      <c r="H710" s="405"/>
      <c r="I710" s="405"/>
      <c r="J710" s="405"/>
      <c r="K710" s="407"/>
      <c r="L710" s="123"/>
      <c r="M710" s="40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08"/>
      <c r="B711" s="404"/>
      <c r="C711" s="405"/>
      <c r="D711" s="405"/>
      <c r="E711" s="406"/>
      <c r="F711" s="404"/>
      <c r="G711" s="405"/>
      <c r="H711" s="405"/>
      <c r="I711" s="405"/>
      <c r="J711" s="405"/>
      <c r="K711" s="407"/>
      <c r="L711" s="123"/>
      <c r="M711" s="403" t="str">
        <f t="shared" si="11"/>
        <v/>
      </c>
    </row>
    <row r="712" spans="1:13" ht="14.45" customHeight="1" x14ac:dyDescent="0.2">
      <c r="A712" s="408"/>
      <c r="B712" s="404"/>
      <c r="C712" s="405"/>
      <c r="D712" s="405"/>
      <c r="E712" s="406"/>
      <c r="F712" s="404"/>
      <c r="G712" s="405"/>
      <c r="H712" s="405"/>
      <c r="I712" s="405"/>
      <c r="J712" s="405"/>
      <c r="K712" s="407"/>
      <c r="L712" s="123"/>
      <c r="M712" s="403" t="str">
        <f t="shared" si="11"/>
        <v/>
      </c>
    </row>
    <row r="713" spans="1:13" ht="14.45" customHeight="1" x14ac:dyDescent="0.2">
      <c r="A713" s="408"/>
      <c r="B713" s="404"/>
      <c r="C713" s="405"/>
      <c r="D713" s="405"/>
      <c r="E713" s="406"/>
      <c r="F713" s="404"/>
      <c r="G713" s="405"/>
      <c r="H713" s="405"/>
      <c r="I713" s="405"/>
      <c r="J713" s="405"/>
      <c r="K713" s="407"/>
      <c r="L713" s="123"/>
      <c r="M713" s="403" t="str">
        <f t="shared" si="11"/>
        <v/>
      </c>
    </row>
    <row r="714" spans="1:13" ht="14.45" customHeight="1" x14ac:dyDescent="0.2">
      <c r="A714" s="408"/>
      <c r="B714" s="404"/>
      <c r="C714" s="405"/>
      <c r="D714" s="405"/>
      <c r="E714" s="406"/>
      <c r="F714" s="404"/>
      <c r="G714" s="405"/>
      <c r="H714" s="405"/>
      <c r="I714" s="405"/>
      <c r="J714" s="405"/>
      <c r="K714" s="407"/>
      <c r="L714" s="123"/>
      <c r="M714" s="403" t="str">
        <f t="shared" si="11"/>
        <v/>
      </c>
    </row>
    <row r="715" spans="1:13" ht="14.45" customHeight="1" x14ac:dyDescent="0.2">
      <c r="A715" s="408"/>
      <c r="B715" s="404"/>
      <c r="C715" s="405"/>
      <c r="D715" s="405"/>
      <c r="E715" s="406"/>
      <c r="F715" s="404"/>
      <c r="G715" s="405"/>
      <c r="H715" s="405"/>
      <c r="I715" s="405"/>
      <c r="J715" s="405"/>
      <c r="K715" s="407"/>
      <c r="L715" s="123"/>
      <c r="M715" s="403" t="str">
        <f t="shared" si="11"/>
        <v/>
      </c>
    </row>
    <row r="716" spans="1:13" ht="14.45" customHeight="1" x14ac:dyDescent="0.2">
      <c r="A716" s="408"/>
      <c r="B716" s="404"/>
      <c r="C716" s="405"/>
      <c r="D716" s="405"/>
      <c r="E716" s="406"/>
      <c r="F716" s="404"/>
      <c r="G716" s="405"/>
      <c r="H716" s="405"/>
      <c r="I716" s="405"/>
      <c r="J716" s="405"/>
      <c r="K716" s="407"/>
      <c r="L716" s="123"/>
      <c r="M716" s="403" t="str">
        <f t="shared" si="11"/>
        <v/>
      </c>
    </row>
    <row r="717" spans="1:13" ht="14.45" customHeight="1" x14ac:dyDescent="0.2">
      <c r="A717" s="408"/>
      <c r="B717" s="404"/>
      <c r="C717" s="405"/>
      <c r="D717" s="405"/>
      <c r="E717" s="406"/>
      <c r="F717" s="404"/>
      <c r="G717" s="405"/>
      <c r="H717" s="405"/>
      <c r="I717" s="405"/>
      <c r="J717" s="405"/>
      <c r="K717" s="407"/>
      <c r="L717" s="123"/>
      <c r="M717" s="403" t="str">
        <f t="shared" si="11"/>
        <v/>
      </c>
    </row>
    <row r="718" spans="1:13" ht="14.45" customHeight="1" x14ac:dyDescent="0.2">
      <c r="A718" s="408"/>
      <c r="B718" s="404"/>
      <c r="C718" s="405"/>
      <c r="D718" s="405"/>
      <c r="E718" s="406"/>
      <c r="F718" s="404"/>
      <c r="G718" s="405"/>
      <c r="H718" s="405"/>
      <c r="I718" s="405"/>
      <c r="J718" s="405"/>
      <c r="K718" s="407"/>
      <c r="L718" s="123"/>
      <c r="M718" s="403" t="str">
        <f t="shared" si="11"/>
        <v/>
      </c>
    </row>
    <row r="719" spans="1:13" ht="14.45" customHeight="1" x14ac:dyDescent="0.2">
      <c r="A719" s="408"/>
      <c r="B719" s="404"/>
      <c r="C719" s="405"/>
      <c r="D719" s="405"/>
      <c r="E719" s="406"/>
      <c r="F719" s="404"/>
      <c r="G719" s="405"/>
      <c r="H719" s="405"/>
      <c r="I719" s="405"/>
      <c r="J719" s="405"/>
      <c r="K719" s="407"/>
      <c r="L719" s="123"/>
      <c r="M719" s="403" t="str">
        <f t="shared" si="11"/>
        <v/>
      </c>
    </row>
    <row r="720" spans="1:13" ht="14.45" customHeight="1" x14ac:dyDescent="0.2">
      <c r="A720" s="408"/>
      <c r="B720" s="404"/>
      <c r="C720" s="405"/>
      <c r="D720" s="405"/>
      <c r="E720" s="406"/>
      <c r="F720" s="404"/>
      <c r="G720" s="405"/>
      <c r="H720" s="405"/>
      <c r="I720" s="405"/>
      <c r="J720" s="405"/>
      <c r="K720" s="407"/>
      <c r="L720" s="123"/>
      <c r="M720" s="403" t="str">
        <f t="shared" si="11"/>
        <v/>
      </c>
    </row>
    <row r="721" spans="1:13" ht="14.45" customHeight="1" x14ac:dyDescent="0.2">
      <c r="A721" s="408"/>
      <c r="B721" s="404"/>
      <c r="C721" s="405"/>
      <c r="D721" s="405"/>
      <c r="E721" s="406"/>
      <c r="F721" s="404"/>
      <c r="G721" s="405"/>
      <c r="H721" s="405"/>
      <c r="I721" s="405"/>
      <c r="J721" s="405"/>
      <c r="K721" s="407"/>
      <c r="L721" s="123"/>
      <c r="M721" s="403" t="str">
        <f t="shared" si="11"/>
        <v/>
      </c>
    </row>
    <row r="722" spans="1:13" ht="14.45" customHeight="1" x14ac:dyDescent="0.2">
      <c r="A722" s="408"/>
      <c r="B722" s="404"/>
      <c r="C722" s="405"/>
      <c r="D722" s="405"/>
      <c r="E722" s="406"/>
      <c r="F722" s="404"/>
      <c r="G722" s="405"/>
      <c r="H722" s="405"/>
      <c r="I722" s="405"/>
      <c r="J722" s="405"/>
      <c r="K722" s="407"/>
      <c r="L722" s="123"/>
      <c r="M722" s="403" t="str">
        <f t="shared" si="11"/>
        <v/>
      </c>
    </row>
    <row r="723" spans="1:13" ht="14.45" customHeight="1" x14ac:dyDescent="0.2">
      <c r="A723" s="408"/>
      <c r="B723" s="404"/>
      <c r="C723" s="405"/>
      <c r="D723" s="405"/>
      <c r="E723" s="406"/>
      <c r="F723" s="404"/>
      <c r="G723" s="405"/>
      <c r="H723" s="405"/>
      <c r="I723" s="405"/>
      <c r="J723" s="405"/>
      <c r="K723" s="407"/>
      <c r="L723" s="123"/>
      <c r="M723" s="403" t="str">
        <f t="shared" si="11"/>
        <v/>
      </c>
    </row>
    <row r="724" spans="1:13" ht="14.45" customHeight="1" x14ac:dyDescent="0.2">
      <c r="A724" s="408"/>
      <c r="B724" s="404"/>
      <c r="C724" s="405"/>
      <c r="D724" s="405"/>
      <c r="E724" s="406"/>
      <c r="F724" s="404"/>
      <c r="G724" s="405"/>
      <c r="H724" s="405"/>
      <c r="I724" s="405"/>
      <c r="J724" s="405"/>
      <c r="K724" s="407"/>
      <c r="L724" s="123"/>
      <c r="M724" s="403" t="str">
        <f t="shared" si="11"/>
        <v/>
      </c>
    </row>
    <row r="725" spans="1:13" ht="14.45" customHeight="1" x14ac:dyDescent="0.2">
      <c r="A725" s="408"/>
      <c r="B725" s="404"/>
      <c r="C725" s="405"/>
      <c r="D725" s="405"/>
      <c r="E725" s="406"/>
      <c r="F725" s="404"/>
      <c r="G725" s="405"/>
      <c r="H725" s="405"/>
      <c r="I725" s="405"/>
      <c r="J725" s="405"/>
      <c r="K725" s="407"/>
      <c r="L725" s="123"/>
      <c r="M725" s="403" t="str">
        <f t="shared" si="11"/>
        <v/>
      </c>
    </row>
    <row r="726" spans="1:13" ht="14.45" customHeight="1" x14ac:dyDescent="0.2">
      <c r="A726" s="408"/>
      <c r="B726" s="404"/>
      <c r="C726" s="405"/>
      <c r="D726" s="405"/>
      <c r="E726" s="406"/>
      <c r="F726" s="404"/>
      <c r="G726" s="405"/>
      <c r="H726" s="405"/>
      <c r="I726" s="405"/>
      <c r="J726" s="405"/>
      <c r="K726" s="407"/>
      <c r="L726" s="123"/>
      <c r="M726" s="403" t="str">
        <f t="shared" si="11"/>
        <v/>
      </c>
    </row>
    <row r="727" spans="1:13" ht="14.45" customHeight="1" x14ac:dyDescent="0.2">
      <c r="A727" s="408"/>
      <c r="B727" s="404"/>
      <c r="C727" s="405"/>
      <c r="D727" s="405"/>
      <c r="E727" s="406"/>
      <c r="F727" s="404"/>
      <c r="G727" s="405"/>
      <c r="H727" s="405"/>
      <c r="I727" s="405"/>
      <c r="J727" s="405"/>
      <c r="K727" s="407"/>
      <c r="L727" s="123"/>
      <c r="M727" s="403" t="str">
        <f t="shared" si="11"/>
        <v/>
      </c>
    </row>
    <row r="728" spans="1:13" ht="14.45" customHeight="1" x14ac:dyDescent="0.2">
      <c r="A728" s="408"/>
      <c r="B728" s="404"/>
      <c r="C728" s="405"/>
      <c r="D728" s="405"/>
      <c r="E728" s="406"/>
      <c r="F728" s="404"/>
      <c r="G728" s="405"/>
      <c r="H728" s="405"/>
      <c r="I728" s="405"/>
      <c r="J728" s="405"/>
      <c r="K728" s="407"/>
      <c r="L728" s="123"/>
      <c r="M728" s="403" t="str">
        <f t="shared" si="11"/>
        <v/>
      </c>
    </row>
    <row r="729" spans="1:13" ht="14.45" customHeight="1" x14ac:dyDescent="0.2">
      <c r="A729" s="408"/>
      <c r="B729" s="404"/>
      <c r="C729" s="405"/>
      <c r="D729" s="405"/>
      <c r="E729" s="406"/>
      <c r="F729" s="404"/>
      <c r="G729" s="405"/>
      <c r="H729" s="405"/>
      <c r="I729" s="405"/>
      <c r="J729" s="405"/>
      <c r="K729" s="407"/>
      <c r="L729" s="123"/>
      <c r="M729" s="403" t="str">
        <f t="shared" si="11"/>
        <v/>
      </c>
    </row>
    <row r="730" spans="1:13" ht="14.45" customHeight="1" x14ac:dyDescent="0.2">
      <c r="A730" s="408"/>
      <c r="B730" s="404"/>
      <c r="C730" s="405"/>
      <c r="D730" s="405"/>
      <c r="E730" s="406"/>
      <c r="F730" s="404"/>
      <c r="G730" s="405"/>
      <c r="H730" s="405"/>
      <c r="I730" s="405"/>
      <c r="J730" s="405"/>
      <c r="K730" s="407"/>
      <c r="L730" s="123"/>
      <c r="M730" s="403" t="str">
        <f t="shared" si="11"/>
        <v/>
      </c>
    </row>
    <row r="731" spans="1:13" ht="14.45" customHeight="1" x14ac:dyDescent="0.2">
      <c r="A731" s="408"/>
      <c r="B731" s="404"/>
      <c r="C731" s="405"/>
      <c r="D731" s="405"/>
      <c r="E731" s="406"/>
      <c r="F731" s="404"/>
      <c r="G731" s="405"/>
      <c r="H731" s="405"/>
      <c r="I731" s="405"/>
      <c r="J731" s="405"/>
      <c r="K731" s="407"/>
      <c r="L731" s="123"/>
      <c r="M731" s="403" t="str">
        <f t="shared" si="11"/>
        <v/>
      </c>
    </row>
    <row r="732" spans="1:13" ht="14.45" customHeight="1" x14ac:dyDescent="0.2">
      <c r="A732" s="408"/>
      <c r="B732" s="404"/>
      <c r="C732" s="405"/>
      <c r="D732" s="405"/>
      <c r="E732" s="406"/>
      <c r="F732" s="404"/>
      <c r="G732" s="405"/>
      <c r="H732" s="405"/>
      <c r="I732" s="405"/>
      <c r="J732" s="405"/>
      <c r="K732" s="407"/>
      <c r="L732" s="123"/>
      <c r="M732" s="403" t="str">
        <f t="shared" si="11"/>
        <v/>
      </c>
    </row>
    <row r="733" spans="1:13" ht="14.45" customHeight="1" x14ac:dyDescent="0.2">
      <c r="A733" s="408"/>
      <c r="B733" s="404"/>
      <c r="C733" s="405"/>
      <c r="D733" s="405"/>
      <c r="E733" s="406"/>
      <c r="F733" s="404"/>
      <c r="G733" s="405"/>
      <c r="H733" s="405"/>
      <c r="I733" s="405"/>
      <c r="J733" s="405"/>
      <c r="K733" s="407"/>
      <c r="L733" s="123"/>
      <c r="M733" s="403" t="str">
        <f t="shared" si="11"/>
        <v/>
      </c>
    </row>
    <row r="734" spans="1:13" ht="14.45" customHeight="1" x14ac:dyDescent="0.2">
      <c r="A734" s="408"/>
      <c r="B734" s="404"/>
      <c r="C734" s="405"/>
      <c r="D734" s="405"/>
      <c r="E734" s="406"/>
      <c r="F734" s="404"/>
      <c r="G734" s="405"/>
      <c r="H734" s="405"/>
      <c r="I734" s="405"/>
      <c r="J734" s="405"/>
      <c r="K734" s="407"/>
      <c r="L734" s="123"/>
      <c r="M734" s="403" t="str">
        <f t="shared" si="11"/>
        <v/>
      </c>
    </row>
    <row r="735" spans="1:13" ht="14.45" customHeight="1" x14ac:dyDescent="0.2">
      <c r="A735" s="408"/>
      <c r="B735" s="404"/>
      <c r="C735" s="405"/>
      <c r="D735" s="405"/>
      <c r="E735" s="406"/>
      <c r="F735" s="404"/>
      <c r="G735" s="405"/>
      <c r="H735" s="405"/>
      <c r="I735" s="405"/>
      <c r="J735" s="405"/>
      <c r="K735" s="407"/>
      <c r="L735" s="123"/>
      <c r="M735" s="403" t="str">
        <f t="shared" si="11"/>
        <v/>
      </c>
    </row>
    <row r="736" spans="1:13" ht="14.45" customHeight="1" x14ac:dyDescent="0.2">
      <c r="A736" s="408"/>
      <c r="B736" s="404"/>
      <c r="C736" s="405"/>
      <c r="D736" s="405"/>
      <c r="E736" s="406"/>
      <c r="F736" s="404"/>
      <c r="G736" s="405"/>
      <c r="H736" s="405"/>
      <c r="I736" s="405"/>
      <c r="J736" s="405"/>
      <c r="K736" s="407"/>
      <c r="L736" s="123"/>
      <c r="M736" s="403" t="str">
        <f t="shared" si="11"/>
        <v/>
      </c>
    </row>
    <row r="737" spans="1:13" ht="14.45" customHeight="1" x14ac:dyDescent="0.2">
      <c r="A737" s="408"/>
      <c r="B737" s="404"/>
      <c r="C737" s="405"/>
      <c r="D737" s="405"/>
      <c r="E737" s="406"/>
      <c r="F737" s="404"/>
      <c r="G737" s="405"/>
      <c r="H737" s="405"/>
      <c r="I737" s="405"/>
      <c r="J737" s="405"/>
      <c r="K737" s="407"/>
      <c r="L737" s="123"/>
      <c r="M737" s="403" t="str">
        <f t="shared" si="11"/>
        <v/>
      </c>
    </row>
    <row r="738" spans="1:13" ht="14.45" customHeight="1" x14ac:dyDescent="0.2">
      <c r="A738" s="408"/>
      <c r="B738" s="404"/>
      <c r="C738" s="405"/>
      <c r="D738" s="405"/>
      <c r="E738" s="406"/>
      <c r="F738" s="404"/>
      <c r="G738" s="405"/>
      <c r="H738" s="405"/>
      <c r="I738" s="405"/>
      <c r="J738" s="405"/>
      <c r="K738" s="407"/>
      <c r="L738" s="123"/>
      <c r="M738" s="403" t="str">
        <f t="shared" si="11"/>
        <v/>
      </c>
    </row>
    <row r="739" spans="1:13" ht="14.45" customHeight="1" x14ac:dyDescent="0.2">
      <c r="A739" s="408"/>
      <c r="B739" s="404"/>
      <c r="C739" s="405"/>
      <c r="D739" s="405"/>
      <c r="E739" s="406"/>
      <c r="F739" s="404"/>
      <c r="G739" s="405"/>
      <c r="H739" s="405"/>
      <c r="I739" s="405"/>
      <c r="J739" s="405"/>
      <c r="K739" s="407"/>
      <c r="L739" s="123"/>
      <c r="M739" s="403" t="str">
        <f t="shared" si="11"/>
        <v/>
      </c>
    </row>
    <row r="740" spans="1:13" ht="14.45" customHeight="1" x14ac:dyDescent="0.2">
      <c r="A740" s="408"/>
      <c r="B740" s="404"/>
      <c r="C740" s="405"/>
      <c r="D740" s="405"/>
      <c r="E740" s="406"/>
      <c r="F740" s="404"/>
      <c r="G740" s="405"/>
      <c r="H740" s="405"/>
      <c r="I740" s="405"/>
      <c r="J740" s="405"/>
      <c r="K740" s="407"/>
      <c r="L740" s="123"/>
      <c r="M740" s="403" t="str">
        <f t="shared" si="11"/>
        <v/>
      </c>
    </row>
    <row r="741" spans="1:13" ht="14.45" customHeight="1" x14ac:dyDescent="0.2">
      <c r="A741" s="408"/>
      <c r="B741" s="404"/>
      <c r="C741" s="405"/>
      <c r="D741" s="405"/>
      <c r="E741" s="406"/>
      <c r="F741" s="404"/>
      <c r="G741" s="405"/>
      <c r="H741" s="405"/>
      <c r="I741" s="405"/>
      <c r="J741" s="405"/>
      <c r="K741" s="407"/>
      <c r="L741" s="123"/>
      <c r="M741" s="403" t="str">
        <f t="shared" si="11"/>
        <v/>
      </c>
    </row>
    <row r="742" spans="1:13" ht="14.45" customHeight="1" x14ac:dyDescent="0.2">
      <c r="A742" s="408"/>
      <c r="B742" s="404"/>
      <c r="C742" s="405"/>
      <c r="D742" s="405"/>
      <c r="E742" s="406"/>
      <c r="F742" s="404"/>
      <c r="G742" s="405"/>
      <c r="H742" s="405"/>
      <c r="I742" s="405"/>
      <c r="J742" s="405"/>
      <c r="K742" s="407"/>
      <c r="L742" s="123"/>
      <c r="M742" s="403" t="str">
        <f t="shared" si="11"/>
        <v/>
      </c>
    </row>
    <row r="743" spans="1:13" ht="14.45" customHeight="1" x14ac:dyDescent="0.2">
      <c r="A743" s="408"/>
      <c r="B743" s="404"/>
      <c r="C743" s="405"/>
      <c r="D743" s="405"/>
      <c r="E743" s="406"/>
      <c r="F743" s="404"/>
      <c r="G743" s="405"/>
      <c r="H743" s="405"/>
      <c r="I743" s="405"/>
      <c r="J743" s="405"/>
      <c r="K743" s="407"/>
      <c r="L743" s="123"/>
      <c r="M743" s="403" t="str">
        <f t="shared" si="11"/>
        <v/>
      </c>
    </row>
    <row r="744" spans="1:13" ht="14.45" customHeight="1" x14ac:dyDescent="0.2">
      <c r="A744" s="408"/>
      <c r="B744" s="404"/>
      <c r="C744" s="405"/>
      <c r="D744" s="405"/>
      <c r="E744" s="406"/>
      <c r="F744" s="404"/>
      <c r="G744" s="405"/>
      <c r="H744" s="405"/>
      <c r="I744" s="405"/>
      <c r="J744" s="405"/>
      <c r="K744" s="407"/>
      <c r="L744" s="123"/>
      <c r="M744" s="403" t="str">
        <f t="shared" si="11"/>
        <v/>
      </c>
    </row>
    <row r="745" spans="1:13" ht="14.45" customHeight="1" x14ac:dyDescent="0.2">
      <c r="A745" s="408"/>
      <c r="B745" s="404"/>
      <c r="C745" s="405"/>
      <c r="D745" s="405"/>
      <c r="E745" s="406"/>
      <c r="F745" s="404"/>
      <c r="G745" s="405"/>
      <c r="H745" s="405"/>
      <c r="I745" s="405"/>
      <c r="J745" s="405"/>
      <c r="K745" s="407"/>
      <c r="L745" s="123"/>
      <c r="M745" s="403" t="str">
        <f t="shared" si="11"/>
        <v/>
      </c>
    </row>
    <row r="746" spans="1:13" ht="14.45" customHeight="1" x14ac:dyDescent="0.2">
      <c r="A746" s="408"/>
      <c r="B746" s="404"/>
      <c r="C746" s="405"/>
      <c r="D746" s="405"/>
      <c r="E746" s="406"/>
      <c r="F746" s="404"/>
      <c r="G746" s="405"/>
      <c r="H746" s="405"/>
      <c r="I746" s="405"/>
      <c r="J746" s="405"/>
      <c r="K746" s="407"/>
      <c r="L746" s="123"/>
      <c r="M746" s="403" t="str">
        <f t="shared" si="11"/>
        <v/>
      </c>
    </row>
    <row r="747" spans="1:13" ht="14.45" customHeight="1" x14ac:dyDescent="0.2">
      <c r="A747" s="408"/>
      <c r="B747" s="404"/>
      <c r="C747" s="405"/>
      <c r="D747" s="405"/>
      <c r="E747" s="406"/>
      <c r="F747" s="404"/>
      <c r="G747" s="405"/>
      <c r="H747" s="405"/>
      <c r="I747" s="405"/>
      <c r="J747" s="405"/>
      <c r="K747" s="407"/>
      <c r="L747" s="123"/>
      <c r="M747" s="403" t="str">
        <f t="shared" si="11"/>
        <v/>
      </c>
    </row>
    <row r="748" spans="1:13" ht="14.45" customHeight="1" x14ac:dyDescent="0.2">
      <c r="A748" s="408"/>
      <c r="B748" s="404"/>
      <c r="C748" s="405"/>
      <c r="D748" s="405"/>
      <c r="E748" s="406"/>
      <c r="F748" s="404"/>
      <c r="G748" s="405"/>
      <c r="H748" s="405"/>
      <c r="I748" s="405"/>
      <c r="J748" s="405"/>
      <c r="K748" s="407"/>
      <c r="L748" s="123"/>
      <c r="M748" s="403" t="str">
        <f t="shared" si="11"/>
        <v/>
      </c>
    </row>
    <row r="749" spans="1:13" ht="14.45" customHeight="1" x14ac:dyDescent="0.2">
      <c r="A749" s="408"/>
      <c r="B749" s="404"/>
      <c r="C749" s="405"/>
      <c r="D749" s="405"/>
      <c r="E749" s="406"/>
      <c r="F749" s="404"/>
      <c r="G749" s="405"/>
      <c r="H749" s="405"/>
      <c r="I749" s="405"/>
      <c r="J749" s="405"/>
      <c r="K749" s="407"/>
      <c r="L749" s="123"/>
      <c r="M749" s="403" t="str">
        <f t="shared" si="11"/>
        <v/>
      </c>
    </row>
    <row r="750" spans="1:13" ht="14.45" customHeight="1" x14ac:dyDescent="0.2">
      <c r="A750" s="408"/>
      <c r="B750" s="404"/>
      <c r="C750" s="405"/>
      <c r="D750" s="405"/>
      <c r="E750" s="406"/>
      <c r="F750" s="404"/>
      <c r="G750" s="405"/>
      <c r="H750" s="405"/>
      <c r="I750" s="405"/>
      <c r="J750" s="405"/>
      <c r="K750" s="407"/>
      <c r="L750" s="123"/>
      <c r="M750" s="403" t="str">
        <f t="shared" si="11"/>
        <v/>
      </c>
    </row>
    <row r="751" spans="1:13" ht="14.45" customHeight="1" x14ac:dyDescent="0.2">
      <c r="A751" s="408"/>
      <c r="B751" s="404"/>
      <c r="C751" s="405"/>
      <c r="D751" s="405"/>
      <c r="E751" s="406"/>
      <c r="F751" s="404"/>
      <c r="G751" s="405"/>
      <c r="H751" s="405"/>
      <c r="I751" s="405"/>
      <c r="J751" s="405"/>
      <c r="K751" s="407"/>
      <c r="L751" s="123"/>
      <c r="M751" s="403" t="str">
        <f t="shared" si="11"/>
        <v/>
      </c>
    </row>
    <row r="752" spans="1:13" ht="14.45" customHeight="1" x14ac:dyDescent="0.2">
      <c r="A752" s="408"/>
      <c r="B752" s="404"/>
      <c r="C752" s="405"/>
      <c r="D752" s="405"/>
      <c r="E752" s="406"/>
      <c r="F752" s="404"/>
      <c r="G752" s="405"/>
      <c r="H752" s="405"/>
      <c r="I752" s="405"/>
      <c r="J752" s="405"/>
      <c r="K752" s="407"/>
      <c r="L752" s="123"/>
      <c r="M752" s="403" t="str">
        <f t="shared" si="11"/>
        <v/>
      </c>
    </row>
    <row r="753" spans="1:13" ht="14.45" customHeight="1" x14ac:dyDescent="0.2">
      <c r="A753" s="408"/>
      <c r="B753" s="404"/>
      <c r="C753" s="405"/>
      <c r="D753" s="405"/>
      <c r="E753" s="406"/>
      <c r="F753" s="404"/>
      <c r="G753" s="405"/>
      <c r="H753" s="405"/>
      <c r="I753" s="405"/>
      <c r="J753" s="405"/>
      <c r="K753" s="407"/>
      <c r="L753" s="123"/>
      <c r="M753" s="403" t="str">
        <f t="shared" si="11"/>
        <v/>
      </c>
    </row>
    <row r="754" spans="1:13" ht="14.45" customHeight="1" x14ac:dyDescent="0.2">
      <c r="A754" s="408"/>
      <c r="B754" s="404"/>
      <c r="C754" s="405"/>
      <c r="D754" s="405"/>
      <c r="E754" s="406"/>
      <c r="F754" s="404"/>
      <c r="G754" s="405"/>
      <c r="H754" s="405"/>
      <c r="I754" s="405"/>
      <c r="J754" s="405"/>
      <c r="K754" s="407"/>
      <c r="L754" s="123"/>
      <c r="M754" s="403" t="str">
        <f t="shared" si="11"/>
        <v/>
      </c>
    </row>
    <row r="755" spans="1:13" ht="14.45" customHeight="1" x14ac:dyDescent="0.2">
      <c r="A755" s="408"/>
      <c r="B755" s="404"/>
      <c r="C755" s="405"/>
      <c r="D755" s="405"/>
      <c r="E755" s="406"/>
      <c r="F755" s="404"/>
      <c r="G755" s="405"/>
      <c r="H755" s="405"/>
      <c r="I755" s="405"/>
      <c r="J755" s="405"/>
      <c r="K755" s="407"/>
      <c r="L755" s="123"/>
      <c r="M755" s="403" t="str">
        <f t="shared" si="11"/>
        <v/>
      </c>
    </row>
    <row r="756" spans="1:13" ht="14.45" customHeight="1" x14ac:dyDescent="0.2">
      <c r="A756" s="408"/>
      <c r="B756" s="404"/>
      <c r="C756" s="405"/>
      <c r="D756" s="405"/>
      <c r="E756" s="406"/>
      <c r="F756" s="404"/>
      <c r="G756" s="405"/>
      <c r="H756" s="405"/>
      <c r="I756" s="405"/>
      <c r="J756" s="405"/>
      <c r="K756" s="407"/>
      <c r="L756" s="123"/>
      <c r="M756" s="403" t="str">
        <f t="shared" si="11"/>
        <v/>
      </c>
    </row>
    <row r="757" spans="1:13" ht="14.45" customHeight="1" x14ac:dyDescent="0.2">
      <c r="A757" s="408"/>
      <c r="B757" s="404"/>
      <c r="C757" s="405"/>
      <c r="D757" s="405"/>
      <c r="E757" s="406"/>
      <c r="F757" s="404"/>
      <c r="G757" s="405"/>
      <c r="H757" s="405"/>
      <c r="I757" s="405"/>
      <c r="J757" s="405"/>
      <c r="K757" s="407"/>
      <c r="L757" s="123"/>
      <c r="M757" s="403" t="str">
        <f t="shared" si="11"/>
        <v/>
      </c>
    </row>
    <row r="758" spans="1:13" ht="14.45" customHeight="1" x14ac:dyDescent="0.2">
      <c r="A758" s="408"/>
      <c r="B758" s="404"/>
      <c r="C758" s="405"/>
      <c r="D758" s="405"/>
      <c r="E758" s="406"/>
      <c r="F758" s="404"/>
      <c r="G758" s="405"/>
      <c r="H758" s="405"/>
      <c r="I758" s="405"/>
      <c r="J758" s="405"/>
      <c r="K758" s="407"/>
      <c r="L758" s="123"/>
      <c r="M758" s="403" t="str">
        <f t="shared" si="11"/>
        <v/>
      </c>
    </row>
    <row r="759" spans="1:13" ht="14.45" customHeight="1" x14ac:dyDescent="0.2">
      <c r="A759" s="408"/>
      <c r="B759" s="404"/>
      <c r="C759" s="405"/>
      <c r="D759" s="405"/>
      <c r="E759" s="406"/>
      <c r="F759" s="404"/>
      <c r="G759" s="405"/>
      <c r="H759" s="405"/>
      <c r="I759" s="405"/>
      <c r="J759" s="405"/>
      <c r="K759" s="407"/>
      <c r="L759" s="123"/>
      <c r="M759" s="403" t="str">
        <f t="shared" si="11"/>
        <v/>
      </c>
    </row>
    <row r="760" spans="1:13" ht="14.45" customHeight="1" x14ac:dyDescent="0.2">
      <c r="A760" s="408"/>
      <c r="B760" s="404"/>
      <c r="C760" s="405"/>
      <c r="D760" s="405"/>
      <c r="E760" s="406"/>
      <c r="F760" s="404"/>
      <c r="G760" s="405"/>
      <c r="H760" s="405"/>
      <c r="I760" s="405"/>
      <c r="J760" s="405"/>
      <c r="K760" s="407"/>
      <c r="L760" s="123"/>
      <c r="M760" s="403" t="str">
        <f t="shared" si="11"/>
        <v/>
      </c>
    </row>
    <row r="761" spans="1:13" ht="14.45" customHeight="1" x14ac:dyDescent="0.2">
      <c r="A761" s="408"/>
      <c r="B761" s="404"/>
      <c r="C761" s="405"/>
      <c r="D761" s="405"/>
      <c r="E761" s="406"/>
      <c r="F761" s="404"/>
      <c r="G761" s="405"/>
      <c r="H761" s="405"/>
      <c r="I761" s="405"/>
      <c r="J761" s="405"/>
      <c r="K761" s="407"/>
      <c r="L761" s="123"/>
      <c r="M761" s="403" t="str">
        <f t="shared" si="11"/>
        <v/>
      </c>
    </row>
    <row r="762" spans="1:13" ht="14.45" customHeight="1" x14ac:dyDescent="0.2">
      <c r="A762" s="408"/>
      <c r="B762" s="404"/>
      <c r="C762" s="405"/>
      <c r="D762" s="405"/>
      <c r="E762" s="406"/>
      <c r="F762" s="404"/>
      <c r="G762" s="405"/>
      <c r="H762" s="405"/>
      <c r="I762" s="405"/>
      <c r="J762" s="405"/>
      <c r="K762" s="407"/>
      <c r="L762" s="123"/>
      <c r="M762" s="403" t="str">
        <f t="shared" si="11"/>
        <v/>
      </c>
    </row>
    <row r="763" spans="1:13" ht="14.45" customHeight="1" x14ac:dyDescent="0.2">
      <c r="A763" s="408"/>
      <c r="B763" s="404"/>
      <c r="C763" s="405"/>
      <c r="D763" s="405"/>
      <c r="E763" s="406"/>
      <c r="F763" s="404"/>
      <c r="G763" s="405"/>
      <c r="H763" s="405"/>
      <c r="I763" s="405"/>
      <c r="J763" s="405"/>
      <c r="K763" s="407"/>
      <c r="L763" s="123"/>
      <c r="M763" s="403" t="str">
        <f t="shared" si="11"/>
        <v/>
      </c>
    </row>
    <row r="764" spans="1:13" ht="14.45" customHeight="1" x14ac:dyDescent="0.2">
      <c r="A764" s="408"/>
      <c r="B764" s="404"/>
      <c r="C764" s="405"/>
      <c r="D764" s="405"/>
      <c r="E764" s="406"/>
      <c r="F764" s="404"/>
      <c r="G764" s="405"/>
      <c r="H764" s="405"/>
      <c r="I764" s="405"/>
      <c r="J764" s="405"/>
      <c r="K764" s="407"/>
      <c r="L764" s="123"/>
      <c r="M764" s="403" t="str">
        <f t="shared" si="11"/>
        <v/>
      </c>
    </row>
    <row r="765" spans="1:13" ht="14.45" customHeight="1" x14ac:dyDescent="0.2">
      <c r="A765" s="408"/>
      <c r="B765" s="404"/>
      <c r="C765" s="405"/>
      <c r="D765" s="405"/>
      <c r="E765" s="406"/>
      <c r="F765" s="404"/>
      <c r="G765" s="405"/>
      <c r="H765" s="405"/>
      <c r="I765" s="405"/>
      <c r="J765" s="405"/>
      <c r="K765" s="407"/>
      <c r="L765" s="123"/>
      <c r="M765" s="403" t="str">
        <f t="shared" si="11"/>
        <v/>
      </c>
    </row>
    <row r="766" spans="1:13" ht="14.45" customHeight="1" x14ac:dyDescent="0.2">
      <c r="A766" s="408"/>
      <c r="B766" s="404"/>
      <c r="C766" s="405"/>
      <c r="D766" s="405"/>
      <c r="E766" s="406"/>
      <c r="F766" s="404"/>
      <c r="G766" s="405"/>
      <c r="H766" s="405"/>
      <c r="I766" s="405"/>
      <c r="J766" s="405"/>
      <c r="K766" s="407"/>
      <c r="L766" s="123"/>
      <c r="M766" s="403" t="str">
        <f t="shared" si="11"/>
        <v/>
      </c>
    </row>
    <row r="767" spans="1:13" ht="14.45" customHeight="1" x14ac:dyDescent="0.2">
      <c r="A767" s="408"/>
      <c r="B767" s="404"/>
      <c r="C767" s="405"/>
      <c r="D767" s="405"/>
      <c r="E767" s="406"/>
      <c r="F767" s="404"/>
      <c r="G767" s="405"/>
      <c r="H767" s="405"/>
      <c r="I767" s="405"/>
      <c r="J767" s="405"/>
      <c r="K767" s="407"/>
      <c r="L767" s="123"/>
      <c r="M767" s="403" t="str">
        <f t="shared" si="11"/>
        <v/>
      </c>
    </row>
    <row r="768" spans="1:13" ht="14.45" customHeight="1" x14ac:dyDescent="0.2">
      <c r="A768" s="408"/>
      <c r="B768" s="404"/>
      <c r="C768" s="405"/>
      <c r="D768" s="405"/>
      <c r="E768" s="406"/>
      <c r="F768" s="404"/>
      <c r="G768" s="405"/>
      <c r="H768" s="405"/>
      <c r="I768" s="405"/>
      <c r="J768" s="405"/>
      <c r="K768" s="407"/>
      <c r="L768" s="123"/>
      <c r="M768" s="403" t="str">
        <f t="shared" si="11"/>
        <v/>
      </c>
    </row>
    <row r="769" spans="1:13" ht="14.45" customHeight="1" x14ac:dyDescent="0.2">
      <c r="A769" s="408"/>
      <c r="B769" s="404"/>
      <c r="C769" s="405"/>
      <c r="D769" s="405"/>
      <c r="E769" s="406"/>
      <c r="F769" s="404"/>
      <c r="G769" s="405"/>
      <c r="H769" s="405"/>
      <c r="I769" s="405"/>
      <c r="J769" s="405"/>
      <c r="K769" s="407"/>
      <c r="L769" s="123"/>
      <c r="M769" s="403" t="str">
        <f t="shared" si="11"/>
        <v/>
      </c>
    </row>
    <row r="770" spans="1:13" ht="14.45" customHeight="1" x14ac:dyDescent="0.2">
      <c r="A770" s="408"/>
      <c r="B770" s="404"/>
      <c r="C770" s="405"/>
      <c r="D770" s="405"/>
      <c r="E770" s="406"/>
      <c r="F770" s="404"/>
      <c r="G770" s="405"/>
      <c r="H770" s="405"/>
      <c r="I770" s="405"/>
      <c r="J770" s="405"/>
      <c r="K770" s="407"/>
      <c r="L770" s="123"/>
      <c r="M770" s="403" t="str">
        <f t="shared" si="11"/>
        <v/>
      </c>
    </row>
    <row r="771" spans="1:13" ht="14.45" customHeight="1" x14ac:dyDescent="0.2">
      <c r="A771" s="408"/>
      <c r="B771" s="404"/>
      <c r="C771" s="405"/>
      <c r="D771" s="405"/>
      <c r="E771" s="406"/>
      <c r="F771" s="404"/>
      <c r="G771" s="405"/>
      <c r="H771" s="405"/>
      <c r="I771" s="405"/>
      <c r="J771" s="405"/>
      <c r="K771" s="407"/>
      <c r="L771" s="123"/>
      <c r="M771" s="403" t="str">
        <f t="shared" si="11"/>
        <v/>
      </c>
    </row>
    <row r="772" spans="1:13" ht="14.45" customHeight="1" x14ac:dyDescent="0.2">
      <c r="A772" s="408"/>
      <c r="B772" s="404"/>
      <c r="C772" s="405"/>
      <c r="D772" s="405"/>
      <c r="E772" s="406"/>
      <c r="F772" s="404"/>
      <c r="G772" s="405"/>
      <c r="H772" s="405"/>
      <c r="I772" s="405"/>
      <c r="J772" s="405"/>
      <c r="K772" s="407"/>
      <c r="L772" s="123"/>
      <c r="M772" s="403" t="str">
        <f t="shared" si="11"/>
        <v/>
      </c>
    </row>
    <row r="773" spans="1:13" ht="14.45" customHeight="1" x14ac:dyDescent="0.2">
      <c r="A773" s="408"/>
      <c r="B773" s="404"/>
      <c r="C773" s="405"/>
      <c r="D773" s="405"/>
      <c r="E773" s="406"/>
      <c r="F773" s="404"/>
      <c r="G773" s="405"/>
      <c r="H773" s="405"/>
      <c r="I773" s="405"/>
      <c r="J773" s="405"/>
      <c r="K773" s="407"/>
      <c r="L773" s="123"/>
      <c r="M773" s="403" t="str">
        <f t="shared" si="11"/>
        <v/>
      </c>
    </row>
    <row r="774" spans="1:13" ht="14.45" customHeight="1" x14ac:dyDescent="0.2">
      <c r="A774" s="408"/>
      <c r="B774" s="404"/>
      <c r="C774" s="405"/>
      <c r="D774" s="405"/>
      <c r="E774" s="406"/>
      <c r="F774" s="404"/>
      <c r="G774" s="405"/>
      <c r="H774" s="405"/>
      <c r="I774" s="405"/>
      <c r="J774" s="405"/>
      <c r="K774" s="407"/>
      <c r="L774" s="123"/>
      <c r="M774" s="40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08"/>
      <c r="B775" s="404"/>
      <c r="C775" s="405"/>
      <c r="D775" s="405"/>
      <c r="E775" s="406"/>
      <c r="F775" s="404"/>
      <c r="G775" s="405"/>
      <c r="H775" s="405"/>
      <c r="I775" s="405"/>
      <c r="J775" s="405"/>
      <c r="K775" s="407"/>
      <c r="L775" s="123"/>
      <c r="M775" s="403" t="str">
        <f t="shared" si="12"/>
        <v/>
      </c>
    </row>
    <row r="776" spans="1:13" ht="14.45" customHeight="1" x14ac:dyDescent="0.2">
      <c r="A776" s="408"/>
      <c r="B776" s="404"/>
      <c r="C776" s="405"/>
      <c r="D776" s="405"/>
      <c r="E776" s="406"/>
      <c r="F776" s="404"/>
      <c r="G776" s="405"/>
      <c r="H776" s="405"/>
      <c r="I776" s="405"/>
      <c r="J776" s="405"/>
      <c r="K776" s="407"/>
      <c r="L776" s="123"/>
      <c r="M776" s="403" t="str">
        <f t="shared" si="12"/>
        <v/>
      </c>
    </row>
    <row r="777" spans="1:13" ht="14.45" customHeight="1" x14ac:dyDescent="0.2">
      <c r="A777" s="408"/>
      <c r="B777" s="404"/>
      <c r="C777" s="405"/>
      <c r="D777" s="405"/>
      <c r="E777" s="406"/>
      <c r="F777" s="404"/>
      <c r="G777" s="405"/>
      <c r="H777" s="405"/>
      <c r="I777" s="405"/>
      <c r="J777" s="405"/>
      <c r="K777" s="407"/>
      <c r="L777" s="123"/>
      <c r="M777" s="403" t="str">
        <f t="shared" si="12"/>
        <v/>
      </c>
    </row>
    <row r="778" spans="1:13" ht="14.45" customHeight="1" x14ac:dyDescent="0.2">
      <c r="A778" s="408"/>
      <c r="B778" s="404"/>
      <c r="C778" s="405"/>
      <c r="D778" s="405"/>
      <c r="E778" s="406"/>
      <c r="F778" s="404"/>
      <c r="G778" s="405"/>
      <c r="H778" s="405"/>
      <c r="I778" s="405"/>
      <c r="J778" s="405"/>
      <c r="K778" s="407"/>
      <c r="L778" s="123"/>
      <c r="M778" s="403" t="str">
        <f t="shared" si="12"/>
        <v/>
      </c>
    </row>
    <row r="779" spans="1:13" ht="14.45" customHeight="1" x14ac:dyDescent="0.2">
      <c r="A779" s="408"/>
      <c r="B779" s="404"/>
      <c r="C779" s="405"/>
      <c r="D779" s="405"/>
      <c r="E779" s="406"/>
      <c r="F779" s="404"/>
      <c r="G779" s="405"/>
      <c r="H779" s="405"/>
      <c r="I779" s="405"/>
      <c r="J779" s="405"/>
      <c r="K779" s="407"/>
      <c r="L779" s="123"/>
      <c r="M779" s="403" t="str">
        <f t="shared" si="12"/>
        <v/>
      </c>
    </row>
    <row r="780" spans="1:13" ht="14.45" customHeight="1" x14ac:dyDescent="0.2">
      <c r="A780" s="408"/>
      <c r="B780" s="404"/>
      <c r="C780" s="405"/>
      <c r="D780" s="405"/>
      <c r="E780" s="406"/>
      <c r="F780" s="404"/>
      <c r="G780" s="405"/>
      <c r="H780" s="405"/>
      <c r="I780" s="405"/>
      <c r="J780" s="405"/>
      <c r="K780" s="407"/>
      <c r="L780" s="123"/>
      <c r="M780" s="403" t="str">
        <f t="shared" si="12"/>
        <v/>
      </c>
    </row>
    <row r="781" spans="1:13" ht="14.45" customHeight="1" x14ac:dyDescent="0.2">
      <c r="A781" s="408"/>
      <c r="B781" s="404"/>
      <c r="C781" s="405"/>
      <c r="D781" s="405"/>
      <c r="E781" s="406"/>
      <c r="F781" s="404"/>
      <c r="G781" s="405"/>
      <c r="H781" s="405"/>
      <c r="I781" s="405"/>
      <c r="J781" s="405"/>
      <c r="K781" s="407"/>
      <c r="L781" s="123"/>
      <c r="M781" s="403" t="str">
        <f t="shared" si="12"/>
        <v/>
      </c>
    </row>
    <row r="782" spans="1:13" ht="14.45" customHeight="1" x14ac:dyDescent="0.2">
      <c r="A782" s="408"/>
      <c r="B782" s="404"/>
      <c r="C782" s="405"/>
      <c r="D782" s="405"/>
      <c r="E782" s="406"/>
      <c r="F782" s="404"/>
      <c r="G782" s="405"/>
      <c r="H782" s="405"/>
      <c r="I782" s="405"/>
      <c r="J782" s="405"/>
      <c r="K782" s="407"/>
      <c r="L782" s="123"/>
      <c r="M782" s="403" t="str">
        <f t="shared" si="12"/>
        <v/>
      </c>
    </row>
    <row r="783" spans="1:13" ht="14.45" customHeight="1" x14ac:dyDescent="0.2">
      <c r="A783" s="408"/>
      <c r="B783" s="404"/>
      <c r="C783" s="405"/>
      <c r="D783" s="405"/>
      <c r="E783" s="406"/>
      <c r="F783" s="404"/>
      <c r="G783" s="405"/>
      <c r="H783" s="405"/>
      <c r="I783" s="405"/>
      <c r="J783" s="405"/>
      <c r="K783" s="407"/>
      <c r="L783" s="123"/>
      <c r="M783" s="403" t="str">
        <f t="shared" si="12"/>
        <v/>
      </c>
    </row>
    <row r="784" spans="1:13" ht="14.45" customHeight="1" x14ac:dyDescent="0.2">
      <c r="A784" s="408"/>
      <c r="B784" s="404"/>
      <c r="C784" s="405"/>
      <c r="D784" s="405"/>
      <c r="E784" s="406"/>
      <c r="F784" s="404"/>
      <c r="G784" s="405"/>
      <c r="H784" s="405"/>
      <c r="I784" s="405"/>
      <c r="J784" s="405"/>
      <c r="K784" s="407"/>
      <c r="L784" s="123"/>
      <c r="M784" s="403" t="str">
        <f t="shared" si="12"/>
        <v/>
      </c>
    </row>
    <row r="785" spans="1:13" ht="14.45" customHeight="1" x14ac:dyDescent="0.2">
      <c r="A785" s="408"/>
      <c r="B785" s="404"/>
      <c r="C785" s="405"/>
      <c r="D785" s="405"/>
      <c r="E785" s="406"/>
      <c r="F785" s="404"/>
      <c r="G785" s="405"/>
      <c r="H785" s="405"/>
      <c r="I785" s="405"/>
      <c r="J785" s="405"/>
      <c r="K785" s="407"/>
      <c r="L785" s="123"/>
      <c r="M785" s="403" t="str">
        <f t="shared" si="12"/>
        <v/>
      </c>
    </row>
    <row r="786" spans="1:13" ht="14.45" customHeight="1" x14ac:dyDescent="0.2">
      <c r="A786" s="408"/>
      <c r="B786" s="404"/>
      <c r="C786" s="405"/>
      <c r="D786" s="405"/>
      <c r="E786" s="406"/>
      <c r="F786" s="404"/>
      <c r="G786" s="405"/>
      <c r="H786" s="405"/>
      <c r="I786" s="405"/>
      <c r="J786" s="405"/>
      <c r="K786" s="407"/>
      <c r="L786" s="123"/>
      <c r="M786" s="403" t="str">
        <f t="shared" si="12"/>
        <v/>
      </c>
    </row>
    <row r="787" spans="1:13" ht="14.45" customHeight="1" x14ac:dyDescent="0.2">
      <c r="A787" s="408"/>
      <c r="B787" s="404"/>
      <c r="C787" s="405"/>
      <c r="D787" s="405"/>
      <c r="E787" s="406"/>
      <c r="F787" s="404"/>
      <c r="G787" s="405"/>
      <c r="H787" s="405"/>
      <c r="I787" s="405"/>
      <c r="J787" s="405"/>
      <c r="K787" s="407"/>
      <c r="L787" s="123"/>
      <c r="M787" s="403" t="str">
        <f t="shared" si="12"/>
        <v/>
      </c>
    </row>
    <row r="788" spans="1:13" ht="14.45" customHeight="1" x14ac:dyDescent="0.2">
      <c r="A788" s="408"/>
      <c r="B788" s="404"/>
      <c r="C788" s="405"/>
      <c r="D788" s="405"/>
      <c r="E788" s="406"/>
      <c r="F788" s="404"/>
      <c r="G788" s="405"/>
      <c r="H788" s="405"/>
      <c r="I788" s="405"/>
      <c r="J788" s="405"/>
      <c r="K788" s="407"/>
      <c r="L788" s="123"/>
      <c r="M788" s="403" t="str">
        <f t="shared" si="12"/>
        <v/>
      </c>
    </row>
    <row r="789" spans="1:13" ht="14.45" customHeight="1" x14ac:dyDescent="0.2">
      <c r="A789" s="408"/>
      <c r="B789" s="404"/>
      <c r="C789" s="405"/>
      <c r="D789" s="405"/>
      <c r="E789" s="406"/>
      <c r="F789" s="404"/>
      <c r="G789" s="405"/>
      <c r="H789" s="405"/>
      <c r="I789" s="405"/>
      <c r="J789" s="405"/>
      <c r="K789" s="407"/>
      <c r="L789" s="123"/>
      <c r="M789" s="403" t="str">
        <f t="shared" si="12"/>
        <v/>
      </c>
    </row>
    <row r="790" spans="1:13" ht="14.45" customHeight="1" x14ac:dyDescent="0.2">
      <c r="A790" s="408"/>
      <c r="B790" s="404"/>
      <c r="C790" s="405"/>
      <c r="D790" s="405"/>
      <c r="E790" s="406"/>
      <c r="F790" s="404"/>
      <c r="G790" s="405"/>
      <c r="H790" s="405"/>
      <c r="I790" s="405"/>
      <c r="J790" s="405"/>
      <c r="K790" s="407"/>
      <c r="L790" s="123"/>
      <c r="M790" s="403" t="str">
        <f t="shared" si="12"/>
        <v/>
      </c>
    </row>
    <row r="791" spans="1:13" ht="14.45" customHeight="1" x14ac:dyDescent="0.2">
      <c r="A791" s="408"/>
      <c r="B791" s="404"/>
      <c r="C791" s="405"/>
      <c r="D791" s="405"/>
      <c r="E791" s="406"/>
      <c r="F791" s="404"/>
      <c r="G791" s="405"/>
      <c r="H791" s="405"/>
      <c r="I791" s="405"/>
      <c r="J791" s="405"/>
      <c r="K791" s="407"/>
      <c r="L791" s="123"/>
      <c r="M791" s="403" t="str">
        <f t="shared" si="12"/>
        <v/>
      </c>
    </row>
    <row r="792" spans="1:13" ht="14.45" customHeight="1" x14ac:dyDescent="0.2">
      <c r="A792" s="408"/>
      <c r="B792" s="404"/>
      <c r="C792" s="405"/>
      <c r="D792" s="405"/>
      <c r="E792" s="406"/>
      <c r="F792" s="404"/>
      <c r="G792" s="405"/>
      <c r="H792" s="405"/>
      <c r="I792" s="405"/>
      <c r="J792" s="405"/>
      <c r="K792" s="407"/>
      <c r="L792" s="123"/>
      <c r="M792" s="403" t="str">
        <f t="shared" si="12"/>
        <v/>
      </c>
    </row>
    <row r="793" spans="1:13" ht="14.45" customHeight="1" x14ac:dyDescent="0.2">
      <c r="A793" s="408"/>
      <c r="B793" s="404"/>
      <c r="C793" s="405"/>
      <c r="D793" s="405"/>
      <c r="E793" s="406"/>
      <c r="F793" s="404"/>
      <c r="G793" s="405"/>
      <c r="H793" s="405"/>
      <c r="I793" s="405"/>
      <c r="J793" s="405"/>
      <c r="K793" s="407"/>
      <c r="L793" s="123"/>
      <c r="M793" s="403" t="str">
        <f t="shared" si="12"/>
        <v/>
      </c>
    </row>
    <row r="794" spans="1:13" ht="14.45" customHeight="1" x14ac:dyDescent="0.2">
      <c r="A794" s="408"/>
      <c r="B794" s="404"/>
      <c r="C794" s="405"/>
      <c r="D794" s="405"/>
      <c r="E794" s="406"/>
      <c r="F794" s="404"/>
      <c r="G794" s="405"/>
      <c r="H794" s="405"/>
      <c r="I794" s="405"/>
      <c r="J794" s="405"/>
      <c r="K794" s="407"/>
      <c r="L794" s="123"/>
      <c r="M794" s="403" t="str">
        <f t="shared" si="12"/>
        <v/>
      </c>
    </row>
    <row r="795" spans="1:13" ht="14.45" customHeight="1" x14ac:dyDescent="0.2">
      <c r="A795" s="408"/>
      <c r="B795" s="404"/>
      <c r="C795" s="405"/>
      <c r="D795" s="405"/>
      <c r="E795" s="406"/>
      <c r="F795" s="404"/>
      <c r="G795" s="405"/>
      <c r="H795" s="405"/>
      <c r="I795" s="405"/>
      <c r="J795" s="405"/>
      <c r="K795" s="407"/>
      <c r="L795" s="123"/>
      <c r="M795" s="403" t="str">
        <f t="shared" si="12"/>
        <v/>
      </c>
    </row>
    <row r="796" spans="1:13" ht="14.45" customHeight="1" x14ac:dyDescent="0.2">
      <c r="A796" s="408"/>
      <c r="B796" s="404"/>
      <c r="C796" s="405"/>
      <c r="D796" s="405"/>
      <c r="E796" s="406"/>
      <c r="F796" s="404"/>
      <c r="G796" s="405"/>
      <c r="H796" s="405"/>
      <c r="I796" s="405"/>
      <c r="J796" s="405"/>
      <c r="K796" s="407"/>
      <c r="L796" s="123"/>
      <c r="M796" s="403" t="str">
        <f t="shared" si="12"/>
        <v/>
      </c>
    </row>
    <row r="797" spans="1:13" ht="14.45" customHeight="1" x14ac:dyDescent="0.2">
      <c r="A797" s="408"/>
      <c r="B797" s="404"/>
      <c r="C797" s="405"/>
      <c r="D797" s="405"/>
      <c r="E797" s="406"/>
      <c r="F797" s="404"/>
      <c r="G797" s="405"/>
      <c r="H797" s="405"/>
      <c r="I797" s="405"/>
      <c r="J797" s="405"/>
      <c r="K797" s="407"/>
      <c r="L797" s="123"/>
      <c r="M797" s="403" t="str">
        <f t="shared" si="12"/>
        <v/>
      </c>
    </row>
    <row r="798" spans="1:13" ht="14.45" customHeight="1" x14ac:dyDescent="0.2">
      <c r="A798" s="408"/>
      <c r="B798" s="404"/>
      <c r="C798" s="405"/>
      <c r="D798" s="405"/>
      <c r="E798" s="406"/>
      <c r="F798" s="404"/>
      <c r="G798" s="405"/>
      <c r="H798" s="405"/>
      <c r="I798" s="405"/>
      <c r="J798" s="405"/>
      <c r="K798" s="407"/>
      <c r="L798" s="123"/>
      <c r="M798" s="403" t="str">
        <f t="shared" si="12"/>
        <v/>
      </c>
    </row>
    <row r="799" spans="1:13" ht="14.45" customHeight="1" x14ac:dyDescent="0.2">
      <c r="A799" s="408"/>
      <c r="B799" s="404"/>
      <c r="C799" s="405"/>
      <c r="D799" s="405"/>
      <c r="E799" s="406"/>
      <c r="F799" s="404"/>
      <c r="G799" s="405"/>
      <c r="H799" s="405"/>
      <c r="I799" s="405"/>
      <c r="J799" s="405"/>
      <c r="K799" s="407"/>
      <c r="L799" s="123"/>
      <c r="M799" s="403" t="str">
        <f t="shared" si="12"/>
        <v/>
      </c>
    </row>
    <row r="800" spans="1:13" ht="14.45" customHeight="1" x14ac:dyDescent="0.2">
      <c r="A800" s="408"/>
      <c r="B800" s="404"/>
      <c r="C800" s="405"/>
      <c r="D800" s="405"/>
      <c r="E800" s="406"/>
      <c r="F800" s="404"/>
      <c r="G800" s="405"/>
      <c r="H800" s="405"/>
      <c r="I800" s="405"/>
      <c r="J800" s="405"/>
      <c r="K800" s="407"/>
      <c r="L800" s="123"/>
      <c r="M800" s="403" t="str">
        <f t="shared" si="12"/>
        <v/>
      </c>
    </row>
    <row r="801" spans="1:13" ht="14.45" customHeight="1" x14ac:dyDescent="0.2">
      <c r="A801" s="408"/>
      <c r="B801" s="404"/>
      <c r="C801" s="405"/>
      <c r="D801" s="405"/>
      <c r="E801" s="406"/>
      <c r="F801" s="404"/>
      <c r="G801" s="405"/>
      <c r="H801" s="405"/>
      <c r="I801" s="405"/>
      <c r="J801" s="405"/>
      <c r="K801" s="407"/>
      <c r="L801" s="123"/>
      <c r="M801" s="403" t="str">
        <f t="shared" si="12"/>
        <v/>
      </c>
    </row>
    <row r="802" spans="1:13" ht="14.45" customHeight="1" x14ac:dyDescent="0.2">
      <c r="A802" s="408"/>
      <c r="B802" s="404"/>
      <c r="C802" s="405"/>
      <c r="D802" s="405"/>
      <c r="E802" s="406"/>
      <c r="F802" s="404"/>
      <c r="G802" s="405"/>
      <c r="H802" s="405"/>
      <c r="I802" s="405"/>
      <c r="J802" s="405"/>
      <c r="K802" s="407"/>
      <c r="L802" s="123"/>
      <c r="M802" s="403" t="str">
        <f t="shared" si="12"/>
        <v/>
      </c>
    </row>
    <row r="803" spans="1:13" ht="14.45" customHeight="1" x14ac:dyDescent="0.2">
      <c r="A803" s="408"/>
      <c r="B803" s="404"/>
      <c r="C803" s="405"/>
      <c r="D803" s="405"/>
      <c r="E803" s="406"/>
      <c r="F803" s="404"/>
      <c r="G803" s="405"/>
      <c r="H803" s="405"/>
      <c r="I803" s="405"/>
      <c r="J803" s="405"/>
      <c r="K803" s="407"/>
      <c r="L803" s="123"/>
      <c r="M803" s="403" t="str">
        <f t="shared" si="12"/>
        <v/>
      </c>
    </row>
    <row r="804" spans="1:13" ht="14.45" customHeight="1" x14ac:dyDescent="0.2">
      <c r="A804" s="408"/>
      <c r="B804" s="404"/>
      <c r="C804" s="405"/>
      <c r="D804" s="405"/>
      <c r="E804" s="406"/>
      <c r="F804" s="404"/>
      <c r="G804" s="405"/>
      <c r="H804" s="405"/>
      <c r="I804" s="405"/>
      <c r="J804" s="405"/>
      <c r="K804" s="407"/>
      <c r="L804" s="123"/>
      <c r="M804" s="403" t="str">
        <f t="shared" si="12"/>
        <v/>
      </c>
    </row>
    <row r="805" spans="1:13" ht="14.45" customHeight="1" x14ac:dyDescent="0.2">
      <c r="A805" s="408"/>
      <c r="B805" s="404"/>
      <c r="C805" s="405"/>
      <c r="D805" s="405"/>
      <c r="E805" s="406"/>
      <c r="F805" s="404"/>
      <c r="G805" s="405"/>
      <c r="H805" s="405"/>
      <c r="I805" s="405"/>
      <c r="J805" s="405"/>
      <c r="K805" s="407"/>
      <c r="L805" s="123"/>
      <c r="M805" s="403" t="str">
        <f t="shared" si="12"/>
        <v/>
      </c>
    </row>
    <row r="806" spans="1:13" ht="14.45" customHeight="1" x14ac:dyDescent="0.2">
      <c r="A806" s="408"/>
      <c r="B806" s="404"/>
      <c r="C806" s="405"/>
      <c r="D806" s="405"/>
      <c r="E806" s="406"/>
      <c r="F806" s="404"/>
      <c r="G806" s="405"/>
      <c r="H806" s="405"/>
      <c r="I806" s="405"/>
      <c r="J806" s="405"/>
      <c r="K806" s="407"/>
      <c r="L806" s="123"/>
      <c r="M806" s="403" t="str">
        <f t="shared" si="12"/>
        <v/>
      </c>
    </row>
    <row r="807" spans="1:13" ht="14.45" customHeight="1" x14ac:dyDescent="0.2">
      <c r="A807" s="408"/>
      <c r="B807" s="404"/>
      <c r="C807" s="405"/>
      <c r="D807" s="405"/>
      <c r="E807" s="406"/>
      <c r="F807" s="404"/>
      <c r="G807" s="405"/>
      <c r="H807" s="405"/>
      <c r="I807" s="405"/>
      <c r="J807" s="405"/>
      <c r="K807" s="407"/>
      <c r="L807" s="123"/>
      <c r="M807" s="403" t="str">
        <f t="shared" si="12"/>
        <v/>
      </c>
    </row>
    <row r="808" spans="1:13" ht="14.45" customHeight="1" x14ac:dyDescent="0.2">
      <c r="A808" s="408"/>
      <c r="B808" s="404"/>
      <c r="C808" s="405"/>
      <c r="D808" s="405"/>
      <c r="E808" s="406"/>
      <c r="F808" s="404"/>
      <c r="G808" s="405"/>
      <c r="H808" s="405"/>
      <c r="I808" s="405"/>
      <c r="J808" s="405"/>
      <c r="K808" s="407"/>
      <c r="L808" s="123"/>
      <c r="M808" s="403" t="str">
        <f t="shared" si="12"/>
        <v/>
      </c>
    </row>
    <row r="809" spans="1:13" ht="14.45" customHeight="1" x14ac:dyDescent="0.2">
      <c r="A809" s="408"/>
      <c r="B809" s="404"/>
      <c r="C809" s="405"/>
      <c r="D809" s="405"/>
      <c r="E809" s="406"/>
      <c r="F809" s="404"/>
      <c r="G809" s="405"/>
      <c r="H809" s="405"/>
      <c r="I809" s="405"/>
      <c r="J809" s="405"/>
      <c r="K809" s="407"/>
      <c r="L809" s="123"/>
      <c r="M809" s="403" t="str">
        <f t="shared" si="12"/>
        <v/>
      </c>
    </row>
    <row r="810" spans="1:13" ht="14.45" customHeight="1" x14ac:dyDescent="0.2">
      <c r="A810" s="408"/>
      <c r="B810" s="404"/>
      <c r="C810" s="405"/>
      <c r="D810" s="405"/>
      <c r="E810" s="406"/>
      <c r="F810" s="404"/>
      <c r="G810" s="405"/>
      <c r="H810" s="405"/>
      <c r="I810" s="405"/>
      <c r="J810" s="405"/>
      <c r="K810" s="407"/>
      <c r="L810" s="123"/>
      <c r="M810" s="403" t="str">
        <f t="shared" si="12"/>
        <v/>
      </c>
    </row>
    <row r="811" spans="1:13" ht="14.45" customHeight="1" x14ac:dyDescent="0.2">
      <c r="A811" s="408"/>
      <c r="B811" s="404"/>
      <c r="C811" s="405"/>
      <c r="D811" s="405"/>
      <c r="E811" s="406"/>
      <c r="F811" s="404"/>
      <c r="G811" s="405"/>
      <c r="H811" s="405"/>
      <c r="I811" s="405"/>
      <c r="J811" s="405"/>
      <c r="K811" s="407"/>
      <c r="L811" s="123"/>
      <c r="M811" s="403" t="str">
        <f t="shared" si="12"/>
        <v/>
      </c>
    </row>
    <row r="812" spans="1:13" ht="14.45" customHeight="1" x14ac:dyDescent="0.2">
      <c r="A812" s="408"/>
      <c r="B812" s="404"/>
      <c r="C812" s="405"/>
      <c r="D812" s="405"/>
      <c r="E812" s="406"/>
      <c r="F812" s="404"/>
      <c r="G812" s="405"/>
      <c r="H812" s="405"/>
      <c r="I812" s="405"/>
      <c r="J812" s="405"/>
      <c r="K812" s="407"/>
      <c r="L812" s="123"/>
      <c r="M812" s="403" t="str">
        <f t="shared" si="12"/>
        <v/>
      </c>
    </row>
    <row r="813" spans="1:13" ht="14.45" customHeight="1" x14ac:dyDescent="0.2">
      <c r="A813" s="408"/>
      <c r="B813" s="404"/>
      <c r="C813" s="405"/>
      <c r="D813" s="405"/>
      <c r="E813" s="406"/>
      <c r="F813" s="404"/>
      <c r="G813" s="405"/>
      <c r="H813" s="405"/>
      <c r="I813" s="405"/>
      <c r="J813" s="405"/>
      <c r="K813" s="407"/>
      <c r="L813" s="123"/>
      <c r="M813" s="403" t="str">
        <f t="shared" si="12"/>
        <v/>
      </c>
    </row>
    <row r="814" spans="1:13" ht="14.45" customHeight="1" x14ac:dyDescent="0.2">
      <c r="A814" s="408"/>
      <c r="B814" s="404"/>
      <c r="C814" s="405"/>
      <c r="D814" s="405"/>
      <c r="E814" s="406"/>
      <c r="F814" s="404"/>
      <c r="G814" s="405"/>
      <c r="H814" s="405"/>
      <c r="I814" s="405"/>
      <c r="J814" s="405"/>
      <c r="K814" s="407"/>
      <c r="L814" s="123"/>
      <c r="M814" s="403" t="str">
        <f t="shared" si="12"/>
        <v/>
      </c>
    </row>
    <row r="815" spans="1:13" ht="14.45" customHeight="1" x14ac:dyDescent="0.2">
      <c r="A815" s="408"/>
      <c r="B815" s="404"/>
      <c r="C815" s="405"/>
      <c r="D815" s="405"/>
      <c r="E815" s="406"/>
      <c r="F815" s="404"/>
      <c r="G815" s="405"/>
      <c r="H815" s="405"/>
      <c r="I815" s="405"/>
      <c r="J815" s="405"/>
      <c r="K815" s="407"/>
      <c r="L815" s="123"/>
      <c r="M815" s="403" t="str">
        <f t="shared" si="12"/>
        <v/>
      </c>
    </row>
    <row r="816" spans="1:13" ht="14.45" customHeight="1" x14ac:dyDescent="0.2">
      <c r="A816" s="408"/>
      <c r="B816" s="404"/>
      <c r="C816" s="405"/>
      <c r="D816" s="405"/>
      <c r="E816" s="406"/>
      <c r="F816" s="404"/>
      <c r="G816" s="405"/>
      <c r="H816" s="405"/>
      <c r="I816" s="405"/>
      <c r="J816" s="405"/>
      <c r="K816" s="407"/>
      <c r="L816" s="123"/>
      <c r="M816" s="403" t="str">
        <f t="shared" si="12"/>
        <v/>
      </c>
    </row>
    <row r="817" spans="1:13" ht="14.45" customHeight="1" x14ac:dyDescent="0.2">
      <c r="A817" s="408"/>
      <c r="B817" s="404"/>
      <c r="C817" s="405"/>
      <c r="D817" s="405"/>
      <c r="E817" s="406"/>
      <c r="F817" s="404"/>
      <c r="G817" s="405"/>
      <c r="H817" s="405"/>
      <c r="I817" s="405"/>
      <c r="J817" s="405"/>
      <c r="K817" s="407"/>
      <c r="L817" s="123"/>
      <c r="M817" s="403" t="str">
        <f t="shared" si="12"/>
        <v/>
      </c>
    </row>
    <row r="818" spans="1:13" ht="14.45" customHeight="1" x14ac:dyDescent="0.2">
      <c r="A818" s="408"/>
      <c r="B818" s="404"/>
      <c r="C818" s="405"/>
      <c r="D818" s="405"/>
      <c r="E818" s="406"/>
      <c r="F818" s="404"/>
      <c r="G818" s="405"/>
      <c r="H818" s="405"/>
      <c r="I818" s="405"/>
      <c r="J818" s="405"/>
      <c r="K818" s="407"/>
      <c r="L818" s="123"/>
      <c r="M818" s="40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C52BC220-E858-4233-AD67-7A2CA6AA665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402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38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9" t="s">
        <v>436</v>
      </c>
      <c r="B5" s="410" t="s">
        <v>437</v>
      </c>
      <c r="C5" s="411" t="s">
        <v>236</v>
      </c>
      <c r="D5" s="411" t="s">
        <v>236</v>
      </c>
      <c r="E5" s="411"/>
      <c r="F5" s="411" t="s">
        <v>236</v>
      </c>
      <c r="G5" s="411" t="s">
        <v>236</v>
      </c>
      <c r="H5" s="411" t="s">
        <v>236</v>
      </c>
      <c r="I5" s="412" t="s">
        <v>236</v>
      </c>
      <c r="J5" s="413" t="s">
        <v>54</v>
      </c>
    </row>
    <row r="6" spans="1:10" ht="14.45" customHeight="1" x14ac:dyDescent="0.2">
      <c r="A6" s="409" t="s">
        <v>436</v>
      </c>
      <c r="B6" s="410" t="s">
        <v>438</v>
      </c>
      <c r="C6" s="411">
        <v>6.67286</v>
      </c>
      <c r="D6" s="411">
        <v>6.4590199999999998</v>
      </c>
      <c r="E6" s="411"/>
      <c r="F6" s="411">
        <v>9.4438899999999997</v>
      </c>
      <c r="G6" s="411">
        <v>0</v>
      </c>
      <c r="H6" s="411">
        <v>9.4438899999999997</v>
      </c>
      <c r="I6" s="412" t="s">
        <v>236</v>
      </c>
      <c r="J6" s="413" t="s">
        <v>1</v>
      </c>
    </row>
    <row r="7" spans="1:10" ht="14.45" customHeight="1" x14ac:dyDescent="0.2">
      <c r="A7" s="409" t="s">
        <v>436</v>
      </c>
      <c r="B7" s="410" t="s">
        <v>439</v>
      </c>
      <c r="C7" s="411">
        <v>3.7767599999999999</v>
      </c>
      <c r="D7" s="411">
        <v>1.9359999999999999</v>
      </c>
      <c r="E7" s="411"/>
      <c r="F7" s="411">
        <v>0</v>
      </c>
      <c r="G7" s="411">
        <v>0</v>
      </c>
      <c r="H7" s="411">
        <v>0</v>
      </c>
      <c r="I7" s="412" t="s">
        <v>236</v>
      </c>
      <c r="J7" s="413" t="s">
        <v>1</v>
      </c>
    </row>
    <row r="8" spans="1:10" ht="14.45" customHeight="1" x14ac:dyDescent="0.2">
      <c r="A8" s="409" t="s">
        <v>436</v>
      </c>
      <c r="B8" s="410" t="s">
        <v>440</v>
      </c>
      <c r="C8" s="411">
        <v>10.449619999999999</v>
      </c>
      <c r="D8" s="411">
        <v>8.3950199999999988</v>
      </c>
      <c r="E8" s="411"/>
      <c r="F8" s="411">
        <v>9.4438899999999997</v>
      </c>
      <c r="G8" s="411">
        <v>0</v>
      </c>
      <c r="H8" s="411">
        <v>9.4438899999999997</v>
      </c>
      <c r="I8" s="412" t="s">
        <v>236</v>
      </c>
      <c r="J8" s="413" t="s">
        <v>441</v>
      </c>
    </row>
    <row r="10" spans="1:10" ht="14.45" customHeight="1" x14ac:dyDescent="0.2">
      <c r="A10" s="409" t="s">
        <v>436</v>
      </c>
      <c r="B10" s="410" t="s">
        <v>437</v>
      </c>
      <c r="C10" s="411" t="s">
        <v>236</v>
      </c>
      <c r="D10" s="411" t="s">
        <v>236</v>
      </c>
      <c r="E10" s="411"/>
      <c r="F10" s="411" t="s">
        <v>236</v>
      </c>
      <c r="G10" s="411" t="s">
        <v>236</v>
      </c>
      <c r="H10" s="411" t="s">
        <v>236</v>
      </c>
      <c r="I10" s="412" t="s">
        <v>236</v>
      </c>
      <c r="J10" s="413" t="s">
        <v>54</v>
      </c>
    </row>
    <row r="11" spans="1:10" ht="14.45" customHeight="1" x14ac:dyDescent="0.2">
      <c r="A11" s="409" t="s">
        <v>442</v>
      </c>
      <c r="B11" s="410" t="s">
        <v>443</v>
      </c>
      <c r="C11" s="411" t="s">
        <v>236</v>
      </c>
      <c r="D11" s="411" t="s">
        <v>236</v>
      </c>
      <c r="E11" s="411"/>
      <c r="F11" s="411" t="s">
        <v>236</v>
      </c>
      <c r="G11" s="411" t="s">
        <v>236</v>
      </c>
      <c r="H11" s="411" t="s">
        <v>236</v>
      </c>
      <c r="I11" s="412" t="s">
        <v>236</v>
      </c>
      <c r="J11" s="413" t="s">
        <v>0</v>
      </c>
    </row>
    <row r="12" spans="1:10" ht="14.45" customHeight="1" x14ac:dyDescent="0.2">
      <c r="A12" s="409" t="s">
        <v>442</v>
      </c>
      <c r="B12" s="410" t="s">
        <v>438</v>
      </c>
      <c r="C12" s="411">
        <v>6.67286</v>
      </c>
      <c r="D12" s="411">
        <v>6.4590199999999998</v>
      </c>
      <c r="E12" s="411"/>
      <c r="F12" s="411">
        <v>9.4438899999999997</v>
      </c>
      <c r="G12" s="411">
        <v>0</v>
      </c>
      <c r="H12" s="411">
        <v>9.4438899999999997</v>
      </c>
      <c r="I12" s="412" t="s">
        <v>236</v>
      </c>
      <c r="J12" s="413" t="s">
        <v>1</v>
      </c>
    </row>
    <row r="13" spans="1:10" ht="14.45" customHeight="1" x14ac:dyDescent="0.2">
      <c r="A13" s="409" t="s">
        <v>442</v>
      </c>
      <c r="B13" s="410" t="s">
        <v>439</v>
      </c>
      <c r="C13" s="411">
        <v>3.7767599999999999</v>
      </c>
      <c r="D13" s="411">
        <v>1.9359999999999999</v>
      </c>
      <c r="E13" s="411"/>
      <c r="F13" s="411">
        <v>0</v>
      </c>
      <c r="G13" s="411">
        <v>0</v>
      </c>
      <c r="H13" s="411">
        <v>0</v>
      </c>
      <c r="I13" s="412" t="s">
        <v>236</v>
      </c>
      <c r="J13" s="413" t="s">
        <v>1</v>
      </c>
    </row>
    <row r="14" spans="1:10" ht="14.45" customHeight="1" x14ac:dyDescent="0.2">
      <c r="A14" s="409" t="s">
        <v>442</v>
      </c>
      <c r="B14" s="410" t="s">
        <v>444</v>
      </c>
      <c r="C14" s="411">
        <v>10.449619999999999</v>
      </c>
      <c r="D14" s="411">
        <v>8.3950199999999988</v>
      </c>
      <c r="E14" s="411"/>
      <c r="F14" s="411">
        <v>9.4438899999999997</v>
      </c>
      <c r="G14" s="411">
        <v>0</v>
      </c>
      <c r="H14" s="411">
        <v>9.4438899999999997</v>
      </c>
      <c r="I14" s="412" t="s">
        <v>236</v>
      </c>
      <c r="J14" s="413" t="s">
        <v>445</v>
      </c>
    </row>
    <row r="15" spans="1:10" ht="14.45" customHeight="1" x14ac:dyDescent="0.2">
      <c r="A15" s="409" t="s">
        <v>236</v>
      </c>
      <c r="B15" s="410" t="s">
        <v>236</v>
      </c>
      <c r="C15" s="411" t="s">
        <v>236</v>
      </c>
      <c r="D15" s="411" t="s">
        <v>236</v>
      </c>
      <c r="E15" s="411"/>
      <c r="F15" s="411" t="s">
        <v>236</v>
      </c>
      <c r="G15" s="411" t="s">
        <v>236</v>
      </c>
      <c r="H15" s="411" t="s">
        <v>236</v>
      </c>
      <c r="I15" s="412" t="s">
        <v>236</v>
      </c>
      <c r="J15" s="413" t="s">
        <v>446</v>
      </c>
    </row>
    <row r="16" spans="1:10" ht="14.45" customHeight="1" x14ac:dyDescent="0.2">
      <c r="A16" s="409" t="s">
        <v>436</v>
      </c>
      <c r="B16" s="410" t="s">
        <v>440</v>
      </c>
      <c r="C16" s="411">
        <v>10.449619999999999</v>
      </c>
      <c r="D16" s="411">
        <v>8.3950199999999988</v>
      </c>
      <c r="E16" s="411"/>
      <c r="F16" s="411">
        <v>9.4438899999999997</v>
      </c>
      <c r="G16" s="411">
        <v>0</v>
      </c>
      <c r="H16" s="411">
        <v>9.4438899999999997</v>
      </c>
      <c r="I16" s="412" t="s">
        <v>236</v>
      </c>
      <c r="J16" s="413" t="s">
        <v>441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 xr:uid="{1591775C-24A8-4525-ADCB-482D1AC0DA9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243" bestFit="1" customWidth="1"/>
    <col min="6" max="6" width="18.7109375" style="186" customWidth="1"/>
    <col min="7" max="7" width="5" style="182" customWidth="1"/>
    <col min="8" max="8" width="12.42578125" style="182" hidden="1" customWidth="1" outlineLevel="1"/>
    <col min="9" max="9" width="8.5703125" style="182" hidden="1" customWidth="1" outlineLevel="1"/>
    <col min="10" max="10" width="25.7109375" style="182" customWidth="1" collapsed="1"/>
    <col min="11" max="11" width="8.7109375" style="182" customWidth="1"/>
    <col min="12" max="13" width="7.7109375" style="180" customWidth="1"/>
    <col min="14" max="14" width="12.7109375" style="180" customWidth="1"/>
    <col min="15" max="16384" width="8.85546875" style="104"/>
  </cols>
  <sheetData>
    <row r="1" spans="1:14" ht="18.600000000000001" customHeight="1" thickBot="1" x14ac:dyDescent="0.35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5" customHeight="1" thickBot="1" x14ac:dyDescent="0.25">
      <c r="A2" s="402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5" customHeight="1" thickBot="1" x14ac:dyDescent="0.2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75.098672235796315</v>
      </c>
      <c r="M3" s="74">
        <f>SUBTOTAL(9,M5:M1048576)</f>
        <v>57</v>
      </c>
      <c r="N3" s="75">
        <f>SUBTOTAL(9,N5:N1048576)</f>
        <v>4280.6243174403899</v>
      </c>
    </row>
    <row r="4" spans="1:14" s="181" customFormat="1" ht="14.45" customHeight="1" thickBot="1" x14ac:dyDescent="0.25">
      <c r="A4" s="414" t="s">
        <v>4</v>
      </c>
      <c r="B4" s="415" t="s">
        <v>5</v>
      </c>
      <c r="C4" s="415" t="s">
        <v>0</v>
      </c>
      <c r="D4" s="415" t="s">
        <v>6</v>
      </c>
      <c r="E4" s="416" t="s">
        <v>7</v>
      </c>
      <c r="F4" s="415" t="s">
        <v>1</v>
      </c>
      <c r="G4" s="415" t="s">
        <v>8</v>
      </c>
      <c r="H4" s="415" t="s">
        <v>9</v>
      </c>
      <c r="I4" s="415" t="s">
        <v>10</v>
      </c>
      <c r="J4" s="417" t="s">
        <v>11</v>
      </c>
      <c r="K4" s="417" t="s">
        <v>12</v>
      </c>
      <c r="L4" s="418" t="s">
        <v>118</v>
      </c>
      <c r="M4" s="418" t="s">
        <v>13</v>
      </c>
      <c r="N4" s="419" t="s">
        <v>126</v>
      </c>
    </row>
    <row r="5" spans="1:14" ht="14.45" customHeight="1" x14ac:dyDescent="0.2">
      <c r="A5" s="420" t="s">
        <v>436</v>
      </c>
      <c r="B5" s="421" t="s">
        <v>437</v>
      </c>
      <c r="C5" s="422" t="s">
        <v>442</v>
      </c>
      <c r="D5" s="423" t="s">
        <v>443</v>
      </c>
      <c r="E5" s="424">
        <v>50113001</v>
      </c>
      <c r="F5" s="423" t="s">
        <v>447</v>
      </c>
      <c r="G5" s="422" t="s">
        <v>448</v>
      </c>
      <c r="H5" s="422">
        <v>100982</v>
      </c>
      <c r="I5" s="422">
        <v>982</v>
      </c>
      <c r="J5" s="422" t="s">
        <v>449</v>
      </c>
      <c r="K5" s="422" t="s">
        <v>450</v>
      </c>
      <c r="L5" s="425">
        <v>75.7</v>
      </c>
      <c r="M5" s="425">
        <v>1</v>
      </c>
      <c r="N5" s="426">
        <v>75.7</v>
      </c>
    </row>
    <row r="6" spans="1:14" ht="14.45" customHeight="1" x14ac:dyDescent="0.2">
      <c r="A6" s="427" t="s">
        <v>436</v>
      </c>
      <c r="B6" s="428" t="s">
        <v>437</v>
      </c>
      <c r="C6" s="429" t="s">
        <v>442</v>
      </c>
      <c r="D6" s="430" t="s">
        <v>443</v>
      </c>
      <c r="E6" s="431">
        <v>50113001</v>
      </c>
      <c r="F6" s="430" t="s">
        <v>447</v>
      </c>
      <c r="G6" s="429" t="s">
        <v>448</v>
      </c>
      <c r="H6" s="429">
        <v>397412</v>
      </c>
      <c r="I6" s="429">
        <v>0</v>
      </c>
      <c r="J6" s="429" t="s">
        <v>451</v>
      </c>
      <c r="K6" s="429" t="s">
        <v>452</v>
      </c>
      <c r="L6" s="432">
        <v>206.98999999999998</v>
      </c>
      <c r="M6" s="432">
        <v>3</v>
      </c>
      <c r="N6" s="433">
        <v>620.96999999999991</v>
      </c>
    </row>
    <row r="7" spans="1:14" ht="14.45" customHeight="1" x14ac:dyDescent="0.2">
      <c r="A7" s="427" t="s">
        <v>436</v>
      </c>
      <c r="B7" s="428" t="s">
        <v>437</v>
      </c>
      <c r="C7" s="429" t="s">
        <v>442</v>
      </c>
      <c r="D7" s="430" t="s">
        <v>443</v>
      </c>
      <c r="E7" s="431">
        <v>50113001</v>
      </c>
      <c r="F7" s="430" t="s">
        <v>447</v>
      </c>
      <c r="G7" s="429" t="s">
        <v>448</v>
      </c>
      <c r="H7" s="429">
        <v>394712</v>
      </c>
      <c r="I7" s="429">
        <v>0</v>
      </c>
      <c r="J7" s="429" t="s">
        <v>453</v>
      </c>
      <c r="K7" s="429" t="s">
        <v>454</v>
      </c>
      <c r="L7" s="432">
        <v>28.75</v>
      </c>
      <c r="M7" s="432">
        <v>42</v>
      </c>
      <c r="N7" s="433">
        <v>1207.5</v>
      </c>
    </row>
    <row r="8" spans="1:14" ht="14.45" customHeight="1" x14ac:dyDescent="0.2">
      <c r="A8" s="427" t="s">
        <v>436</v>
      </c>
      <c r="B8" s="428" t="s">
        <v>437</v>
      </c>
      <c r="C8" s="429" t="s">
        <v>442</v>
      </c>
      <c r="D8" s="430" t="s">
        <v>443</v>
      </c>
      <c r="E8" s="431">
        <v>50113001</v>
      </c>
      <c r="F8" s="430" t="s">
        <v>447</v>
      </c>
      <c r="G8" s="429" t="s">
        <v>448</v>
      </c>
      <c r="H8" s="429">
        <v>901176</v>
      </c>
      <c r="I8" s="429">
        <v>1000</v>
      </c>
      <c r="J8" s="429" t="s">
        <v>455</v>
      </c>
      <c r="K8" s="429" t="s">
        <v>456</v>
      </c>
      <c r="L8" s="432">
        <v>75.931545213465739</v>
      </c>
      <c r="M8" s="432">
        <v>1</v>
      </c>
      <c r="N8" s="433">
        <v>75.931545213465739</v>
      </c>
    </row>
    <row r="9" spans="1:14" ht="14.45" customHeight="1" x14ac:dyDescent="0.2">
      <c r="A9" s="427" t="s">
        <v>436</v>
      </c>
      <c r="B9" s="428" t="s">
        <v>437</v>
      </c>
      <c r="C9" s="429" t="s">
        <v>442</v>
      </c>
      <c r="D9" s="430" t="s">
        <v>443</v>
      </c>
      <c r="E9" s="431">
        <v>50113001</v>
      </c>
      <c r="F9" s="430" t="s">
        <v>447</v>
      </c>
      <c r="G9" s="429" t="s">
        <v>448</v>
      </c>
      <c r="H9" s="429">
        <v>920136</v>
      </c>
      <c r="I9" s="429">
        <v>0</v>
      </c>
      <c r="J9" s="429" t="s">
        <v>457</v>
      </c>
      <c r="K9" s="429" t="s">
        <v>458</v>
      </c>
      <c r="L9" s="432">
        <v>687.27873333106027</v>
      </c>
      <c r="M9" s="432">
        <v>1</v>
      </c>
      <c r="N9" s="433">
        <v>687.27873333106027</v>
      </c>
    </row>
    <row r="10" spans="1:14" ht="14.45" customHeight="1" x14ac:dyDescent="0.2">
      <c r="A10" s="427" t="s">
        <v>436</v>
      </c>
      <c r="B10" s="428" t="s">
        <v>437</v>
      </c>
      <c r="C10" s="429" t="s">
        <v>442</v>
      </c>
      <c r="D10" s="430" t="s">
        <v>443</v>
      </c>
      <c r="E10" s="431">
        <v>50113001</v>
      </c>
      <c r="F10" s="430" t="s">
        <v>447</v>
      </c>
      <c r="G10" s="429" t="s">
        <v>448</v>
      </c>
      <c r="H10" s="429">
        <v>900441</v>
      </c>
      <c r="I10" s="429">
        <v>0</v>
      </c>
      <c r="J10" s="429" t="s">
        <v>459</v>
      </c>
      <c r="K10" s="429" t="s">
        <v>460</v>
      </c>
      <c r="L10" s="432">
        <v>200.28507965022973</v>
      </c>
      <c r="M10" s="432">
        <v>1</v>
      </c>
      <c r="N10" s="433">
        <v>200.28507965022973</v>
      </c>
    </row>
    <row r="11" spans="1:14" ht="14.45" customHeight="1" x14ac:dyDescent="0.2">
      <c r="A11" s="427" t="s">
        <v>436</v>
      </c>
      <c r="B11" s="428" t="s">
        <v>437</v>
      </c>
      <c r="C11" s="429" t="s">
        <v>442</v>
      </c>
      <c r="D11" s="430" t="s">
        <v>443</v>
      </c>
      <c r="E11" s="431">
        <v>50113001</v>
      </c>
      <c r="F11" s="430" t="s">
        <v>447</v>
      </c>
      <c r="G11" s="429" t="s">
        <v>448</v>
      </c>
      <c r="H11" s="429">
        <v>900321</v>
      </c>
      <c r="I11" s="429">
        <v>0</v>
      </c>
      <c r="J11" s="429" t="s">
        <v>461</v>
      </c>
      <c r="K11" s="429" t="s">
        <v>236</v>
      </c>
      <c r="L11" s="432">
        <v>136.47947962281717</v>
      </c>
      <c r="M11" s="432">
        <v>2</v>
      </c>
      <c r="N11" s="433">
        <v>272.95895924563433</v>
      </c>
    </row>
    <row r="12" spans="1:14" ht="14.45" customHeight="1" x14ac:dyDescent="0.2">
      <c r="A12" s="427" t="s">
        <v>436</v>
      </c>
      <c r="B12" s="428" t="s">
        <v>437</v>
      </c>
      <c r="C12" s="429" t="s">
        <v>442</v>
      </c>
      <c r="D12" s="430" t="s">
        <v>443</v>
      </c>
      <c r="E12" s="431">
        <v>50113001</v>
      </c>
      <c r="F12" s="430" t="s">
        <v>447</v>
      </c>
      <c r="G12" s="429" t="s">
        <v>448</v>
      </c>
      <c r="H12" s="429">
        <v>207819</v>
      </c>
      <c r="I12" s="429">
        <v>207819</v>
      </c>
      <c r="J12" s="429" t="s">
        <v>462</v>
      </c>
      <c r="K12" s="429" t="s">
        <v>463</v>
      </c>
      <c r="L12" s="432">
        <v>22.3</v>
      </c>
      <c r="M12" s="432">
        <v>1</v>
      </c>
      <c r="N12" s="433">
        <v>22.3</v>
      </c>
    </row>
    <row r="13" spans="1:14" ht="14.45" customHeight="1" thickBot="1" x14ac:dyDescent="0.25">
      <c r="A13" s="434" t="s">
        <v>436</v>
      </c>
      <c r="B13" s="435" t="s">
        <v>437</v>
      </c>
      <c r="C13" s="436" t="s">
        <v>442</v>
      </c>
      <c r="D13" s="437" t="s">
        <v>443</v>
      </c>
      <c r="E13" s="438">
        <v>50113009</v>
      </c>
      <c r="F13" s="437" t="s">
        <v>464</v>
      </c>
      <c r="G13" s="436" t="s">
        <v>448</v>
      </c>
      <c r="H13" s="436">
        <v>59496</v>
      </c>
      <c r="I13" s="436">
        <v>59496</v>
      </c>
      <c r="J13" s="436" t="s">
        <v>465</v>
      </c>
      <c r="K13" s="436" t="s">
        <v>466</v>
      </c>
      <c r="L13" s="439">
        <v>223.54000000000002</v>
      </c>
      <c r="M13" s="439">
        <v>5</v>
      </c>
      <c r="N13" s="440">
        <v>1117.7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DFEE265-1F23-41EB-8042-69DD110569C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6" customWidth="1"/>
    <col min="2" max="2" width="5.42578125" style="180" bestFit="1" customWidth="1"/>
    <col min="3" max="3" width="6.140625" style="180" bestFit="1" customWidth="1"/>
    <col min="4" max="4" width="7.42578125" style="180" bestFit="1" customWidth="1"/>
    <col min="5" max="5" width="6.28515625" style="180" bestFit="1" customWidth="1"/>
    <col min="6" max="6" width="6.28515625" style="183" bestFit="1" customWidth="1"/>
    <col min="7" max="7" width="6.140625" style="183" bestFit="1" customWidth="1"/>
    <col min="8" max="8" width="7.42578125" style="183" bestFit="1" customWidth="1"/>
    <col min="9" max="9" width="6.28515625" style="183" bestFit="1" customWidth="1"/>
    <col min="10" max="10" width="5.42578125" style="180" bestFit="1" customWidth="1"/>
    <col min="11" max="11" width="6.140625" style="180" bestFit="1" customWidth="1"/>
    <col min="12" max="12" width="7.42578125" style="180" bestFit="1" customWidth="1"/>
    <col min="13" max="13" width="6.28515625" style="180" bestFit="1" customWidth="1"/>
    <col min="14" max="14" width="5.28515625" style="183" bestFit="1" customWidth="1"/>
    <col min="15" max="15" width="6.140625" style="183" bestFit="1" customWidth="1"/>
    <col min="16" max="16" width="7.42578125" style="183" bestFit="1" customWidth="1"/>
    <col min="17" max="17" width="6.28515625" style="183" bestFit="1" customWidth="1"/>
    <col min="18" max="16384" width="8.85546875" style="104"/>
  </cols>
  <sheetData>
    <row r="1" spans="1:17" ht="18.600000000000001" customHeight="1" thickBot="1" x14ac:dyDescent="0.35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02" t="s">
        <v>235</v>
      </c>
      <c r="B2" s="187"/>
      <c r="C2" s="187"/>
      <c r="D2" s="187"/>
      <c r="E2" s="187"/>
    </row>
    <row r="3" spans="1:17" ht="14.45" customHeight="1" thickBot="1" x14ac:dyDescent="0.25">
      <c r="A3" s="215" t="s">
        <v>3</v>
      </c>
      <c r="B3" s="219">
        <f>SUM(B6:B1048576)</f>
        <v>54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25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5" customHeight="1" thickBot="1" x14ac:dyDescent="0.2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5" customHeight="1" thickBot="1" x14ac:dyDescent="0.25">
      <c r="A5" s="441" t="s">
        <v>162</v>
      </c>
      <c r="B5" s="442" t="s">
        <v>164</v>
      </c>
      <c r="C5" s="442" t="s">
        <v>165</v>
      </c>
      <c r="D5" s="442" t="s">
        <v>166</v>
      </c>
      <c r="E5" s="443" t="s">
        <v>167</v>
      </c>
      <c r="F5" s="444" t="s">
        <v>164</v>
      </c>
      <c r="G5" s="445" t="s">
        <v>165</v>
      </c>
      <c r="H5" s="445" t="s">
        <v>166</v>
      </c>
      <c r="I5" s="446" t="s">
        <v>167</v>
      </c>
      <c r="J5" s="442" t="s">
        <v>164</v>
      </c>
      <c r="K5" s="442" t="s">
        <v>165</v>
      </c>
      <c r="L5" s="442" t="s">
        <v>166</v>
      </c>
      <c r="M5" s="443" t="s">
        <v>167</v>
      </c>
      <c r="N5" s="444" t="s">
        <v>164</v>
      </c>
      <c r="O5" s="445" t="s">
        <v>165</v>
      </c>
      <c r="P5" s="445" t="s">
        <v>166</v>
      </c>
      <c r="Q5" s="446" t="s">
        <v>167</v>
      </c>
    </row>
    <row r="6" spans="1:17" ht="14.45" customHeight="1" x14ac:dyDescent="0.2">
      <c r="A6" s="452" t="s">
        <v>467</v>
      </c>
      <c r="B6" s="456"/>
      <c r="C6" s="425"/>
      <c r="D6" s="425"/>
      <c r="E6" s="426"/>
      <c r="F6" s="454"/>
      <c r="G6" s="448"/>
      <c r="H6" s="448"/>
      <c r="I6" s="458"/>
      <c r="J6" s="456"/>
      <c r="K6" s="425"/>
      <c r="L6" s="425"/>
      <c r="M6" s="426"/>
      <c r="N6" s="454"/>
      <c r="O6" s="448"/>
      <c r="P6" s="448"/>
      <c r="Q6" s="449"/>
    </row>
    <row r="7" spans="1:17" ht="14.45" customHeight="1" thickBot="1" x14ac:dyDescent="0.25">
      <c r="A7" s="453" t="s">
        <v>468</v>
      </c>
      <c r="B7" s="457">
        <v>54</v>
      </c>
      <c r="C7" s="439"/>
      <c r="D7" s="439"/>
      <c r="E7" s="440"/>
      <c r="F7" s="455">
        <v>1</v>
      </c>
      <c r="G7" s="450">
        <v>0</v>
      </c>
      <c r="H7" s="450">
        <v>0</v>
      </c>
      <c r="I7" s="459">
        <v>0</v>
      </c>
      <c r="J7" s="457">
        <v>25</v>
      </c>
      <c r="K7" s="439"/>
      <c r="L7" s="439"/>
      <c r="M7" s="440"/>
      <c r="N7" s="455">
        <v>1</v>
      </c>
      <c r="O7" s="450">
        <v>0</v>
      </c>
      <c r="P7" s="450">
        <v>0</v>
      </c>
      <c r="Q7" s="4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4CB584F2-8317-4940-8445-1CA4A6CEC92E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2020-06-22T14:21:25Z</dcterms:modified>
</cp:coreProperties>
</file>