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90D6016-A327-4480-8DFF-E1F8874C57EA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1" i="431"/>
  <c r="D19" i="431"/>
  <c r="E13" i="431"/>
  <c r="E21" i="431"/>
  <c r="F15" i="431"/>
  <c r="G9" i="431"/>
  <c r="G17" i="431"/>
  <c r="H11" i="431"/>
  <c r="H19" i="431"/>
  <c r="I13" i="431"/>
  <c r="I21" i="431"/>
  <c r="J15" i="431"/>
  <c r="K9" i="431"/>
  <c r="K17" i="431"/>
  <c r="L11" i="431"/>
  <c r="L19" i="431"/>
  <c r="M13" i="431"/>
  <c r="M21" i="431"/>
  <c r="N15" i="431"/>
  <c r="O9" i="431"/>
  <c r="O17" i="431"/>
  <c r="P11" i="431"/>
  <c r="P19" i="431"/>
  <c r="Q13" i="431"/>
  <c r="Q21" i="431"/>
  <c r="J13" i="431"/>
  <c r="C10" i="431"/>
  <c r="C18" i="431"/>
  <c r="D12" i="431"/>
  <c r="D20" i="431"/>
  <c r="E14" i="431"/>
  <c r="E22" i="431"/>
  <c r="F16" i="431"/>
  <c r="G10" i="431"/>
  <c r="G18" i="431"/>
  <c r="H12" i="431"/>
  <c r="H20" i="431"/>
  <c r="I14" i="431"/>
  <c r="I22" i="431"/>
  <c r="J16" i="431"/>
  <c r="K10" i="431"/>
  <c r="K18" i="431"/>
  <c r="L12" i="431"/>
  <c r="L20" i="431"/>
  <c r="M14" i="431"/>
  <c r="M22" i="431"/>
  <c r="N16" i="431"/>
  <c r="O10" i="431"/>
  <c r="O18" i="431"/>
  <c r="P12" i="431"/>
  <c r="Q14" i="431"/>
  <c r="Q22" i="431"/>
  <c r="K15" i="431"/>
  <c r="P17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N9" i="431"/>
  <c r="N17" i="431"/>
  <c r="O11" i="431"/>
  <c r="O19" i="431"/>
  <c r="P13" i="431"/>
  <c r="P21" i="431"/>
  <c r="Q15" i="431"/>
  <c r="J21" i="431"/>
  <c r="Q11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C15" i="431"/>
  <c r="E11" i="431"/>
  <c r="F13" i="431"/>
  <c r="H9" i="431"/>
  <c r="L9" i="431"/>
  <c r="M19" i="431"/>
  <c r="N21" i="431"/>
  <c r="Q19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M17" i="431"/>
  <c r="N11" i="431"/>
  <c r="N19" i="431"/>
  <c r="O13" i="431"/>
  <c r="O21" i="431"/>
  <c r="P15" i="431"/>
  <c r="Q9" i="431"/>
  <c r="Q17" i="431"/>
  <c r="D17" i="431"/>
  <c r="F21" i="431"/>
  <c r="I19" i="431"/>
  <c r="M11" i="431"/>
  <c r="P9" i="431"/>
  <c r="C14" i="431"/>
  <c r="C22" i="431"/>
  <c r="D16" i="431"/>
  <c r="E10" i="431"/>
  <c r="E18" i="431"/>
  <c r="F12" i="431"/>
  <c r="F20" i="431"/>
  <c r="G14" i="431"/>
  <c r="G22" i="431"/>
  <c r="H16" i="431"/>
  <c r="I10" i="431"/>
  <c r="I18" i="431"/>
  <c r="J12" i="431"/>
  <c r="J20" i="431"/>
  <c r="K14" i="431"/>
  <c r="K22" i="431"/>
  <c r="L16" i="431"/>
  <c r="M10" i="431"/>
  <c r="M18" i="431"/>
  <c r="N12" i="431"/>
  <c r="N20" i="431"/>
  <c r="O14" i="431"/>
  <c r="O22" i="431"/>
  <c r="P16" i="431"/>
  <c r="Q10" i="431"/>
  <c r="Q18" i="431"/>
  <c r="D9" i="431"/>
  <c r="E19" i="431"/>
  <c r="G15" i="431"/>
  <c r="H17" i="431"/>
  <c r="L17" i="431"/>
  <c r="N13" i="431"/>
  <c r="O15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P20" i="431"/>
  <c r="I11" i="431"/>
  <c r="S20" i="431" l="1"/>
  <c r="R20" i="431"/>
  <c r="S12" i="431"/>
  <c r="R12" i="431"/>
  <c r="R18" i="431"/>
  <c r="S18" i="431"/>
  <c r="S10" i="431"/>
  <c r="R10" i="431"/>
  <c r="S17" i="431"/>
  <c r="R17" i="431"/>
  <c r="S9" i="431"/>
  <c r="R9" i="431"/>
  <c r="S19" i="431"/>
  <c r="R19" i="431"/>
  <c r="R16" i="431"/>
  <c r="S16" i="431"/>
  <c r="S11" i="431"/>
  <c r="R11" i="431"/>
  <c r="S15" i="431"/>
  <c r="R15" i="431"/>
  <c r="S22" i="431"/>
  <c r="R22" i="431"/>
  <c r="S14" i="431"/>
  <c r="R14" i="431"/>
  <c r="S21" i="431"/>
  <c r="R21" i="431"/>
  <c r="S13" i="431"/>
  <c r="R13" i="431"/>
  <c r="A18" i="414"/>
  <c r="H8" i="431"/>
  <c r="L8" i="431"/>
  <c r="K8" i="431"/>
  <c r="M8" i="431"/>
  <c r="I8" i="431"/>
  <c r="J8" i="431"/>
  <c r="Q8" i="431"/>
  <c r="G8" i="431"/>
  <c r="D8" i="431"/>
  <c r="F8" i="431"/>
  <c r="C8" i="431"/>
  <c r="P8" i="431"/>
  <c r="N8" i="431"/>
  <c r="E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3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2" i="414"/>
  <c r="A14" i="414"/>
  <c r="A15" i="414"/>
  <c r="A4" i="414"/>
  <c r="A6" i="339" l="1"/>
  <c r="A5" i="339"/>
  <c r="C15" i="414"/>
  <c r="D18" i="414"/>
  <c r="D4" i="414"/>
  <c r="C18" i="414"/>
  <c r="D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Q3" i="347" s="1"/>
  <c r="N3" i="220"/>
  <c r="L3" i="220" s="1"/>
  <c r="D23" i="414"/>
  <c r="C23" i="414"/>
  <c r="U3" i="347" l="1"/>
  <c r="I12" i="339"/>
  <c r="I13" i="339" s="1"/>
  <c r="H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G15" i="339"/>
  <c r="H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<sst xmlns="http://schemas.openxmlformats.org/spreadsheetml/2006/main" count="8944" uniqueCount="1439">
  <si>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</si>
  <si>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</si>
  <si>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</si>
  <si>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</si>
  <si>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</si>
  <si>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</si>
  <si>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</si>
  <si>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</si>
  <si>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</si>
  <si>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</si>
  <si>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</si>
  <si>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</si>
  <si>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</si>
  <si>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</si>
  <si>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</si>
  <si>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</si>
  <si>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</si>
  <si>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</si>
  <si>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</si>
  <si>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</si>
  <si>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</si>
  <si>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</si>
  <si>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</si>
  <si>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</si>
  <si>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</si>
  <si>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</si>
  <si>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</si>
  <si>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</si>
  <si>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</si>
  <si>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</si>
  <si>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</si>
  <si>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</si>
  <si>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</si>
  <si>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</si>
  <si>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</si>
  <si>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</si>
  <si>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</si>
  <si>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</si>
  <si>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</si>
  <si>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</si>
  <si>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</si>
  <si>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</si>
  <si>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</si>
  <si>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</si>
  <si>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</si>
  <si>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</si>
  <si>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</si>
  <si>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</si>
  <si>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</si>
  <si>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</si>
  <si>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</si>
  <si>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</si>
  <si>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</si>
  <si>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</si>
  <si>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</si>
  <si>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</si>
  <si>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</si>
  <si>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</si>
  <si>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</si>
  <si>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</si>
  <si>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</si>
  <si>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</si>
  <si>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</si>
  <si>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</si>
  <si>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</si>
  <si>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</si>
  <si>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</si>
  <si>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</si>
  <si>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</si>
  <si>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</si>
  <si>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</si>
  <si>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</si>
  <si>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</si>
  <si>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</si>
  <si>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</si>
  <si>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</si>
  <si>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</si>
  <si>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</si>
  <si>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</si>
  <si>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</si>
  <si>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</si>
  <si>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</si>
  <si>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</si>
  <si>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</si>
  <si>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</si>
  <si>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</si>
  <si>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</si>
  <si>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</si>
  <si>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</si>
  <si>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</si>
  <si>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</si>
  <si>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</si>
  <si>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</si>
  <si>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</si>
  <si>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</si>
  <si>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</si>
  <si>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</si>
  <si>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</si>
  <si>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</si>
  <si>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</si>
  <si>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</si>
  <si>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</si>
  <si>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</si>
  <si>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</si>
  <si>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</si>
  <si>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</si>
  <si>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</si>
  <si>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</si>
  <si>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</si>
  <si>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</si>
  <si>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</si>
  <si>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</si>
  <si>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</si>
  <si>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</si>
  <si>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</si>
  <si>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</si>
  <si>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</si>
  <si>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</si>
  <si>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</si>
  <si>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</si>
  <si>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</si>
  <si>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</si>
  <si>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</si>
  <si>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</si>
  <si>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</si>
  <si>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</si>
  <si>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</si>
  <si>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</si>
  <si>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</si>
  <si>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</si>
  <si>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</si>
  <si>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</si>
  <si>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</si>
  <si>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</si>
  <si>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</si>
  <si>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</si>
  <si>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</si>
  <si>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</si>
  <si>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</si>
  <si>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</si>
  <si>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</si>
  <si>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</si>
  <si>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</si>
  <si>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</si>
  <si>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</si>
  <si>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</si>
  <si>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</si>
  <si>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</si>
  <si>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</si>
  <si>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</si>
  <si>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</si>
  <si>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</si>
  <si>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</si>
  <si>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</si>
  <si>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</si>
  <si>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</si>
  <si>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</si>
  <si>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</si>
  <si>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</si>
  <si>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</si>
  <si>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</si>
  <si>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</si>
  <si>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</si>
  <si>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</si>
  <si>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</si>
  <si>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</si>
  <si>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</si>
  <si>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</si>
  <si>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</si>
  <si>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</si>
  <si>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</si>
  <si>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</si>
  <si>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</si>
  <si>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</si>
  <si>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</si>
  <si>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</si>
  <si>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</si>
  <si>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</si>
  <si>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</si>
  <si>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</si>
  <si>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</si>
  <si>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</si>
  <si>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</si>
  <si>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</si>
  <si>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</si>
  <si>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</si>
  <si>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</si>
  <si>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</si>
  <si>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</si>
  <si>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</si>
  <si>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</si>
  <si>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</si>
  <si>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</si>
  <si>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</si>
  <si>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</si>
  <si>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</si>
  <si>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</si>
  <si>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</si>
  <si>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</si>
  <si>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</si>
  <si>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</si>
  <si>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</si>
  <si>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</si>
  <si>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</si>
  <si>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</si>
  <si>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</si>
  <si>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</si>
  <si>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</si>
  <si>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</si>
  <si>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</si>
  <si>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</si>
  <si>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</si>
  <si>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</si>
  <si>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</si>
  <si>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</si>
  <si>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</si>
  <si>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</si>
  <si>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</si>
  <si>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</si>
  <si>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</si>
  <si>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</si>
  <si>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</si>
  <si>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</si>
  <si>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</si>
  <si>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</si>
  <si>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</si>
  <si>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</si>
  <si>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</si>
  <si>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</si>
  <si>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</si>
  <si>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</si>
  <si>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</si>
  <si>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</si>
  <si>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</si>
  <si>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</si>
  <si>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</si>
  <si>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</si>
  <si>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</si>
  <si>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</si>
  <si>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</si>
  <si>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</si>
  <si>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</si>
  <si>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</si>
  <si>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</si>
  <si>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</si>
  <si>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</si>
  <si>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</si>
  <si>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</si>
  <si>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</si>
  <si>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</si>
  <si>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</si>
  <si>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</si>
  <si>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</si>
  <si>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</si>
  <si>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</si>
  <si>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</si>
  <si>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</si>
  <si>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</si>
  <si>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</si>
  <si>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</si>
  <si>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</si>
  <si>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</si>
  <si>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</si>
  <si>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</si>
  <si>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</si>
  <si>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imunologie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</si>
  <si>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</si>
  <si>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</si>
  <si>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</si>
  <si>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</si>
  <si>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</si>
  <si>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</si>
  <si>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</si>
  <si>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</si>
  <si>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</si>
  <si>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50113009     Léky - RTG diagnostika ZUL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</si>
  <si>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</si>
  <si>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</si>
  <si>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</si>
  <si>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</si>
  <si>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</si>
  <si>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</si>
  <si>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</si>
  <si>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</si>
  <si>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</si>
  <si>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</si>
  <si>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</si>
  <si>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</si>
  <si>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</si>
  <si>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</si>
  <si>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</si>
  <si>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</si>
  <si>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</si>
  <si>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</si>
  <si>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</si>
  <si>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</si>
  <si>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</si>
  <si>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</si>
  <si>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50118004     ND - zdravotní techn. (OSBTK, vč.metrologa)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</si>
  <si>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</si>
  <si>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</si>
  <si>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</si>
  <si>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</si>
  <si>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</si>
  <si>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</si>
  <si>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</si>
  <si>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</si>
  <si>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</si>
  <si>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</si>
  <si>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</si>
  <si>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</si>
  <si>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</si>
  <si>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</si>
  <si>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</si>
  <si>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</si>
  <si>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</si>
  <si>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</si>
  <si>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</si>
  <si>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</si>
  <si>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</si>
  <si>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</si>
  <si>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</si>
  <si>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</si>
  <si>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</si>
  <si>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</si>
  <si>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</si>
  <si>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</si>
  <si>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</si>
  <si>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</si>
  <si>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</si>
  <si>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</si>
  <si>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</si>
  <si>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</si>
  <si>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</si>
  <si>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</si>
  <si>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</si>
  <si>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</si>
  <si>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</si>
  <si>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</si>
  <si>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</si>
  <si>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</si>
  <si>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</si>
  <si>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</si>
  <si>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</si>
  <si>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</si>
  <si>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</si>
  <si>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</si>
  <si>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</si>
  <si>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</si>
  <si>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</si>
  <si>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</si>
  <si>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</si>
  <si>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</si>
  <si>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</si>
  <si>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</si>
  <si>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</si>
  <si>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</si>
  <si>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</si>
  <si>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</si>
  <si>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</si>
  <si>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</si>
  <si>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</si>
  <si>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</si>
  <si>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</si>
  <si>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</si>
  <si>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</si>
  <si>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</si>
  <si>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</si>
  <si>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</si>
  <si>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</si>
  <si>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</si>
  <si>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</si>
  <si>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</si>
  <si>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</si>
  <si>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</si>
  <si>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</si>
  <si>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</si>
  <si>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</si>
  <si>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</si>
  <si>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</si>
  <si>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</si>
  <si>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</si>
  <si>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</si>
  <si>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</si>
  <si>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54921     Odměny dárcům</t>
  </si>
  <si>
    <t xml:space="preserve">                    54921000     Odměny dárcům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</si>
  <si>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</si>
  <si>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</si>
  <si>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</si>
  <si>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</si>
  <si>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</si>
  <si>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</si>
  <si>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</si>
  <si>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</si>
  <si>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</si>
  <si>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</si>
  <si>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</si>
  <si>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</si>
  <si>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</si>
  <si>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</si>
  <si>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</si>
  <si>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</si>
  <si>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</si>
  <si>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</si>
  <si>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</si>
  <si>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</si>
  <si>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</si>
  <si>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</si>
  <si>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55804080     DDHM - výpočetní technika (vecné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</si>
  <si>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</si>
  <si>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</si>
  <si>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</si>
  <si>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</si>
  <si>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</si>
  <si>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</si>
  <si>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</si>
  <si>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</si>
  <si>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</si>
  <si>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</si>
  <si>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</si>
  <si>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</si>
  <si>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</si>
  <si>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</si>
  <si>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</si>
  <si>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</si>
  <si>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</si>
  <si>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</si>
  <si>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</si>
  <si>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</si>
  <si>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</si>
  <si>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</si>
  <si>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</si>
  <si>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</si>
  <si>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</si>
  <si>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</si>
  <si>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</si>
  <si>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</si>
  <si>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</si>
  <si>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</si>
  <si>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</si>
  <si>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</si>
  <si>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</si>
  <si>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</si>
  <si>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</si>
  <si>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</si>
  <si>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</si>
  <si>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</si>
  <si>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</si>
  <si>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</si>
  <si>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</si>
  <si>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</si>
  <si>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</si>
  <si>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</si>
  <si>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</si>
  <si>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</si>
  <si>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</si>
  <si>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</si>
  <si>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</si>
  <si>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</si>
  <si>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</si>
  <si>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</si>
  <si>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</si>
  <si>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</si>
  <si>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</si>
  <si>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</si>
  <si>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</si>
  <si>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</si>
  <si>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</si>
  <si>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</si>
  <si>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</si>
  <si>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</si>
  <si>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</si>
  <si>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41</t>
  </si>
  <si>
    <t>IMUNO: Ústav imunologie</t>
  </si>
  <si>
    <t>50113001 - léky - paušál (LEK)</t>
  </si>
  <si>
    <t>50113009 - léky - RTG diagnostika ZUL (LEK)</t>
  </si>
  <si>
    <t>IMUNO: Ústav imunologie Celkem</t>
  </si>
  <si>
    <t>SumaKL</t>
  </si>
  <si>
    <t>4141</t>
  </si>
  <si>
    <t>IMUNO: imunologie - laboratoř</t>
  </si>
  <si>
    <t>IMUNO: imunologie - laboratoř Celkem</t>
  </si>
  <si>
    <t>SumaNS</t>
  </si>
  <si>
    <t>mezeraNS</t>
  </si>
  <si>
    <t>léky - paušál (LEK)</t>
  </si>
  <si>
    <t>O</t>
  </si>
  <si>
    <t>Carbo medicinalis PharmaSwiss tbl.20</t>
  </si>
  <si>
    <t>Carbofit prášek 25g Čárkll</t>
  </si>
  <si>
    <t>IR  0.9%SOD.CHLOR.FOR IRR. 6X1000 ML</t>
  </si>
  <si>
    <t>Fres. Versylene</t>
  </si>
  <si>
    <t>IR  AQUA STERILE OPLACH.1x1000 ml ECOTAINER</t>
  </si>
  <si>
    <t>IR OPLACH BBRAUN</t>
  </si>
  <si>
    <t>IR  AQUA STERILE OPLACH.6x1000 ml</t>
  </si>
  <si>
    <t>IR OPLACH-FRESENIUS</t>
  </si>
  <si>
    <t>IR AC.BORICI AQ.OPHTAL.50 ML</t>
  </si>
  <si>
    <t>IR OČNI VODA 50 ml</t>
  </si>
  <si>
    <t>SEPTONEX</t>
  </si>
  <si>
    <t>SPR 1X45ML</t>
  </si>
  <si>
    <t>léky - RTG diagnostika ZUL (LEK)</t>
  </si>
  <si>
    <t>TELEBRIX GASTRO</t>
  </si>
  <si>
    <t>POR+RCT SOL 1X100ML/30GM I</t>
  </si>
  <si>
    <t>41 - IMUNO: Ústav imunologie</t>
  </si>
  <si>
    <t>4141 - IMUNO: imunologie - laboratoř</t>
  </si>
  <si>
    <t>Ústav imunologie</t>
  </si>
  <si>
    <t>HVLP</t>
  </si>
  <si>
    <t>89301415</t>
  </si>
  <si>
    <t>Laboratoř imunologie Celkem</t>
  </si>
  <si>
    <t>Ústav imunologie Celkem</t>
  </si>
  <si>
    <t>* Legenda</t>
  </si>
  <si>
    <t>DIAPZT = Pomůcky pro diabetiky, jejichž název začíná slovem "Pumpa"</t>
  </si>
  <si>
    <t>Heřmanová Zuzana</t>
  </si>
  <si>
    <t>Mrázek František</t>
  </si>
  <si>
    <t>ERYTHROMYCIN, KOMBINACE</t>
  </si>
  <si>
    <t>173199</t>
  </si>
  <si>
    <t>ZINERYT</t>
  </si>
  <si>
    <t>40MG/ML+12MG/ML DRM PLQ SOL 1+1X90ML</t>
  </si>
  <si>
    <t>KOMPLEX ŽELEZA S ISOMALTOSOU A KYSELINA LISTOVÁ</t>
  </si>
  <si>
    <t>16593</t>
  </si>
  <si>
    <t>MALTOFER FOL TABLETY</t>
  </si>
  <si>
    <t>100MG/0,35MG TBL MND 30</t>
  </si>
  <si>
    <t>PERINDOPRIL A AMLODIPIN</t>
  </si>
  <si>
    <t>124093</t>
  </si>
  <si>
    <t>PRESTANCE</t>
  </si>
  <si>
    <t>5MG/5MG TBL NOB 120(4X30)</t>
  </si>
  <si>
    <t>PERINDOPRIL A DIURETIKA</t>
  </si>
  <si>
    <t>122690</t>
  </si>
  <si>
    <t>PRESTARIUM NEO COMBI</t>
  </si>
  <si>
    <t>5MG/1,25MG TBL FLM 90(3X30)</t>
  </si>
  <si>
    <t>Laboratoř imunologie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</si>
  <si>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</si>
  <si>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</si>
  <si>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</si>
  <si>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C09BB04 - PERINDOPRIL A AMLODIPIN</t>
  </si>
  <si>
    <t>C09BB04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</si>
  <si>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</si>
  <si>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</si>
  <si>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</si>
  <si>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</si>
  <si>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</si>
  <si>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</si>
  <si>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</si>
  <si>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</si>
  <si>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</si>
  <si>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</si>
  <si>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DI290</t>
  </si>
  <si>
    <t>48.48 Access Array Loading Reagent Kit with Control Line Fluid10 IFCs</t>
  </si>
  <si>
    <t>DC965</t>
  </si>
  <si>
    <t>AGAROSE SERVA FOR DNA ELECTROPHORESIS</t>
  </si>
  <si>
    <t>DA944</t>
  </si>
  <si>
    <t>Agencourt AMPure XP 5 ml kit</t>
  </si>
  <si>
    <t>DI509</t>
  </si>
  <si>
    <t>Alex kit</t>
  </si>
  <si>
    <t>DE113</t>
  </si>
  <si>
    <t>AlleleSEQR DQB1 (25 tests)</t>
  </si>
  <si>
    <t>DE017</t>
  </si>
  <si>
    <t>AlleleSEQR DRB-1 (25 tests)</t>
  </si>
  <si>
    <t>DD559</t>
  </si>
  <si>
    <t>AlleleSEQR HLA-A (25 testĹŻ)</t>
  </si>
  <si>
    <t>DE018</t>
  </si>
  <si>
    <t>AlleleSEQR HLA-B (25 tests)</t>
  </si>
  <si>
    <t>DE114</t>
  </si>
  <si>
    <t>AlleleSEQR HLA-C (25 tests)</t>
  </si>
  <si>
    <t>DH660</t>
  </si>
  <si>
    <t>Allergen i216. rAPI m 5, Honey bee</t>
  </si>
  <si>
    <t>DD569</t>
  </si>
  <si>
    <t>ANCA+GBM (MPO/PR3/GBM)</t>
  </si>
  <si>
    <t>DE600</t>
  </si>
  <si>
    <t>Anode Buffer Container (ABC) 3500 Series 4 ks</t>
  </si>
  <si>
    <t>DA635</t>
  </si>
  <si>
    <t>ANTI-dsDNA IgG</t>
  </si>
  <si>
    <t>DB997</t>
  </si>
  <si>
    <t>ANTI-EINZELSTRANG DNA</t>
  </si>
  <si>
    <t>DC554</t>
  </si>
  <si>
    <t>Anti-IgE ImmunoCAPĹ› f. UNICAP</t>
  </si>
  <si>
    <t>DD618</t>
  </si>
  <si>
    <t>Anti-MPO (P-ANCA)</t>
  </si>
  <si>
    <t>DB382</t>
  </si>
  <si>
    <t>Anti-Nucleosome</t>
  </si>
  <si>
    <t>DD619</t>
  </si>
  <si>
    <t>Anti-PR3 (C-ANCA)</t>
  </si>
  <si>
    <t>DF586</t>
  </si>
  <si>
    <t>Anti-tissue Transglutaminase IgA</t>
  </si>
  <si>
    <t>DA634</t>
  </si>
  <si>
    <t>Anti-tissue Transglutaminase IgG</t>
  </si>
  <si>
    <t>DB356</t>
  </si>
  <si>
    <t>APC/Cy7 anti-human CD19</t>
  </si>
  <si>
    <t>DD402</t>
  </si>
  <si>
    <t>ASCA - A</t>
  </si>
  <si>
    <t>DD998</t>
  </si>
  <si>
    <t>BD FACS 7-Color Setup Beads</t>
  </si>
  <si>
    <t>DD271</t>
  </si>
  <si>
    <t>BN II ADITIV 100 ml</t>
  </si>
  <si>
    <t>DD153</t>
  </si>
  <si>
    <t>BORIC ACID FOR MOLECULAR BIOLOGY 1kg</t>
  </si>
  <si>
    <t>DI873</t>
  </si>
  <si>
    <t>Briliant violet 421 anti-human CD154</t>
  </si>
  <si>
    <t>DC417</t>
  </si>
  <si>
    <t>BSA 22%</t>
  </si>
  <si>
    <t>DB890</t>
  </si>
  <si>
    <t>C1 PENICILLOYL G</t>
  </si>
  <si>
    <t>DB891</t>
  </si>
  <si>
    <t>C2 PENICILLOYL V</t>
  </si>
  <si>
    <t>DB892</t>
  </si>
  <si>
    <t>C5 AMPICILLOYL</t>
  </si>
  <si>
    <t>DC494</t>
  </si>
  <si>
    <t>C6 AMOXICILLOYL</t>
  </si>
  <si>
    <t>DE644</t>
  </si>
  <si>
    <t>Cathode Buffer Container (CBC) 3500 Series</t>
  </si>
  <si>
    <t>DB613</t>
  </si>
  <si>
    <t>CD19 APC</t>
  </si>
  <si>
    <t>DB410</t>
  </si>
  <si>
    <t>CD3 APC</t>
  </si>
  <si>
    <t>DB215</t>
  </si>
  <si>
    <t>CD3/CD16+CD56</t>
  </si>
  <si>
    <t>DF098</t>
  </si>
  <si>
    <t>CD3-FITC/CD16+56-PE/CD45-PerCP/CD19-APC Reagent (1mLĂ—1)</t>
  </si>
  <si>
    <t>DF097</t>
  </si>
  <si>
    <t>CD3-FITC/CD8-PE/CD45-PerCP/ CD4-APC Reagent (1mLĂ—1)</t>
  </si>
  <si>
    <t>DC101</t>
  </si>
  <si>
    <t>CD4/CD8</t>
  </si>
  <si>
    <t>DI794</t>
  </si>
  <si>
    <t>CD42d Antibody (G-11)</t>
  </si>
  <si>
    <t>DC913</t>
  </si>
  <si>
    <t>CD49B VLA2 PURIF.</t>
  </si>
  <si>
    <t>DG813</t>
  </si>
  <si>
    <t>Cleaner SCS</t>
  </si>
  <si>
    <t>DI716</t>
  </si>
  <si>
    <t>COUNTBRIGHT ABSOLUTE COUNTING, 5 ml</t>
  </si>
  <si>
    <t>800930</t>
  </si>
  <si>
    <t>-D Sterile water 1000 ml PP kod 3553957</t>
  </si>
  <si>
    <t>DB871</t>
  </si>
  <si>
    <t>D1 DERMATOPHAGOIDES PTERONYSSI</t>
  </si>
  <si>
    <t>DB872</t>
  </si>
  <si>
    <t>D2 DERMATOPHAGOIDES FARINAE</t>
  </si>
  <si>
    <t>804536</t>
  </si>
  <si>
    <t xml:space="preserve">-Diagnostikum připr. </t>
  </si>
  <si>
    <t>DI669</t>
  </si>
  <si>
    <t>DILUENS 5000 ML (IMU)</t>
  </si>
  <si>
    <t>DI998</t>
  </si>
  <si>
    <t>DiOS RT PCR kit 192 r</t>
  </si>
  <si>
    <t>DF535</t>
  </si>
  <si>
    <t>DMSO 50 ml</t>
  </si>
  <si>
    <t>DG379</t>
  </si>
  <si>
    <t>Doprava 21%</t>
  </si>
  <si>
    <t>DB876</t>
  </si>
  <si>
    <t>E1 CAT DANDER</t>
  </si>
  <si>
    <t>DB881</t>
  </si>
  <si>
    <t>E213 PARROT FEATHERS</t>
  </si>
  <si>
    <t>DB879</t>
  </si>
  <si>
    <t>E5 DOG DANDER</t>
  </si>
  <si>
    <t>DE025</t>
  </si>
  <si>
    <t>E70 GOOSE FEATHERS</t>
  </si>
  <si>
    <t>DC232</t>
  </si>
  <si>
    <t>e82 Rabbit epithelium</t>
  </si>
  <si>
    <t>DB882</t>
  </si>
  <si>
    <t>E84 HAMSTER EPITHELIUM</t>
  </si>
  <si>
    <t>DF821</t>
  </si>
  <si>
    <t>EIA Gliadin DA IgA</t>
  </si>
  <si>
    <t>DF822</t>
  </si>
  <si>
    <t>EIA Gliadin DA IgG</t>
  </si>
  <si>
    <t>DG008</t>
  </si>
  <si>
    <t>EIA Milk IgA</t>
  </si>
  <si>
    <t>DG009</t>
  </si>
  <si>
    <t>EIA Milk IgG</t>
  </si>
  <si>
    <t>DG393</t>
  </si>
  <si>
    <t>Ethanol 96%</t>
  </si>
  <si>
    <t>DC166</t>
  </si>
  <si>
    <t>ETHANOL 99,5%,  P.A.</t>
  </si>
  <si>
    <t>DA211</t>
  </si>
  <si>
    <t>Exonuclease I (Exo I) 4000 u</t>
  </si>
  <si>
    <t>DH126</t>
  </si>
  <si>
    <t>EXOSAP-IT for PCR Product Cleanup 100r</t>
  </si>
  <si>
    <t>DB895</t>
  </si>
  <si>
    <t>F1 EGG WHITE</t>
  </si>
  <si>
    <t>DD450</t>
  </si>
  <si>
    <t>F12 PEA</t>
  </si>
  <si>
    <t>DB910</t>
  </si>
  <si>
    <t>F13 PEANUT</t>
  </si>
  <si>
    <t>DB908</t>
  </si>
  <si>
    <t>F14 SOYA BEAN</t>
  </si>
  <si>
    <t>DB909</t>
  </si>
  <si>
    <t>F17 HAZEL NUT</t>
  </si>
  <si>
    <t>DB896</t>
  </si>
  <si>
    <t>F2 MILK</t>
  </si>
  <si>
    <t>DD446</t>
  </si>
  <si>
    <t>F20 ALMOND</t>
  </si>
  <si>
    <t>DC187</t>
  </si>
  <si>
    <t>F218 PAPRIKA/SWEET PEPPER</t>
  </si>
  <si>
    <t>DC290</t>
  </si>
  <si>
    <t>F224 POPPY SEED</t>
  </si>
  <si>
    <t>DD441</t>
  </si>
  <si>
    <t>F237*APRICOT/PRUNUS ARMENIACA/</t>
  </si>
  <si>
    <t>DC183</t>
  </si>
  <si>
    <t>F25 TOMATO</t>
  </si>
  <si>
    <t>DD442</t>
  </si>
  <si>
    <t>F255*PLUM</t>
  </si>
  <si>
    <t>DA340</t>
  </si>
  <si>
    <t>F256*WALNUT/JUGLANS SPP./16CAP</t>
  </si>
  <si>
    <t>DB905</t>
  </si>
  <si>
    <t>F259 GRAPE /VITIS VINIFERA/</t>
  </si>
  <si>
    <t>DD593</t>
  </si>
  <si>
    <t>F27 BEEF</t>
  </si>
  <si>
    <t>DC182</t>
  </si>
  <si>
    <t>F3 FISH /COD/</t>
  </si>
  <si>
    <t>DB902</t>
  </si>
  <si>
    <t>F31 CARROT</t>
  </si>
  <si>
    <t>DA387</t>
  </si>
  <si>
    <t>F353 Allergen rGly m4</t>
  </si>
  <si>
    <t>DB898</t>
  </si>
  <si>
    <t>F4 WHEAT</t>
  </si>
  <si>
    <t>DC184</t>
  </si>
  <si>
    <t>F47 GARLIC</t>
  </si>
  <si>
    <t>DB907</t>
  </si>
  <si>
    <t>F49 APPLE</t>
  </si>
  <si>
    <t>DB899</t>
  </si>
  <si>
    <t>F5 RYE</t>
  </si>
  <si>
    <t>DC702</t>
  </si>
  <si>
    <t>F76 ALPHA-LACTALBUMIN</t>
  </si>
  <si>
    <t>DC495</t>
  </si>
  <si>
    <t>F77 BETA-LACTOGLOBULIN</t>
  </si>
  <si>
    <t>DC496</t>
  </si>
  <si>
    <t>F78 CASEIN</t>
  </si>
  <si>
    <t>DC286</t>
  </si>
  <si>
    <t>F79 GLUTEN</t>
  </si>
  <si>
    <t>DB897</t>
  </si>
  <si>
    <t>F81 CHEDDAR CHEESE</t>
  </si>
  <si>
    <t>DB906</t>
  </si>
  <si>
    <t>F84 KIWI FRUIT</t>
  </si>
  <si>
    <t>DB904</t>
  </si>
  <si>
    <t>F85 CELERY</t>
  </si>
  <si>
    <t>DD935</t>
  </si>
  <si>
    <t>F92* BANANA</t>
  </si>
  <si>
    <t>DB911</t>
  </si>
  <si>
    <t>F93 COCOA</t>
  </si>
  <si>
    <t>DD440</t>
  </si>
  <si>
    <t>F95*PEACH</t>
  </si>
  <si>
    <t>DC085</t>
  </si>
  <si>
    <t>FACS Flow sheath fluid</t>
  </si>
  <si>
    <t>DF145</t>
  </si>
  <si>
    <t>FBS 500 ml</t>
  </si>
  <si>
    <t>DD819</t>
  </si>
  <si>
    <t>Ficoll PM400 Ăˇ 500 g</t>
  </si>
  <si>
    <t>DD277</t>
  </si>
  <si>
    <t>FITC anti-human CD11c</t>
  </si>
  <si>
    <t>DG018</t>
  </si>
  <si>
    <t>FITC Hi Sens IgG conj with EB</t>
  </si>
  <si>
    <t>DG091</t>
  </si>
  <si>
    <t>FITC IgA Conjugate no EB</t>
  </si>
  <si>
    <t>DH537</t>
  </si>
  <si>
    <t>FLEXMAP 3D Calibration Kit - 5 Doses</t>
  </si>
  <si>
    <t>DH538</t>
  </si>
  <si>
    <t>FLEXMAP 3D Verification Kit - 5 Doses</t>
  </si>
  <si>
    <t>DD340</t>
  </si>
  <si>
    <t>Formaldehyd p.a. 1 l</t>
  </si>
  <si>
    <t>DA805</t>
  </si>
  <si>
    <t>Formamide 100ml</t>
  </si>
  <si>
    <t>DB893</t>
  </si>
  <si>
    <t>FX5E /F1,2,3,4,13,14/</t>
  </si>
  <si>
    <t>DC176</t>
  </si>
  <si>
    <t>G12 SECALE CEREALE</t>
  </si>
  <si>
    <t>DE655</t>
  </si>
  <si>
    <t>g214 rPhl p7, rPhl p12 (recombinant)</t>
  </si>
  <si>
    <t>DF475</t>
  </si>
  <si>
    <t>Gastritis (Parietal Cell Ab/Intrinsic factor AB)</t>
  </si>
  <si>
    <t>DB292</t>
  </si>
  <si>
    <t>GENOVISION A*02</t>
  </si>
  <si>
    <t>DD487</t>
  </si>
  <si>
    <t>GENOVISION A*25</t>
  </si>
  <si>
    <t>DD488</t>
  </si>
  <si>
    <t>GENOVISION A*26</t>
  </si>
  <si>
    <t>DC550</t>
  </si>
  <si>
    <t>GENOVISION B*08</t>
  </si>
  <si>
    <t>DB803</t>
  </si>
  <si>
    <t>GENOVISION B*57</t>
  </si>
  <si>
    <t>DD486</t>
  </si>
  <si>
    <t>GENOVISION DNA Size Marker</t>
  </si>
  <si>
    <t>DB780</t>
  </si>
  <si>
    <t>GENOVISION DQB1*03</t>
  </si>
  <si>
    <t>DB781</t>
  </si>
  <si>
    <t>GENOVISION DQB1*04</t>
  </si>
  <si>
    <t>DB783</t>
  </si>
  <si>
    <t>GENOVISION DRB1*07</t>
  </si>
  <si>
    <t>DA681</t>
  </si>
  <si>
    <t>GENOVISION DRB1*11</t>
  </si>
  <si>
    <t>DC414</t>
  </si>
  <si>
    <t>GENOVISION HLA DR*15</t>
  </si>
  <si>
    <t>DD201</t>
  </si>
  <si>
    <t>GENOVISION HLA DR*16</t>
  </si>
  <si>
    <t>DB795</t>
  </si>
  <si>
    <t>GENOVISION HLA-A11</t>
  </si>
  <si>
    <t>DB801</t>
  </si>
  <si>
    <t>GENOVISION HLA-B13</t>
  </si>
  <si>
    <t>DB806</t>
  </si>
  <si>
    <t>GENOVISION HLA-B18</t>
  </si>
  <si>
    <t>DB821</t>
  </si>
  <si>
    <t>GENOVISION HLA-B35</t>
  </si>
  <si>
    <t>DD728</t>
  </si>
  <si>
    <t>GENOVISION HLA-B44</t>
  </si>
  <si>
    <t>DC415</t>
  </si>
  <si>
    <t>GENOVISION HLA-CW*02</t>
  </si>
  <si>
    <t>DB784</t>
  </si>
  <si>
    <t>GENOVISION HLA-CW*03</t>
  </si>
  <si>
    <t>DC570</t>
  </si>
  <si>
    <t>GENOVISION HLA-CW*04</t>
  </si>
  <si>
    <t>DB787</t>
  </si>
  <si>
    <t>GENOVISION HLA-CW*06</t>
  </si>
  <si>
    <t>DB788</t>
  </si>
  <si>
    <t>GENOVISION HLA-CW*07</t>
  </si>
  <si>
    <t>DD388</t>
  </si>
  <si>
    <t>GENOVISION HLA-CW*12</t>
  </si>
  <si>
    <t>DG208</t>
  </si>
  <si>
    <t>GIEMSA-ROMANOWSKI</t>
  </si>
  <si>
    <t>DE486</t>
  </si>
  <si>
    <t>GOAT ANTI HUMAN  IgG 1,0 ml</t>
  </si>
  <si>
    <t>DD522</t>
  </si>
  <si>
    <t>GOAT ANTI MOUSE IgG</t>
  </si>
  <si>
    <t>DB869</t>
  </si>
  <si>
    <t>GX1 /G3,4,5,6,8/</t>
  </si>
  <si>
    <t>DB875</t>
  </si>
  <si>
    <t>H1 GREER LABS.INC.</t>
  </si>
  <si>
    <t>DA233</t>
  </si>
  <si>
    <t>HighFidelity PCR system</t>
  </si>
  <si>
    <t>DA557</t>
  </si>
  <si>
    <t>HLA Wipe test</t>
  </si>
  <si>
    <t>DB357</t>
  </si>
  <si>
    <t>HLA-A*01 excl. Taq (24)</t>
  </si>
  <si>
    <t>DH893</t>
  </si>
  <si>
    <t>HLA-DPB1 AlleleSEQR PCR/SEQUENCING KIT CE (25 testĹŻ)</t>
  </si>
  <si>
    <t>DA742</t>
  </si>
  <si>
    <t>HLA-DPB1 excl. Taq</t>
  </si>
  <si>
    <t>DB363</t>
  </si>
  <si>
    <t>Hu CD14 APC-H7 MAB 100TST MPHIP9</t>
  </si>
  <si>
    <t>DC114</t>
  </si>
  <si>
    <t>HUMAN C1 INACTIVATOR-NL-RID</t>
  </si>
  <si>
    <t>DC285</t>
  </si>
  <si>
    <t>I75 VESPA CRABRO</t>
  </si>
  <si>
    <t>DI883</t>
  </si>
  <si>
    <t>iCatcher DNA 1000 Kit (36rxn)</t>
  </si>
  <si>
    <t>DH112</t>
  </si>
  <si>
    <t>ImmunoCap Allergen f323</t>
  </si>
  <si>
    <t>DH098</t>
  </si>
  <si>
    <t>ImmunoCap Allergen f352</t>
  </si>
  <si>
    <t>DH118</t>
  </si>
  <si>
    <t>ImmunoCap Allergen f419</t>
  </si>
  <si>
    <t>DH119</t>
  </si>
  <si>
    <t>ImmunoCap Allergen f420</t>
  </si>
  <si>
    <t>DH120</t>
  </si>
  <si>
    <t>ImmunoCap Allergen f421</t>
  </si>
  <si>
    <t>DH101</t>
  </si>
  <si>
    <t>ImmunoCap Allergen f423</t>
  </si>
  <si>
    <t>DH107</t>
  </si>
  <si>
    <t>ImmunoCap Allergen f425</t>
  </si>
  <si>
    <t>DH104</t>
  </si>
  <si>
    <t>ImmunoCap Allergen f434</t>
  </si>
  <si>
    <t>DH105</t>
  </si>
  <si>
    <t>ImmunoCap Allergen f435</t>
  </si>
  <si>
    <t>DH109</t>
  </si>
  <si>
    <t>ImmunoCap Allergen f439</t>
  </si>
  <si>
    <t>DE463</t>
  </si>
  <si>
    <t>ImmunoCAP Development Solution</t>
  </si>
  <si>
    <t>DH548</t>
  </si>
  <si>
    <t>ImmunoCAP ECP</t>
  </si>
  <si>
    <t>DH547</t>
  </si>
  <si>
    <t>ImmunoCAP ECP Anti-ECP</t>
  </si>
  <si>
    <t>DE460</t>
  </si>
  <si>
    <t>ImmunoCAP Spec.IgE Curve Control</t>
  </si>
  <si>
    <t>DE462</t>
  </si>
  <si>
    <t>ImmunoCAP Stop Solution</t>
  </si>
  <si>
    <t>DA857</t>
  </si>
  <si>
    <t>Immunoscan CCPlus</t>
  </si>
  <si>
    <t>DE737</t>
  </si>
  <si>
    <t>Immuno-Trol Control</t>
  </si>
  <si>
    <t>DC573</t>
  </si>
  <si>
    <t>K80 FORMALDEHYDE/FORMALIN</t>
  </si>
  <si>
    <t>DD026</t>
  </si>
  <si>
    <t>K82*LATEX,HEVEA BRAZILIENSIS</t>
  </si>
  <si>
    <t>DE178</t>
  </si>
  <si>
    <t>K84 SUNFLOWER SEED</t>
  </si>
  <si>
    <t>DF160</t>
  </si>
  <si>
    <t>LabScreen Mixed Class I+II 100 test</t>
  </si>
  <si>
    <t>DF501</t>
  </si>
  <si>
    <t>LABScreen Negative Control Serum</t>
  </si>
  <si>
    <t>DF438</t>
  </si>
  <si>
    <t>LABScreen Single antigen HLA Class I</t>
  </si>
  <si>
    <t>DF162</t>
  </si>
  <si>
    <t>LabScreen Single Antigen HLA II 25 test</t>
  </si>
  <si>
    <t>DI804</t>
  </si>
  <si>
    <t>LinkSeq HLA-ABDR 384 kit</t>
  </si>
  <si>
    <t>DD552</t>
  </si>
  <si>
    <t>Liver7 dot</t>
  </si>
  <si>
    <t>DI291</t>
  </si>
  <si>
    <t>LP - 48.48 IFC, 10-Pack</t>
  </si>
  <si>
    <t>801696</t>
  </si>
  <si>
    <t>-Lyzační roztok (HEM) pH=7,29 1000 ml</t>
  </si>
  <si>
    <t>DB888</t>
  </si>
  <si>
    <t>M2 CLADOSPORIUM HERBARUM</t>
  </si>
  <si>
    <t>DC178</t>
  </si>
  <si>
    <t>M3 ASPERGILLUS FUMIGATUS</t>
  </si>
  <si>
    <t>DB889</t>
  </si>
  <si>
    <t>M6 ALTERNARIA ALTERNATA</t>
  </si>
  <si>
    <t>DA351</t>
  </si>
  <si>
    <t>MASTAZYME ANA Profile HJS</t>
  </si>
  <si>
    <t>DA350</t>
  </si>
  <si>
    <t>MASTAZYME ENA Screen 7</t>
  </si>
  <si>
    <t>DG209</t>
  </si>
  <si>
    <t>MAY-GRUNWALD</t>
  </si>
  <si>
    <t>DG069</t>
  </si>
  <si>
    <t>MicroVue C1 Inhibitor Plus EIA Kit Microvue Compl</t>
  </si>
  <si>
    <t>DG636</t>
  </si>
  <si>
    <t>MiSeq reagent kit v2 (300cycles)</t>
  </si>
  <si>
    <t>DB003</t>
  </si>
  <si>
    <t>Monkey Endomysium 12 slides x 8 wells</t>
  </si>
  <si>
    <t>DG871</t>
  </si>
  <si>
    <t>Monoclonal antibody CD41a (klon 6C9) 1 ml</t>
  </si>
  <si>
    <t>DA382</t>
  </si>
  <si>
    <t>Myositis Profile</t>
  </si>
  <si>
    <t>DG809</t>
  </si>
  <si>
    <t>N AS IgG1</t>
  </si>
  <si>
    <t>DG810</t>
  </si>
  <si>
    <t>N AS IgG2</t>
  </si>
  <si>
    <t>DB564</t>
  </si>
  <si>
    <t>N LATEX IGE MONO REAGENT</t>
  </si>
  <si>
    <t>DF063</t>
  </si>
  <si>
    <t>N Latex RF Kit 3x35</t>
  </si>
  <si>
    <t>DH023</t>
  </si>
  <si>
    <t>N Latex SAA</t>
  </si>
  <si>
    <t>DI670</t>
  </si>
  <si>
    <t>N REAKTION BUFFER 5000 ML (IMU)</t>
  </si>
  <si>
    <t>DI671</t>
  </si>
  <si>
    <t>N RHEUMA STANDARD SL (IMU)</t>
  </si>
  <si>
    <t>DB565</t>
  </si>
  <si>
    <t>N SUPPLEMENTARY REAGENT</t>
  </si>
  <si>
    <t>DI672</t>
  </si>
  <si>
    <t>N Supplementary Reagent / Precipitation 5ML (IMU)</t>
  </si>
  <si>
    <t>DI673</t>
  </si>
  <si>
    <t>N/T Rheumatology Control SL/1 (IMU)</t>
  </si>
  <si>
    <t>DC192</t>
  </si>
  <si>
    <t>N/T RHEUMATOLOGY CONTROL. SL/2 3X1 ML</t>
  </si>
  <si>
    <t>DB158</t>
  </si>
  <si>
    <t>N/T-PROT.KTR.SL/H</t>
  </si>
  <si>
    <t>DB972</t>
  </si>
  <si>
    <t>N/T-PROT.KTR.SL/M</t>
  </si>
  <si>
    <t>DC405</t>
  </si>
  <si>
    <t>N-ALPHA1-ANTITRYPS</t>
  </si>
  <si>
    <t>DG942</t>
  </si>
  <si>
    <t>N-C3c 1x5 ml (IMU)</t>
  </si>
  <si>
    <t>DG943</t>
  </si>
  <si>
    <t>N-C4 1x5 ml (IMU)</t>
  </si>
  <si>
    <t>DC761</t>
  </si>
  <si>
    <t>NEODISHER GK</t>
  </si>
  <si>
    <t>DB561</t>
  </si>
  <si>
    <t>N-HIGH SENSITIVITY-CRP</t>
  </si>
  <si>
    <t>DD057</t>
  </si>
  <si>
    <t>N-IGA 5 ML</t>
  </si>
  <si>
    <t>DD310</t>
  </si>
  <si>
    <t>N-IgG 5 ML (IMU)</t>
  </si>
  <si>
    <t>DD235</t>
  </si>
  <si>
    <t>N-IgM 5 ml</t>
  </si>
  <si>
    <t>DG811</t>
  </si>
  <si>
    <t>N-latex IgG3</t>
  </si>
  <si>
    <t>DG812</t>
  </si>
  <si>
    <t>N-latex IgG4</t>
  </si>
  <si>
    <t>DG016</t>
  </si>
  <si>
    <t>NOVA Lite ANCA(Ethanol FHN) 20x12wells</t>
  </si>
  <si>
    <t>DG017</t>
  </si>
  <si>
    <t>NOVA Lite HEp-2 ANA 20x12 wells</t>
  </si>
  <si>
    <t>DI674</t>
  </si>
  <si>
    <t>N-PROTEIN-STAND-SL (IMU)</t>
  </si>
  <si>
    <t>DI246</t>
  </si>
  <si>
    <t>Nuclease-Free Water (10 x 50 ml)</t>
  </si>
  <si>
    <t>DG142</t>
  </si>
  <si>
    <t>Olerup SBT HLA-DQB1</t>
  </si>
  <si>
    <t>DE407</t>
  </si>
  <si>
    <t>PakPlusÂ® 5 testĹŻ</t>
  </si>
  <si>
    <t>DA965</t>
  </si>
  <si>
    <t>PE/Cy7 anti-human CD19</t>
  </si>
  <si>
    <t>DF241</t>
  </si>
  <si>
    <t>PE-Conj Goat anti Human, 1ml</t>
  </si>
  <si>
    <t>DH934</t>
  </si>
  <si>
    <t>POP-6â„˘ Polymer for 3500/3500xL Genetic Analyzers</t>
  </si>
  <si>
    <t>DC858</t>
  </si>
  <si>
    <t>PRIMER</t>
  </si>
  <si>
    <t>DA510</t>
  </si>
  <si>
    <t>Proteinase K - 100 mg (Macherey-Nagel)</t>
  </si>
  <si>
    <t>DD251</t>
  </si>
  <si>
    <t>QIAAMP DNA BLOOD MINI KIT /50/</t>
  </si>
  <si>
    <t>DE557</t>
  </si>
  <si>
    <t>QuantiFERON-TB GOLD Plus ELISA</t>
  </si>
  <si>
    <t>DE558</t>
  </si>
  <si>
    <t>QuantiFERON-TB GOLD Plus zkumavky (50xTB1/TB2/Nil/Mit)</t>
  </si>
  <si>
    <t>DE289</t>
  </si>
  <si>
    <t>Reagent Kit, DNA-500 IVD</t>
  </si>
  <si>
    <t>DC242</t>
  </si>
  <si>
    <t>RF-AGM</t>
  </si>
  <si>
    <t>DE371</t>
  </si>
  <si>
    <t>RPMI-1640 medium,w glutamine and sodium bicarbonate 100 ml</t>
  </si>
  <si>
    <t>DE244</t>
  </si>
  <si>
    <t>RPMI-1640 medium,w glutamine and sodium bicarbonate 500ml</t>
  </si>
  <si>
    <t>DC086</t>
  </si>
  <si>
    <t>SEROTEC antiCD42a (MCA594,cloneFMC-25) 0,25MG</t>
  </si>
  <si>
    <t>DE973</t>
  </si>
  <si>
    <t>Sheath Fluid (2x1)</t>
  </si>
  <si>
    <t>DB955</t>
  </si>
  <si>
    <t>sklĂ­ÄŤka Anti-Phospholipase A2 receptor</t>
  </si>
  <si>
    <t>DC189</t>
  </si>
  <si>
    <t>S-PHADIATOP</t>
  </si>
  <si>
    <t>DH288</t>
  </si>
  <si>
    <t>Sterile water 1000 ml PP Ecotainer</t>
  </si>
  <si>
    <t>DE426</t>
  </si>
  <si>
    <t>Stop Solution (6x100 Det.)</t>
  </si>
  <si>
    <t>DA972</t>
  </si>
  <si>
    <t>Sucrose - mol. biol. grade</t>
  </si>
  <si>
    <t>DE327</t>
  </si>
  <si>
    <t>T15 FRAXINUS AMERICANA</t>
  </si>
  <si>
    <t>DB864</t>
  </si>
  <si>
    <t>T2 ALNUS INCANA</t>
  </si>
  <si>
    <t>DE575</t>
  </si>
  <si>
    <t>T205 ELDERTREE/SAMBUCUS NIGRA</t>
  </si>
  <si>
    <t>DE652</t>
  </si>
  <si>
    <t>t215 Bet v1 (recombinant)</t>
  </si>
  <si>
    <t>DE653</t>
  </si>
  <si>
    <t>t221 rBet v2, rBet v4 (recombinant)</t>
  </si>
  <si>
    <t>DB863</t>
  </si>
  <si>
    <t>T3 BETULA VERRUCOSA</t>
  </si>
  <si>
    <t>DC174</t>
  </si>
  <si>
    <t>T4 CORYLUS AVELLANA</t>
  </si>
  <si>
    <t>DH897</t>
  </si>
  <si>
    <t>t9 Olea europaea</t>
  </si>
  <si>
    <t>DC213</t>
  </si>
  <si>
    <t>TAQ DNA POLYMERAZA 1,1 10X500U</t>
  </si>
  <si>
    <t>DH193</t>
  </si>
  <si>
    <t>TRIS -100g (Tris(hydroxymethyl)aminomethane)</t>
  </si>
  <si>
    <t>DE444</t>
  </si>
  <si>
    <t>Triton X-100, Molecular Biology Grade 500 ml</t>
  </si>
  <si>
    <t>DC366</t>
  </si>
  <si>
    <t>TRIZMA BASE Biotech.Performance Certified 1kg</t>
  </si>
  <si>
    <t>DC737</t>
  </si>
  <si>
    <t>Trypan Blue solution  0.4%, for microscopy, 50 ml</t>
  </si>
  <si>
    <t>DI428</t>
  </si>
  <si>
    <t>Tryptase</t>
  </si>
  <si>
    <t>DI430</t>
  </si>
  <si>
    <t>Tryptase Anti-Tryptase</t>
  </si>
  <si>
    <t>DI429</t>
  </si>
  <si>
    <t>Tryptase Calibrators</t>
  </si>
  <si>
    <t>DA658</t>
  </si>
  <si>
    <t>Tween 20, 25ml</t>
  </si>
  <si>
    <t>DD700</t>
  </si>
  <si>
    <t>UniCAP ECP Calibrators</t>
  </si>
  <si>
    <t>DE179</t>
  </si>
  <si>
    <t>W1 AMBROSIA ELATIOR</t>
  </si>
  <si>
    <t>DB865</t>
  </si>
  <si>
    <t>W6 ARTEMISIA VULGARIS</t>
  </si>
  <si>
    <t>DC498</t>
  </si>
  <si>
    <t>WASHING SOLUTION UNICAP</t>
  </si>
  <si>
    <t>DH413</t>
  </si>
  <si>
    <t>Zymo Research Quick-gDNA MiniPrep (50 preps.)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</si>
  <si>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</si>
  <si>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</si>
  <si>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</si>
  <si>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</si>
  <si>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</si>
  <si>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</si>
  <si>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ZT113</t>
  </si>
  <si>
    <t>DestiÄŤka PCR FrameStar, 96 jamek, RocheStyle - pro cycler Roche LC 96,  480, nĂ­zkoprofilovĂˇ, vysokĂˇ sensitivita, extra bĂ­lĂˇ, bal. Ăˇ 50 ks F-0954</t>
  </si>
  <si>
    <t>ZF247</t>
  </si>
  <si>
    <t>FĂłlie adhezivnĂ­ na destiÄŤky QPCR adhesive clearplate seals bal. Ăˇ 100 ks F-0560</t>
  </si>
  <si>
    <t>ZT110</t>
  </si>
  <si>
    <t>Ĺ piÄŤka pipetovacĂ­ AeroGard LFR Aerosol-Barrier, 100ÎĽl,  s filtrem, ÄŤirĂˇ, sterilnĂ­, pro pipety Eppendorf,  bal. Ăˇ 960 ks BAN0100LMRS</t>
  </si>
  <si>
    <t>ZT111</t>
  </si>
  <si>
    <t>Ĺ piÄŤka pipetovacĂ­ Biologix, PP, 1000 ÎĽl, s filtrem, ÄŤirĂˇ, sterilnĂ­,  DNase &amp; RNase Free, pro pipety Eppendorf,  bal. Ăˇ 576 ks 23-1000ks</t>
  </si>
  <si>
    <t>ZR728</t>
  </si>
  <si>
    <t>Ĺ piÄŤka pipetovacĂ­ BioPointe 10Âµl rozĹˇĂ­Ĺ™enĂˇ, bulk, bal. Ăˇ 1 000 ks 320-2000</t>
  </si>
  <si>
    <t>ZE250</t>
  </si>
  <si>
    <t>Ĺ piÄŤka pipetovacĂ­ finntip 5 ml bal. Ăˇ 500 ks 9402030</t>
  </si>
  <si>
    <t>ZE262</t>
  </si>
  <si>
    <t>Ĺ piÄŤka pipetovacĂ­ ĹľlutĂˇ 1-200ul bal. Ăˇ 1000 ks FLME28052</t>
  </si>
  <si>
    <t>ZB290</t>
  </si>
  <si>
    <t>Ĺ piÄŤka pipetovacĂ­ SARSTEDT 200 Âµl bezbarvĂˇ typ A bal. Ăˇ 1000 ks 70.3030</t>
  </si>
  <si>
    <t>ZO908</t>
  </si>
  <si>
    <t>Ĺ piÄŤka pipetovacĂ­ Sartorius Biohit 50-1200ul 10 x 96 ks nesterilnĂ­ single tray PP 4059.9017</t>
  </si>
  <si>
    <t>ZB861</t>
  </si>
  <si>
    <t>Ĺ piÄŤka pipetovacĂ­ standard Tips 0,1-10 ul bal. Ăˇ 1000 ks 0030000811</t>
  </si>
  <si>
    <t>ZC852</t>
  </si>
  <si>
    <t>Mikrozkumavka eppendorf 1,5 ml bal. Ăˇ 1000 ks 72.690.001</t>
  </si>
  <si>
    <t>ZE423</t>
  </si>
  <si>
    <t>Mikrozkumavka v prouĹľku po 8 s pĹ™ipevnÄ›nĂ˝mi jednotlivĂ˝mi plochĂ˝mi vĂ­ÄŤky bal. Ăˇ 125 prouĹľkĹŻ tj. 1000 ks P003202</t>
  </si>
  <si>
    <t>ZL822</t>
  </si>
  <si>
    <t>Pipeta pasteurova 1 ml jednotlivÄ› balenĂˇ bal. Ăˇ 500 ks FLME27040</t>
  </si>
  <si>
    <t>ZR724</t>
  </si>
  <si>
    <t>Pipeta Pasteurova NEST 3 ml,  v sĂˇÄŤku, bal. Ăˇ 500 ks 318231</t>
  </si>
  <si>
    <t>ZT112</t>
  </si>
  <si>
    <t>Strip zkumavek PCR s vĂ­ÄŤkem, 4  x  0,1 ml, pro pouĹľitĂ­ s Qiagen/Corbett Rotor-Gene instruments, bal. Ăˇ 250 ks F-0796</t>
  </si>
  <si>
    <t>ZN844</t>
  </si>
  <si>
    <t>VĂ­ÄŤko ÄŤirĂ© na ĹˇroubovacĂ­ eppendorfky bal. 500 ks U201100.N</t>
  </si>
  <si>
    <t>ZC590</t>
  </si>
  <si>
    <t>Zkumavka centrifugaÄŤnĂ­ TPP, 50ml, PP, kĂłnickĂˇ, se ĹˇroubovacĂ­m vĂ­ÄŤkem, sterilnĂ­, 9 500 g, bal. Ăˇ 360 ks 91050</t>
  </si>
  <si>
    <t>ZD093</t>
  </si>
  <si>
    <t>Zkumavka falcon 5 ml nesterilnĂ­ 12 x 75 mm bal. Ăˇ 1000 ks 352008</t>
  </si>
  <si>
    <t>ZI675</t>
  </si>
  <si>
    <t>Zkumavka odbÄ›rovĂˇ se ĹˇroubovacĂ­m vĂ­ÄŤkem 12 ml sterilnĂ­ Ăˇ 500 ks K005601</t>
  </si>
  <si>
    <t>ZB366</t>
  </si>
  <si>
    <t>Zkumavka PS 10 ml nesterilnĂ­ Ăˇ 2000 ks 400912</t>
  </si>
  <si>
    <t>ZI765</t>
  </si>
  <si>
    <t>Zkumavka PS 15 ml sterilnĂ­ se zĂˇtkou s kulatĂ˝m dnem bal. Ăˇ 20 ks Z1331000020115</t>
  </si>
  <si>
    <t>50115050</t>
  </si>
  <si>
    <t>obvazový materiál (Z502)</t>
  </si>
  <si>
    <t>ZA443</t>
  </si>
  <si>
    <t>Ĺ Ăˇtek trojcĂ­pĂ˝ NT 136 x 96 x 96 cm 20002</t>
  </si>
  <si>
    <t>ZN366</t>
  </si>
  <si>
    <t>NĂˇplast poinjekÄŤnĂ­ elastickĂˇ tkanĂˇ jednotl. baleno 19 mm x 72 mm P-CURE1972ELAST</t>
  </si>
  <si>
    <t>ZA314</t>
  </si>
  <si>
    <t>Obinadlo idealast-haft 8 cm x   4 m 9311113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</si>
  <si>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</si>
  <si>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</si>
  <si>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</si>
  <si>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</si>
  <si>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</si>
  <si>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</si>
  <si>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ZB455</t>
  </si>
  <si>
    <t>DestiÄŤka terasakiho  bal. Ăˇ 200 ks 400919</t>
  </si>
  <si>
    <t>ZB118</t>
  </si>
  <si>
    <t>Microwell plates NUN 269620</t>
  </si>
  <si>
    <t>ZK726</t>
  </si>
  <si>
    <t>NĂˇdoba na kontaminovanĂ˝ odpad PBS 12 l 2041300431302 (I003501400)</t>
  </si>
  <si>
    <t>ZF192</t>
  </si>
  <si>
    <t>NĂˇdoba na kontaminovanĂ˝ ostrĂ˝ odpad 4 l  kulatĂˇ  15-0004</t>
  </si>
  <si>
    <t>ZF879</t>
  </si>
  <si>
    <t>PapĂ­r filtraÄŤnĂ­ sklĂˇdanĂ˝ prĹŻmÄ›r 150 mm bal. Ăˇ 500 ks PPER2R/80G/S150</t>
  </si>
  <si>
    <t>ZT002</t>
  </si>
  <si>
    <t>Pipeta pasteurova 1 ml sterilnĂ­ bal. Ăˇ 2000 ks 1501/SG</t>
  </si>
  <si>
    <t>ZE837</t>
  </si>
  <si>
    <t>Pipeta pasteurova 3 ml nesterilnĂ­ bal. Ăˇ 500 ks 331690270550</t>
  </si>
  <si>
    <t>ZF215</t>
  </si>
  <si>
    <t>StojĂˇnek - drĹľĂˇk PCR rack U328960.Y</t>
  </si>
  <si>
    <t>ZB789</t>
  </si>
  <si>
    <t>VĂ­ÄŤko k mikrotitr.destiÄŤce bal. Ăˇ 100 ks 400921</t>
  </si>
  <si>
    <t>ZE091</t>
  </si>
  <si>
    <t>ZĂˇtka k plastovĂ˝m zkumavkĂˇm FLME21341</t>
  </si>
  <si>
    <t>ZC916</t>
  </si>
  <si>
    <t>Zkumavka 4,5 ml LI-H 05.1106</t>
  </si>
  <si>
    <t>ZC915</t>
  </si>
  <si>
    <t>Zkumavka 9 ml LI-H 02.1065</t>
  </si>
  <si>
    <t>ZK695</t>
  </si>
  <si>
    <t>Zkumavka jednorĂˇzovĂˇ PP 5 ml bal. Ăˇ 250 ks bez uzĂˇvÄ›ru FLME21010</t>
  </si>
  <si>
    <t>ZB759</t>
  </si>
  <si>
    <t>Zkumavka odbÄ›rovĂˇ Vacuette ÄŤervenĂˇ 8 ml sĂ©rum/gel 455071</t>
  </si>
  <si>
    <t>ZB757</t>
  </si>
  <si>
    <t>Zkumavka odbÄ›rovĂˇ Vacuette fialovĂˇ 6 ml K3 edta 456036</t>
  </si>
  <si>
    <t>ZB758</t>
  </si>
  <si>
    <t>Zkumavka odbÄ›rovĂˇ Vacuette fialovĂˇ 9 ml K3 edta NR 455036</t>
  </si>
  <si>
    <t>ZB765</t>
  </si>
  <si>
    <t>Zkumavka odbÄ›rovĂˇ Vacuette zelenĂˇ 9 ml natrium - heparin 455051</t>
  </si>
  <si>
    <t>ZK560</t>
  </si>
  <si>
    <t>Zkumavka sekundĂˇrnĂ­ 13 x 75 mm PS bal. Ăˇ 2000 ks 55.475</t>
  </si>
  <si>
    <t>50115067</t>
  </si>
  <si>
    <t>ZPr - rukavice (Z532)</t>
  </si>
  <si>
    <t>ZT033</t>
  </si>
  <si>
    <t>Rukavice vyĹˇetĹ™ovacĂ­ latex nesterilnĂ­  bez pudru vel. M bal. Ăˇ 100 ks 903242vM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</si>
  <si>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</si>
  <si>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</si>
  <si>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</si>
  <si>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</si>
  <si>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</si>
  <si>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</si>
  <si>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</si>
  <si>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</si>
  <si>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</si>
  <si>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</si>
  <si>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</si>
  <si>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</si>
  <si>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</si>
  <si>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</si>
  <si>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</si>
  <si>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</si>
  <si>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</si>
  <si>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</si>
  <si>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</si>
  <si>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</si>
  <si>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</si>
  <si>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</si>
  <si>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</si>
  <si>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</si>
  <si>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</si>
  <si>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816 - Laboratoř lékařské genetiky</t>
  </si>
  <si>
    <t>Ambulantní péče ve vyjmenovaných odbornostech (§9) *</t>
  </si>
  <si>
    <t>813 - Laboratoř alergologická a imunologická</t>
  </si>
  <si>
    <t>Zdravotní výkony vykázané na pracovišti v rámci ambulantní péče *</t>
  </si>
  <si>
    <t>beze jména</t>
  </si>
  <si>
    <t>4143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</si>
  <si>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</si>
  <si>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</si>
  <si>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</si>
  <si>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</si>
  <si>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813</t>
  </si>
  <si>
    <t>V</t>
  </si>
  <si>
    <t>09117</t>
  </si>
  <si>
    <t>ODBĚR KRVE ZE ŽÍLY U DÍTĚTĚ DO 10 LET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</si>
  <si>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</si>
  <si>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</si>
  <si>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</si>
  <si>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</si>
  <si>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</si>
  <si>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</si>
  <si>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</si>
  <si>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</si>
  <si>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</si>
  <si>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</si>
  <si>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</si>
  <si>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</si>
  <si>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</si>
  <si>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</si>
  <si>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</si>
  <si>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</si>
  <si>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</si>
  <si>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</si>
  <si>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</si>
  <si>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</si>
  <si>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</si>
  <si>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</si>
  <si>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</si>
  <si>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</si>
  <si>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91237</t>
  </si>
  <si>
    <t>STANOVENÍ SPECIFICKÉHO IMUNOGLOBULINU E (IgE) PROT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</si>
  <si>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</si>
  <si>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</si>
  <si>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</si>
  <si>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</si>
  <si>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</si>
  <si>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</si>
  <si>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</si>
  <si>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</si>
  <si>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</si>
  <si>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</si>
  <si>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</si>
  <si>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</si>
  <si>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</si>
  <si>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</si>
  <si>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</si>
  <si>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</si>
  <si>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</si>
  <si>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</si>
  <si>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</si>
  <si>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</si>
  <si>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</si>
  <si>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</si>
  <si>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</si>
  <si>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</si>
  <si>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</si>
  <si>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</si>
  <si>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</si>
  <si>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</si>
  <si>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</si>
  <si>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</si>
  <si>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</si>
  <si>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</si>
  <si>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</si>
  <si>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</si>
  <si>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</si>
  <si>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</si>
  <si>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</si>
  <si>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</si>
  <si>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</si>
  <si>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</si>
  <si>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</si>
  <si>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</si>
  <si>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</si>
  <si>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</si>
  <si>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</si>
  <si>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</si>
  <si>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</si>
  <si>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</si>
  <si>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</si>
  <si>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</si>
  <si>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</si>
  <si>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</si>
  <si>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</si>
  <si>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</si>
  <si>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</si>
  <si>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</si>
  <si>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</si>
  <si>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</si>
  <si>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</si>
  <si>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</si>
  <si>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</si>
  <si>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</si>
  <si>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</si>
  <si>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</si>
  <si>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</si>
  <si>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</si>
  <si>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</si>
  <si>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</si>
  <si>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</si>
  <si>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</si>
  <si>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</si>
  <si>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</si>
  <si>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</si>
  <si>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</si>
  <si>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</si>
  <si>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</si>
  <si>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</si>
  <si>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</si>
  <si>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</si>
  <si>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</si>
  <si>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</si>
  <si>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</si>
  <si>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</si>
  <si>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</si>
  <si>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</si>
  <si>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</si>
  <si>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</si>
  <si>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</si>
  <si>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</si>
  <si>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</si>
  <si>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</si>
  <si>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</si>
  <si>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</si>
  <si>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</si>
  <si>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</si>
  <si>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</si>
  <si>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</si>
  <si>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</si>
  <si>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</si>
  <si>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</si>
  <si>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</si>
  <si>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</si>
  <si>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</si>
  <si>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</si>
  <si>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</si>
  <si>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</si>
  <si>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</si>
  <si>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</si>
  <si>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</si>
  <si>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</si>
  <si>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</si>
  <si>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</si>
  <si>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91157</t>
  </si>
  <si>
    <t>STANOVENÍ C2 SLOŽKY KOMPLEMENTU</t>
  </si>
  <si>
    <t>91197</t>
  </si>
  <si>
    <t>STANOVENÍ CYTOKINU ELISA</t>
  </si>
  <si>
    <t>816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</si>
  <si>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</si>
  <si>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</si>
  <si>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</si>
  <si>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</si>
  <si>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</si>
  <si>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</si>
  <si>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</si>
  <si>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</si>
  <si>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</si>
  <si>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</si>
  <si>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</si>
  <si>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</si>
  <si>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94149</t>
  </si>
  <si>
    <t>VYŠETŘENÍ CHROMOZOMŮ Z KOSTNÍ DŘENĚ PŘÍMÉ A S KULT</t>
  </si>
  <si>
    <t>94235</t>
  </si>
  <si>
    <t>IZOLACE NUKLEOVÝCH KYSELIN (DNA, RNA) Z MALÉHO MNO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</si>
  <si>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</si>
  <si>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</si>
  <si>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</si>
  <si>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</si>
  <si>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</si>
  <si>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</si>
  <si>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</si>
  <si>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</si>
  <si>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</si>
  <si>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</si>
  <si>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</si>
  <si>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</si>
  <si>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</si>
  <si>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</si>
  <si>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</si>
  <si>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</si>
  <si>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</si>
  <si>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</si>
  <si>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</si>
  <si>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</si>
  <si>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94954</t>
  </si>
  <si>
    <t>(VZP) INHIBITOR AKTIVÁTORU PLAZMINOGENU (PAI-1)</t>
  </si>
  <si>
    <t>94365</t>
  </si>
  <si>
    <t>ANALÝZA SEKVENCE LIDSKÉHO SOMATICKÉHO GENOMU TECHN</t>
  </si>
  <si>
    <t>94960</t>
  </si>
  <si>
    <t>(VZP) CELIAKÁLNÍ SPRUE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</si>
  <si>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</si>
  <si>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</si>
  <si>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</si>
  <si>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</si>
  <si>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</si>
  <si>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</si>
  <si>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</si>
  <si>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</si>
  <si>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</si>
  <si>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</si>
  <si>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</si>
  <si>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</si>
  <si>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</si>
  <si>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</si>
  <si>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</si>
  <si>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</si>
  <si>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</si>
  <si>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</si>
  <si>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</si>
  <si>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</si>
  <si>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</si>
  <si>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</si>
  <si>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</si>
  <si>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</si>
  <si>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</si>
  <si>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</si>
  <si>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</si>
  <si>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</si>
  <si>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</si>
  <si>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</si>
  <si>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</si>
  <si>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86421</t>
  </si>
  <si>
    <t>ROZMRAZOVÁNÍ LYMFOCYTŮ</t>
  </si>
  <si>
    <t>04</t>
  </si>
  <si>
    <t>05</t>
  </si>
  <si>
    <t>06</t>
  </si>
  <si>
    <t>07</t>
  </si>
  <si>
    <t>08</t>
  </si>
  <si>
    <t>94193</t>
  </si>
  <si>
    <t>ELEKTROFORÉZA NUKLEOVÝCH KYSELIN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</si>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</sst>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3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8" xfId="83" applyNumberFormat="1" applyFont="1" applyFill="1" applyBorder="1" applyAlignment="1">
      <alignment horizontal="right" vertical="top"/>
    </xf>
    <xf numFmtId="3" fontId="34" fillId="10" borderId="119" xfId="83" applyNumberFormat="1" applyFont="1" applyFill="1" applyBorder="1" applyAlignment="1">
      <alignment horizontal="right" vertical="top"/>
    </xf>
    <xf numFmtId="9" fontId="34" fillId="10" borderId="120" xfId="83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3" fontId="34" fillId="11" borderId="117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7" xfId="53" applyNumberFormat="1" applyFont="1" applyFill="1" applyBorder="1" applyAlignment="1">
      <alignment horizontal="left"/>
    </xf>
    <xf numFmtId="164" fontId="32" fillId="2" borderId="122" xfId="53" applyNumberFormat="1" applyFont="1" applyFill="1" applyBorder="1" applyAlignment="1">
      <alignment horizontal="left"/>
    </xf>
    <xf numFmtId="0" fontId="32" fillId="2" borderId="122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2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5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8" xfId="0" applyFont="1" applyFill="1" applyBorder="1"/>
    <xf numFmtId="0" fontId="40" fillId="11" borderId="97" xfId="0" applyFont="1" applyFill="1" applyBorder="1"/>
    <xf numFmtId="0" fontId="3" fillId="2" borderId="90" xfId="80" applyFont="1" applyFill="1" applyBorder="1"/>
    <xf numFmtId="3" fontId="33" fillId="0" borderId="125" xfId="0" applyNumberFormat="1" applyFont="1" applyFill="1" applyBorder="1"/>
    <xf numFmtId="3" fontId="33" fillId="0" borderId="109" xfId="0" applyNumberFormat="1" applyFont="1" applyFill="1" applyBorder="1"/>
    <xf numFmtId="0" fontId="33" fillId="0" borderId="98" xfId="0" applyFont="1" applyFill="1" applyBorder="1"/>
    <xf numFmtId="0" fontId="33" fillId="0" borderId="97" xfId="0" applyFont="1" applyFill="1" applyBorder="1"/>
    <xf numFmtId="3" fontId="33" fillId="0" borderId="124" xfId="0" applyNumberFormat="1" applyFont="1" applyFill="1" applyBorder="1"/>
    <xf numFmtId="3" fontId="33" fillId="0" borderId="93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4" fontId="33" fillId="0" borderId="131" xfId="0" applyNumberFormat="1" applyFont="1" applyFill="1" applyBorder="1"/>
    <xf numFmtId="165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40" fillId="2" borderId="55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55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28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1" xfId="0" applyNumberFormat="1" applyFont="1" applyFill="1" applyBorder="1" applyAlignment="1">
      <alignment horizontal="right"/>
    </xf>
    <xf numFmtId="3" fontId="33" fillId="0" borderId="131" xfId="0" applyNumberFormat="1" applyFont="1" applyFill="1" applyBorder="1"/>
    <xf numFmtId="3" fontId="33" fillId="0" borderId="132" xfId="0" applyNumberFormat="1" applyFont="1" applyFill="1" applyBorder="1"/>
    <xf numFmtId="164" fontId="33" fillId="0" borderId="13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1" xfId="0" applyNumberFormat="1" applyBorder="1"/>
    <xf numFmtId="9" fontId="0" fillId="0" borderId="131" xfId="0" applyNumberFormat="1" applyBorder="1"/>
    <xf numFmtId="9" fontId="0" fillId="0" borderId="132" xfId="0" applyNumberFormat="1" applyBorder="1"/>
    <xf numFmtId="0" fontId="60" fillId="4" borderId="130" xfId="0" applyFont="1" applyFill="1" applyBorder="1" applyAlignment="1">
      <alignment horizontal="left"/>
    </xf>
    <xf numFmtId="169" fontId="60" fillId="4" borderId="131" xfId="0" applyNumberFormat="1" applyFont="1" applyFill="1" applyBorder="1"/>
    <xf numFmtId="9" fontId="60" fillId="4" borderId="131" xfId="0" applyNumberFormat="1" applyFont="1" applyFill="1" applyBorder="1"/>
    <xf numFmtId="9" fontId="60" fillId="4" borderId="132" xfId="0" applyNumberFormat="1" applyFont="1" applyFill="1" applyBorder="1"/>
    <xf numFmtId="169" fontId="0" fillId="0" borderId="134" xfId="0" applyNumberFormat="1" applyBorder="1"/>
    <xf numFmtId="9" fontId="0" fillId="0" borderId="134" xfId="0" applyNumberFormat="1" applyBorder="1"/>
    <xf numFmtId="9" fontId="0" fillId="0" borderId="135" xfId="0" applyNumberFormat="1" applyBorder="1"/>
    <xf numFmtId="0" fontId="60" fillId="0" borderId="130" xfId="0" applyFont="1" applyBorder="1" applyAlignment="1">
      <alignment horizontal="left" indent="1"/>
    </xf>
    <xf numFmtId="0" fontId="60" fillId="0" borderId="13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131" xfId="0" applyNumberFormat="1" applyFont="1" applyFill="1" applyBorder="1"/>
    <xf numFmtId="169" fontId="33" fillId="0" borderId="134" xfId="0" applyNumberFormat="1" applyFont="1" applyFill="1" applyBorder="1"/>
    <xf numFmtId="0" fontId="40" fillId="0" borderId="25" xfId="0" applyFont="1" applyFill="1" applyBorder="1"/>
    <xf numFmtId="0" fontId="40" fillId="0" borderId="130" xfId="0" applyFont="1" applyFill="1" applyBorder="1"/>
    <xf numFmtId="0" fontId="40" fillId="0" borderId="133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3.6937409397404593</c:v>
                </c:pt>
                <c:pt idx="1">
                  <c:v>2.7867569625502546</c:v>
                </c:pt>
                <c:pt idx="2">
                  <c:v>2.353611700486788</c:v>
                </c:pt>
                <c:pt idx="3">
                  <c:v>1.8872489674912651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92" tableBorderDxfId="91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1" totalsRowShown="0">
  <autoFilter ref="C3:S6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3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529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73" t="s">
        <v>530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533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1161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1185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1190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1381</v>
      </c>
      <c r="C26" s="47" t="s">
        <v>123</v>
      </c>
    </row>
    <row r="27" spans="1:3" ht="14.45" customHeight="1" x14ac:dyDescent="0.25">
      <c r="A27" s="266" t="str">
        <f>HYPERLINK("#'"&amp;C27&amp;"'!A1",C27)</f>
        <v>ZV Vykáz.-A Det.Lék.</v>
      </c>
      <c r="B27" s="90" t="s">
        <v>1382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1438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467FEBA5-7569-4CA7-BDD0-E13C92C6A9C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15502.916109999998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7.3810599999999997</v>
      </c>
      <c r="E7" s="165">
        <f t="shared" ref="E7:E14" si="0">IF(C7=0,0,D7/C7)</f>
        <v>0</v>
      </c>
    </row>
    <row r="8" spans="1:5" ht="14.45" customHeight="1" x14ac:dyDescent="0.25">
      <c r="A8" s="256" t="str">
        <f>HYPERLINK("#'LŽ Statim'!A1","Podíl statimových žádanek (max. 30%)")</f>
        <v>Podíl statimových žádanek (max. 30%)</v>
      </c>
      <c r="B8" s="254" t="s">
        <v>201</v>
      </c>
      <c r="C8" s="255">
        <v>0.3</v>
      </c>
      <c r="D8" s="255">
        <f>IF('LŽ Statim'!G3="",0,'LŽ Statim'!G3)</f>
        <v>0</v>
      </c>
      <c r="E8" s="165">
        <f>IF(C8=0,0,D8/C8)</f>
        <v>0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6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1</v>
      </c>
      <c r="E10" s="165">
        <f t="shared" si="0"/>
        <v>1.6666666666666667</v>
      </c>
    </row>
    <row r="11" spans="1:5" ht="14.45" customHeight="1" x14ac:dyDescent="0.25">
      <c r="A11" s="256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7509.7955300000003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6729.8542300000008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0</v>
      </c>
      <c r="D17" s="183">
        <f ca="1">IF(ISERROR(VLOOKUP("Výnosy celkem",INDIRECT("HI!$A:$G"),5,0)),0,VLOOKUP("Výnosy celkem",INDIRECT("HI!$A:$G"),5,0))</f>
        <v>42113.18406</v>
      </c>
      <c r="E17" s="184">
        <f t="shared" ref="E17:E22" ca="1" si="1">IF(C17=0,0,D17/C17)</f>
        <v>0</v>
      </c>
    </row>
    <row r="18" spans="1:5" ht="14.45" customHeight="1" x14ac:dyDescent="0.25">
      <c r="A18" s="324" t="str">
        <f>HYPERLINK("#HI!A1","Ambulance (body za výkony)")</f>
        <v>Ambulance (body za výkony)</v>
      </c>
      <c r="B18" s="163"/>
      <c r="C18" s="164">
        <f ca="1">IF(ISERROR(VLOOKUP("Ambulance *",INDIRECT("HI!$A:$G"),6,0)),0,VLOOKUP("Ambulance *",INDIRECT("HI!$A:$G"),6,0))</f>
        <v>0</v>
      </c>
      <c r="D18" s="164">
        <f ca="1">IF(ISERROR(VLOOKUP("Ambulance *",INDIRECT("HI!$A:$G"),5,0)),0,VLOOKUP("Ambulance *",INDIRECT("HI!$A:$G"),5,0))</f>
        <v>42113.18406</v>
      </c>
      <c r="E18" s="165">
        <f t="shared" ca="1" si="1"/>
        <v>0</v>
      </c>
    </row>
    <row r="19" spans="1:5" ht="14.45" customHeight="1" x14ac:dyDescent="0.25">
      <c r="A19" s="263" t="str">
        <f>HYPERLINK("#'ZV Vykáz.-A'!A1","Zdravotní výkony vykázané u ambulantních pacientů (min. 100 % 2016)")</f>
        <v>Zdravotní výkony vykázané u ambulantních pacientů (min. 100 % 2016)</v>
      </c>
      <c r="B19" s="264" t="s">
        <v>122</v>
      </c>
      <c r="C19" s="169">
        <v>1</v>
      </c>
      <c r="D19" s="169">
        <f>IF(ISERROR(VLOOKUP("Celkem:",'ZV Vykáz.-A'!$A:$AB,10,0)),"",VLOOKUP("Celkem:",'ZV Vykáz.-A'!$A:$AB,10,0))</f>
        <v>2.2469099619580115</v>
      </c>
      <c r="E19" s="165">
        <f t="shared" si="1"/>
        <v>2.2469099619580115</v>
      </c>
    </row>
    <row r="20" spans="1:5" ht="14.45" customHeight="1" x14ac:dyDescent="0.25">
      <c r="A20" s="262" t="str">
        <f>HYPERLINK("#'ZV Vykáz.-A'!A1","Specializovaná ambulantní péče")</f>
        <v>Specializovaná ambulantní péče</v>
      </c>
      <c r="B20" s="264" t="s">
        <v>122</v>
      </c>
      <c r="C20" s="169">
        <v>1</v>
      </c>
      <c r="D20" s="255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2" t="str">
        <f>HYPERLINK("#'ZV Vykáz.-A'!A1","Ambulantní péče ve vyjmenovaných odbornostech (§9)")</f>
        <v>Ambulantní péče ve vyjmenovaných odbornostech (§9)</v>
      </c>
      <c r="B21" s="264" t="s">
        <v>122</v>
      </c>
      <c r="C21" s="169">
        <v>1</v>
      </c>
      <c r="D21" s="255">
        <f>IF(ISERROR(VLOOKUP("Ambulantní péče ve vyjmenovaných odbornostech (§9) *",'ZV Vykáz.-A'!$A:$AB,10,0)),"",VLOOKUP("Ambulantní péče ve vyjmenovaných odbornostech (§9) *",'ZV Vykáz.-A'!$A:$AB,10,0))</f>
        <v>0</v>
      </c>
      <c r="E21" s="165">
        <f>IF(OR(C21=0,D21=""),0,IF(C21="","",D21/C21))</f>
        <v>0</v>
      </c>
    </row>
    <row r="22" spans="1:5" ht="14.45" customHeight="1" x14ac:dyDescent="0.2">
      <c r="A22" s="185" t="str">
        <f>HYPERLINK("#'ZV Vykáz.-H'!A1","Zdravotní výkony vykázané u hospitalizovaných pacientů (max. 85 %)")</f>
        <v>Zdravotní výkony vykázané u hospitalizovaných pacientů (max. 85 %)</v>
      </c>
      <c r="B22" s="264" t="s">
        <v>124</v>
      </c>
      <c r="C22" s="169">
        <v>0.85</v>
      </c>
      <c r="D22" s="169">
        <f>IF(ISERROR(VLOOKUP("Celkem:",'ZV Vykáz.-H'!$A:$S,7,0)),"",VLOOKUP("Celkem:",'ZV Vykáz.-H'!$A:$S,7,0))</f>
        <v>2.0968072275335361</v>
      </c>
      <c r="E22" s="165">
        <f t="shared" si="1"/>
        <v>2.4668320323923956</v>
      </c>
    </row>
    <row r="23" spans="1:5" ht="14.45" customHeight="1" x14ac:dyDescent="0.2">
      <c r="A23" s="186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7" t="s">
        <v>151</v>
      </c>
      <c r="B24" s="174"/>
      <c r="C24" s="175"/>
      <c r="D24" s="175"/>
      <c r="E24" s="176"/>
    </row>
    <row r="25" spans="1:5" ht="14.45" customHeight="1" thickBot="1" x14ac:dyDescent="0.25">
      <c r="A25" s="188"/>
      <c r="B25" s="189"/>
      <c r="C25" s="190"/>
      <c r="D25" s="190"/>
      <c r="E25" s="191"/>
    </row>
    <row r="26" spans="1:5" ht="14.45" customHeight="1" thickBot="1" x14ac:dyDescent="0.25">
      <c r="A26" s="192" t="s">
        <v>152</v>
      </c>
      <c r="B26" s="193"/>
      <c r="C26" s="194"/>
      <c r="D26" s="194"/>
      <c r="E26" s="19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31187D0-0728-45B8-AA1E-843CFA2F6D9B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241</v>
      </c>
      <c r="J4" s="268" t="s">
        <v>242</v>
      </c>
    </row>
    <row r="5" spans="1:10" ht="14.45" customHeight="1" x14ac:dyDescent="0.2">
      <c r="A5" s="112" t="str">
        <f>HYPERLINK("#'Léky Žádanky'!A1","Léky (Kč)")</f>
        <v>Léky (Kč)</v>
      </c>
      <c r="B5" s="27">
        <v>4.8765200000000002</v>
      </c>
      <c r="C5" s="29">
        <v>11.776320000000002</v>
      </c>
      <c r="D5" s="8"/>
      <c r="E5" s="117">
        <v>7.3810599999999997</v>
      </c>
      <c r="F5" s="28">
        <v>0</v>
      </c>
      <c r="G5" s="116">
        <f>E5-F5</f>
        <v>7.3810599999999997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9315.4756999999936</v>
      </c>
      <c r="C6" s="31">
        <v>9412.9211700000033</v>
      </c>
      <c r="D6" s="8"/>
      <c r="E6" s="118">
        <v>7509.7955300000003</v>
      </c>
      <c r="F6" s="30">
        <v>0</v>
      </c>
      <c r="G6" s="119">
        <f>E6-F6</f>
        <v>7509.7955300000003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6713.5243899999996</v>
      </c>
      <c r="C7" s="31">
        <v>11300.39986</v>
      </c>
      <c r="D7" s="8"/>
      <c r="E7" s="118">
        <v>6729.8542300000008</v>
      </c>
      <c r="F7" s="30">
        <v>0</v>
      </c>
      <c r="G7" s="119">
        <f>E7-F7</f>
        <v>6729.8542300000008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1507.1031999999977</v>
      </c>
      <c r="C8" s="33">
        <v>1589.4911199999988</v>
      </c>
      <c r="D8" s="8"/>
      <c r="E8" s="120">
        <v>1255.8852899999993</v>
      </c>
      <c r="F8" s="32">
        <v>0</v>
      </c>
      <c r="G8" s="121">
        <f>E8-F8</f>
        <v>1255.8852899999993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17540.97980999999</v>
      </c>
      <c r="C9" s="35">
        <v>22314.588470000002</v>
      </c>
      <c r="D9" s="8"/>
      <c r="E9" s="3">
        <v>15502.916109999998</v>
      </c>
      <c r="F9" s="34">
        <v>0</v>
      </c>
      <c r="G9" s="34">
        <f>E9-F9</f>
        <v>15502.916109999998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27238.51</v>
      </c>
      <c r="C11" s="29">
        <f>IF(ISERROR(VLOOKUP("Celkem:",'ZV Vykáz.-A'!A:H,5,0)),0,VLOOKUP("Celkem:",'ZV Vykáz.-A'!A:H,5,0)/1000)</f>
        <v>18742.710999999999</v>
      </c>
      <c r="D11" s="8"/>
      <c r="E11" s="117">
        <f>IF(ISERROR(VLOOKUP("Celkem:",'ZV Vykáz.-A'!A:H,8,0)),0,VLOOKUP("Celkem:",'ZV Vykáz.-A'!A:H,8,0)/1000)</f>
        <v>42113.18406</v>
      </c>
      <c r="F11" s="28"/>
      <c r="G11" s="116">
        <f>E11-F11</f>
        <v>42113.18406</v>
      </c>
      <c r="H11" s="122" t="str">
        <f>IF(F11&lt;0.00000001,"",E11/F11)</f>
        <v/>
      </c>
      <c r="I11" s="116">
        <f>E11-B11</f>
        <v>14874.674060000001</v>
      </c>
      <c r="J11" s="122">
        <f>IF(B11&lt;0.00000001,"",E11/B11)</f>
        <v>1.5460898580722662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27238.51</v>
      </c>
      <c r="C13" s="37">
        <f>SUM(C11:C12)</f>
        <v>18742.710999999999</v>
      </c>
      <c r="D13" s="8"/>
      <c r="E13" s="5">
        <f>SUM(E11:E12)</f>
        <v>42113.18406</v>
      </c>
      <c r="F13" s="36"/>
      <c r="G13" s="36">
        <f>E13-F13</f>
        <v>42113.18406</v>
      </c>
      <c r="H13" s="126" t="str">
        <f>IF(F13&lt;0.00000001,"",E13/F13)</f>
        <v/>
      </c>
      <c r="I13" s="36">
        <f>SUM(I11:I12)</f>
        <v>14874.674060000001</v>
      </c>
      <c r="J13" s="126">
        <f>IF(B13&lt;0.00000001,"",E13/B13)</f>
        <v>1.5460898580722662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1.5528499716117063</v>
      </c>
      <c r="C15" s="39">
        <f>IF(C9=0,"",C13/C9)</f>
        <v>0.83993083830328852</v>
      </c>
      <c r="D15" s="8"/>
      <c r="E15" s="6">
        <f>IF(E9=0,"",E13/E9)</f>
        <v>2.7164685508963902</v>
      </c>
      <c r="F15" s="38"/>
      <c r="G15" s="38">
        <f>IF(ISERROR(F15-E15),"",E15-F15)</f>
        <v>2.7164685508963902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4" t="s">
        <v>183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182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240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09E928A7-2C3C-4FD4-9E5C-1B6B5C8ED41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3.6937409397404593</v>
      </c>
      <c r="C4" s="200">
        <f t="shared" ref="C4:M4" si="0">(C10+C8)/C6</f>
        <v>2.7867569625502546</v>
      </c>
      <c r="D4" s="200">
        <f t="shared" si="0"/>
        <v>2.353611700486788</v>
      </c>
      <c r="E4" s="200">
        <f t="shared" si="0"/>
        <v>1.8872489674912651</v>
      </c>
      <c r="F4" s="200">
        <f t="shared" si="0"/>
        <v>1.8872489674912651</v>
      </c>
      <c r="G4" s="200">
        <f t="shared" si="0"/>
        <v>1.8872489674912651</v>
      </c>
      <c r="H4" s="200">
        <f t="shared" si="0"/>
        <v>1.8872489674912651</v>
      </c>
      <c r="I4" s="200">
        <f t="shared" si="0"/>
        <v>1.8872489674912651</v>
      </c>
      <c r="J4" s="200">
        <f t="shared" si="0"/>
        <v>1.8872489674912651</v>
      </c>
      <c r="K4" s="200">
        <f t="shared" si="0"/>
        <v>1.8872489674912651</v>
      </c>
      <c r="L4" s="200">
        <f t="shared" si="0"/>
        <v>1.8872489674912651</v>
      </c>
      <c r="M4" s="200">
        <f t="shared" si="0"/>
        <v>1.8872489674912651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4281.0445799999998</v>
      </c>
      <c r="C5" s="200">
        <f>IF(ISERROR(VLOOKUP($A5,'Man Tab'!$A:$Q,COLUMN()+2,0)),0,VLOOKUP($A5,'Man Tab'!$A:$Q,COLUMN()+2,0))</f>
        <v>5099.9677799999999</v>
      </c>
      <c r="D5" s="200">
        <f>IF(ISERROR(VLOOKUP($A5,'Man Tab'!$A:$Q,COLUMN()+2,0)),0,VLOOKUP($A5,'Man Tab'!$A:$Q,COLUMN()+2,0))</f>
        <v>5225.0083199999999</v>
      </c>
      <c r="E5" s="200">
        <f>IF(ISERROR(VLOOKUP($A5,'Man Tab'!$A:$Q,COLUMN()+2,0)),0,VLOOKUP($A5,'Man Tab'!$A:$Q,COLUMN()+2,0))</f>
        <v>7708.5677900000001</v>
      </c>
      <c r="F5" s="200">
        <f>IF(ISERROR(VLOOKUP($A5,'Man Tab'!$A:$Q,COLUMN()+2,0)),0,VLOOKUP($A5,'Man Tab'!$A:$Q,COLUMN()+2,0))</f>
        <v>0</v>
      </c>
      <c r="G5" s="200">
        <f>IF(ISERROR(VLOOKUP($A5,'Man Tab'!$A:$Q,COLUMN()+2,0)),0,VLOOKUP($A5,'Man Tab'!$A:$Q,COLUMN()+2,0))</f>
        <v>0</v>
      </c>
      <c r="H5" s="200">
        <f>IF(ISERROR(VLOOKUP($A5,'Man Tab'!$A:$Q,COLUMN()+2,0)),0,VLOOKUP($A5,'Man Tab'!$A:$Q,COLUMN()+2,0))</f>
        <v>0</v>
      </c>
      <c r="I5" s="200">
        <f>IF(ISERROR(VLOOKUP($A5,'Man Tab'!$A:$Q,COLUMN()+2,0)),0,VLOOKUP($A5,'Man Tab'!$A:$Q,COLUMN()+2,0))</f>
        <v>0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4281.0445799999998</v>
      </c>
      <c r="C6" s="202">
        <f t="shared" ref="C6:M6" si="1">C5+B6</f>
        <v>9381.0123600000006</v>
      </c>
      <c r="D6" s="202">
        <f t="shared" si="1"/>
        <v>14606.020680000001</v>
      </c>
      <c r="E6" s="202">
        <f t="shared" si="1"/>
        <v>22314.588470000002</v>
      </c>
      <c r="F6" s="202">
        <f t="shared" si="1"/>
        <v>22314.588470000002</v>
      </c>
      <c r="G6" s="202">
        <f t="shared" si="1"/>
        <v>22314.588470000002</v>
      </c>
      <c r="H6" s="202">
        <f t="shared" si="1"/>
        <v>22314.588470000002</v>
      </c>
      <c r="I6" s="202">
        <f t="shared" si="1"/>
        <v>22314.588470000002</v>
      </c>
      <c r="J6" s="202">
        <f t="shared" si="1"/>
        <v>22314.588470000002</v>
      </c>
      <c r="K6" s="202">
        <f t="shared" si="1"/>
        <v>22314.588470000002</v>
      </c>
      <c r="L6" s="202">
        <f t="shared" si="1"/>
        <v>22314.588470000002</v>
      </c>
      <c r="M6" s="202">
        <f t="shared" si="1"/>
        <v>22314.588470000002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15813069.629999999</v>
      </c>
      <c r="C9" s="201">
        <v>10329531.879999999</v>
      </c>
      <c r="D9" s="201">
        <v>8234299.6599999992</v>
      </c>
      <c r="E9" s="201">
        <v>7736282.8799999999</v>
      </c>
      <c r="F9" s="201"/>
      <c r="G9" s="201"/>
      <c r="H9" s="201"/>
      <c r="I9" s="201"/>
      <c r="J9" s="201"/>
      <c r="K9" s="201"/>
      <c r="L9" s="201"/>
      <c r="M9" s="201"/>
    </row>
    <row r="10" spans="1:13" ht="14.45" customHeight="1" x14ac:dyDescent="0.2">
      <c r="A10" s="201" t="s">
        <v>78</v>
      </c>
      <c r="B10" s="202">
        <f>B9/1000</f>
        <v>15813.069629999998</v>
      </c>
      <c r="C10" s="202">
        <f t="shared" ref="C10:M10" si="3">C9/1000+B10</f>
        <v>26142.601509999997</v>
      </c>
      <c r="D10" s="202">
        <f t="shared" si="3"/>
        <v>34376.901169999997</v>
      </c>
      <c r="E10" s="202">
        <f t="shared" si="3"/>
        <v>42113.184049999996</v>
      </c>
      <c r="F10" s="202">
        <f t="shared" si="3"/>
        <v>42113.184049999996</v>
      </c>
      <c r="G10" s="202">
        <f t="shared" si="3"/>
        <v>42113.184049999996</v>
      </c>
      <c r="H10" s="202">
        <f t="shared" si="3"/>
        <v>42113.184049999996</v>
      </c>
      <c r="I10" s="202">
        <f t="shared" si="3"/>
        <v>42113.184049999996</v>
      </c>
      <c r="J10" s="202">
        <f t="shared" si="3"/>
        <v>42113.184049999996</v>
      </c>
      <c r="K10" s="202">
        <f t="shared" si="3"/>
        <v>42113.184049999996</v>
      </c>
      <c r="L10" s="202">
        <f t="shared" si="3"/>
        <v>42113.184049999996</v>
      </c>
      <c r="M10" s="202">
        <f t="shared" si="3"/>
        <v>42113.184049999996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5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C8F194DD-AF37-422F-A7F7-0E9F13180B7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265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244</v>
      </c>
      <c r="E4" s="261" t="s">
        <v>245</v>
      </c>
      <c r="F4" s="261" t="s">
        <v>246</v>
      </c>
      <c r="G4" s="261" t="s">
        <v>247</v>
      </c>
      <c r="H4" s="261" t="s">
        <v>248</v>
      </c>
      <c r="I4" s="261" t="s">
        <v>249</v>
      </c>
      <c r="J4" s="261" t="s">
        <v>250</v>
      </c>
      <c r="K4" s="261" t="s">
        <v>251</v>
      </c>
      <c r="L4" s="261" t="s">
        <v>252</v>
      </c>
      <c r="M4" s="261" t="s">
        <v>253</v>
      </c>
      <c r="N4" s="261" t="s">
        <v>254</v>
      </c>
      <c r="O4" s="261" t="s">
        <v>255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30.000000100000001</v>
      </c>
      <c r="C7" s="52">
        <v>2.5000000083333336</v>
      </c>
      <c r="D7" s="52">
        <v>3.2838400000000001</v>
      </c>
      <c r="E7" s="52">
        <v>2.8261799999999999</v>
      </c>
      <c r="F7" s="52">
        <v>1.92398</v>
      </c>
      <c r="G7" s="52">
        <v>3.7423200000000003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11.776320000000002</v>
      </c>
      <c r="Q7" s="95">
        <v>1.17763199607456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28937.004000100002</v>
      </c>
      <c r="C9" s="52">
        <v>2411.4170000083336</v>
      </c>
      <c r="D9" s="52">
        <v>1851.8584699999999</v>
      </c>
      <c r="E9" s="52">
        <v>2512.13564</v>
      </c>
      <c r="F9" s="52">
        <v>2536.2999399999999</v>
      </c>
      <c r="G9" s="52">
        <v>2512.6271200000001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9412.9211699999996</v>
      </c>
      <c r="Q9" s="95">
        <v>0.97587032541110363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278.29298139999997</v>
      </c>
      <c r="C11" s="52">
        <v>23.191081783333331</v>
      </c>
      <c r="D11" s="52">
        <v>16.254200000000001</v>
      </c>
      <c r="E11" s="52">
        <v>23.890720000000002</v>
      </c>
      <c r="F11" s="52">
        <v>23.940169999999998</v>
      </c>
      <c r="G11" s="52">
        <v>15.325839999999999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79.410929999999993</v>
      </c>
      <c r="Q11" s="95">
        <v>0.85605029922612341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266</v>
      </c>
    </row>
    <row r="13" spans="1:17" ht="14.45" customHeight="1" x14ac:dyDescent="0.2">
      <c r="A13" s="15" t="s">
        <v>41</v>
      </c>
      <c r="B13" s="51">
        <v>42.000000099999994</v>
      </c>
      <c r="C13" s="52">
        <v>3.5000000083333327</v>
      </c>
      <c r="D13" s="52">
        <v>5.5201799999999999</v>
      </c>
      <c r="E13" s="52">
        <v>6.5120699999999996</v>
      </c>
      <c r="F13" s="52">
        <v>5.4012200000000004</v>
      </c>
      <c r="G13" s="52">
        <v>7.4456699999999998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24.87914</v>
      </c>
      <c r="Q13" s="95">
        <v>1.7770814243402826</v>
      </c>
    </row>
    <row r="14" spans="1:17" ht="14.45" customHeight="1" x14ac:dyDescent="0.2">
      <c r="A14" s="15" t="s">
        <v>42</v>
      </c>
      <c r="B14" s="51">
        <v>632.04390960000001</v>
      </c>
      <c r="C14" s="52">
        <v>52.670325800000001</v>
      </c>
      <c r="D14" s="52">
        <v>70.781000000000006</v>
      </c>
      <c r="E14" s="52">
        <v>64.459000000000003</v>
      </c>
      <c r="F14" s="52">
        <v>63.695999999999998</v>
      </c>
      <c r="G14" s="52">
        <v>51.938000000000002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250.87400000000002</v>
      </c>
      <c r="Q14" s="95">
        <v>1.1907748632152946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191.2532296</v>
      </c>
      <c r="C17" s="52">
        <v>15.937769133333333</v>
      </c>
      <c r="D17" s="52">
        <v>2.6015000000000001</v>
      </c>
      <c r="E17" s="52">
        <v>6.2546299999999997</v>
      </c>
      <c r="F17" s="52">
        <v>4.1745000000000001</v>
      </c>
      <c r="G17" s="52">
        <v>3.63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16.660630000000001</v>
      </c>
      <c r="Q17" s="95">
        <v>0.26133880251086755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0.51500000000000001</v>
      </c>
      <c r="E18" s="52">
        <v>1.2529999999999999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1.7679999999999998</v>
      </c>
      <c r="Q18" s="95" t="s">
        <v>266</v>
      </c>
    </row>
    <row r="19" spans="1:17" ht="14.45" customHeight="1" x14ac:dyDescent="0.2">
      <c r="A19" s="15" t="s">
        <v>47</v>
      </c>
      <c r="B19" s="51">
        <v>1440.7609814</v>
      </c>
      <c r="C19" s="52">
        <v>120.06341511666666</v>
      </c>
      <c r="D19" s="52">
        <v>26.990590000000001</v>
      </c>
      <c r="E19" s="52">
        <v>211.86779000000001</v>
      </c>
      <c r="F19" s="52">
        <v>261.34640000000002</v>
      </c>
      <c r="G19" s="52">
        <v>36.78369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536.98847000000001</v>
      </c>
      <c r="Q19" s="95">
        <v>1.1181350902733436</v>
      </c>
    </row>
    <row r="20" spans="1:17" ht="14.45" customHeight="1" x14ac:dyDescent="0.2">
      <c r="A20" s="15" t="s">
        <v>48</v>
      </c>
      <c r="B20" s="51">
        <v>26007.379085499997</v>
      </c>
      <c r="C20" s="52">
        <v>2167.2815904583331</v>
      </c>
      <c r="D20" s="52">
        <v>2125.9818100000002</v>
      </c>
      <c r="E20" s="52">
        <v>2105.1408799999999</v>
      </c>
      <c r="F20" s="52">
        <v>2157.5422100000001</v>
      </c>
      <c r="G20" s="52">
        <v>4911.7349599999998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11300.39986</v>
      </c>
      <c r="Q20" s="95">
        <v>1.3035223375853768</v>
      </c>
    </row>
    <row r="21" spans="1:17" ht="14.45" customHeight="1" x14ac:dyDescent="0.2">
      <c r="A21" s="16" t="s">
        <v>49</v>
      </c>
      <c r="B21" s="51">
        <v>1980.6623964</v>
      </c>
      <c r="C21" s="52">
        <v>165.0551997</v>
      </c>
      <c r="D21" s="52">
        <v>164.47187</v>
      </c>
      <c r="E21" s="52">
        <v>165.36386999999999</v>
      </c>
      <c r="F21" s="52">
        <v>165.36386999999999</v>
      </c>
      <c r="G21" s="52">
        <v>165.34019000000001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660.53980000000001</v>
      </c>
      <c r="Q21" s="95">
        <v>1.0004831735088926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8.4361200000000007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8.4361200000000007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21.593369999995048</v>
      </c>
      <c r="C24" s="52">
        <v>1.7994474999995873</v>
      </c>
      <c r="D24" s="52">
        <v>4.3499999999985448</v>
      </c>
      <c r="E24" s="52">
        <v>0.26400000000012369</v>
      </c>
      <c r="F24" s="52">
        <v>5.3200299999998606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9.9340299999985291</v>
      </c>
      <c r="Q24" s="95">
        <v>1.3801500182696087</v>
      </c>
    </row>
    <row r="25" spans="1:17" ht="14.45" customHeight="1" x14ac:dyDescent="0.2">
      <c r="A25" s="17" t="s">
        <v>53</v>
      </c>
      <c r="B25" s="54">
        <v>59560.989954199998</v>
      </c>
      <c r="C25" s="55">
        <v>4963.4158295166662</v>
      </c>
      <c r="D25" s="55">
        <v>4281.0445799999998</v>
      </c>
      <c r="E25" s="55">
        <v>5099.9677799999999</v>
      </c>
      <c r="F25" s="55">
        <v>5225.0083199999999</v>
      </c>
      <c r="G25" s="55">
        <v>7708.5677900000001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22314.588470000002</v>
      </c>
      <c r="Q25" s="96">
        <v>1.1239532026159584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263.35521</v>
      </c>
      <c r="E26" s="52">
        <v>223.25154000000001</v>
      </c>
      <c r="F26" s="52">
        <v>259.30119000000002</v>
      </c>
      <c r="G26" s="52">
        <v>347.18333000000001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1093.0912700000001</v>
      </c>
      <c r="Q26" s="95" t="s">
        <v>266</v>
      </c>
    </row>
    <row r="27" spans="1:17" ht="14.45" customHeight="1" x14ac:dyDescent="0.2">
      <c r="A27" s="18" t="s">
        <v>55</v>
      </c>
      <c r="B27" s="54">
        <v>59560.989954199998</v>
      </c>
      <c r="C27" s="55">
        <v>4963.4158295166662</v>
      </c>
      <c r="D27" s="55">
        <v>4544.3997899999995</v>
      </c>
      <c r="E27" s="55">
        <v>5323.2193200000002</v>
      </c>
      <c r="F27" s="55">
        <v>5484.30951</v>
      </c>
      <c r="G27" s="55">
        <v>8055.7511199999999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23407.67974</v>
      </c>
      <c r="Q27" s="96">
        <v>1.1790106120465542</v>
      </c>
    </row>
    <row r="28" spans="1:17" ht="14.45" customHeight="1" x14ac:dyDescent="0.2">
      <c r="A28" s="16" t="s">
        <v>56</v>
      </c>
      <c r="B28" s="51">
        <v>1574.0473030000001</v>
      </c>
      <c r="C28" s="52">
        <v>131.17060858333335</v>
      </c>
      <c r="D28" s="52">
        <v>1315.75918</v>
      </c>
      <c r="E28" s="52">
        <v>2292.5880099999999</v>
      </c>
      <c r="F28" s="52">
        <v>2627.44427</v>
      </c>
      <c r="G28" s="52">
        <v>2171.1341699999998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8406.9256299999997</v>
      </c>
      <c r="Q28" s="95">
        <v>16.022883709994829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DF4EFFC5-5C46-4524-874F-9B0A135E14D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259</v>
      </c>
      <c r="G4" s="353" t="s">
        <v>64</v>
      </c>
      <c r="H4" s="140" t="s">
        <v>140</v>
      </c>
      <c r="I4" s="351" t="s">
        <v>65</v>
      </c>
      <c r="J4" s="353" t="s">
        <v>257</v>
      </c>
      <c r="K4" s="354" t="s">
        <v>256</v>
      </c>
    </row>
    <row r="5" spans="1:13" ht="39" thickBot="1" x14ac:dyDescent="0.25">
      <c r="A5" s="78"/>
      <c r="B5" s="24" t="s">
        <v>263</v>
      </c>
      <c r="C5" s="25" t="s">
        <v>262</v>
      </c>
      <c r="D5" s="26" t="s">
        <v>261</v>
      </c>
      <c r="E5" s="26" t="s">
        <v>260</v>
      </c>
      <c r="F5" s="352"/>
      <c r="G5" s="352"/>
      <c r="H5" s="25" t="s">
        <v>258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-58168.670668899904</v>
      </c>
      <c r="C6" s="461">
        <v>78095.096390000006</v>
      </c>
      <c r="D6" s="461">
        <v>136263.76705889992</v>
      </c>
      <c r="E6" s="462">
        <v>-1.3425628519950661</v>
      </c>
      <c r="F6" s="460">
        <v>86792.867049299995</v>
      </c>
      <c r="G6" s="461">
        <v>28930.955683099997</v>
      </c>
      <c r="H6" s="461">
        <v>12900.316369999999</v>
      </c>
      <c r="I6" s="461">
        <v>70932.449980000005</v>
      </c>
      <c r="J6" s="461">
        <v>42001.494296900011</v>
      </c>
      <c r="K6" s="463">
        <v>0.81726128415263699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59221.8043129</v>
      </c>
      <c r="C7" s="461">
        <v>57676.692600000002</v>
      </c>
      <c r="D7" s="461">
        <v>-1545.1117128999977</v>
      </c>
      <c r="E7" s="462">
        <v>0.97390974944403319</v>
      </c>
      <c r="F7" s="460">
        <v>59560.989954199998</v>
      </c>
      <c r="G7" s="461">
        <v>19853.663318066665</v>
      </c>
      <c r="H7" s="461">
        <v>7708.5677900000001</v>
      </c>
      <c r="I7" s="461">
        <v>22314.588469999999</v>
      </c>
      <c r="J7" s="461">
        <v>2460.9251519333338</v>
      </c>
      <c r="K7" s="463">
        <v>0.37465106753865268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29222.806950599999</v>
      </c>
      <c r="C8" s="461">
        <v>29523.776109999999</v>
      </c>
      <c r="D8" s="461">
        <v>300.96915939999963</v>
      </c>
      <c r="E8" s="462">
        <v>1.0102991187639427</v>
      </c>
      <c r="F8" s="460">
        <v>29919.340891299998</v>
      </c>
      <c r="G8" s="461">
        <v>9973.1136304333322</v>
      </c>
      <c r="H8" s="461">
        <v>2591.0789500000001</v>
      </c>
      <c r="I8" s="461">
        <v>9780.1255600000004</v>
      </c>
      <c r="J8" s="461">
        <v>-192.98807043333181</v>
      </c>
      <c r="K8" s="463">
        <v>0.32688305519604155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28592.9924966</v>
      </c>
      <c r="C9" s="461">
        <v>28909.917109999999</v>
      </c>
      <c r="D9" s="461">
        <v>316.92461339999863</v>
      </c>
      <c r="E9" s="462">
        <v>1.0110839959629159</v>
      </c>
      <c r="F9" s="460">
        <v>29287.296981700001</v>
      </c>
      <c r="G9" s="461">
        <v>9762.4323272333331</v>
      </c>
      <c r="H9" s="461">
        <v>2539.14095</v>
      </c>
      <c r="I9" s="461">
        <v>9529.2515600000006</v>
      </c>
      <c r="J9" s="461">
        <v>-233.18076723333252</v>
      </c>
      <c r="K9" s="463">
        <v>0.32537149351660205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2.2000000000000001E-4</v>
      </c>
      <c r="D10" s="461">
        <v>2.2000000000000001E-4</v>
      </c>
      <c r="E10" s="462">
        <v>0</v>
      </c>
      <c r="F10" s="460">
        <v>0</v>
      </c>
      <c r="G10" s="461">
        <v>0</v>
      </c>
      <c r="H10" s="461">
        <v>0</v>
      </c>
      <c r="I10" s="461">
        <v>0</v>
      </c>
      <c r="J10" s="461">
        <v>0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2.2000000000000001E-4</v>
      </c>
      <c r="D11" s="461">
        <v>2.2000000000000001E-4</v>
      </c>
      <c r="E11" s="462">
        <v>0</v>
      </c>
      <c r="F11" s="460">
        <v>0</v>
      </c>
      <c r="G11" s="461">
        <v>0</v>
      </c>
      <c r="H11" s="461">
        <v>0</v>
      </c>
      <c r="I11" s="461">
        <v>0</v>
      </c>
      <c r="J11" s="461">
        <v>0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21.999999800000001</v>
      </c>
      <c r="C12" s="461">
        <v>30.501729999999998</v>
      </c>
      <c r="D12" s="461">
        <v>8.5017301999999972</v>
      </c>
      <c r="E12" s="462">
        <v>1.3864422853312934</v>
      </c>
      <c r="F12" s="460">
        <v>30.000000100000001</v>
      </c>
      <c r="G12" s="461">
        <v>10.000000033333334</v>
      </c>
      <c r="H12" s="461">
        <v>3.7423200000000003</v>
      </c>
      <c r="I12" s="461">
        <v>11.77632</v>
      </c>
      <c r="J12" s="461">
        <v>1.7763199666666658</v>
      </c>
      <c r="K12" s="463">
        <v>0.39254399869152001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15.999999799999999</v>
      </c>
      <c r="C13" s="461">
        <v>27.59571</v>
      </c>
      <c r="D13" s="461">
        <v>11.595710200000001</v>
      </c>
      <c r="E13" s="462">
        <v>1.7247318965591487</v>
      </c>
      <c r="F13" s="460">
        <v>27.000000100000001</v>
      </c>
      <c r="G13" s="461">
        <v>9.0000000333333343</v>
      </c>
      <c r="H13" s="461">
        <v>2.6246199999999997</v>
      </c>
      <c r="I13" s="461">
        <v>10.211540000000001</v>
      </c>
      <c r="J13" s="461">
        <v>1.2115399666666669</v>
      </c>
      <c r="K13" s="463">
        <v>0.37820518378442525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6</v>
      </c>
      <c r="C14" s="461">
        <v>2.9060199999999998</v>
      </c>
      <c r="D14" s="461">
        <v>-3.0939800000000002</v>
      </c>
      <c r="E14" s="462">
        <v>0.48433666666666664</v>
      </c>
      <c r="F14" s="460">
        <v>3</v>
      </c>
      <c r="G14" s="461">
        <v>1</v>
      </c>
      <c r="H14" s="461">
        <v>1.1177000000000001</v>
      </c>
      <c r="I14" s="461">
        <v>1.5647800000000001</v>
      </c>
      <c r="J14" s="461">
        <v>0.56478000000000006</v>
      </c>
      <c r="K14" s="463">
        <v>0.52159333333333335</v>
      </c>
      <c r="L14" s="150"/>
      <c r="M14" s="459" t="str">
        <f t="shared" si="0"/>
        <v/>
      </c>
    </row>
    <row r="15" spans="1:13" ht="14.45" customHeight="1" x14ac:dyDescent="0.2">
      <c r="A15" s="464" t="s">
        <v>276</v>
      </c>
      <c r="B15" s="460">
        <v>28307.000000300002</v>
      </c>
      <c r="C15" s="461">
        <v>28525.399390000002</v>
      </c>
      <c r="D15" s="461">
        <v>218.39938970000003</v>
      </c>
      <c r="E15" s="462">
        <v>1.007715384523181</v>
      </c>
      <c r="F15" s="460">
        <v>28937.004000100002</v>
      </c>
      <c r="G15" s="461">
        <v>9645.6680000333345</v>
      </c>
      <c r="H15" s="461">
        <v>2512.6271200000001</v>
      </c>
      <c r="I15" s="461">
        <v>9412.9211699999996</v>
      </c>
      <c r="J15" s="461">
        <v>-232.74683003333485</v>
      </c>
      <c r="K15" s="463">
        <v>0.32529010847036793</v>
      </c>
      <c r="L15" s="150"/>
      <c r="M15" s="459" t="str">
        <f t="shared" si="0"/>
        <v>X</v>
      </c>
    </row>
    <row r="16" spans="1:13" ht="14.45" customHeight="1" x14ac:dyDescent="0.2">
      <c r="A16" s="464" t="s">
        <v>277</v>
      </c>
      <c r="B16" s="460">
        <v>27592.000000100001</v>
      </c>
      <c r="C16" s="461">
        <v>27425.43375</v>
      </c>
      <c r="D16" s="461">
        <v>-166.56625010000062</v>
      </c>
      <c r="E16" s="462">
        <v>0.99396324115325463</v>
      </c>
      <c r="F16" s="460">
        <v>27912.0039999</v>
      </c>
      <c r="G16" s="461">
        <v>9304.0013333000006</v>
      </c>
      <c r="H16" s="461">
        <v>2466.6769300000001</v>
      </c>
      <c r="I16" s="461">
        <v>9153.780490000001</v>
      </c>
      <c r="J16" s="461">
        <v>-150.22084329999961</v>
      </c>
      <c r="K16" s="463">
        <v>0.32795138930306816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369.99999989999998</v>
      </c>
      <c r="C17" s="461">
        <v>755.59343000000001</v>
      </c>
      <c r="D17" s="461">
        <v>385.59343010000003</v>
      </c>
      <c r="E17" s="462">
        <v>2.0421444059573366</v>
      </c>
      <c r="F17" s="460">
        <v>700.00000009999997</v>
      </c>
      <c r="G17" s="461">
        <v>233.33333336666666</v>
      </c>
      <c r="H17" s="461">
        <v>17.946960000000001</v>
      </c>
      <c r="I17" s="461">
        <v>165.22523000000001</v>
      </c>
      <c r="J17" s="461">
        <v>-68.108103366666654</v>
      </c>
      <c r="K17" s="463">
        <v>0.23603604282342344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20.000000199999999</v>
      </c>
      <c r="C18" s="461">
        <v>17.75029</v>
      </c>
      <c r="D18" s="461">
        <v>-2.2497101999999991</v>
      </c>
      <c r="E18" s="462">
        <v>0.88751449112485514</v>
      </c>
      <c r="F18" s="460">
        <v>20.000000199999999</v>
      </c>
      <c r="G18" s="461">
        <v>6.6666667333333329</v>
      </c>
      <c r="H18" s="461">
        <v>0.95096999999999998</v>
      </c>
      <c r="I18" s="461">
        <v>2.5230700000000001</v>
      </c>
      <c r="J18" s="461">
        <v>-4.1435967333333323</v>
      </c>
      <c r="K18" s="463">
        <v>0.12615349873846501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290</v>
      </c>
      <c r="C19" s="461">
        <v>259.95846</v>
      </c>
      <c r="D19" s="461">
        <v>-30.041539999999998</v>
      </c>
      <c r="E19" s="462">
        <v>0.89640848275862073</v>
      </c>
      <c r="F19" s="460">
        <v>269.99999980000001</v>
      </c>
      <c r="G19" s="461">
        <v>89.999999933333342</v>
      </c>
      <c r="H19" s="461">
        <v>24.25226</v>
      </c>
      <c r="I19" s="461">
        <v>60.99438</v>
      </c>
      <c r="J19" s="461">
        <v>-29.005619933333342</v>
      </c>
      <c r="K19" s="463">
        <v>0.22590511127844823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5</v>
      </c>
      <c r="C20" s="461">
        <v>0.36</v>
      </c>
      <c r="D20" s="461">
        <v>-4.6399999999999997</v>
      </c>
      <c r="E20" s="462">
        <v>7.1999999999999995E-2</v>
      </c>
      <c r="F20" s="460">
        <v>5</v>
      </c>
      <c r="G20" s="461">
        <v>1.6666666666666667</v>
      </c>
      <c r="H20" s="461">
        <v>0</v>
      </c>
      <c r="I20" s="461">
        <v>0</v>
      </c>
      <c r="J20" s="461">
        <v>-1.6666666666666667</v>
      </c>
      <c r="K20" s="463">
        <v>0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30.000000100000001</v>
      </c>
      <c r="C21" s="461">
        <v>66.303460000000001</v>
      </c>
      <c r="D21" s="461">
        <v>36.3034599</v>
      </c>
      <c r="E21" s="462">
        <v>2.210115325966282</v>
      </c>
      <c r="F21" s="460">
        <v>30.000000100000001</v>
      </c>
      <c r="G21" s="461">
        <v>10.000000033333334</v>
      </c>
      <c r="H21" s="461">
        <v>0</v>
      </c>
      <c r="I21" s="461">
        <v>20.797999999999998</v>
      </c>
      <c r="J21" s="461">
        <v>10.797999966666664</v>
      </c>
      <c r="K21" s="463">
        <v>0.69326666435577766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0</v>
      </c>
      <c r="C22" s="461">
        <v>0</v>
      </c>
      <c r="D22" s="461">
        <v>0</v>
      </c>
      <c r="E22" s="462">
        <v>0</v>
      </c>
      <c r="F22" s="460">
        <v>0</v>
      </c>
      <c r="G22" s="461">
        <v>0</v>
      </c>
      <c r="H22" s="461">
        <v>2.8</v>
      </c>
      <c r="I22" s="461">
        <v>9.6</v>
      </c>
      <c r="J22" s="461">
        <v>9.6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284</v>
      </c>
      <c r="B23" s="460">
        <v>261.99249650000002</v>
      </c>
      <c r="C23" s="461">
        <v>265.27487000000002</v>
      </c>
      <c r="D23" s="461">
        <v>3.2823735000000056</v>
      </c>
      <c r="E23" s="462">
        <v>1.012528501937459</v>
      </c>
      <c r="F23" s="460">
        <v>278.29298139999997</v>
      </c>
      <c r="G23" s="461">
        <v>92.764327133333325</v>
      </c>
      <c r="H23" s="461">
        <v>15.325839999999999</v>
      </c>
      <c r="I23" s="461">
        <v>79.410929999999993</v>
      </c>
      <c r="J23" s="461">
        <v>-13.353397133333331</v>
      </c>
      <c r="K23" s="463">
        <v>0.28535009974204112</v>
      </c>
      <c r="L23" s="150"/>
      <c r="M23" s="459" t="str">
        <f t="shared" si="0"/>
        <v>X</v>
      </c>
    </row>
    <row r="24" spans="1:13" ht="14.45" customHeight="1" x14ac:dyDescent="0.2">
      <c r="A24" s="464" t="s">
        <v>285</v>
      </c>
      <c r="B24" s="460">
        <v>0</v>
      </c>
      <c r="C24" s="461">
        <v>5.6870000000000003</v>
      </c>
      <c r="D24" s="461">
        <v>5.6870000000000003</v>
      </c>
      <c r="E24" s="462">
        <v>0</v>
      </c>
      <c r="F24" s="460">
        <v>0</v>
      </c>
      <c r="G24" s="461">
        <v>0</v>
      </c>
      <c r="H24" s="461">
        <v>0</v>
      </c>
      <c r="I24" s="461">
        <v>0</v>
      </c>
      <c r="J24" s="461">
        <v>0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286</v>
      </c>
      <c r="B25" s="460">
        <v>9.9999999000000006</v>
      </c>
      <c r="C25" s="461">
        <v>4.24472</v>
      </c>
      <c r="D25" s="461">
        <v>-5.7552799000000006</v>
      </c>
      <c r="E25" s="462">
        <v>0.42447200424472004</v>
      </c>
      <c r="F25" s="460">
        <v>4.9999998999999997</v>
      </c>
      <c r="G25" s="461">
        <v>1.6666666333333333</v>
      </c>
      <c r="H25" s="461">
        <v>0.38063999999999998</v>
      </c>
      <c r="I25" s="461">
        <v>1.6180399999999999</v>
      </c>
      <c r="J25" s="461">
        <v>-4.8626633333333391E-2</v>
      </c>
      <c r="K25" s="463">
        <v>0.32360800647216015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85</v>
      </c>
      <c r="C26" s="461">
        <v>83.605380000000011</v>
      </c>
      <c r="D26" s="461">
        <v>-1.3946199999999891</v>
      </c>
      <c r="E26" s="462">
        <v>0.98359270588235304</v>
      </c>
      <c r="F26" s="460">
        <v>85</v>
      </c>
      <c r="G26" s="461">
        <v>28.333333333333332</v>
      </c>
      <c r="H26" s="461">
        <v>4.5580699999999998</v>
      </c>
      <c r="I26" s="461">
        <v>21.352180000000001</v>
      </c>
      <c r="J26" s="461">
        <v>-6.9811533333333315</v>
      </c>
      <c r="K26" s="463">
        <v>0.25120211764705885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84.999999899999992</v>
      </c>
      <c r="C27" s="461">
        <v>91.245639999999995</v>
      </c>
      <c r="D27" s="461">
        <v>6.2456401000000028</v>
      </c>
      <c r="E27" s="462">
        <v>1.0734781189099742</v>
      </c>
      <c r="F27" s="460">
        <v>90.000000100000008</v>
      </c>
      <c r="G27" s="461">
        <v>30.000000033333336</v>
      </c>
      <c r="H27" s="461">
        <v>4.6344799999999999</v>
      </c>
      <c r="I27" s="461">
        <v>23.662770000000002</v>
      </c>
      <c r="J27" s="461">
        <v>-6.3372300333333342</v>
      </c>
      <c r="K27" s="463">
        <v>0.26291966637453368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2.3214086000000003</v>
      </c>
      <c r="C28" s="461">
        <v>0</v>
      </c>
      <c r="D28" s="461">
        <v>-2.3214086000000003</v>
      </c>
      <c r="E28" s="462">
        <v>0</v>
      </c>
      <c r="F28" s="460">
        <v>2.5644641000000004</v>
      </c>
      <c r="G28" s="461">
        <v>0.85482136666666675</v>
      </c>
      <c r="H28" s="461">
        <v>0</v>
      </c>
      <c r="I28" s="461">
        <v>0</v>
      </c>
      <c r="J28" s="461">
        <v>-0.85482136666666675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0</v>
      </c>
      <c r="C29" s="461">
        <v>0.16116</v>
      </c>
      <c r="D29" s="461">
        <v>0.16116</v>
      </c>
      <c r="E29" s="462">
        <v>0</v>
      </c>
      <c r="F29" s="460">
        <v>0</v>
      </c>
      <c r="G29" s="461">
        <v>0</v>
      </c>
      <c r="H29" s="461">
        <v>0</v>
      </c>
      <c r="I29" s="461">
        <v>0</v>
      </c>
      <c r="J29" s="461">
        <v>0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0</v>
      </c>
      <c r="C30" s="461">
        <v>0.70422000000000007</v>
      </c>
      <c r="D30" s="461">
        <v>0.70422000000000007</v>
      </c>
      <c r="E30" s="462">
        <v>0</v>
      </c>
      <c r="F30" s="460">
        <v>0</v>
      </c>
      <c r="G30" s="461">
        <v>0</v>
      </c>
      <c r="H30" s="461">
        <v>0.46948000000000001</v>
      </c>
      <c r="I30" s="461">
        <v>0.46948000000000001</v>
      </c>
      <c r="J30" s="461">
        <v>0.46948000000000001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0</v>
      </c>
      <c r="C31" s="461">
        <v>0</v>
      </c>
      <c r="D31" s="461">
        <v>0</v>
      </c>
      <c r="E31" s="462">
        <v>0</v>
      </c>
      <c r="F31" s="460">
        <v>0</v>
      </c>
      <c r="G31" s="461">
        <v>0</v>
      </c>
      <c r="H31" s="461">
        <v>0</v>
      </c>
      <c r="I31" s="461">
        <v>1.3554000000000002</v>
      </c>
      <c r="J31" s="461">
        <v>1.3554000000000002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34.671088300000001</v>
      </c>
      <c r="C32" s="461">
        <v>17.32094</v>
      </c>
      <c r="D32" s="461">
        <v>-17.350148300000001</v>
      </c>
      <c r="E32" s="462">
        <v>0.49957878016768226</v>
      </c>
      <c r="F32" s="460">
        <v>50.728517500000002</v>
      </c>
      <c r="G32" s="461">
        <v>16.909505833333334</v>
      </c>
      <c r="H32" s="461">
        <v>0</v>
      </c>
      <c r="I32" s="461">
        <v>17.818750000000001</v>
      </c>
      <c r="J32" s="461">
        <v>0.9092441666666673</v>
      </c>
      <c r="K32" s="463">
        <v>0.35125706167147502</v>
      </c>
      <c r="L32" s="150"/>
      <c r="M32" s="459" t="str">
        <f t="shared" si="0"/>
        <v/>
      </c>
    </row>
    <row r="33" spans="1:13" ht="14.45" customHeight="1" x14ac:dyDescent="0.2">
      <c r="A33" s="464" t="s">
        <v>294</v>
      </c>
      <c r="B33" s="460">
        <v>0</v>
      </c>
      <c r="C33" s="461">
        <v>1.75</v>
      </c>
      <c r="D33" s="461">
        <v>1.75</v>
      </c>
      <c r="E33" s="462">
        <v>0</v>
      </c>
      <c r="F33" s="460">
        <v>0</v>
      </c>
      <c r="G33" s="461">
        <v>0</v>
      </c>
      <c r="H33" s="461">
        <v>0</v>
      </c>
      <c r="I33" s="461">
        <v>0</v>
      </c>
      <c r="J33" s="461">
        <v>0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44.999999799999998</v>
      </c>
      <c r="C34" s="461">
        <v>50.936309999999999</v>
      </c>
      <c r="D34" s="461">
        <v>5.9363102000000012</v>
      </c>
      <c r="E34" s="462">
        <v>1.1319180050307467</v>
      </c>
      <c r="F34" s="460">
        <v>44.999999799999998</v>
      </c>
      <c r="G34" s="461">
        <v>14.999999933333333</v>
      </c>
      <c r="H34" s="461">
        <v>5.2831700000000001</v>
      </c>
      <c r="I34" s="461">
        <v>13.134309999999999</v>
      </c>
      <c r="J34" s="461">
        <v>-1.8656899333333339</v>
      </c>
      <c r="K34" s="463">
        <v>0.29187355685277139</v>
      </c>
      <c r="L34" s="150"/>
      <c r="M34" s="459" t="str">
        <f t="shared" si="0"/>
        <v/>
      </c>
    </row>
    <row r="35" spans="1:13" ht="14.45" customHeight="1" x14ac:dyDescent="0.2">
      <c r="A35" s="464" t="s">
        <v>296</v>
      </c>
      <c r="B35" s="460">
        <v>0</v>
      </c>
      <c r="C35" s="461">
        <v>9.6195000000000004</v>
      </c>
      <c r="D35" s="461">
        <v>9.6195000000000004</v>
      </c>
      <c r="E35" s="462">
        <v>0</v>
      </c>
      <c r="F35" s="460">
        <v>0</v>
      </c>
      <c r="G35" s="461">
        <v>0</v>
      </c>
      <c r="H35" s="461">
        <v>0</v>
      </c>
      <c r="I35" s="461">
        <v>0</v>
      </c>
      <c r="J35" s="461">
        <v>0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297</v>
      </c>
      <c r="B36" s="460">
        <v>0</v>
      </c>
      <c r="C36" s="461">
        <v>3.7869000000000002</v>
      </c>
      <c r="D36" s="461">
        <v>3.7869000000000002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>X</v>
      </c>
    </row>
    <row r="37" spans="1:13" ht="14.45" customHeight="1" x14ac:dyDescent="0.2">
      <c r="A37" s="464" t="s">
        <v>298</v>
      </c>
      <c r="B37" s="460">
        <v>0</v>
      </c>
      <c r="C37" s="461">
        <v>3.6179000000000001</v>
      </c>
      <c r="D37" s="461">
        <v>3.6179000000000001</v>
      </c>
      <c r="E37" s="462">
        <v>0</v>
      </c>
      <c r="F37" s="460">
        <v>0</v>
      </c>
      <c r="G37" s="461">
        <v>0</v>
      </c>
      <c r="H37" s="461">
        <v>0</v>
      </c>
      <c r="I37" s="461">
        <v>0</v>
      </c>
      <c r="J37" s="461">
        <v>0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299</v>
      </c>
      <c r="B38" s="460">
        <v>0</v>
      </c>
      <c r="C38" s="461">
        <v>0.16900000000000001</v>
      </c>
      <c r="D38" s="461">
        <v>0.16900000000000001</v>
      </c>
      <c r="E38" s="462">
        <v>0</v>
      </c>
      <c r="F38" s="460">
        <v>0</v>
      </c>
      <c r="G38" s="461">
        <v>0</v>
      </c>
      <c r="H38" s="461">
        <v>0</v>
      </c>
      <c r="I38" s="461">
        <v>0</v>
      </c>
      <c r="J38" s="461">
        <v>0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300</v>
      </c>
      <c r="B39" s="460">
        <v>2</v>
      </c>
      <c r="C39" s="461">
        <v>84.69</v>
      </c>
      <c r="D39" s="461">
        <v>82.69</v>
      </c>
      <c r="E39" s="462">
        <v>42.344999999999999</v>
      </c>
      <c r="F39" s="460">
        <v>42.000000099999994</v>
      </c>
      <c r="G39" s="461">
        <v>14.000000033333331</v>
      </c>
      <c r="H39" s="461">
        <v>7.4456699999999998</v>
      </c>
      <c r="I39" s="461">
        <v>24.87914</v>
      </c>
      <c r="J39" s="461">
        <v>10.879139966666669</v>
      </c>
      <c r="K39" s="463">
        <v>0.59236047478009413</v>
      </c>
      <c r="L39" s="150"/>
      <c r="M39" s="459" t="str">
        <f t="shared" si="0"/>
        <v>X</v>
      </c>
    </row>
    <row r="40" spans="1:13" ht="14.45" customHeight="1" x14ac:dyDescent="0.2">
      <c r="A40" s="464" t="s">
        <v>301</v>
      </c>
      <c r="B40" s="460">
        <v>0</v>
      </c>
      <c r="C40" s="461">
        <v>7.5974599999999999</v>
      </c>
      <c r="D40" s="461">
        <v>7.5974599999999999</v>
      </c>
      <c r="E40" s="462">
        <v>0</v>
      </c>
      <c r="F40" s="460">
        <v>0</v>
      </c>
      <c r="G40" s="461">
        <v>0</v>
      </c>
      <c r="H40" s="461">
        <v>1.2487200000000001</v>
      </c>
      <c r="I40" s="461">
        <v>2.8096199999999998</v>
      </c>
      <c r="J40" s="461">
        <v>2.8096199999999998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302</v>
      </c>
      <c r="B41" s="460">
        <v>0</v>
      </c>
      <c r="C41" s="461">
        <v>35.010269999999998</v>
      </c>
      <c r="D41" s="461">
        <v>35.010269999999998</v>
      </c>
      <c r="E41" s="462">
        <v>0</v>
      </c>
      <c r="F41" s="460">
        <v>36</v>
      </c>
      <c r="G41" s="461">
        <v>12</v>
      </c>
      <c r="H41" s="461">
        <v>5.2350000000000003</v>
      </c>
      <c r="I41" s="461">
        <v>20.915179999999999</v>
      </c>
      <c r="J41" s="461">
        <v>8.9151799999999994</v>
      </c>
      <c r="K41" s="463">
        <v>0.58097722222222226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0</v>
      </c>
      <c r="C42" s="461">
        <v>0.25264999999999999</v>
      </c>
      <c r="D42" s="461">
        <v>0.25264999999999999</v>
      </c>
      <c r="E42" s="462">
        <v>0</v>
      </c>
      <c r="F42" s="460">
        <v>1</v>
      </c>
      <c r="G42" s="461">
        <v>0.33333333333333331</v>
      </c>
      <c r="H42" s="461">
        <v>0</v>
      </c>
      <c r="I42" s="461">
        <v>0</v>
      </c>
      <c r="J42" s="461">
        <v>-0.33333333333333331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2</v>
      </c>
      <c r="C43" s="461">
        <v>4.5617000000000001</v>
      </c>
      <c r="D43" s="461">
        <v>2.5617000000000001</v>
      </c>
      <c r="E43" s="462">
        <v>2.28085</v>
      </c>
      <c r="F43" s="460">
        <v>5.0000001000000003</v>
      </c>
      <c r="G43" s="461">
        <v>1.6666667000000002</v>
      </c>
      <c r="H43" s="461">
        <v>0.96195000000000008</v>
      </c>
      <c r="I43" s="461">
        <v>1.1543399999999999</v>
      </c>
      <c r="J43" s="461">
        <v>-0.51232670000000025</v>
      </c>
      <c r="K43" s="463">
        <v>0.23086799538264005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0</v>
      </c>
      <c r="C44" s="461">
        <v>28.0962</v>
      </c>
      <c r="D44" s="461">
        <v>28.0962</v>
      </c>
      <c r="E44" s="462">
        <v>0</v>
      </c>
      <c r="F44" s="460">
        <v>0</v>
      </c>
      <c r="G44" s="461">
        <v>0</v>
      </c>
      <c r="H44" s="461">
        <v>0</v>
      </c>
      <c r="I44" s="461">
        <v>0</v>
      </c>
      <c r="J44" s="461">
        <v>0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306</v>
      </c>
      <c r="B45" s="460">
        <v>0</v>
      </c>
      <c r="C45" s="461">
        <v>5.5300200000000004</v>
      </c>
      <c r="D45" s="461">
        <v>5.5300200000000004</v>
      </c>
      <c r="E45" s="462">
        <v>0</v>
      </c>
      <c r="F45" s="460">
        <v>0</v>
      </c>
      <c r="G45" s="461">
        <v>0</v>
      </c>
      <c r="H45" s="461">
        <v>0</v>
      </c>
      <c r="I45" s="461">
        <v>0</v>
      </c>
      <c r="J45" s="461">
        <v>0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0</v>
      </c>
      <c r="C46" s="461">
        <v>1.6452</v>
      </c>
      <c r="D46" s="461">
        <v>1.6452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308</v>
      </c>
      <c r="B47" s="460">
        <v>0</v>
      </c>
      <c r="C47" s="461">
        <v>1.9964999999999999</v>
      </c>
      <c r="D47" s="461">
        <v>1.9964999999999999</v>
      </c>
      <c r="E47" s="462">
        <v>0</v>
      </c>
      <c r="F47" s="460">
        <v>0</v>
      </c>
      <c r="G47" s="461">
        <v>0</v>
      </c>
      <c r="H47" s="461">
        <v>0</v>
      </c>
      <c r="I47" s="461">
        <v>0</v>
      </c>
      <c r="J47" s="461">
        <v>0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309</v>
      </c>
      <c r="B48" s="460">
        <v>0</v>
      </c>
      <c r="C48" s="461">
        <v>0.26400000000000001</v>
      </c>
      <c r="D48" s="461">
        <v>0.26400000000000001</v>
      </c>
      <c r="E48" s="462">
        <v>0</v>
      </c>
      <c r="F48" s="460">
        <v>0</v>
      </c>
      <c r="G48" s="461">
        <v>0</v>
      </c>
      <c r="H48" s="461">
        <v>0</v>
      </c>
      <c r="I48" s="461">
        <v>0.26400000000000001</v>
      </c>
      <c r="J48" s="461">
        <v>0.26400000000000001</v>
      </c>
      <c r="K48" s="463">
        <v>0</v>
      </c>
      <c r="L48" s="150"/>
      <c r="M48" s="459" t="str">
        <f t="shared" si="0"/>
        <v>X</v>
      </c>
    </row>
    <row r="49" spans="1:13" ht="14.45" customHeight="1" x14ac:dyDescent="0.2">
      <c r="A49" s="464" t="s">
        <v>310</v>
      </c>
      <c r="B49" s="460">
        <v>0</v>
      </c>
      <c r="C49" s="461">
        <v>0.26400000000000001</v>
      </c>
      <c r="D49" s="461">
        <v>0.26400000000000001</v>
      </c>
      <c r="E49" s="462">
        <v>0</v>
      </c>
      <c r="F49" s="460">
        <v>0</v>
      </c>
      <c r="G49" s="461">
        <v>0</v>
      </c>
      <c r="H49" s="461">
        <v>0</v>
      </c>
      <c r="I49" s="461">
        <v>0.26400000000000001</v>
      </c>
      <c r="J49" s="461">
        <v>0.26400000000000001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311</v>
      </c>
      <c r="B50" s="460">
        <v>629.81445400000007</v>
      </c>
      <c r="C50" s="461">
        <v>613.85900000000004</v>
      </c>
      <c r="D50" s="461">
        <v>-15.955454000000032</v>
      </c>
      <c r="E50" s="462">
        <v>0.97466642135844028</v>
      </c>
      <c r="F50" s="460">
        <v>632.04390960000001</v>
      </c>
      <c r="G50" s="461">
        <v>210.6813032</v>
      </c>
      <c r="H50" s="461">
        <v>51.938000000000002</v>
      </c>
      <c r="I50" s="461">
        <v>250.874</v>
      </c>
      <c r="J50" s="461">
        <v>40.192696799999993</v>
      </c>
      <c r="K50" s="463">
        <v>0.39692495440509817</v>
      </c>
      <c r="L50" s="150"/>
      <c r="M50" s="459" t="str">
        <f t="shared" si="0"/>
        <v/>
      </c>
    </row>
    <row r="51" spans="1:13" ht="14.45" customHeight="1" x14ac:dyDescent="0.2">
      <c r="A51" s="464" t="s">
        <v>312</v>
      </c>
      <c r="B51" s="460">
        <v>629.81445400000007</v>
      </c>
      <c r="C51" s="461">
        <v>613.85900000000004</v>
      </c>
      <c r="D51" s="461">
        <v>-15.955454000000032</v>
      </c>
      <c r="E51" s="462">
        <v>0.97466642135844028</v>
      </c>
      <c r="F51" s="460">
        <v>632.04390960000001</v>
      </c>
      <c r="G51" s="461">
        <v>210.6813032</v>
      </c>
      <c r="H51" s="461">
        <v>51.938000000000002</v>
      </c>
      <c r="I51" s="461">
        <v>250.874</v>
      </c>
      <c r="J51" s="461">
        <v>40.192696799999993</v>
      </c>
      <c r="K51" s="463">
        <v>0.39692495440509817</v>
      </c>
      <c r="L51" s="150"/>
      <c r="M51" s="459" t="str">
        <f t="shared" si="0"/>
        <v>X</v>
      </c>
    </row>
    <row r="52" spans="1:13" ht="14.45" customHeight="1" x14ac:dyDescent="0.2">
      <c r="A52" s="464" t="s">
        <v>313</v>
      </c>
      <c r="B52" s="460">
        <v>262.16545130000003</v>
      </c>
      <c r="C52" s="461">
        <v>253.72300000000001</v>
      </c>
      <c r="D52" s="461">
        <v>-8.4424513000000161</v>
      </c>
      <c r="E52" s="462">
        <v>0.96779723926956651</v>
      </c>
      <c r="F52" s="460">
        <v>252.96012349999998</v>
      </c>
      <c r="G52" s="461">
        <v>84.320041166666655</v>
      </c>
      <c r="H52" s="461">
        <v>18.088999999999999</v>
      </c>
      <c r="I52" s="461">
        <v>77.465999999999994</v>
      </c>
      <c r="J52" s="461">
        <v>-6.8540411666666614</v>
      </c>
      <c r="K52" s="463">
        <v>0.30623799090610421</v>
      </c>
      <c r="L52" s="150"/>
      <c r="M52" s="459" t="str">
        <f t="shared" si="0"/>
        <v/>
      </c>
    </row>
    <row r="53" spans="1:13" ht="14.45" customHeight="1" x14ac:dyDescent="0.2">
      <c r="A53" s="464" t="s">
        <v>314</v>
      </c>
      <c r="B53" s="460">
        <v>78.365251399999991</v>
      </c>
      <c r="C53" s="461">
        <v>69.308000000000007</v>
      </c>
      <c r="D53" s="461">
        <v>-9.0572513999999842</v>
      </c>
      <c r="E53" s="462">
        <v>0.88442260774780102</v>
      </c>
      <c r="F53" s="460">
        <v>80.264014599999996</v>
      </c>
      <c r="G53" s="461">
        <v>26.754671533333333</v>
      </c>
      <c r="H53" s="461">
        <v>6.069</v>
      </c>
      <c r="I53" s="461">
        <v>26.552</v>
      </c>
      <c r="J53" s="461">
        <v>-0.20267153333333354</v>
      </c>
      <c r="K53" s="463">
        <v>0.33080827232880528</v>
      </c>
      <c r="L53" s="150"/>
      <c r="M53" s="459" t="str">
        <f t="shared" si="0"/>
        <v/>
      </c>
    </row>
    <row r="54" spans="1:13" ht="14.45" customHeight="1" x14ac:dyDescent="0.2">
      <c r="A54" s="464" t="s">
        <v>315</v>
      </c>
      <c r="B54" s="460">
        <v>289.28375130000001</v>
      </c>
      <c r="C54" s="461">
        <v>290.82799999999997</v>
      </c>
      <c r="D54" s="461">
        <v>1.5442486999999687</v>
      </c>
      <c r="E54" s="462">
        <v>1.0053381798772325</v>
      </c>
      <c r="F54" s="460">
        <v>298.8197715</v>
      </c>
      <c r="G54" s="461">
        <v>99.606590499999996</v>
      </c>
      <c r="H54" s="461">
        <v>27.78</v>
      </c>
      <c r="I54" s="461">
        <v>146.85599999999999</v>
      </c>
      <c r="J54" s="461">
        <v>47.249409499999999</v>
      </c>
      <c r="K54" s="463">
        <v>0.49145342445990053</v>
      </c>
      <c r="L54" s="150"/>
      <c r="M54" s="459" t="str">
        <f t="shared" si="0"/>
        <v/>
      </c>
    </row>
    <row r="55" spans="1:13" ht="14.45" customHeight="1" x14ac:dyDescent="0.2">
      <c r="A55" s="464" t="s">
        <v>316</v>
      </c>
      <c r="B55" s="460">
        <v>1302.1537774000001</v>
      </c>
      <c r="C55" s="461">
        <v>1315.5100199999999</v>
      </c>
      <c r="D55" s="461">
        <v>13.35624259999986</v>
      </c>
      <c r="E55" s="462">
        <v>1.0102570394002681</v>
      </c>
      <c r="F55" s="460">
        <v>1632.0142109999999</v>
      </c>
      <c r="G55" s="461">
        <v>544.00473699999998</v>
      </c>
      <c r="H55" s="461">
        <v>40.413690000000003</v>
      </c>
      <c r="I55" s="461">
        <v>555.4171</v>
      </c>
      <c r="J55" s="461">
        <v>11.412363000000028</v>
      </c>
      <c r="K55" s="463">
        <v>0.34032614192720412</v>
      </c>
      <c r="L55" s="150"/>
      <c r="M55" s="459" t="str">
        <f t="shared" si="0"/>
        <v/>
      </c>
    </row>
    <row r="56" spans="1:13" ht="14.45" customHeight="1" x14ac:dyDescent="0.2">
      <c r="A56" s="464" t="s">
        <v>317</v>
      </c>
      <c r="B56" s="460">
        <v>154.0049932</v>
      </c>
      <c r="C56" s="461">
        <v>55.90164</v>
      </c>
      <c r="D56" s="461">
        <v>-98.103353200000001</v>
      </c>
      <c r="E56" s="462">
        <v>0.3629858931093411</v>
      </c>
      <c r="F56" s="460">
        <v>191.2532296</v>
      </c>
      <c r="G56" s="461">
        <v>63.751076533333332</v>
      </c>
      <c r="H56" s="461">
        <v>3.63</v>
      </c>
      <c r="I56" s="461">
        <v>16.660630000000001</v>
      </c>
      <c r="J56" s="461">
        <v>-47.090446533333335</v>
      </c>
      <c r="K56" s="463">
        <v>8.7112934170289175E-2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154.0049932</v>
      </c>
      <c r="C57" s="461">
        <v>55.90164</v>
      </c>
      <c r="D57" s="461">
        <v>-98.103353200000001</v>
      </c>
      <c r="E57" s="462">
        <v>0.3629858931093411</v>
      </c>
      <c r="F57" s="460">
        <v>191.2532296</v>
      </c>
      <c r="G57" s="461">
        <v>63.751076533333332</v>
      </c>
      <c r="H57" s="461">
        <v>3.63</v>
      </c>
      <c r="I57" s="461">
        <v>16.660630000000001</v>
      </c>
      <c r="J57" s="461">
        <v>-47.090446533333335</v>
      </c>
      <c r="K57" s="463">
        <v>8.7112934170289175E-2</v>
      </c>
      <c r="L57" s="150"/>
      <c r="M57" s="459" t="str">
        <f t="shared" si="0"/>
        <v>X</v>
      </c>
    </row>
    <row r="58" spans="1:13" ht="14.45" customHeight="1" x14ac:dyDescent="0.2">
      <c r="A58" s="464" t="s">
        <v>319</v>
      </c>
      <c r="B58" s="460">
        <v>109.3943726</v>
      </c>
      <c r="C58" s="461">
        <v>49.397040000000004</v>
      </c>
      <c r="D58" s="461">
        <v>-59.997332599999993</v>
      </c>
      <c r="E58" s="462">
        <v>0.45155010103325921</v>
      </c>
      <c r="F58" s="460">
        <v>109.3943728</v>
      </c>
      <c r="G58" s="461">
        <v>36.464790933333333</v>
      </c>
      <c r="H58" s="461">
        <v>3.63</v>
      </c>
      <c r="I58" s="461">
        <v>10.406000000000001</v>
      </c>
      <c r="J58" s="461">
        <v>-26.058790933333334</v>
      </c>
      <c r="K58" s="463">
        <v>9.5123722853868775E-2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3.2766980999999999</v>
      </c>
      <c r="C59" s="461">
        <v>0</v>
      </c>
      <c r="D59" s="461">
        <v>-3.2766980999999999</v>
      </c>
      <c r="E59" s="462">
        <v>0</v>
      </c>
      <c r="F59" s="460">
        <v>3.2766980999999999</v>
      </c>
      <c r="G59" s="461">
        <v>1.0922327000000001</v>
      </c>
      <c r="H59" s="461">
        <v>0</v>
      </c>
      <c r="I59" s="461">
        <v>0</v>
      </c>
      <c r="J59" s="461">
        <v>-1.0922327000000001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6.0901418999999999</v>
      </c>
      <c r="C60" s="461">
        <v>0.624</v>
      </c>
      <c r="D60" s="461">
        <v>-5.4661419000000002</v>
      </c>
      <c r="E60" s="462">
        <v>0.10246066680318237</v>
      </c>
      <c r="F60" s="460">
        <v>12.026267900000001</v>
      </c>
      <c r="G60" s="461">
        <v>4.0087559666666666</v>
      </c>
      <c r="H60" s="461">
        <v>0</v>
      </c>
      <c r="I60" s="461">
        <v>0</v>
      </c>
      <c r="J60" s="461">
        <v>-4.0087559666666666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322</v>
      </c>
      <c r="B61" s="460">
        <v>0</v>
      </c>
      <c r="C61" s="461">
        <v>0</v>
      </c>
      <c r="D61" s="461">
        <v>0</v>
      </c>
      <c r="E61" s="462">
        <v>0</v>
      </c>
      <c r="F61" s="460">
        <v>32.1901358</v>
      </c>
      <c r="G61" s="461">
        <v>10.730045266666666</v>
      </c>
      <c r="H61" s="461">
        <v>0</v>
      </c>
      <c r="I61" s="461">
        <v>0</v>
      </c>
      <c r="J61" s="461">
        <v>-10.730045266666666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323</v>
      </c>
      <c r="B62" s="460">
        <v>5.2437806</v>
      </c>
      <c r="C62" s="461">
        <v>0</v>
      </c>
      <c r="D62" s="461">
        <v>-5.2437806</v>
      </c>
      <c r="E62" s="462">
        <v>0</v>
      </c>
      <c r="F62" s="460">
        <v>6.2127720000000002</v>
      </c>
      <c r="G62" s="461">
        <v>2.0709240000000002</v>
      </c>
      <c r="H62" s="461">
        <v>0</v>
      </c>
      <c r="I62" s="461">
        <v>6.2546299999999997</v>
      </c>
      <c r="J62" s="461">
        <v>4.183705999999999</v>
      </c>
      <c r="K62" s="463">
        <v>1.0067374112553944</v>
      </c>
      <c r="L62" s="150"/>
      <c r="M62" s="459" t="str">
        <f t="shared" si="0"/>
        <v/>
      </c>
    </row>
    <row r="63" spans="1:13" ht="14.45" customHeight="1" x14ac:dyDescent="0.2">
      <c r="A63" s="464" t="s">
        <v>324</v>
      </c>
      <c r="B63" s="460">
        <v>30</v>
      </c>
      <c r="C63" s="461">
        <v>5.8806000000000003</v>
      </c>
      <c r="D63" s="461">
        <v>-24.119399999999999</v>
      </c>
      <c r="E63" s="462">
        <v>0.19602</v>
      </c>
      <c r="F63" s="460">
        <v>28.152982999999999</v>
      </c>
      <c r="G63" s="461">
        <v>9.3843276666666657</v>
      </c>
      <c r="H63" s="461">
        <v>0</v>
      </c>
      <c r="I63" s="461">
        <v>0</v>
      </c>
      <c r="J63" s="461">
        <v>-9.3843276666666657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325</v>
      </c>
      <c r="B64" s="460">
        <v>0</v>
      </c>
      <c r="C64" s="461">
        <v>16.018999999999998</v>
      </c>
      <c r="D64" s="461">
        <v>16.018999999999998</v>
      </c>
      <c r="E64" s="462">
        <v>0</v>
      </c>
      <c r="F64" s="460">
        <v>0</v>
      </c>
      <c r="G64" s="461">
        <v>0</v>
      </c>
      <c r="H64" s="461">
        <v>0</v>
      </c>
      <c r="I64" s="461">
        <v>1.768</v>
      </c>
      <c r="J64" s="461">
        <v>1.768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326</v>
      </c>
      <c r="B65" s="460">
        <v>0</v>
      </c>
      <c r="C65" s="461">
        <v>16.018999999999998</v>
      </c>
      <c r="D65" s="461">
        <v>16.018999999999998</v>
      </c>
      <c r="E65" s="462">
        <v>0</v>
      </c>
      <c r="F65" s="460">
        <v>0</v>
      </c>
      <c r="G65" s="461">
        <v>0</v>
      </c>
      <c r="H65" s="461">
        <v>0</v>
      </c>
      <c r="I65" s="461">
        <v>1.768</v>
      </c>
      <c r="J65" s="461">
        <v>1.768</v>
      </c>
      <c r="K65" s="463">
        <v>0</v>
      </c>
      <c r="L65" s="150"/>
      <c r="M65" s="459" t="str">
        <f t="shared" si="0"/>
        <v>X</v>
      </c>
    </row>
    <row r="66" spans="1:13" ht="14.45" customHeight="1" x14ac:dyDescent="0.2">
      <c r="A66" s="464" t="s">
        <v>327</v>
      </c>
      <c r="B66" s="460">
        <v>0</v>
      </c>
      <c r="C66" s="461">
        <v>10.769</v>
      </c>
      <c r="D66" s="461">
        <v>10.769</v>
      </c>
      <c r="E66" s="462">
        <v>0</v>
      </c>
      <c r="F66" s="460">
        <v>0</v>
      </c>
      <c r="G66" s="461">
        <v>0</v>
      </c>
      <c r="H66" s="461">
        <v>0</v>
      </c>
      <c r="I66" s="461">
        <v>1.768</v>
      </c>
      <c r="J66" s="461">
        <v>1.768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328</v>
      </c>
      <c r="B67" s="460">
        <v>0</v>
      </c>
      <c r="C67" s="461">
        <v>5.25</v>
      </c>
      <c r="D67" s="461">
        <v>5.25</v>
      </c>
      <c r="E67" s="462">
        <v>0</v>
      </c>
      <c r="F67" s="460">
        <v>0</v>
      </c>
      <c r="G67" s="461">
        <v>0</v>
      </c>
      <c r="H67" s="461">
        <v>0</v>
      </c>
      <c r="I67" s="461">
        <v>0</v>
      </c>
      <c r="J67" s="461">
        <v>0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329</v>
      </c>
      <c r="B68" s="460">
        <v>1148.1487842000001</v>
      </c>
      <c r="C68" s="461">
        <v>1243.5893799999999</v>
      </c>
      <c r="D68" s="461">
        <v>95.440595799999755</v>
      </c>
      <c r="E68" s="462">
        <v>1.0831256341629105</v>
      </c>
      <c r="F68" s="460">
        <v>1440.7609814</v>
      </c>
      <c r="G68" s="461">
        <v>480.25366046666664</v>
      </c>
      <c r="H68" s="461">
        <v>36.78369</v>
      </c>
      <c r="I68" s="461">
        <v>536.98847000000001</v>
      </c>
      <c r="J68" s="461">
        <v>56.734809533333362</v>
      </c>
      <c r="K68" s="463">
        <v>0.37271169675778115</v>
      </c>
      <c r="L68" s="150"/>
      <c r="M68" s="459" t="str">
        <f t="shared" si="0"/>
        <v/>
      </c>
    </row>
    <row r="69" spans="1:13" ht="14.45" customHeight="1" x14ac:dyDescent="0.2">
      <c r="A69" s="464" t="s">
        <v>330</v>
      </c>
      <c r="B69" s="460">
        <v>29.645448300000002</v>
      </c>
      <c r="C69" s="461">
        <v>29.65569</v>
      </c>
      <c r="D69" s="461">
        <v>1.0241699999998133E-2</v>
      </c>
      <c r="E69" s="462">
        <v>1.0003454729338668</v>
      </c>
      <c r="F69" s="460">
        <v>18.427393599999998</v>
      </c>
      <c r="G69" s="461">
        <v>6.1424645333333325</v>
      </c>
      <c r="H69" s="461">
        <v>3.2025000000000001</v>
      </c>
      <c r="I69" s="461">
        <v>9.7662900000000015</v>
      </c>
      <c r="J69" s="461">
        <v>3.6238254666666689</v>
      </c>
      <c r="K69" s="463">
        <v>0.52998759412182972</v>
      </c>
      <c r="L69" s="150"/>
      <c r="M69" s="459" t="str">
        <f t="shared" si="0"/>
        <v>X</v>
      </c>
    </row>
    <row r="70" spans="1:13" ht="14.45" customHeight="1" x14ac:dyDescent="0.2">
      <c r="A70" s="464" t="s">
        <v>331</v>
      </c>
      <c r="B70" s="460">
        <v>12.6595437</v>
      </c>
      <c r="C70" s="461">
        <v>12.0703</v>
      </c>
      <c r="D70" s="461">
        <v>-0.58924370000000081</v>
      </c>
      <c r="E70" s="462">
        <v>0.95345458620281864</v>
      </c>
      <c r="F70" s="460">
        <v>0</v>
      </c>
      <c r="G70" s="461">
        <v>0</v>
      </c>
      <c r="H70" s="461">
        <v>1.2222999999999999</v>
      </c>
      <c r="I70" s="461">
        <v>4.0436999999999994</v>
      </c>
      <c r="J70" s="461">
        <v>4.0436999999999994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332</v>
      </c>
      <c r="B71" s="460">
        <v>16.985904600000001</v>
      </c>
      <c r="C71" s="461">
        <v>17.58539</v>
      </c>
      <c r="D71" s="461">
        <v>0.59948539999999895</v>
      </c>
      <c r="E71" s="462">
        <v>1.0352931100295948</v>
      </c>
      <c r="F71" s="460">
        <v>18.427393599999998</v>
      </c>
      <c r="G71" s="461">
        <v>6.1424645333333325</v>
      </c>
      <c r="H71" s="461">
        <v>1.9802</v>
      </c>
      <c r="I71" s="461">
        <v>5.7225900000000003</v>
      </c>
      <c r="J71" s="461">
        <v>-0.41987453333333224</v>
      </c>
      <c r="K71" s="463">
        <v>0.31054798764378705</v>
      </c>
      <c r="L71" s="150"/>
      <c r="M71" s="459" t="str">
        <f t="shared" si="1"/>
        <v/>
      </c>
    </row>
    <row r="72" spans="1:13" ht="14.45" customHeight="1" x14ac:dyDescent="0.2">
      <c r="A72" s="464" t="s">
        <v>333</v>
      </c>
      <c r="B72" s="460">
        <v>3.24</v>
      </c>
      <c r="C72" s="461">
        <v>3.24</v>
      </c>
      <c r="D72" s="461">
        <v>0</v>
      </c>
      <c r="E72" s="462">
        <v>1</v>
      </c>
      <c r="F72" s="460">
        <v>3.24</v>
      </c>
      <c r="G72" s="461">
        <v>1.08</v>
      </c>
      <c r="H72" s="461">
        <v>0.81</v>
      </c>
      <c r="I72" s="461">
        <v>1.62</v>
      </c>
      <c r="J72" s="461">
        <v>0.54</v>
      </c>
      <c r="K72" s="463">
        <v>0.5</v>
      </c>
      <c r="L72" s="150"/>
      <c r="M72" s="459" t="str">
        <f t="shared" si="1"/>
        <v>X</v>
      </c>
    </row>
    <row r="73" spans="1:13" ht="14.45" customHeight="1" x14ac:dyDescent="0.2">
      <c r="A73" s="464" t="s">
        <v>334</v>
      </c>
      <c r="B73" s="460">
        <v>3.24</v>
      </c>
      <c r="C73" s="461">
        <v>3.24</v>
      </c>
      <c r="D73" s="461">
        <v>0</v>
      </c>
      <c r="E73" s="462">
        <v>1</v>
      </c>
      <c r="F73" s="460">
        <v>3.24</v>
      </c>
      <c r="G73" s="461">
        <v>1.08</v>
      </c>
      <c r="H73" s="461">
        <v>0.81</v>
      </c>
      <c r="I73" s="461">
        <v>1.62</v>
      </c>
      <c r="J73" s="461">
        <v>0.54</v>
      </c>
      <c r="K73" s="463">
        <v>0.5</v>
      </c>
      <c r="L73" s="150"/>
      <c r="M73" s="459" t="str">
        <f t="shared" si="1"/>
        <v/>
      </c>
    </row>
    <row r="74" spans="1:13" ht="14.45" customHeight="1" x14ac:dyDescent="0.2">
      <c r="A74" s="464" t="s">
        <v>335</v>
      </c>
      <c r="B74" s="460">
        <v>87.064107099999987</v>
      </c>
      <c r="C74" s="461">
        <v>220.57392000000002</v>
      </c>
      <c r="D74" s="461">
        <v>133.50981290000004</v>
      </c>
      <c r="E74" s="462">
        <v>2.5334655961802204</v>
      </c>
      <c r="F74" s="460">
        <v>237.6116323</v>
      </c>
      <c r="G74" s="461">
        <v>79.203877433333332</v>
      </c>
      <c r="H74" s="461">
        <v>19.19763</v>
      </c>
      <c r="I74" s="461">
        <v>72.055360000000007</v>
      </c>
      <c r="J74" s="461">
        <v>-7.1485174333333248</v>
      </c>
      <c r="K74" s="463">
        <v>0.30324845337969597</v>
      </c>
      <c r="L74" s="150"/>
      <c r="M74" s="459" t="str">
        <f t="shared" si="1"/>
        <v>X</v>
      </c>
    </row>
    <row r="75" spans="1:13" ht="14.45" customHeight="1" x14ac:dyDescent="0.2">
      <c r="A75" s="464" t="s">
        <v>336</v>
      </c>
      <c r="B75" s="460">
        <v>0</v>
      </c>
      <c r="C75" s="461">
        <v>0</v>
      </c>
      <c r="D75" s="461">
        <v>0</v>
      </c>
      <c r="E75" s="462">
        <v>0</v>
      </c>
      <c r="F75" s="460">
        <v>6.2068005999999993</v>
      </c>
      <c r="G75" s="461">
        <v>2.068933533333333</v>
      </c>
      <c r="H75" s="461">
        <v>0</v>
      </c>
      <c r="I75" s="461">
        <v>0</v>
      </c>
      <c r="J75" s="461">
        <v>-2.068933533333333</v>
      </c>
      <c r="K75" s="463">
        <v>0</v>
      </c>
      <c r="L75" s="150"/>
      <c r="M75" s="459" t="str">
        <f t="shared" si="1"/>
        <v/>
      </c>
    </row>
    <row r="76" spans="1:13" ht="14.45" customHeight="1" x14ac:dyDescent="0.2">
      <c r="A76" s="464" t="s">
        <v>337</v>
      </c>
      <c r="B76" s="460">
        <v>58.321392000000003</v>
      </c>
      <c r="C76" s="461">
        <v>58.150400000000005</v>
      </c>
      <c r="D76" s="461">
        <v>-0.17099199999999826</v>
      </c>
      <c r="E76" s="462">
        <v>0.99706810838808513</v>
      </c>
      <c r="F76" s="460">
        <v>61.772831599999996</v>
      </c>
      <c r="G76" s="461">
        <v>20.590943866666667</v>
      </c>
      <c r="H76" s="461">
        <v>6.1182100000000004</v>
      </c>
      <c r="I76" s="461">
        <v>22.01784</v>
      </c>
      <c r="J76" s="461">
        <v>1.426896133333333</v>
      </c>
      <c r="K76" s="463">
        <v>0.35643242230780303</v>
      </c>
      <c r="L76" s="150"/>
      <c r="M76" s="459" t="str">
        <f t="shared" si="1"/>
        <v/>
      </c>
    </row>
    <row r="77" spans="1:13" ht="14.45" customHeight="1" x14ac:dyDescent="0.2">
      <c r="A77" s="464" t="s">
        <v>338</v>
      </c>
      <c r="B77" s="460">
        <v>28.742715100000002</v>
      </c>
      <c r="C77" s="461">
        <v>162.42352</v>
      </c>
      <c r="D77" s="461">
        <v>133.6808049</v>
      </c>
      <c r="E77" s="462">
        <v>5.6509456199564108</v>
      </c>
      <c r="F77" s="460">
        <v>169.6320001</v>
      </c>
      <c r="G77" s="461">
        <v>56.544000033333333</v>
      </c>
      <c r="H77" s="461">
        <v>13.079420000000001</v>
      </c>
      <c r="I77" s="461">
        <v>50.037519999999994</v>
      </c>
      <c r="J77" s="461">
        <v>-6.5064800333333395</v>
      </c>
      <c r="K77" s="463">
        <v>0.29497689097872043</v>
      </c>
      <c r="L77" s="150"/>
      <c r="M77" s="459" t="str">
        <f t="shared" si="1"/>
        <v/>
      </c>
    </row>
    <row r="78" spans="1:13" ht="14.45" customHeight="1" x14ac:dyDescent="0.2">
      <c r="A78" s="464" t="s">
        <v>339</v>
      </c>
      <c r="B78" s="460">
        <v>735.63879310000004</v>
      </c>
      <c r="C78" s="461">
        <v>853.69857999999999</v>
      </c>
      <c r="D78" s="461">
        <v>118.05978689999995</v>
      </c>
      <c r="E78" s="462">
        <v>1.1604860809508062</v>
      </c>
      <c r="F78" s="460">
        <v>801.21932059999995</v>
      </c>
      <c r="G78" s="461">
        <v>267.07310686666665</v>
      </c>
      <c r="H78" s="461">
        <v>9.3837199999999985</v>
      </c>
      <c r="I78" s="461">
        <v>248.70609999999999</v>
      </c>
      <c r="J78" s="461">
        <v>-18.367006866666657</v>
      </c>
      <c r="K78" s="463">
        <v>0.31040951410626783</v>
      </c>
      <c r="L78" s="150"/>
      <c r="M78" s="459" t="str">
        <f t="shared" si="1"/>
        <v>X</v>
      </c>
    </row>
    <row r="79" spans="1:13" ht="14.45" customHeight="1" x14ac:dyDescent="0.2">
      <c r="A79" s="464" t="s">
        <v>340</v>
      </c>
      <c r="B79" s="460">
        <v>16.635554899999999</v>
      </c>
      <c r="C79" s="461">
        <v>0</v>
      </c>
      <c r="D79" s="461">
        <v>-16.635554899999999</v>
      </c>
      <c r="E79" s="462">
        <v>0</v>
      </c>
      <c r="F79" s="460">
        <v>18.0536879</v>
      </c>
      <c r="G79" s="461">
        <v>6.0178959666666669</v>
      </c>
      <c r="H79" s="461">
        <v>0</v>
      </c>
      <c r="I79" s="461">
        <v>0</v>
      </c>
      <c r="J79" s="461">
        <v>-6.0178959666666669</v>
      </c>
      <c r="K79" s="463">
        <v>0</v>
      </c>
      <c r="L79" s="150"/>
      <c r="M79" s="459" t="str">
        <f t="shared" si="1"/>
        <v/>
      </c>
    </row>
    <row r="80" spans="1:13" ht="14.45" customHeight="1" x14ac:dyDescent="0.2">
      <c r="A80" s="464" t="s">
        <v>341</v>
      </c>
      <c r="B80" s="460">
        <v>295</v>
      </c>
      <c r="C80" s="461">
        <v>455.40088000000003</v>
      </c>
      <c r="D80" s="461">
        <v>160.40088000000003</v>
      </c>
      <c r="E80" s="462">
        <v>1.5437317966101696</v>
      </c>
      <c r="F80" s="460">
        <v>320.58553080000002</v>
      </c>
      <c r="G80" s="461">
        <v>106.8618436</v>
      </c>
      <c r="H80" s="461">
        <v>9.3837199999999985</v>
      </c>
      <c r="I80" s="461">
        <v>86.04701</v>
      </c>
      <c r="J80" s="461">
        <v>-20.8148336</v>
      </c>
      <c r="K80" s="463">
        <v>0.26840578171221691</v>
      </c>
      <c r="L80" s="150"/>
      <c r="M80" s="459" t="str">
        <f t="shared" si="1"/>
        <v/>
      </c>
    </row>
    <row r="81" spans="1:13" ht="14.45" customHeight="1" x14ac:dyDescent="0.2">
      <c r="A81" s="464" t="s">
        <v>342</v>
      </c>
      <c r="B81" s="460">
        <v>424.0032382</v>
      </c>
      <c r="C81" s="461">
        <v>390.77974999999998</v>
      </c>
      <c r="D81" s="461">
        <v>-33.22348820000002</v>
      </c>
      <c r="E81" s="462">
        <v>0.92164331494013574</v>
      </c>
      <c r="F81" s="460">
        <v>450.68875650000001</v>
      </c>
      <c r="G81" s="461">
        <v>150.22958550000001</v>
      </c>
      <c r="H81" s="461">
        <v>0</v>
      </c>
      <c r="I81" s="461">
        <v>78.647089999999992</v>
      </c>
      <c r="J81" s="461">
        <v>-71.582495500000022</v>
      </c>
      <c r="K81" s="463">
        <v>0.17450422018681974</v>
      </c>
      <c r="L81" s="150"/>
      <c r="M81" s="459" t="str">
        <f t="shared" si="1"/>
        <v/>
      </c>
    </row>
    <row r="82" spans="1:13" ht="14.45" customHeight="1" x14ac:dyDescent="0.2">
      <c r="A82" s="464" t="s">
        <v>343</v>
      </c>
      <c r="B82" s="460">
        <v>0</v>
      </c>
      <c r="C82" s="461">
        <v>3.4848000000000003</v>
      </c>
      <c r="D82" s="461">
        <v>3.4848000000000003</v>
      </c>
      <c r="E82" s="462">
        <v>0</v>
      </c>
      <c r="F82" s="460">
        <v>11.891345400000001</v>
      </c>
      <c r="G82" s="461">
        <v>3.9637818</v>
      </c>
      <c r="H82" s="461">
        <v>0</v>
      </c>
      <c r="I82" s="461">
        <v>0</v>
      </c>
      <c r="J82" s="461">
        <v>-3.9637818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344</v>
      </c>
      <c r="B83" s="460">
        <v>0</v>
      </c>
      <c r="C83" s="461">
        <v>4.03315</v>
      </c>
      <c r="D83" s="461">
        <v>4.03315</v>
      </c>
      <c r="E83" s="462">
        <v>0</v>
      </c>
      <c r="F83" s="460">
        <v>0</v>
      </c>
      <c r="G83" s="461">
        <v>0</v>
      </c>
      <c r="H83" s="461">
        <v>0</v>
      </c>
      <c r="I83" s="461">
        <v>84.012</v>
      </c>
      <c r="J83" s="461">
        <v>84.012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345</v>
      </c>
      <c r="B84" s="460">
        <v>292.56043569999997</v>
      </c>
      <c r="C84" s="461">
        <v>136.42119</v>
      </c>
      <c r="D84" s="461">
        <v>-156.13924569999998</v>
      </c>
      <c r="E84" s="462">
        <v>0.46630088471665482</v>
      </c>
      <c r="F84" s="460">
        <v>380.26263490000002</v>
      </c>
      <c r="G84" s="461">
        <v>126.75421163333334</v>
      </c>
      <c r="H84" s="461">
        <v>4.1898400000000002</v>
      </c>
      <c r="I84" s="461">
        <v>204.84072</v>
      </c>
      <c r="J84" s="461">
        <v>78.086508366666664</v>
      </c>
      <c r="K84" s="463">
        <v>0.53868221907700242</v>
      </c>
      <c r="L84" s="150"/>
      <c r="M84" s="459" t="str">
        <f t="shared" si="1"/>
        <v>X</v>
      </c>
    </row>
    <row r="85" spans="1:13" ht="14.45" customHeight="1" x14ac:dyDescent="0.2">
      <c r="A85" s="464" t="s">
        <v>346</v>
      </c>
      <c r="B85" s="460">
        <v>128.78275120000001</v>
      </c>
      <c r="C85" s="461">
        <v>91.778190000000009</v>
      </c>
      <c r="D85" s="461">
        <v>-37.004561199999998</v>
      </c>
      <c r="E85" s="462">
        <v>0.71265902572207207</v>
      </c>
      <c r="F85" s="460">
        <v>125.7227042</v>
      </c>
      <c r="G85" s="461">
        <v>41.907568066666663</v>
      </c>
      <c r="H85" s="461">
        <v>4.1898400000000002</v>
      </c>
      <c r="I85" s="461">
        <v>41.490720000000003</v>
      </c>
      <c r="J85" s="461">
        <v>-0.41684806666665963</v>
      </c>
      <c r="K85" s="463">
        <v>0.33001771847029682</v>
      </c>
      <c r="L85" s="150"/>
      <c r="M85" s="459" t="str">
        <f t="shared" si="1"/>
        <v/>
      </c>
    </row>
    <row r="86" spans="1:13" ht="14.45" customHeight="1" x14ac:dyDescent="0.2">
      <c r="A86" s="464" t="s">
        <v>347</v>
      </c>
      <c r="B86" s="460">
        <v>163.77768449999999</v>
      </c>
      <c r="C86" s="461">
        <v>44.643000000000001</v>
      </c>
      <c r="D86" s="461">
        <v>-119.13468449999999</v>
      </c>
      <c r="E86" s="462">
        <v>0.27258292322480604</v>
      </c>
      <c r="F86" s="460">
        <v>254.53993069999999</v>
      </c>
      <c r="G86" s="461">
        <v>84.846643566666657</v>
      </c>
      <c r="H86" s="461">
        <v>0</v>
      </c>
      <c r="I86" s="461">
        <v>163.35</v>
      </c>
      <c r="J86" s="461">
        <v>78.503356433333337</v>
      </c>
      <c r="K86" s="463">
        <v>0.64174606927399469</v>
      </c>
      <c r="L86" s="150"/>
      <c r="M86" s="459" t="str">
        <f t="shared" si="1"/>
        <v/>
      </c>
    </row>
    <row r="87" spans="1:13" ht="14.45" customHeight="1" x14ac:dyDescent="0.2">
      <c r="A87" s="464" t="s">
        <v>348</v>
      </c>
      <c r="B87" s="460">
        <v>26986.052965899999</v>
      </c>
      <c r="C87" s="461">
        <v>24909.258440000001</v>
      </c>
      <c r="D87" s="461">
        <v>-2076.7945258999971</v>
      </c>
      <c r="E87" s="462">
        <v>0.92304193101064957</v>
      </c>
      <c r="F87" s="460">
        <v>26007.379085499997</v>
      </c>
      <c r="G87" s="461">
        <v>8669.1263618333323</v>
      </c>
      <c r="H87" s="461">
        <v>4911.7349599999998</v>
      </c>
      <c r="I87" s="461">
        <v>11300.39986</v>
      </c>
      <c r="J87" s="461">
        <v>2631.2734981666672</v>
      </c>
      <c r="K87" s="463">
        <v>0.4345074458617923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19850.655990699997</v>
      </c>
      <c r="C88" s="461">
        <v>18397.041000000001</v>
      </c>
      <c r="D88" s="461">
        <v>-1453.6149906999963</v>
      </c>
      <c r="E88" s="462">
        <v>0.92677244563701</v>
      </c>
      <c r="F88" s="460">
        <v>19177.0223343</v>
      </c>
      <c r="G88" s="461">
        <v>6392.3407780999996</v>
      </c>
      <c r="H88" s="461">
        <v>3641.7919999999999</v>
      </c>
      <c r="I88" s="461">
        <v>8358.2659999999996</v>
      </c>
      <c r="J88" s="461">
        <v>1965.9252219</v>
      </c>
      <c r="K88" s="463">
        <v>0.43584795670026494</v>
      </c>
      <c r="L88" s="150"/>
      <c r="M88" s="459" t="str">
        <f t="shared" si="1"/>
        <v/>
      </c>
    </row>
    <row r="89" spans="1:13" ht="14.45" customHeight="1" x14ac:dyDescent="0.2">
      <c r="A89" s="464" t="s">
        <v>350</v>
      </c>
      <c r="B89" s="460">
        <v>19539.579171900001</v>
      </c>
      <c r="C89" s="461">
        <v>16589.448</v>
      </c>
      <c r="D89" s="461">
        <v>-2950.1311719000005</v>
      </c>
      <c r="E89" s="462">
        <v>0.84901767095667013</v>
      </c>
      <c r="F89" s="460">
        <v>18902.696962900001</v>
      </c>
      <c r="G89" s="461">
        <v>6300.8989876333335</v>
      </c>
      <c r="H89" s="461">
        <v>1494.2639999999999</v>
      </c>
      <c r="I89" s="461">
        <v>6054.78</v>
      </c>
      <c r="J89" s="461">
        <v>-246.11898763333375</v>
      </c>
      <c r="K89" s="463">
        <v>0.32031302262759714</v>
      </c>
      <c r="L89" s="150"/>
      <c r="M89" s="459" t="str">
        <f t="shared" si="1"/>
        <v>X</v>
      </c>
    </row>
    <row r="90" spans="1:13" ht="14.45" customHeight="1" x14ac:dyDescent="0.2">
      <c r="A90" s="464" t="s">
        <v>351</v>
      </c>
      <c r="B90" s="460">
        <v>19539.579171900001</v>
      </c>
      <c r="C90" s="461">
        <v>16589.448</v>
      </c>
      <c r="D90" s="461">
        <v>-2950.1311719000005</v>
      </c>
      <c r="E90" s="462">
        <v>0.84901767095667013</v>
      </c>
      <c r="F90" s="460">
        <v>18902.696962900001</v>
      </c>
      <c r="G90" s="461">
        <v>6300.8989876333335</v>
      </c>
      <c r="H90" s="461">
        <v>1494.2639999999999</v>
      </c>
      <c r="I90" s="461">
        <v>6054.78</v>
      </c>
      <c r="J90" s="461">
        <v>-246.11898763333375</v>
      </c>
      <c r="K90" s="463">
        <v>0.32031302262759714</v>
      </c>
      <c r="L90" s="150"/>
      <c r="M90" s="459" t="str">
        <f t="shared" si="1"/>
        <v/>
      </c>
    </row>
    <row r="91" spans="1:13" ht="14.45" customHeight="1" x14ac:dyDescent="0.2">
      <c r="A91" s="464" t="s">
        <v>352</v>
      </c>
      <c r="B91" s="460">
        <v>155.72727239999998</v>
      </c>
      <c r="C91" s="461">
        <v>7.9</v>
      </c>
      <c r="D91" s="461">
        <v>-147.82727239999997</v>
      </c>
      <c r="E91" s="462">
        <v>5.0729714058743131E-2</v>
      </c>
      <c r="F91" s="460">
        <v>20.5796487</v>
      </c>
      <c r="G91" s="461">
        <v>6.8598828999999997</v>
      </c>
      <c r="H91" s="461">
        <v>103.34</v>
      </c>
      <c r="I91" s="461">
        <v>207.44</v>
      </c>
      <c r="J91" s="461">
        <v>200.5801171</v>
      </c>
      <c r="K91" s="463">
        <v>10.079861081399315</v>
      </c>
      <c r="L91" s="150"/>
      <c r="M91" s="459" t="str">
        <f t="shared" si="1"/>
        <v>X</v>
      </c>
    </row>
    <row r="92" spans="1:13" ht="14.45" customHeight="1" x14ac:dyDescent="0.2">
      <c r="A92" s="464" t="s">
        <v>353</v>
      </c>
      <c r="B92" s="460">
        <v>155.72727239999998</v>
      </c>
      <c r="C92" s="461">
        <v>7.9</v>
      </c>
      <c r="D92" s="461">
        <v>-147.82727239999997</v>
      </c>
      <c r="E92" s="462">
        <v>5.0729714058743131E-2</v>
      </c>
      <c r="F92" s="460">
        <v>20.5796487</v>
      </c>
      <c r="G92" s="461">
        <v>6.8598828999999997</v>
      </c>
      <c r="H92" s="461">
        <v>103.34</v>
      </c>
      <c r="I92" s="461">
        <v>207.44</v>
      </c>
      <c r="J92" s="461">
        <v>200.5801171</v>
      </c>
      <c r="K92" s="463">
        <v>10.079861081399315</v>
      </c>
      <c r="L92" s="150"/>
      <c r="M92" s="459" t="str">
        <f t="shared" si="1"/>
        <v/>
      </c>
    </row>
    <row r="93" spans="1:13" ht="14.45" customHeight="1" x14ac:dyDescent="0.2">
      <c r="A93" s="464" t="s">
        <v>354</v>
      </c>
      <c r="B93" s="460">
        <v>123.7667308</v>
      </c>
      <c r="C93" s="461">
        <v>112.72499999999999</v>
      </c>
      <c r="D93" s="461">
        <v>-11.041730800000011</v>
      </c>
      <c r="E93" s="462">
        <v>0.91078595412007113</v>
      </c>
      <c r="F93" s="460">
        <v>253.74572270000002</v>
      </c>
      <c r="G93" s="461">
        <v>84.581907566666672</v>
      </c>
      <c r="H93" s="461">
        <v>0</v>
      </c>
      <c r="I93" s="461">
        <v>51.107999999999997</v>
      </c>
      <c r="J93" s="461">
        <v>-33.473907566666675</v>
      </c>
      <c r="K93" s="463">
        <v>0.20141423254816501</v>
      </c>
      <c r="L93" s="150"/>
      <c r="M93" s="459" t="str">
        <f t="shared" si="1"/>
        <v>X</v>
      </c>
    </row>
    <row r="94" spans="1:13" ht="14.45" customHeight="1" x14ac:dyDescent="0.2">
      <c r="A94" s="464" t="s">
        <v>355</v>
      </c>
      <c r="B94" s="460">
        <v>123.7667308</v>
      </c>
      <c r="C94" s="461">
        <v>112.72499999999999</v>
      </c>
      <c r="D94" s="461">
        <v>-11.041730800000011</v>
      </c>
      <c r="E94" s="462">
        <v>0.91078595412007113</v>
      </c>
      <c r="F94" s="460">
        <v>253.74572270000002</v>
      </c>
      <c r="G94" s="461">
        <v>84.581907566666672</v>
      </c>
      <c r="H94" s="461">
        <v>0</v>
      </c>
      <c r="I94" s="461">
        <v>51.107999999999997</v>
      </c>
      <c r="J94" s="461">
        <v>-33.473907566666675</v>
      </c>
      <c r="K94" s="463">
        <v>0.20141423254816501</v>
      </c>
      <c r="L94" s="150"/>
      <c r="M94" s="459" t="str">
        <f t="shared" si="1"/>
        <v/>
      </c>
    </row>
    <row r="95" spans="1:13" ht="14.45" customHeight="1" x14ac:dyDescent="0.2">
      <c r="A95" s="464" t="s">
        <v>356</v>
      </c>
      <c r="B95" s="460">
        <v>31.5828156</v>
      </c>
      <c r="C95" s="461">
        <v>18</v>
      </c>
      <c r="D95" s="461">
        <v>-13.5828156</v>
      </c>
      <c r="E95" s="462">
        <v>0.56993018697167708</v>
      </c>
      <c r="F95" s="460">
        <v>0</v>
      </c>
      <c r="G95" s="461">
        <v>0</v>
      </c>
      <c r="H95" s="461">
        <v>6.5</v>
      </c>
      <c r="I95" s="461">
        <v>7.25</v>
      </c>
      <c r="J95" s="461">
        <v>7.25</v>
      </c>
      <c r="K95" s="463">
        <v>0</v>
      </c>
      <c r="L95" s="150"/>
      <c r="M95" s="459" t="str">
        <f t="shared" si="1"/>
        <v>X</v>
      </c>
    </row>
    <row r="96" spans="1:13" ht="14.45" customHeight="1" x14ac:dyDescent="0.2">
      <c r="A96" s="464" t="s">
        <v>357</v>
      </c>
      <c r="B96" s="460">
        <v>31.5828156</v>
      </c>
      <c r="C96" s="461">
        <v>18</v>
      </c>
      <c r="D96" s="461">
        <v>-13.5828156</v>
      </c>
      <c r="E96" s="462">
        <v>0.56993018697167708</v>
      </c>
      <c r="F96" s="460">
        <v>0</v>
      </c>
      <c r="G96" s="461">
        <v>0</v>
      </c>
      <c r="H96" s="461">
        <v>6.5</v>
      </c>
      <c r="I96" s="461">
        <v>7.25</v>
      </c>
      <c r="J96" s="461">
        <v>7.25</v>
      </c>
      <c r="K96" s="463">
        <v>0</v>
      </c>
      <c r="L96" s="150"/>
      <c r="M96" s="459" t="str">
        <f t="shared" si="1"/>
        <v/>
      </c>
    </row>
    <row r="97" spans="1:13" ht="14.45" customHeight="1" x14ac:dyDescent="0.2">
      <c r="A97" s="464" t="s">
        <v>358</v>
      </c>
      <c r="B97" s="460">
        <v>0</v>
      </c>
      <c r="C97" s="461">
        <v>1668.9680000000001</v>
      </c>
      <c r="D97" s="461">
        <v>1668.9680000000001</v>
      </c>
      <c r="E97" s="462">
        <v>0</v>
      </c>
      <c r="F97" s="460">
        <v>0</v>
      </c>
      <c r="G97" s="461">
        <v>0</v>
      </c>
      <c r="H97" s="461">
        <v>2037.6880000000001</v>
      </c>
      <c r="I97" s="461">
        <v>2037.6880000000001</v>
      </c>
      <c r="J97" s="461">
        <v>2037.6880000000001</v>
      </c>
      <c r="K97" s="463">
        <v>0</v>
      </c>
      <c r="L97" s="150"/>
      <c r="M97" s="459" t="str">
        <f t="shared" si="1"/>
        <v>X</v>
      </c>
    </row>
    <row r="98" spans="1:13" ht="14.45" customHeight="1" x14ac:dyDescent="0.2">
      <c r="A98" s="464" t="s">
        <v>359</v>
      </c>
      <c r="B98" s="460">
        <v>0</v>
      </c>
      <c r="C98" s="461">
        <v>1668.9680000000001</v>
      </c>
      <c r="D98" s="461">
        <v>1668.9680000000001</v>
      </c>
      <c r="E98" s="462">
        <v>0</v>
      </c>
      <c r="F98" s="460">
        <v>0</v>
      </c>
      <c r="G98" s="461">
        <v>0</v>
      </c>
      <c r="H98" s="461">
        <v>2037.6880000000001</v>
      </c>
      <c r="I98" s="461">
        <v>2037.6880000000001</v>
      </c>
      <c r="J98" s="461">
        <v>2037.6880000000001</v>
      </c>
      <c r="K98" s="463">
        <v>0</v>
      </c>
      <c r="L98" s="150"/>
      <c r="M98" s="459" t="str">
        <f t="shared" si="1"/>
        <v/>
      </c>
    </row>
    <row r="99" spans="1:13" ht="14.45" customHeight="1" x14ac:dyDescent="0.2">
      <c r="A99" s="464" t="s">
        <v>360</v>
      </c>
      <c r="B99" s="460">
        <v>6656.8859063</v>
      </c>
      <c r="C99" s="461">
        <v>6177.6090700000004</v>
      </c>
      <c r="D99" s="461">
        <v>-479.27683629999956</v>
      </c>
      <c r="E99" s="462">
        <v>0.92800284651920839</v>
      </c>
      <c r="F99" s="460">
        <v>6443.2036944000001</v>
      </c>
      <c r="G99" s="461">
        <v>2147.7345648</v>
      </c>
      <c r="H99" s="461">
        <v>1240.05276</v>
      </c>
      <c r="I99" s="461">
        <v>2817.7199300000002</v>
      </c>
      <c r="J99" s="461">
        <v>669.98536520000016</v>
      </c>
      <c r="K99" s="463">
        <v>0.43731659957436597</v>
      </c>
      <c r="L99" s="150"/>
      <c r="M99" s="459" t="str">
        <f t="shared" si="1"/>
        <v/>
      </c>
    </row>
    <row r="100" spans="1:13" ht="14.45" customHeight="1" x14ac:dyDescent="0.2">
      <c r="A100" s="464" t="s">
        <v>361</v>
      </c>
      <c r="B100" s="460">
        <v>1772.543584</v>
      </c>
      <c r="C100" s="461">
        <v>1494.71497</v>
      </c>
      <c r="D100" s="461">
        <v>-277.82861400000002</v>
      </c>
      <c r="E100" s="462">
        <v>0.84325992516751569</v>
      </c>
      <c r="F100" s="460">
        <v>1718.3006987000001</v>
      </c>
      <c r="G100" s="461">
        <v>572.76689956666667</v>
      </c>
      <c r="H100" s="461">
        <v>144.36964</v>
      </c>
      <c r="I100" s="461">
        <v>564.4606</v>
      </c>
      <c r="J100" s="461">
        <v>-8.3062995666666666</v>
      </c>
      <c r="K100" s="463">
        <v>0.32849931355265644</v>
      </c>
      <c r="L100" s="150"/>
      <c r="M100" s="459" t="str">
        <f t="shared" si="1"/>
        <v>X</v>
      </c>
    </row>
    <row r="101" spans="1:13" ht="14.45" customHeight="1" x14ac:dyDescent="0.2">
      <c r="A101" s="464" t="s">
        <v>362</v>
      </c>
      <c r="B101" s="460">
        <v>1772.543584</v>
      </c>
      <c r="C101" s="461">
        <v>1494.71497</v>
      </c>
      <c r="D101" s="461">
        <v>-277.82861400000002</v>
      </c>
      <c r="E101" s="462">
        <v>0.84325992516751569</v>
      </c>
      <c r="F101" s="460">
        <v>1718.3006987000001</v>
      </c>
      <c r="G101" s="461">
        <v>572.76689956666667</v>
      </c>
      <c r="H101" s="461">
        <v>144.36964</v>
      </c>
      <c r="I101" s="461">
        <v>564.4606</v>
      </c>
      <c r="J101" s="461">
        <v>-8.3062995666666666</v>
      </c>
      <c r="K101" s="463">
        <v>0.32849931355265644</v>
      </c>
      <c r="L101" s="150"/>
      <c r="M101" s="459" t="str">
        <f t="shared" si="1"/>
        <v/>
      </c>
    </row>
    <row r="102" spans="1:13" ht="14.45" customHeight="1" x14ac:dyDescent="0.2">
      <c r="A102" s="464" t="s">
        <v>363</v>
      </c>
      <c r="B102" s="460">
        <v>4884.3423223</v>
      </c>
      <c r="C102" s="461">
        <v>4118.7808700000005</v>
      </c>
      <c r="D102" s="461">
        <v>-765.56145229999947</v>
      </c>
      <c r="E102" s="462">
        <v>0.84326212173853077</v>
      </c>
      <c r="F102" s="460">
        <v>4724.9029957000002</v>
      </c>
      <c r="G102" s="461">
        <v>1574.9676652333335</v>
      </c>
      <c r="H102" s="461">
        <v>397.81779999999998</v>
      </c>
      <c r="I102" s="461">
        <v>1555.39401</v>
      </c>
      <c r="J102" s="461">
        <v>-19.573655233333511</v>
      </c>
      <c r="K102" s="463">
        <v>0.32919067574837407</v>
      </c>
      <c r="L102" s="150"/>
      <c r="M102" s="459" t="str">
        <f t="shared" si="1"/>
        <v>X</v>
      </c>
    </row>
    <row r="103" spans="1:13" ht="14.45" customHeight="1" x14ac:dyDescent="0.2">
      <c r="A103" s="464" t="s">
        <v>364</v>
      </c>
      <c r="B103" s="460">
        <v>4884.3423223</v>
      </c>
      <c r="C103" s="461">
        <v>4118.7808700000005</v>
      </c>
      <c r="D103" s="461">
        <v>-765.56145229999947</v>
      </c>
      <c r="E103" s="462">
        <v>0.84326212173853077</v>
      </c>
      <c r="F103" s="460">
        <v>4724.9029957000002</v>
      </c>
      <c r="G103" s="461">
        <v>1574.9676652333335</v>
      </c>
      <c r="H103" s="461">
        <v>397.81779999999998</v>
      </c>
      <c r="I103" s="461">
        <v>1555.39401</v>
      </c>
      <c r="J103" s="461">
        <v>-19.573655233333511</v>
      </c>
      <c r="K103" s="463">
        <v>0.32919067574837407</v>
      </c>
      <c r="L103" s="150"/>
      <c r="M103" s="459" t="str">
        <f t="shared" si="1"/>
        <v/>
      </c>
    </row>
    <row r="104" spans="1:13" ht="14.45" customHeight="1" x14ac:dyDescent="0.2">
      <c r="A104" s="464" t="s">
        <v>365</v>
      </c>
      <c r="B104" s="460">
        <v>0</v>
      </c>
      <c r="C104" s="461">
        <v>150.20918</v>
      </c>
      <c r="D104" s="461">
        <v>150.20918</v>
      </c>
      <c r="E104" s="462">
        <v>0</v>
      </c>
      <c r="F104" s="460">
        <v>0</v>
      </c>
      <c r="G104" s="461">
        <v>0</v>
      </c>
      <c r="H104" s="461">
        <v>185.8227</v>
      </c>
      <c r="I104" s="461">
        <v>185.8227</v>
      </c>
      <c r="J104" s="461">
        <v>185.8227</v>
      </c>
      <c r="K104" s="463">
        <v>0</v>
      </c>
      <c r="L104" s="150"/>
      <c r="M104" s="459" t="str">
        <f t="shared" si="1"/>
        <v>X</v>
      </c>
    </row>
    <row r="105" spans="1:13" ht="14.45" customHeight="1" x14ac:dyDescent="0.2">
      <c r="A105" s="464" t="s">
        <v>366</v>
      </c>
      <c r="B105" s="460">
        <v>0</v>
      </c>
      <c r="C105" s="461">
        <v>150.20918</v>
      </c>
      <c r="D105" s="461">
        <v>150.20918</v>
      </c>
      <c r="E105" s="462">
        <v>0</v>
      </c>
      <c r="F105" s="460">
        <v>0</v>
      </c>
      <c r="G105" s="461">
        <v>0</v>
      </c>
      <c r="H105" s="461">
        <v>185.8227</v>
      </c>
      <c r="I105" s="461">
        <v>185.8227</v>
      </c>
      <c r="J105" s="461">
        <v>185.8227</v>
      </c>
      <c r="K105" s="463">
        <v>0</v>
      </c>
      <c r="L105" s="150"/>
      <c r="M105" s="459" t="str">
        <f t="shared" si="1"/>
        <v/>
      </c>
    </row>
    <row r="106" spans="1:13" ht="14.45" customHeight="1" x14ac:dyDescent="0.2">
      <c r="A106" s="464" t="s">
        <v>367</v>
      </c>
      <c r="B106" s="460">
        <v>0</v>
      </c>
      <c r="C106" s="461">
        <v>413.90404999999998</v>
      </c>
      <c r="D106" s="461">
        <v>413.90404999999998</v>
      </c>
      <c r="E106" s="462">
        <v>0</v>
      </c>
      <c r="F106" s="460">
        <v>0</v>
      </c>
      <c r="G106" s="461">
        <v>0</v>
      </c>
      <c r="H106" s="461">
        <v>512.04261999999994</v>
      </c>
      <c r="I106" s="461">
        <v>512.04261999999994</v>
      </c>
      <c r="J106" s="461">
        <v>512.04261999999994</v>
      </c>
      <c r="K106" s="463">
        <v>0</v>
      </c>
      <c r="L106" s="150"/>
      <c r="M106" s="459" t="str">
        <f t="shared" si="1"/>
        <v>X</v>
      </c>
    </row>
    <row r="107" spans="1:13" ht="14.45" customHeight="1" x14ac:dyDescent="0.2">
      <c r="A107" s="464" t="s">
        <v>368</v>
      </c>
      <c r="B107" s="460">
        <v>0</v>
      </c>
      <c r="C107" s="461">
        <v>413.90404999999998</v>
      </c>
      <c r="D107" s="461">
        <v>413.90404999999998</v>
      </c>
      <c r="E107" s="462">
        <v>0</v>
      </c>
      <c r="F107" s="460">
        <v>0</v>
      </c>
      <c r="G107" s="461">
        <v>0</v>
      </c>
      <c r="H107" s="461">
        <v>512.04261999999994</v>
      </c>
      <c r="I107" s="461">
        <v>512.04261999999994</v>
      </c>
      <c r="J107" s="461">
        <v>512.04261999999994</v>
      </c>
      <c r="K107" s="463">
        <v>0</v>
      </c>
      <c r="L107" s="150"/>
      <c r="M107" s="459" t="str">
        <f t="shared" si="1"/>
        <v/>
      </c>
    </row>
    <row r="108" spans="1:13" ht="14.45" customHeight="1" x14ac:dyDescent="0.2">
      <c r="A108" s="464" t="s">
        <v>369</v>
      </c>
      <c r="B108" s="460">
        <v>81.497951700000002</v>
      </c>
      <c r="C108" s="461">
        <v>0</v>
      </c>
      <c r="D108" s="461">
        <v>-81.497951700000002</v>
      </c>
      <c r="E108" s="462">
        <v>0</v>
      </c>
      <c r="F108" s="460">
        <v>0</v>
      </c>
      <c r="G108" s="461">
        <v>0</v>
      </c>
      <c r="H108" s="461">
        <v>0</v>
      </c>
      <c r="I108" s="461">
        <v>0</v>
      </c>
      <c r="J108" s="461">
        <v>0</v>
      </c>
      <c r="K108" s="463">
        <v>0</v>
      </c>
      <c r="L108" s="150"/>
      <c r="M108" s="459" t="str">
        <f t="shared" si="1"/>
        <v/>
      </c>
    </row>
    <row r="109" spans="1:13" ht="14.45" customHeight="1" x14ac:dyDescent="0.2">
      <c r="A109" s="464" t="s">
        <v>370</v>
      </c>
      <c r="B109" s="460">
        <v>81.497951700000002</v>
      </c>
      <c r="C109" s="461">
        <v>0</v>
      </c>
      <c r="D109" s="461">
        <v>-81.497951700000002</v>
      </c>
      <c r="E109" s="462">
        <v>0</v>
      </c>
      <c r="F109" s="460">
        <v>0</v>
      </c>
      <c r="G109" s="461">
        <v>0</v>
      </c>
      <c r="H109" s="461">
        <v>0</v>
      </c>
      <c r="I109" s="461">
        <v>0</v>
      </c>
      <c r="J109" s="461">
        <v>0</v>
      </c>
      <c r="K109" s="463">
        <v>0</v>
      </c>
      <c r="L109" s="150"/>
      <c r="M109" s="459" t="str">
        <f t="shared" si="1"/>
        <v>X</v>
      </c>
    </row>
    <row r="110" spans="1:13" ht="14.45" customHeight="1" x14ac:dyDescent="0.2">
      <c r="A110" s="464" t="s">
        <v>371</v>
      </c>
      <c r="B110" s="460">
        <v>81.497951700000002</v>
      </c>
      <c r="C110" s="461">
        <v>0</v>
      </c>
      <c r="D110" s="461">
        <v>-81.497951700000002</v>
      </c>
      <c r="E110" s="462">
        <v>0</v>
      </c>
      <c r="F110" s="460">
        <v>0</v>
      </c>
      <c r="G110" s="461">
        <v>0</v>
      </c>
      <c r="H110" s="461">
        <v>0</v>
      </c>
      <c r="I110" s="461">
        <v>0</v>
      </c>
      <c r="J110" s="461">
        <v>0</v>
      </c>
      <c r="K110" s="463">
        <v>0</v>
      </c>
      <c r="L110" s="150"/>
      <c r="M110" s="459" t="str">
        <f t="shared" si="1"/>
        <v/>
      </c>
    </row>
    <row r="111" spans="1:13" ht="14.45" customHeight="1" x14ac:dyDescent="0.2">
      <c r="A111" s="464" t="s">
        <v>372</v>
      </c>
      <c r="B111" s="460">
        <v>397.01311719999995</v>
      </c>
      <c r="C111" s="461">
        <v>334.06936999999999</v>
      </c>
      <c r="D111" s="461">
        <v>-62.943747199999962</v>
      </c>
      <c r="E111" s="462">
        <v>0.8414567567844583</v>
      </c>
      <c r="F111" s="460">
        <v>387.1530568</v>
      </c>
      <c r="G111" s="461">
        <v>129.05101893333332</v>
      </c>
      <c r="H111" s="461">
        <v>29.8902</v>
      </c>
      <c r="I111" s="461">
        <v>122.13392999999999</v>
      </c>
      <c r="J111" s="461">
        <v>-6.9170889333333321</v>
      </c>
      <c r="K111" s="463">
        <v>0.31546678466003525</v>
      </c>
      <c r="L111" s="150"/>
      <c r="M111" s="459" t="str">
        <f t="shared" si="1"/>
        <v/>
      </c>
    </row>
    <row r="112" spans="1:13" ht="14.45" customHeight="1" x14ac:dyDescent="0.2">
      <c r="A112" s="464" t="s">
        <v>373</v>
      </c>
      <c r="B112" s="460">
        <v>397.01311719999995</v>
      </c>
      <c r="C112" s="461">
        <v>334.06936999999999</v>
      </c>
      <c r="D112" s="461">
        <v>-62.943747199999962</v>
      </c>
      <c r="E112" s="462">
        <v>0.8414567567844583</v>
      </c>
      <c r="F112" s="460">
        <v>387.1530568</v>
      </c>
      <c r="G112" s="461">
        <v>129.05101893333332</v>
      </c>
      <c r="H112" s="461">
        <v>29.8902</v>
      </c>
      <c r="I112" s="461">
        <v>122.13392999999999</v>
      </c>
      <c r="J112" s="461">
        <v>-6.9170889333333321</v>
      </c>
      <c r="K112" s="463">
        <v>0.31546678466003525</v>
      </c>
      <c r="L112" s="150"/>
      <c r="M112" s="459" t="str">
        <f t="shared" si="1"/>
        <v>X</v>
      </c>
    </row>
    <row r="113" spans="1:13" ht="14.45" customHeight="1" x14ac:dyDescent="0.2">
      <c r="A113" s="464" t="s">
        <v>374</v>
      </c>
      <c r="B113" s="460">
        <v>397.01311719999995</v>
      </c>
      <c r="C113" s="461">
        <v>334.06936999999999</v>
      </c>
      <c r="D113" s="461">
        <v>-62.943747199999962</v>
      </c>
      <c r="E113" s="462">
        <v>0.8414567567844583</v>
      </c>
      <c r="F113" s="460">
        <v>387.1530568</v>
      </c>
      <c r="G113" s="461">
        <v>129.05101893333332</v>
      </c>
      <c r="H113" s="461">
        <v>29.8902</v>
      </c>
      <c r="I113" s="461">
        <v>122.13392999999999</v>
      </c>
      <c r="J113" s="461">
        <v>-6.9170889333333321</v>
      </c>
      <c r="K113" s="463">
        <v>0.31546678466003525</v>
      </c>
      <c r="L113" s="150"/>
      <c r="M113" s="459" t="str">
        <f t="shared" si="1"/>
        <v/>
      </c>
    </row>
    <row r="114" spans="1:13" ht="14.45" customHeight="1" x14ac:dyDescent="0.2">
      <c r="A114" s="464" t="s">
        <v>375</v>
      </c>
      <c r="B114" s="460">
        <v>0</v>
      </c>
      <c r="C114" s="461">
        <v>0.53900000000000003</v>
      </c>
      <c r="D114" s="461">
        <v>0.53900000000000003</v>
      </c>
      <c r="E114" s="462">
        <v>0</v>
      </c>
      <c r="F114" s="460">
        <v>0</v>
      </c>
      <c r="G114" s="461">
        <v>0</v>
      </c>
      <c r="H114" s="461">
        <v>0</v>
      </c>
      <c r="I114" s="461">
        <v>2.2799999999999998</v>
      </c>
      <c r="J114" s="461">
        <v>2.2799999999999998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376</v>
      </c>
      <c r="B115" s="460">
        <v>0</v>
      </c>
      <c r="C115" s="461">
        <v>0.53900000000000003</v>
      </c>
      <c r="D115" s="461">
        <v>0.53900000000000003</v>
      </c>
      <c r="E115" s="462">
        <v>0</v>
      </c>
      <c r="F115" s="460">
        <v>0</v>
      </c>
      <c r="G115" s="461">
        <v>0</v>
      </c>
      <c r="H115" s="461">
        <v>0</v>
      </c>
      <c r="I115" s="461">
        <v>2.2799999999999998</v>
      </c>
      <c r="J115" s="461">
        <v>2.2799999999999998</v>
      </c>
      <c r="K115" s="463">
        <v>0</v>
      </c>
      <c r="L115" s="150"/>
      <c r="M115" s="459" t="str">
        <f t="shared" si="1"/>
        <v>X</v>
      </c>
    </row>
    <row r="116" spans="1:13" ht="14.45" customHeight="1" x14ac:dyDescent="0.2">
      <c r="A116" s="464" t="s">
        <v>377</v>
      </c>
      <c r="B116" s="460">
        <v>0</v>
      </c>
      <c r="C116" s="461">
        <v>0.53900000000000003</v>
      </c>
      <c r="D116" s="461">
        <v>0.53900000000000003</v>
      </c>
      <c r="E116" s="462">
        <v>0</v>
      </c>
      <c r="F116" s="460">
        <v>0</v>
      </c>
      <c r="G116" s="461">
        <v>0</v>
      </c>
      <c r="H116" s="461">
        <v>0</v>
      </c>
      <c r="I116" s="461">
        <v>2.2799999999999998</v>
      </c>
      <c r="J116" s="461">
        <v>2.2799999999999998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378</v>
      </c>
      <c r="B117" s="460">
        <v>109.817868</v>
      </c>
      <c r="C117" s="461">
        <v>70.335800000000006</v>
      </c>
      <c r="D117" s="461">
        <v>-39.482067999999998</v>
      </c>
      <c r="E117" s="462">
        <v>0.64047683023676993</v>
      </c>
      <c r="F117" s="460">
        <v>21.59337</v>
      </c>
      <c r="G117" s="461">
        <v>7.1977900000000004</v>
      </c>
      <c r="H117" s="461">
        <v>0</v>
      </c>
      <c r="I117" s="461">
        <v>9.35</v>
      </c>
      <c r="J117" s="461">
        <v>2.1522099999999993</v>
      </c>
      <c r="K117" s="463">
        <v>0.43300327832107721</v>
      </c>
      <c r="L117" s="150"/>
      <c r="M117" s="459" t="str">
        <f t="shared" si="1"/>
        <v/>
      </c>
    </row>
    <row r="118" spans="1:13" ht="14.45" customHeight="1" x14ac:dyDescent="0.2">
      <c r="A118" s="464" t="s">
        <v>379</v>
      </c>
      <c r="B118" s="460">
        <v>109.817868</v>
      </c>
      <c r="C118" s="461">
        <v>70.335800000000006</v>
      </c>
      <c r="D118" s="461">
        <v>-39.482067999999998</v>
      </c>
      <c r="E118" s="462">
        <v>0.64047683023676993</v>
      </c>
      <c r="F118" s="460">
        <v>21.59337</v>
      </c>
      <c r="G118" s="461">
        <v>7.1977900000000004</v>
      </c>
      <c r="H118" s="461">
        <v>0</v>
      </c>
      <c r="I118" s="461">
        <v>9.35</v>
      </c>
      <c r="J118" s="461">
        <v>2.1522099999999993</v>
      </c>
      <c r="K118" s="463">
        <v>0.43300327832107721</v>
      </c>
      <c r="L118" s="150"/>
      <c r="M118" s="459" t="str">
        <f t="shared" si="1"/>
        <v/>
      </c>
    </row>
    <row r="119" spans="1:13" ht="14.45" customHeight="1" x14ac:dyDescent="0.2">
      <c r="A119" s="464" t="s">
        <v>380</v>
      </c>
      <c r="B119" s="460">
        <v>86.193319200000005</v>
      </c>
      <c r="C119" s="461">
        <v>49.735800000000005</v>
      </c>
      <c r="D119" s="461">
        <v>-36.4575192</v>
      </c>
      <c r="E119" s="462">
        <v>0.57702616005069685</v>
      </c>
      <c r="F119" s="460">
        <v>0</v>
      </c>
      <c r="G119" s="461">
        <v>0</v>
      </c>
      <c r="H119" s="461">
        <v>0</v>
      </c>
      <c r="I119" s="461">
        <v>4.3499999999999996</v>
      </c>
      <c r="J119" s="461">
        <v>4.3499999999999996</v>
      </c>
      <c r="K119" s="463">
        <v>0</v>
      </c>
      <c r="L119" s="150"/>
      <c r="M119" s="459" t="str">
        <f t="shared" si="1"/>
        <v>X</v>
      </c>
    </row>
    <row r="120" spans="1:13" ht="14.45" customHeight="1" x14ac:dyDescent="0.2">
      <c r="A120" s="464" t="s">
        <v>381</v>
      </c>
      <c r="B120" s="460">
        <v>1.1939412</v>
      </c>
      <c r="C120" s="461">
        <v>0</v>
      </c>
      <c r="D120" s="461">
        <v>-1.1939412</v>
      </c>
      <c r="E120" s="462">
        <v>0</v>
      </c>
      <c r="F120" s="460">
        <v>0</v>
      </c>
      <c r="G120" s="461">
        <v>0</v>
      </c>
      <c r="H120" s="461">
        <v>0</v>
      </c>
      <c r="I120" s="461">
        <v>0</v>
      </c>
      <c r="J120" s="461">
        <v>0</v>
      </c>
      <c r="K120" s="463">
        <v>0</v>
      </c>
      <c r="L120" s="150"/>
      <c r="M120" s="459" t="str">
        <f t="shared" si="1"/>
        <v/>
      </c>
    </row>
    <row r="121" spans="1:13" ht="14.45" customHeight="1" x14ac:dyDescent="0.2">
      <c r="A121" s="464" t="s">
        <v>382</v>
      </c>
      <c r="B121" s="460">
        <v>0</v>
      </c>
      <c r="C121" s="461">
        <v>2.9</v>
      </c>
      <c r="D121" s="461">
        <v>2.9</v>
      </c>
      <c r="E121" s="462">
        <v>0</v>
      </c>
      <c r="F121" s="460">
        <v>0</v>
      </c>
      <c r="G121" s="461">
        <v>0</v>
      </c>
      <c r="H121" s="461">
        <v>0</v>
      </c>
      <c r="I121" s="461">
        <v>0</v>
      </c>
      <c r="J121" s="461">
        <v>0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383</v>
      </c>
      <c r="B122" s="460">
        <v>84.999377999999993</v>
      </c>
      <c r="C122" s="461">
        <v>46.835800000000006</v>
      </c>
      <c r="D122" s="461">
        <v>-38.163577999999987</v>
      </c>
      <c r="E122" s="462">
        <v>0.551013443886613</v>
      </c>
      <c r="F122" s="460">
        <v>0</v>
      </c>
      <c r="G122" s="461">
        <v>0</v>
      </c>
      <c r="H122" s="461">
        <v>0</v>
      </c>
      <c r="I122" s="461">
        <v>4.3499999999999996</v>
      </c>
      <c r="J122" s="461">
        <v>4.3499999999999996</v>
      </c>
      <c r="K122" s="463">
        <v>0</v>
      </c>
      <c r="L122" s="150"/>
      <c r="M122" s="459" t="str">
        <f t="shared" si="1"/>
        <v/>
      </c>
    </row>
    <row r="123" spans="1:13" ht="14.45" customHeight="1" x14ac:dyDescent="0.2">
      <c r="A123" s="464" t="s">
        <v>384</v>
      </c>
      <c r="B123" s="460">
        <v>21.757786800000002</v>
      </c>
      <c r="C123" s="461">
        <v>20.6</v>
      </c>
      <c r="D123" s="461">
        <v>-1.1577868000000002</v>
      </c>
      <c r="E123" s="462">
        <v>0.9467874738068488</v>
      </c>
      <c r="F123" s="460">
        <v>21.59337</v>
      </c>
      <c r="G123" s="461">
        <v>7.1977900000000004</v>
      </c>
      <c r="H123" s="461">
        <v>0</v>
      </c>
      <c r="I123" s="461">
        <v>5</v>
      </c>
      <c r="J123" s="461">
        <v>-2.1977900000000004</v>
      </c>
      <c r="K123" s="463">
        <v>0.23155255525191296</v>
      </c>
      <c r="L123" s="150"/>
      <c r="M123" s="459" t="str">
        <f t="shared" si="1"/>
        <v>X</v>
      </c>
    </row>
    <row r="124" spans="1:13" ht="14.45" customHeight="1" x14ac:dyDescent="0.2">
      <c r="A124" s="464" t="s">
        <v>385</v>
      </c>
      <c r="B124" s="460">
        <v>21.757786800000002</v>
      </c>
      <c r="C124" s="461">
        <v>20.6</v>
      </c>
      <c r="D124" s="461">
        <v>-1.1577868000000002</v>
      </c>
      <c r="E124" s="462">
        <v>0.9467874738068488</v>
      </c>
      <c r="F124" s="460">
        <v>21.59337</v>
      </c>
      <c r="G124" s="461">
        <v>7.1977900000000004</v>
      </c>
      <c r="H124" s="461">
        <v>0</v>
      </c>
      <c r="I124" s="461">
        <v>5</v>
      </c>
      <c r="J124" s="461">
        <v>-2.1977900000000004</v>
      </c>
      <c r="K124" s="463">
        <v>0.23155255525191296</v>
      </c>
      <c r="L124" s="150"/>
      <c r="M124" s="459" t="str">
        <f t="shared" si="1"/>
        <v/>
      </c>
    </row>
    <row r="125" spans="1:13" ht="14.45" customHeight="1" x14ac:dyDescent="0.2">
      <c r="A125" s="464" t="s">
        <v>386</v>
      </c>
      <c r="B125" s="460">
        <v>0.20087639999999998</v>
      </c>
      <c r="C125" s="461">
        <v>0</v>
      </c>
      <c r="D125" s="461">
        <v>-0.20087639999999998</v>
      </c>
      <c r="E125" s="462">
        <v>0</v>
      </c>
      <c r="F125" s="460">
        <v>0</v>
      </c>
      <c r="G125" s="461">
        <v>0</v>
      </c>
      <c r="H125" s="461">
        <v>0</v>
      </c>
      <c r="I125" s="461">
        <v>0</v>
      </c>
      <c r="J125" s="461">
        <v>0</v>
      </c>
      <c r="K125" s="463">
        <v>0</v>
      </c>
      <c r="L125" s="150"/>
      <c r="M125" s="459" t="str">
        <f t="shared" si="1"/>
        <v>X</v>
      </c>
    </row>
    <row r="126" spans="1:13" ht="14.45" customHeight="1" x14ac:dyDescent="0.2">
      <c r="A126" s="464" t="s">
        <v>387</v>
      </c>
      <c r="B126" s="460">
        <v>0.20087639999999998</v>
      </c>
      <c r="C126" s="461">
        <v>0</v>
      </c>
      <c r="D126" s="461">
        <v>-0.20087639999999998</v>
      </c>
      <c r="E126" s="462">
        <v>0</v>
      </c>
      <c r="F126" s="460">
        <v>0</v>
      </c>
      <c r="G126" s="461">
        <v>0</v>
      </c>
      <c r="H126" s="461">
        <v>0</v>
      </c>
      <c r="I126" s="461">
        <v>0</v>
      </c>
      <c r="J126" s="461">
        <v>0</v>
      </c>
      <c r="K126" s="463">
        <v>0</v>
      </c>
      <c r="L126" s="150"/>
      <c r="M126" s="459" t="str">
        <f t="shared" si="1"/>
        <v/>
      </c>
    </row>
    <row r="127" spans="1:13" ht="14.45" customHeight="1" x14ac:dyDescent="0.2">
      <c r="A127" s="464" t="s">
        <v>388</v>
      </c>
      <c r="B127" s="460">
        <v>1.6658856</v>
      </c>
      <c r="C127" s="461">
        <v>0</v>
      </c>
      <c r="D127" s="461">
        <v>-1.6658856</v>
      </c>
      <c r="E127" s="462">
        <v>0</v>
      </c>
      <c r="F127" s="460">
        <v>0</v>
      </c>
      <c r="G127" s="461">
        <v>0</v>
      </c>
      <c r="H127" s="461">
        <v>0</v>
      </c>
      <c r="I127" s="461">
        <v>0</v>
      </c>
      <c r="J127" s="461">
        <v>0</v>
      </c>
      <c r="K127" s="463">
        <v>0</v>
      </c>
      <c r="L127" s="150"/>
      <c r="M127" s="459" t="str">
        <f t="shared" si="1"/>
        <v>X</v>
      </c>
    </row>
    <row r="128" spans="1:13" ht="14.45" customHeight="1" x14ac:dyDescent="0.2">
      <c r="A128" s="464" t="s">
        <v>389</v>
      </c>
      <c r="B128" s="460">
        <v>1.6658856</v>
      </c>
      <c r="C128" s="461">
        <v>0</v>
      </c>
      <c r="D128" s="461">
        <v>-1.6658856</v>
      </c>
      <c r="E128" s="462">
        <v>0</v>
      </c>
      <c r="F128" s="460">
        <v>0</v>
      </c>
      <c r="G128" s="461">
        <v>0</v>
      </c>
      <c r="H128" s="461">
        <v>0</v>
      </c>
      <c r="I128" s="461">
        <v>0</v>
      </c>
      <c r="J128" s="461">
        <v>0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390</v>
      </c>
      <c r="B129" s="460">
        <v>1599.9227605999999</v>
      </c>
      <c r="C129" s="461">
        <v>1857.7065299999999</v>
      </c>
      <c r="D129" s="461">
        <v>257.78376939999998</v>
      </c>
      <c r="E129" s="462">
        <v>1.1611226340097358</v>
      </c>
      <c r="F129" s="460">
        <v>1980.6623964</v>
      </c>
      <c r="G129" s="461">
        <v>660.22079880000001</v>
      </c>
      <c r="H129" s="461">
        <v>165.34019000000001</v>
      </c>
      <c r="I129" s="461">
        <v>668.97592000000009</v>
      </c>
      <c r="J129" s="461">
        <v>8.755121200000076</v>
      </c>
      <c r="K129" s="463">
        <v>0.33775363293406951</v>
      </c>
      <c r="L129" s="150"/>
      <c r="M129" s="459" t="str">
        <f t="shared" si="1"/>
        <v/>
      </c>
    </row>
    <row r="130" spans="1:13" ht="14.45" customHeight="1" x14ac:dyDescent="0.2">
      <c r="A130" s="464" t="s">
        <v>391</v>
      </c>
      <c r="B130" s="460">
        <v>1599.9227605999999</v>
      </c>
      <c r="C130" s="461">
        <v>1688.4546799999998</v>
      </c>
      <c r="D130" s="461">
        <v>88.531919399999879</v>
      </c>
      <c r="E130" s="462">
        <v>1.055335120907211</v>
      </c>
      <c r="F130" s="460">
        <v>1980.6623964</v>
      </c>
      <c r="G130" s="461">
        <v>660.22079880000001</v>
      </c>
      <c r="H130" s="461">
        <v>165.34019000000001</v>
      </c>
      <c r="I130" s="461">
        <v>660.53980000000001</v>
      </c>
      <c r="J130" s="461">
        <v>0.31900120000000243</v>
      </c>
      <c r="K130" s="463">
        <v>0.33349439116963081</v>
      </c>
      <c r="L130" s="150"/>
      <c r="M130" s="459" t="str">
        <f t="shared" si="1"/>
        <v/>
      </c>
    </row>
    <row r="131" spans="1:13" ht="14.45" customHeight="1" x14ac:dyDescent="0.2">
      <c r="A131" s="464" t="s">
        <v>392</v>
      </c>
      <c r="B131" s="460">
        <v>1599.9227605999999</v>
      </c>
      <c r="C131" s="461">
        <v>1687.38968</v>
      </c>
      <c r="D131" s="461">
        <v>87.466919400000052</v>
      </c>
      <c r="E131" s="462">
        <v>1.0546694637728626</v>
      </c>
      <c r="F131" s="460">
        <v>1980.6623964</v>
      </c>
      <c r="G131" s="461">
        <v>660.22079880000001</v>
      </c>
      <c r="H131" s="461">
        <v>165.34019000000001</v>
      </c>
      <c r="I131" s="461">
        <v>660.53980000000001</v>
      </c>
      <c r="J131" s="461">
        <v>0.31900120000000243</v>
      </c>
      <c r="K131" s="463">
        <v>0.33349439116963081</v>
      </c>
      <c r="L131" s="150"/>
      <c r="M131" s="459" t="str">
        <f t="shared" si="1"/>
        <v>X</v>
      </c>
    </row>
    <row r="132" spans="1:13" ht="14.45" customHeight="1" x14ac:dyDescent="0.2">
      <c r="A132" s="464" t="s">
        <v>393</v>
      </c>
      <c r="B132" s="460">
        <v>11.824243200000002</v>
      </c>
      <c r="C132" s="461">
        <v>9.1114999999999995</v>
      </c>
      <c r="D132" s="461">
        <v>-2.712743200000002</v>
      </c>
      <c r="E132" s="462">
        <v>0.77057785820914093</v>
      </c>
      <c r="F132" s="460">
        <v>9.0560279999999995</v>
      </c>
      <c r="G132" s="461">
        <v>3.0186759999999997</v>
      </c>
      <c r="H132" s="461">
        <v>0.73569000000000007</v>
      </c>
      <c r="I132" s="461">
        <v>3.00021</v>
      </c>
      <c r="J132" s="461">
        <v>-1.8465999999999649E-2</v>
      </c>
      <c r="K132" s="463">
        <v>0.331294249531914</v>
      </c>
      <c r="L132" s="150"/>
      <c r="M132" s="459" t="str">
        <f t="shared" si="1"/>
        <v/>
      </c>
    </row>
    <row r="133" spans="1:13" ht="14.45" customHeight="1" x14ac:dyDescent="0.2">
      <c r="A133" s="464" t="s">
        <v>394</v>
      </c>
      <c r="B133" s="460">
        <v>996.90337699999998</v>
      </c>
      <c r="C133" s="461">
        <v>1087.095</v>
      </c>
      <c r="D133" s="461">
        <v>90.19162300000005</v>
      </c>
      <c r="E133" s="462">
        <v>1.0904717799947827</v>
      </c>
      <c r="F133" s="460">
        <v>1067.7549996</v>
      </c>
      <c r="G133" s="461">
        <v>355.91833320000001</v>
      </c>
      <c r="H133" s="461">
        <v>89.287999999999997</v>
      </c>
      <c r="I133" s="461">
        <v>356.26</v>
      </c>
      <c r="J133" s="461">
        <v>0.34166679999998451</v>
      </c>
      <c r="K133" s="463">
        <v>0.33365331947259558</v>
      </c>
      <c r="L133" s="150"/>
      <c r="M133" s="459" t="str">
        <f t="shared" si="1"/>
        <v/>
      </c>
    </row>
    <row r="134" spans="1:13" ht="14.45" customHeight="1" x14ac:dyDescent="0.2">
      <c r="A134" s="464" t="s">
        <v>395</v>
      </c>
      <c r="B134" s="460">
        <v>19.86</v>
      </c>
      <c r="C134" s="461">
        <v>19.86</v>
      </c>
      <c r="D134" s="461">
        <v>0</v>
      </c>
      <c r="E134" s="462">
        <v>1</v>
      </c>
      <c r="F134" s="460">
        <v>19.86</v>
      </c>
      <c r="G134" s="461">
        <v>6.62</v>
      </c>
      <c r="H134" s="461">
        <v>1.655</v>
      </c>
      <c r="I134" s="461">
        <v>6.62</v>
      </c>
      <c r="J134" s="461">
        <v>0</v>
      </c>
      <c r="K134" s="463">
        <v>0.33333333333333337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396</v>
      </c>
      <c r="B135" s="460">
        <v>1.6831404000000001</v>
      </c>
      <c r="C135" s="461">
        <v>1.67818</v>
      </c>
      <c r="D135" s="461">
        <v>-4.960400000000087E-3</v>
      </c>
      <c r="E135" s="462">
        <v>0.9970528899431087</v>
      </c>
      <c r="F135" s="460">
        <v>1.6673688</v>
      </c>
      <c r="G135" s="461">
        <v>0.55578959999999999</v>
      </c>
      <c r="H135" s="461">
        <v>0.13550000000000001</v>
      </c>
      <c r="I135" s="461">
        <v>0.55259000000000003</v>
      </c>
      <c r="J135" s="461">
        <v>-3.1995999999999691E-3</v>
      </c>
      <c r="K135" s="463">
        <v>0.33141438174925669</v>
      </c>
      <c r="L135" s="150"/>
      <c r="M135" s="459" t="str">
        <f t="shared" si="2"/>
        <v/>
      </c>
    </row>
    <row r="136" spans="1:13" ht="14.45" customHeight="1" x14ac:dyDescent="0.2">
      <c r="A136" s="464" t="s">
        <v>397</v>
      </c>
      <c r="B136" s="460">
        <v>560.43600000000004</v>
      </c>
      <c r="C136" s="461">
        <v>560.42899999999997</v>
      </c>
      <c r="D136" s="461">
        <v>-7.0000000000618456E-3</v>
      </c>
      <c r="E136" s="462">
        <v>0.99998750972457151</v>
      </c>
      <c r="F136" s="460">
        <v>873.10799999999995</v>
      </c>
      <c r="G136" s="461">
        <v>291.036</v>
      </c>
      <c r="H136" s="461">
        <v>72.757999999999996</v>
      </c>
      <c r="I136" s="461">
        <v>291.03500000000003</v>
      </c>
      <c r="J136" s="461">
        <v>-9.9999999997635314E-4</v>
      </c>
      <c r="K136" s="463">
        <v>0.33333218799965186</v>
      </c>
      <c r="L136" s="150"/>
      <c r="M136" s="459" t="str">
        <f t="shared" si="2"/>
        <v/>
      </c>
    </row>
    <row r="137" spans="1:13" ht="14.45" customHeight="1" x14ac:dyDescent="0.2">
      <c r="A137" s="464" t="s">
        <v>398</v>
      </c>
      <c r="B137" s="460">
        <v>9.2159999999999993</v>
      </c>
      <c r="C137" s="461">
        <v>9.2159999999999993</v>
      </c>
      <c r="D137" s="461">
        <v>0</v>
      </c>
      <c r="E137" s="462">
        <v>1</v>
      </c>
      <c r="F137" s="460">
        <v>9.2159999999999993</v>
      </c>
      <c r="G137" s="461">
        <v>3.0719999999999996</v>
      </c>
      <c r="H137" s="461">
        <v>0.76800000000000002</v>
      </c>
      <c r="I137" s="461">
        <v>3.0720000000000001</v>
      </c>
      <c r="J137" s="461">
        <v>4.4408920985006262E-16</v>
      </c>
      <c r="K137" s="463">
        <v>0.33333333333333337</v>
      </c>
      <c r="L137" s="150"/>
      <c r="M137" s="459" t="str">
        <f t="shared" si="2"/>
        <v/>
      </c>
    </row>
    <row r="138" spans="1:13" ht="14.45" customHeight="1" x14ac:dyDescent="0.2">
      <c r="A138" s="464" t="s">
        <v>399</v>
      </c>
      <c r="B138" s="460">
        <v>0</v>
      </c>
      <c r="C138" s="461">
        <v>1.0649999999999999</v>
      </c>
      <c r="D138" s="461">
        <v>1.0649999999999999</v>
      </c>
      <c r="E138" s="462">
        <v>0</v>
      </c>
      <c r="F138" s="460">
        <v>0</v>
      </c>
      <c r="G138" s="461">
        <v>0</v>
      </c>
      <c r="H138" s="461">
        <v>0</v>
      </c>
      <c r="I138" s="461">
        <v>0</v>
      </c>
      <c r="J138" s="461">
        <v>0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400</v>
      </c>
      <c r="B139" s="460">
        <v>0</v>
      </c>
      <c r="C139" s="461">
        <v>1.0649999999999999</v>
      </c>
      <c r="D139" s="461">
        <v>1.0649999999999999</v>
      </c>
      <c r="E139" s="462">
        <v>0</v>
      </c>
      <c r="F139" s="460">
        <v>0</v>
      </c>
      <c r="G139" s="461">
        <v>0</v>
      </c>
      <c r="H139" s="461">
        <v>0</v>
      </c>
      <c r="I139" s="461">
        <v>0</v>
      </c>
      <c r="J139" s="461">
        <v>0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401</v>
      </c>
      <c r="B140" s="460">
        <v>0</v>
      </c>
      <c r="C140" s="461">
        <v>169.25185000000002</v>
      </c>
      <c r="D140" s="461">
        <v>169.25185000000002</v>
      </c>
      <c r="E140" s="462">
        <v>0</v>
      </c>
      <c r="F140" s="460">
        <v>0</v>
      </c>
      <c r="G140" s="461">
        <v>0</v>
      </c>
      <c r="H140" s="461">
        <v>0</v>
      </c>
      <c r="I140" s="461">
        <v>8.4361200000000007</v>
      </c>
      <c r="J140" s="461">
        <v>8.4361200000000007</v>
      </c>
      <c r="K140" s="463">
        <v>0</v>
      </c>
      <c r="L140" s="150"/>
      <c r="M140" s="459" t="str">
        <f t="shared" si="2"/>
        <v/>
      </c>
    </row>
    <row r="141" spans="1:13" ht="14.45" customHeight="1" x14ac:dyDescent="0.2">
      <c r="A141" s="464" t="s">
        <v>402</v>
      </c>
      <c r="B141" s="460">
        <v>0</v>
      </c>
      <c r="C141" s="461">
        <v>139.31585000000001</v>
      </c>
      <c r="D141" s="461">
        <v>139.31585000000001</v>
      </c>
      <c r="E141" s="462">
        <v>0</v>
      </c>
      <c r="F141" s="460">
        <v>0</v>
      </c>
      <c r="G141" s="461">
        <v>0</v>
      </c>
      <c r="H141" s="461">
        <v>0</v>
      </c>
      <c r="I141" s="461">
        <v>8.4361200000000007</v>
      </c>
      <c r="J141" s="461">
        <v>8.4361200000000007</v>
      </c>
      <c r="K141" s="463">
        <v>0</v>
      </c>
      <c r="L141" s="150"/>
      <c r="M141" s="459" t="str">
        <f t="shared" si="2"/>
        <v>X</v>
      </c>
    </row>
    <row r="142" spans="1:13" ht="14.45" customHeight="1" x14ac:dyDescent="0.2">
      <c r="A142" s="464" t="s">
        <v>403</v>
      </c>
      <c r="B142" s="460">
        <v>0</v>
      </c>
      <c r="C142" s="461">
        <v>139.31585000000001</v>
      </c>
      <c r="D142" s="461">
        <v>139.31585000000001</v>
      </c>
      <c r="E142" s="462">
        <v>0</v>
      </c>
      <c r="F142" s="460">
        <v>0</v>
      </c>
      <c r="G142" s="461">
        <v>0</v>
      </c>
      <c r="H142" s="461">
        <v>0</v>
      </c>
      <c r="I142" s="461">
        <v>8.4361200000000007</v>
      </c>
      <c r="J142" s="461">
        <v>8.4361200000000007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404</v>
      </c>
      <c r="B143" s="460">
        <v>0</v>
      </c>
      <c r="C143" s="461">
        <v>3.57</v>
      </c>
      <c r="D143" s="461">
        <v>3.57</v>
      </c>
      <c r="E143" s="462">
        <v>0</v>
      </c>
      <c r="F143" s="460">
        <v>0</v>
      </c>
      <c r="G143" s="461">
        <v>0</v>
      </c>
      <c r="H143" s="461">
        <v>0</v>
      </c>
      <c r="I143" s="461">
        <v>0</v>
      </c>
      <c r="J143" s="461">
        <v>0</v>
      </c>
      <c r="K143" s="463">
        <v>0</v>
      </c>
      <c r="L143" s="150"/>
      <c r="M143" s="459" t="str">
        <f t="shared" si="2"/>
        <v>X</v>
      </c>
    </row>
    <row r="144" spans="1:13" ht="14.45" customHeight="1" x14ac:dyDescent="0.2">
      <c r="A144" s="464" t="s">
        <v>405</v>
      </c>
      <c r="B144" s="460">
        <v>0</v>
      </c>
      <c r="C144" s="461">
        <v>9.4380000000000006</v>
      </c>
      <c r="D144" s="461">
        <v>9.4380000000000006</v>
      </c>
      <c r="E144" s="462">
        <v>0</v>
      </c>
      <c r="F144" s="460">
        <v>0</v>
      </c>
      <c r="G144" s="461">
        <v>0</v>
      </c>
      <c r="H144" s="461">
        <v>0</v>
      </c>
      <c r="I144" s="461">
        <v>0</v>
      </c>
      <c r="J144" s="461">
        <v>0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406</v>
      </c>
      <c r="B145" s="460">
        <v>0</v>
      </c>
      <c r="C145" s="461">
        <v>-5.8680000000000003</v>
      </c>
      <c r="D145" s="461">
        <v>-5.8680000000000003</v>
      </c>
      <c r="E145" s="462">
        <v>0</v>
      </c>
      <c r="F145" s="460">
        <v>0</v>
      </c>
      <c r="G145" s="461">
        <v>0</v>
      </c>
      <c r="H145" s="461">
        <v>0</v>
      </c>
      <c r="I145" s="461">
        <v>0</v>
      </c>
      <c r="J145" s="461">
        <v>0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407</v>
      </c>
      <c r="B146" s="460">
        <v>0</v>
      </c>
      <c r="C146" s="461">
        <v>26.366</v>
      </c>
      <c r="D146" s="461">
        <v>26.366</v>
      </c>
      <c r="E146" s="462">
        <v>0</v>
      </c>
      <c r="F146" s="460">
        <v>0</v>
      </c>
      <c r="G146" s="461">
        <v>0</v>
      </c>
      <c r="H146" s="461">
        <v>0</v>
      </c>
      <c r="I146" s="461">
        <v>0</v>
      </c>
      <c r="J146" s="461">
        <v>0</v>
      </c>
      <c r="K146" s="463">
        <v>0</v>
      </c>
      <c r="L146" s="150"/>
      <c r="M146" s="459" t="str">
        <f t="shared" si="2"/>
        <v>X</v>
      </c>
    </row>
    <row r="147" spans="1:13" ht="14.45" customHeight="1" x14ac:dyDescent="0.2">
      <c r="A147" s="464" t="s">
        <v>408</v>
      </c>
      <c r="B147" s="460">
        <v>0</v>
      </c>
      <c r="C147" s="461">
        <v>26.366</v>
      </c>
      <c r="D147" s="461">
        <v>26.366</v>
      </c>
      <c r="E147" s="462">
        <v>0</v>
      </c>
      <c r="F147" s="460">
        <v>0</v>
      </c>
      <c r="G147" s="461">
        <v>0</v>
      </c>
      <c r="H147" s="461">
        <v>0</v>
      </c>
      <c r="I147" s="461">
        <v>0</v>
      </c>
      <c r="J147" s="461">
        <v>0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409</v>
      </c>
      <c r="B148" s="460">
        <v>1.0499904</v>
      </c>
      <c r="C148" s="461">
        <v>0.1057</v>
      </c>
      <c r="D148" s="461">
        <v>-0.94429039999999997</v>
      </c>
      <c r="E148" s="462">
        <v>0.10066758705603404</v>
      </c>
      <c r="F148" s="460">
        <v>0</v>
      </c>
      <c r="G148" s="461">
        <v>0</v>
      </c>
      <c r="H148" s="461">
        <v>0</v>
      </c>
      <c r="I148" s="461">
        <v>0.32002999999999998</v>
      </c>
      <c r="J148" s="461">
        <v>0.32002999999999998</v>
      </c>
      <c r="K148" s="463">
        <v>0</v>
      </c>
      <c r="L148" s="150"/>
      <c r="M148" s="459" t="str">
        <f t="shared" si="2"/>
        <v/>
      </c>
    </row>
    <row r="149" spans="1:13" ht="14.45" customHeight="1" x14ac:dyDescent="0.2">
      <c r="A149" s="464" t="s">
        <v>410</v>
      </c>
      <c r="B149" s="460">
        <v>1.0499904</v>
      </c>
      <c r="C149" s="461">
        <v>0.1057</v>
      </c>
      <c r="D149" s="461">
        <v>-0.94429039999999997</v>
      </c>
      <c r="E149" s="462">
        <v>0.10066758705603404</v>
      </c>
      <c r="F149" s="460">
        <v>0</v>
      </c>
      <c r="G149" s="461">
        <v>0</v>
      </c>
      <c r="H149" s="461">
        <v>0</v>
      </c>
      <c r="I149" s="461">
        <v>0.32002999999999998</v>
      </c>
      <c r="J149" s="461">
        <v>0.32002999999999998</v>
      </c>
      <c r="K149" s="463">
        <v>0</v>
      </c>
      <c r="L149" s="150"/>
      <c r="M149" s="459" t="str">
        <f t="shared" si="2"/>
        <v/>
      </c>
    </row>
    <row r="150" spans="1:13" ht="14.45" customHeight="1" x14ac:dyDescent="0.2">
      <c r="A150" s="464" t="s">
        <v>411</v>
      </c>
      <c r="B150" s="460">
        <v>1.0499904</v>
      </c>
      <c r="C150" s="461">
        <v>0.1057</v>
      </c>
      <c r="D150" s="461">
        <v>-0.94429039999999997</v>
      </c>
      <c r="E150" s="462">
        <v>0.10066758705603404</v>
      </c>
      <c r="F150" s="460">
        <v>0</v>
      </c>
      <c r="G150" s="461">
        <v>0</v>
      </c>
      <c r="H150" s="461">
        <v>0</v>
      </c>
      <c r="I150" s="461">
        <v>0.32002999999999998</v>
      </c>
      <c r="J150" s="461">
        <v>0.32002999999999998</v>
      </c>
      <c r="K150" s="463">
        <v>0</v>
      </c>
      <c r="L150" s="150"/>
      <c r="M150" s="459" t="str">
        <f t="shared" si="2"/>
        <v>X</v>
      </c>
    </row>
    <row r="151" spans="1:13" ht="14.45" customHeight="1" x14ac:dyDescent="0.2">
      <c r="A151" s="464" t="s">
        <v>412</v>
      </c>
      <c r="B151" s="460">
        <v>1.0499904</v>
      </c>
      <c r="C151" s="461">
        <v>0.1057</v>
      </c>
      <c r="D151" s="461">
        <v>-0.94429039999999997</v>
      </c>
      <c r="E151" s="462">
        <v>0.10066758705603404</v>
      </c>
      <c r="F151" s="460">
        <v>0</v>
      </c>
      <c r="G151" s="461">
        <v>0</v>
      </c>
      <c r="H151" s="461">
        <v>0</v>
      </c>
      <c r="I151" s="461">
        <v>0.32002999999999998</v>
      </c>
      <c r="J151" s="461">
        <v>0.32002999999999998</v>
      </c>
      <c r="K151" s="463">
        <v>0</v>
      </c>
      <c r="L151" s="150"/>
      <c r="M151" s="459" t="str">
        <f t="shared" si="2"/>
        <v/>
      </c>
    </row>
    <row r="152" spans="1:13" ht="14.45" customHeight="1" x14ac:dyDescent="0.2">
      <c r="A152" s="464" t="s">
        <v>413</v>
      </c>
      <c r="B152" s="460">
        <v>1053.133644</v>
      </c>
      <c r="C152" s="461">
        <v>139034.82100999999</v>
      </c>
      <c r="D152" s="461">
        <v>137981.687366</v>
      </c>
      <c r="E152" s="462">
        <v>132.0201114095259</v>
      </c>
      <c r="F152" s="460">
        <v>146353.85700350002</v>
      </c>
      <c r="G152" s="461">
        <v>48784.619001166669</v>
      </c>
      <c r="H152" s="461">
        <v>20956.067489999998</v>
      </c>
      <c r="I152" s="461">
        <v>94334.94038</v>
      </c>
      <c r="J152" s="461">
        <v>45550.321378833331</v>
      </c>
      <c r="K152" s="463">
        <v>0.64456750448157984</v>
      </c>
      <c r="L152" s="150"/>
      <c r="M152" s="459" t="str">
        <f t="shared" si="2"/>
        <v/>
      </c>
    </row>
    <row r="153" spans="1:13" ht="14.45" customHeight="1" x14ac:dyDescent="0.2">
      <c r="A153" s="464" t="s">
        <v>414</v>
      </c>
      <c r="B153" s="460">
        <v>972.20568759999992</v>
      </c>
      <c r="C153" s="461">
        <v>136663.78229</v>
      </c>
      <c r="D153" s="461">
        <v>135691.57660239999</v>
      </c>
      <c r="E153" s="462">
        <v>140.57085247811094</v>
      </c>
      <c r="F153" s="460">
        <v>146353.85700350002</v>
      </c>
      <c r="G153" s="461">
        <v>48784.619001166669</v>
      </c>
      <c r="H153" s="461">
        <v>18273.99667</v>
      </c>
      <c r="I153" s="461">
        <v>91631.443980000011</v>
      </c>
      <c r="J153" s="461">
        <v>42846.824978833341</v>
      </c>
      <c r="K153" s="463">
        <v>0.62609517682754801</v>
      </c>
      <c r="L153" s="150"/>
      <c r="M153" s="459" t="str">
        <f t="shared" si="2"/>
        <v/>
      </c>
    </row>
    <row r="154" spans="1:13" ht="14.45" customHeight="1" x14ac:dyDescent="0.2">
      <c r="A154" s="464" t="s">
        <v>415</v>
      </c>
      <c r="B154" s="460">
        <v>972.20568759999992</v>
      </c>
      <c r="C154" s="461">
        <v>136663.78229</v>
      </c>
      <c r="D154" s="461">
        <v>135691.57660239999</v>
      </c>
      <c r="E154" s="462">
        <v>140.57085247811094</v>
      </c>
      <c r="F154" s="460">
        <v>146353.85700350002</v>
      </c>
      <c r="G154" s="461">
        <v>48784.619001166669</v>
      </c>
      <c r="H154" s="461">
        <v>18273.99667</v>
      </c>
      <c r="I154" s="461">
        <v>91631.443980000011</v>
      </c>
      <c r="J154" s="461">
        <v>42846.824978833341</v>
      </c>
      <c r="K154" s="463">
        <v>0.62609517682754801</v>
      </c>
      <c r="L154" s="150"/>
      <c r="M154" s="459" t="str">
        <f t="shared" si="2"/>
        <v/>
      </c>
    </row>
    <row r="155" spans="1:13" ht="14.45" customHeight="1" x14ac:dyDescent="0.2">
      <c r="A155" s="464" t="s">
        <v>416</v>
      </c>
      <c r="B155" s="460">
        <v>972.20568759999992</v>
      </c>
      <c r="C155" s="461">
        <v>917.34037999999998</v>
      </c>
      <c r="D155" s="461">
        <v>-54.865307599999937</v>
      </c>
      <c r="E155" s="462">
        <v>0.94356615241015385</v>
      </c>
      <c r="F155" s="460">
        <v>1574.0473030000001</v>
      </c>
      <c r="G155" s="461">
        <v>524.68243433333339</v>
      </c>
      <c r="H155" s="461">
        <v>2171.1341699999998</v>
      </c>
      <c r="I155" s="461">
        <v>8406.9256300000015</v>
      </c>
      <c r="J155" s="461">
        <v>7882.2431956666678</v>
      </c>
      <c r="K155" s="463">
        <v>5.3409612366649446</v>
      </c>
      <c r="L155" s="150"/>
      <c r="M155" s="459" t="str">
        <f t="shared" si="2"/>
        <v>X</v>
      </c>
    </row>
    <row r="156" spans="1:13" ht="14.45" customHeight="1" x14ac:dyDescent="0.2">
      <c r="A156" s="464" t="s">
        <v>417</v>
      </c>
      <c r="B156" s="460">
        <v>972.20568759999992</v>
      </c>
      <c r="C156" s="461">
        <v>845.428</v>
      </c>
      <c r="D156" s="461">
        <v>-126.77768759999992</v>
      </c>
      <c r="E156" s="462">
        <v>0.86959787500012986</v>
      </c>
      <c r="F156" s="460">
        <v>1574.0473030000001</v>
      </c>
      <c r="G156" s="461">
        <v>524.68243433333339</v>
      </c>
      <c r="H156" s="461">
        <v>418.35417000000001</v>
      </c>
      <c r="I156" s="461">
        <v>2240.4798799999999</v>
      </c>
      <c r="J156" s="461">
        <v>1715.7974456666666</v>
      </c>
      <c r="K156" s="463">
        <v>1.4233878967486149</v>
      </c>
      <c r="L156" s="150"/>
      <c r="M156" s="459" t="str">
        <f t="shared" si="2"/>
        <v/>
      </c>
    </row>
    <row r="157" spans="1:13" ht="14.45" customHeight="1" x14ac:dyDescent="0.2">
      <c r="A157" s="464" t="s">
        <v>418</v>
      </c>
      <c r="B157" s="460">
        <v>0</v>
      </c>
      <c r="C157" s="461">
        <v>0</v>
      </c>
      <c r="D157" s="461">
        <v>0</v>
      </c>
      <c r="E157" s="462">
        <v>0</v>
      </c>
      <c r="F157" s="460">
        <v>0</v>
      </c>
      <c r="G157" s="461">
        <v>0</v>
      </c>
      <c r="H157" s="461">
        <v>0</v>
      </c>
      <c r="I157" s="461">
        <v>34.741759999999999</v>
      </c>
      <c r="J157" s="461">
        <v>34.741759999999999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419</v>
      </c>
      <c r="B158" s="460">
        <v>0</v>
      </c>
      <c r="C158" s="461">
        <v>5.3745399999999997</v>
      </c>
      <c r="D158" s="461">
        <v>5.3745399999999997</v>
      </c>
      <c r="E158" s="462">
        <v>0</v>
      </c>
      <c r="F158" s="460">
        <v>0</v>
      </c>
      <c r="G158" s="461">
        <v>0</v>
      </c>
      <c r="H158" s="461">
        <v>0</v>
      </c>
      <c r="I158" s="461">
        <v>38.869990000000001</v>
      </c>
      <c r="J158" s="461">
        <v>38.869990000000001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420</v>
      </c>
      <c r="B159" s="460">
        <v>0</v>
      </c>
      <c r="C159" s="461">
        <v>66.537840000000003</v>
      </c>
      <c r="D159" s="461">
        <v>66.537840000000003</v>
      </c>
      <c r="E159" s="462">
        <v>0</v>
      </c>
      <c r="F159" s="460">
        <v>0</v>
      </c>
      <c r="G159" s="461">
        <v>0</v>
      </c>
      <c r="H159" s="461">
        <v>1752.78</v>
      </c>
      <c r="I159" s="461">
        <v>6092.8339999999998</v>
      </c>
      <c r="J159" s="461">
        <v>6092.8339999999998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421</v>
      </c>
      <c r="B160" s="460">
        <v>0</v>
      </c>
      <c r="C160" s="461">
        <v>113.77158</v>
      </c>
      <c r="D160" s="461">
        <v>113.77158</v>
      </c>
      <c r="E160" s="462">
        <v>0</v>
      </c>
      <c r="F160" s="460">
        <v>177.26260879999998</v>
      </c>
      <c r="G160" s="461">
        <v>59.08753626666666</v>
      </c>
      <c r="H160" s="461">
        <v>18.400639999999999</v>
      </c>
      <c r="I160" s="461">
        <v>53.694510000000001</v>
      </c>
      <c r="J160" s="461">
        <v>-5.3930262666666593</v>
      </c>
      <c r="K160" s="463">
        <v>0.30290939732576028</v>
      </c>
      <c r="L160" s="150"/>
      <c r="M160" s="459" t="str">
        <f t="shared" si="2"/>
        <v>X</v>
      </c>
    </row>
    <row r="161" spans="1:13" ht="14.45" customHeight="1" x14ac:dyDescent="0.2">
      <c r="A161" s="464" t="s">
        <v>422</v>
      </c>
      <c r="B161" s="460">
        <v>0</v>
      </c>
      <c r="C161" s="461">
        <v>10.797840000000001</v>
      </c>
      <c r="D161" s="461">
        <v>10.797840000000001</v>
      </c>
      <c r="E161" s="462">
        <v>0</v>
      </c>
      <c r="F161" s="460">
        <v>7.8059565000000006</v>
      </c>
      <c r="G161" s="461">
        <v>2.6019855000000001</v>
      </c>
      <c r="H161" s="461">
        <v>0</v>
      </c>
      <c r="I161" s="461">
        <v>0</v>
      </c>
      <c r="J161" s="461">
        <v>-2.6019855000000001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423</v>
      </c>
      <c r="B162" s="460">
        <v>0</v>
      </c>
      <c r="C162" s="461">
        <v>102.97374000000001</v>
      </c>
      <c r="D162" s="461">
        <v>102.97374000000001</v>
      </c>
      <c r="E162" s="462">
        <v>0</v>
      </c>
      <c r="F162" s="460">
        <v>169.45665229999997</v>
      </c>
      <c r="G162" s="461">
        <v>56.485550766666655</v>
      </c>
      <c r="H162" s="461">
        <v>18.400639999999999</v>
      </c>
      <c r="I162" s="461">
        <v>53.694510000000001</v>
      </c>
      <c r="J162" s="461">
        <v>-2.7910407666666543</v>
      </c>
      <c r="K162" s="463">
        <v>0.31686280397503175</v>
      </c>
      <c r="L162" s="150"/>
      <c r="M162" s="459" t="str">
        <f t="shared" si="2"/>
        <v/>
      </c>
    </row>
    <row r="163" spans="1:13" ht="14.45" customHeight="1" x14ac:dyDescent="0.2">
      <c r="A163" s="464" t="s">
        <v>424</v>
      </c>
      <c r="B163" s="460">
        <v>0</v>
      </c>
      <c r="C163" s="461">
        <v>128554.91286</v>
      </c>
      <c r="D163" s="461">
        <v>128554.91286</v>
      </c>
      <c r="E163" s="462">
        <v>0</v>
      </c>
      <c r="F163" s="460">
        <v>144602.54709169999</v>
      </c>
      <c r="G163" s="461">
        <v>48200.849030566664</v>
      </c>
      <c r="H163" s="461">
        <v>16084.461859999999</v>
      </c>
      <c r="I163" s="461">
        <v>82517.269899999999</v>
      </c>
      <c r="J163" s="461">
        <v>34316.420869433336</v>
      </c>
      <c r="K163" s="463">
        <v>0.5706487994825673</v>
      </c>
      <c r="L163" s="150"/>
      <c r="M163" s="459" t="str">
        <f t="shared" si="2"/>
        <v>X</v>
      </c>
    </row>
    <row r="164" spans="1:13" ht="14.45" customHeight="1" x14ac:dyDescent="0.2">
      <c r="A164" s="464" t="s">
        <v>425</v>
      </c>
      <c r="B164" s="460">
        <v>0</v>
      </c>
      <c r="C164" s="461">
        <v>128554.91286</v>
      </c>
      <c r="D164" s="461">
        <v>128554.91286</v>
      </c>
      <c r="E164" s="462">
        <v>0</v>
      </c>
      <c r="F164" s="460">
        <v>144602.54709169999</v>
      </c>
      <c r="G164" s="461">
        <v>48200.849030566664</v>
      </c>
      <c r="H164" s="461">
        <v>16084.461859999999</v>
      </c>
      <c r="I164" s="461">
        <v>82517.269899999999</v>
      </c>
      <c r="J164" s="461">
        <v>34316.420869433336</v>
      </c>
      <c r="K164" s="463">
        <v>0.5706487994825673</v>
      </c>
      <c r="L164" s="150"/>
      <c r="M164" s="459" t="str">
        <f t="shared" si="2"/>
        <v/>
      </c>
    </row>
    <row r="165" spans="1:13" ht="14.45" customHeight="1" x14ac:dyDescent="0.2">
      <c r="A165" s="464" t="s">
        <v>426</v>
      </c>
      <c r="B165" s="460">
        <v>0</v>
      </c>
      <c r="C165" s="461">
        <v>7077.7574699999996</v>
      </c>
      <c r="D165" s="461">
        <v>7077.7574699999996</v>
      </c>
      <c r="E165" s="462">
        <v>0</v>
      </c>
      <c r="F165" s="460">
        <v>0</v>
      </c>
      <c r="G165" s="461">
        <v>0</v>
      </c>
      <c r="H165" s="461">
        <v>0</v>
      </c>
      <c r="I165" s="461">
        <v>653.5539399999999</v>
      </c>
      <c r="J165" s="461">
        <v>653.5539399999999</v>
      </c>
      <c r="K165" s="463">
        <v>0</v>
      </c>
      <c r="L165" s="150"/>
      <c r="M165" s="459" t="str">
        <f t="shared" si="2"/>
        <v>X</v>
      </c>
    </row>
    <row r="166" spans="1:13" ht="14.45" customHeight="1" x14ac:dyDescent="0.2">
      <c r="A166" s="464" t="s">
        <v>427</v>
      </c>
      <c r="B166" s="460">
        <v>0</v>
      </c>
      <c r="C166" s="461">
        <v>7077.7574699999996</v>
      </c>
      <c r="D166" s="461">
        <v>7077.7574699999996</v>
      </c>
      <c r="E166" s="462">
        <v>0</v>
      </c>
      <c r="F166" s="460">
        <v>0</v>
      </c>
      <c r="G166" s="461">
        <v>0</v>
      </c>
      <c r="H166" s="461">
        <v>0</v>
      </c>
      <c r="I166" s="461">
        <v>653.5539399999999</v>
      </c>
      <c r="J166" s="461">
        <v>653.5539399999999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428</v>
      </c>
      <c r="B167" s="460">
        <v>80.922927200000004</v>
      </c>
      <c r="C167" s="461">
        <v>137.23862</v>
      </c>
      <c r="D167" s="461">
        <v>56.315692799999994</v>
      </c>
      <c r="E167" s="462">
        <v>1.6959176434734802</v>
      </c>
      <c r="F167" s="460">
        <v>0</v>
      </c>
      <c r="G167" s="461">
        <v>0</v>
      </c>
      <c r="H167" s="461">
        <v>19.600000000000001</v>
      </c>
      <c r="I167" s="461">
        <v>41.025580000000005</v>
      </c>
      <c r="J167" s="461">
        <v>41.025580000000005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429</v>
      </c>
      <c r="B168" s="460">
        <v>0</v>
      </c>
      <c r="C168" s="461">
        <v>18</v>
      </c>
      <c r="D168" s="461">
        <v>18</v>
      </c>
      <c r="E168" s="462">
        <v>0</v>
      </c>
      <c r="F168" s="460">
        <v>0</v>
      </c>
      <c r="G168" s="461">
        <v>0</v>
      </c>
      <c r="H168" s="461">
        <v>6.5</v>
      </c>
      <c r="I168" s="461">
        <v>7.25</v>
      </c>
      <c r="J168" s="461">
        <v>7.25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430</v>
      </c>
      <c r="B169" s="460">
        <v>0</v>
      </c>
      <c r="C169" s="461">
        <v>18</v>
      </c>
      <c r="D169" s="461">
        <v>18</v>
      </c>
      <c r="E169" s="462">
        <v>0</v>
      </c>
      <c r="F169" s="460">
        <v>0</v>
      </c>
      <c r="G169" s="461">
        <v>0</v>
      </c>
      <c r="H169" s="461">
        <v>6.5</v>
      </c>
      <c r="I169" s="461">
        <v>7.25</v>
      </c>
      <c r="J169" s="461">
        <v>7.25</v>
      </c>
      <c r="K169" s="463">
        <v>0</v>
      </c>
      <c r="L169" s="150"/>
      <c r="M169" s="459" t="str">
        <f t="shared" si="2"/>
        <v>X</v>
      </c>
    </row>
    <row r="170" spans="1:13" ht="14.45" customHeight="1" x14ac:dyDescent="0.2">
      <c r="A170" s="464" t="s">
        <v>431</v>
      </c>
      <c r="B170" s="460">
        <v>0</v>
      </c>
      <c r="C170" s="461">
        <v>18</v>
      </c>
      <c r="D170" s="461">
        <v>18</v>
      </c>
      <c r="E170" s="462">
        <v>0</v>
      </c>
      <c r="F170" s="460">
        <v>0</v>
      </c>
      <c r="G170" s="461">
        <v>0</v>
      </c>
      <c r="H170" s="461">
        <v>6.5</v>
      </c>
      <c r="I170" s="461">
        <v>7.25</v>
      </c>
      <c r="J170" s="461">
        <v>7.25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432</v>
      </c>
      <c r="B171" s="460">
        <v>80.922927200000004</v>
      </c>
      <c r="C171" s="461">
        <v>119.23862</v>
      </c>
      <c r="D171" s="461">
        <v>38.315692799999994</v>
      </c>
      <c r="E171" s="462">
        <v>1.4734837718524842</v>
      </c>
      <c r="F171" s="460">
        <v>0</v>
      </c>
      <c r="G171" s="461">
        <v>0</v>
      </c>
      <c r="H171" s="461">
        <v>13.1</v>
      </c>
      <c r="I171" s="461">
        <v>33.775580000000005</v>
      </c>
      <c r="J171" s="461">
        <v>33.775580000000005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433</v>
      </c>
      <c r="B172" s="460">
        <v>0</v>
      </c>
      <c r="C172" s="461">
        <v>4.4000000000000002E-4</v>
      </c>
      <c r="D172" s="461">
        <v>4.4000000000000002E-4</v>
      </c>
      <c r="E172" s="462">
        <v>0</v>
      </c>
      <c r="F172" s="460">
        <v>0</v>
      </c>
      <c r="G172" s="461">
        <v>0</v>
      </c>
      <c r="H172" s="461">
        <v>0</v>
      </c>
      <c r="I172" s="461">
        <v>0</v>
      </c>
      <c r="J172" s="461">
        <v>0</v>
      </c>
      <c r="K172" s="463">
        <v>0</v>
      </c>
      <c r="L172" s="150"/>
      <c r="M172" s="459" t="str">
        <f t="shared" si="2"/>
        <v>X</v>
      </c>
    </row>
    <row r="173" spans="1:13" ht="14.45" customHeight="1" x14ac:dyDescent="0.2">
      <c r="A173" s="464" t="s">
        <v>434</v>
      </c>
      <c r="B173" s="460">
        <v>0</v>
      </c>
      <c r="C173" s="461">
        <v>4.4000000000000002E-4</v>
      </c>
      <c r="D173" s="461">
        <v>4.4000000000000002E-4</v>
      </c>
      <c r="E173" s="462">
        <v>0</v>
      </c>
      <c r="F173" s="460">
        <v>0</v>
      </c>
      <c r="G173" s="461">
        <v>0</v>
      </c>
      <c r="H173" s="461">
        <v>0</v>
      </c>
      <c r="I173" s="461">
        <v>0</v>
      </c>
      <c r="J173" s="461">
        <v>0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435</v>
      </c>
      <c r="B174" s="460">
        <v>80.922927200000004</v>
      </c>
      <c r="C174" s="461">
        <v>92.872179999999986</v>
      </c>
      <c r="D174" s="461">
        <v>11.949252799999982</v>
      </c>
      <c r="E174" s="462">
        <v>1.1476621424045568</v>
      </c>
      <c r="F174" s="460">
        <v>0</v>
      </c>
      <c r="G174" s="461">
        <v>0</v>
      </c>
      <c r="H174" s="461">
        <v>13.1</v>
      </c>
      <c r="I174" s="461">
        <v>33.775580000000005</v>
      </c>
      <c r="J174" s="461">
        <v>33.775580000000005</v>
      </c>
      <c r="K174" s="463">
        <v>0</v>
      </c>
      <c r="L174" s="150"/>
      <c r="M174" s="459" t="str">
        <f t="shared" si="2"/>
        <v>X</v>
      </c>
    </row>
    <row r="175" spans="1:13" ht="14.45" customHeight="1" x14ac:dyDescent="0.2">
      <c r="A175" s="464" t="s">
        <v>436</v>
      </c>
      <c r="B175" s="460">
        <v>0</v>
      </c>
      <c r="C175" s="461">
        <v>0.17799999999999999</v>
      </c>
      <c r="D175" s="461">
        <v>0.17799999999999999</v>
      </c>
      <c r="E175" s="462">
        <v>0</v>
      </c>
      <c r="F175" s="460">
        <v>0</v>
      </c>
      <c r="G175" s="461">
        <v>0</v>
      </c>
      <c r="H175" s="461">
        <v>0</v>
      </c>
      <c r="I175" s="461">
        <v>0</v>
      </c>
      <c r="J175" s="461">
        <v>0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437</v>
      </c>
      <c r="B176" s="460">
        <v>0</v>
      </c>
      <c r="C176" s="461">
        <v>0</v>
      </c>
      <c r="D176" s="461">
        <v>0</v>
      </c>
      <c r="E176" s="462">
        <v>0</v>
      </c>
      <c r="F176" s="460">
        <v>0</v>
      </c>
      <c r="G176" s="461">
        <v>0</v>
      </c>
      <c r="H176" s="461">
        <v>13.1</v>
      </c>
      <c r="I176" s="461">
        <v>33.775580000000005</v>
      </c>
      <c r="J176" s="461">
        <v>33.775580000000005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438</v>
      </c>
      <c r="B177" s="460">
        <v>80.922927200000004</v>
      </c>
      <c r="C177" s="461">
        <v>92.694179999999989</v>
      </c>
      <c r="D177" s="461">
        <v>11.771252799999985</v>
      </c>
      <c r="E177" s="462">
        <v>1.1454625185629714</v>
      </c>
      <c r="F177" s="460">
        <v>0</v>
      </c>
      <c r="G177" s="461">
        <v>0</v>
      </c>
      <c r="H177" s="461">
        <v>0</v>
      </c>
      <c r="I177" s="461">
        <v>0</v>
      </c>
      <c r="J177" s="461">
        <v>0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439</v>
      </c>
      <c r="B178" s="460">
        <v>0</v>
      </c>
      <c r="C178" s="461">
        <v>26.366</v>
      </c>
      <c r="D178" s="461">
        <v>26.366</v>
      </c>
      <c r="E178" s="462">
        <v>0</v>
      </c>
      <c r="F178" s="460">
        <v>0</v>
      </c>
      <c r="G178" s="461">
        <v>0</v>
      </c>
      <c r="H178" s="461">
        <v>0</v>
      </c>
      <c r="I178" s="461">
        <v>0</v>
      </c>
      <c r="J178" s="461">
        <v>0</v>
      </c>
      <c r="K178" s="463">
        <v>0</v>
      </c>
      <c r="L178" s="150"/>
      <c r="M178" s="459" t="str">
        <f t="shared" si="2"/>
        <v>X</v>
      </c>
    </row>
    <row r="179" spans="1:13" ht="14.45" customHeight="1" x14ac:dyDescent="0.2">
      <c r="A179" s="464" t="s">
        <v>440</v>
      </c>
      <c r="B179" s="460">
        <v>0</v>
      </c>
      <c r="C179" s="461">
        <v>26.366</v>
      </c>
      <c r="D179" s="461">
        <v>26.366</v>
      </c>
      <c r="E179" s="462">
        <v>0</v>
      </c>
      <c r="F179" s="460">
        <v>0</v>
      </c>
      <c r="G179" s="461">
        <v>0</v>
      </c>
      <c r="H179" s="461">
        <v>0</v>
      </c>
      <c r="I179" s="461">
        <v>0</v>
      </c>
      <c r="J179" s="461">
        <v>0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441</v>
      </c>
      <c r="B180" s="460">
        <v>5.0292000000000002E-3</v>
      </c>
      <c r="C180" s="461">
        <v>0.71887000000000001</v>
      </c>
      <c r="D180" s="461">
        <v>0.71384080000000005</v>
      </c>
      <c r="E180" s="462">
        <v>142.93923486836871</v>
      </c>
      <c r="F180" s="460">
        <v>0</v>
      </c>
      <c r="G180" s="461">
        <v>0</v>
      </c>
      <c r="H180" s="461">
        <v>0</v>
      </c>
      <c r="I180" s="461">
        <v>0</v>
      </c>
      <c r="J180" s="461">
        <v>0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442</v>
      </c>
      <c r="B181" s="460">
        <v>5.0292000000000002E-3</v>
      </c>
      <c r="C181" s="461">
        <v>0.71887000000000001</v>
      </c>
      <c r="D181" s="461">
        <v>0.71384080000000005</v>
      </c>
      <c r="E181" s="462">
        <v>142.93923486836871</v>
      </c>
      <c r="F181" s="460">
        <v>0</v>
      </c>
      <c r="G181" s="461">
        <v>0</v>
      </c>
      <c r="H181" s="461">
        <v>0</v>
      </c>
      <c r="I181" s="461">
        <v>0</v>
      </c>
      <c r="J181" s="461">
        <v>0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443</v>
      </c>
      <c r="B182" s="460">
        <v>5.0292000000000002E-3</v>
      </c>
      <c r="C182" s="461">
        <v>0.71887000000000001</v>
      </c>
      <c r="D182" s="461">
        <v>0.71384080000000005</v>
      </c>
      <c r="E182" s="462">
        <v>142.93923486836871</v>
      </c>
      <c r="F182" s="460">
        <v>0</v>
      </c>
      <c r="G182" s="461">
        <v>0</v>
      </c>
      <c r="H182" s="461">
        <v>0</v>
      </c>
      <c r="I182" s="461">
        <v>0</v>
      </c>
      <c r="J182" s="461">
        <v>0</v>
      </c>
      <c r="K182" s="463">
        <v>0</v>
      </c>
      <c r="L182" s="150"/>
      <c r="M182" s="459" t="str">
        <f t="shared" si="2"/>
        <v>X</v>
      </c>
    </row>
    <row r="183" spans="1:13" ht="14.45" customHeight="1" x14ac:dyDescent="0.2">
      <c r="A183" s="464" t="s">
        <v>444</v>
      </c>
      <c r="B183" s="460">
        <v>5.0292000000000002E-3</v>
      </c>
      <c r="C183" s="461">
        <v>0.71887000000000001</v>
      </c>
      <c r="D183" s="461">
        <v>0.71384080000000005</v>
      </c>
      <c r="E183" s="462">
        <v>142.93923486836871</v>
      </c>
      <c r="F183" s="460">
        <v>0</v>
      </c>
      <c r="G183" s="461">
        <v>0</v>
      </c>
      <c r="H183" s="461">
        <v>0</v>
      </c>
      <c r="I183" s="461">
        <v>0</v>
      </c>
      <c r="J183" s="461">
        <v>0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445</v>
      </c>
      <c r="B184" s="460">
        <v>0</v>
      </c>
      <c r="C184" s="461">
        <v>2233.0812299999998</v>
      </c>
      <c r="D184" s="461">
        <v>2233.0812299999998</v>
      </c>
      <c r="E184" s="462">
        <v>0</v>
      </c>
      <c r="F184" s="460">
        <v>0</v>
      </c>
      <c r="G184" s="461">
        <v>0</v>
      </c>
      <c r="H184" s="461">
        <v>2662.47082</v>
      </c>
      <c r="I184" s="461">
        <v>2662.47082</v>
      </c>
      <c r="J184" s="461">
        <v>2662.47082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446</v>
      </c>
      <c r="B185" s="460">
        <v>0</v>
      </c>
      <c r="C185" s="461">
        <v>2233.0812299999998</v>
      </c>
      <c r="D185" s="461">
        <v>2233.0812299999998</v>
      </c>
      <c r="E185" s="462">
        <v>0</v>
      </c>
      <c r="F185" s="460">
        <v>0</v>
      </c>
      <c r="G185" s="461">
        <v>0</v>
      </c>
      <c r="H185" s="461">
        <v>2662.47082</v>
      </c>
      <c r="I185" s="461">
        <v>2662.47082</v>
      </c>
      <c r="J185" s="461">
        <v>2662.47082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447</v>
      </c>
      <c r="B186" s="460">
        <v>0</v>
      </c>
      <c r="C186" s="461">
        <v>2233.0812299999998</v>
      </c>
      <c r="D186" s="461">
        <v>2233.0812299999998</v>
      </c>
      <c r="E186" s="462">
        <v>0</v>
      </c>
      <c r="F186" s="460">
        <v>0</v>
      </c>
      <c r="G186" s="461">
        <v>0</v>
      </c>
      <c r="H186" s="461">
        <v>2662.47082</v>
      </c>
      <c r="I186" s="461">
        <v>2662.47082</v>
      </c>
      <c r="J186" s="461">
        <v>2662.47082</v>
      </c>
      <c r="K186" s="463">
        <v>0</v>
      </c>
      <c r="L186" s="150"/>
      <c r="M186" s="459" t="str">
        <f t="shared" si="2"/>
        <v>X</v>
      </c>
    </row>
    <row r="187" spans="1:13" ht="14.45" customHeight="1" x14ac:dyDescent="0.2">
      <c r="A187" s="464" t="s">
        <v>448</v>
      </c>
      <c r="B187" s="460">
        <v>0</v>
      </c>
      <c r="C187" s="461">
        <v>2233.0812299999998</v>
      </c>
      <c r="D187" s="461">
        <v>2233.0812299999998</v>
      </c>
      <c r="E187" s="462">
        <v>0</v>
      </c>
      <c r="F187" s="460">
        <v>0</v>
      </c>
      <c r="G187" s="461">
        <v>0</v>
      </c>
      <c r="H187" s="461">
        <v>2662.47082</v>
      </c>
      <c r="I187" s="461">
        <v>2662.47082</v>
      </c>
      <c r="J187" s="461">
        <v>2662.47082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449</v>
      </c>
      <c r="B188" s="460">
        <v>0</v>
      </c>
      <c r="C188" s="461">
        <v>3264.0607</v>
      </c>
      <c r="D188" s="461">
        <v>3264.0607</v>
      </c>
      <c r="E188" s="462">
        <v>0</v>
      </c>
      <c r="F188" s="460">
        <v>0</v>
      </c>
      <c r="G188" s="461">
        <v>0</v>
      </c>
      <c r="H188" s="461">
        <v>347.18333000000001</v>
      </c>
      <c r="I188" s="461">
        <v>1093.0912700000001</v>
      </c>
      <c r="J188" s="461">
        <v>1093.0912700000001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450</v>
      </c>
      <c r="B189" s="460">
        <v>0</v>
      </c>
      <c r="C189" s="461">
        <v>3264.0607</v>
      </c>
      <c r="D189" s="461">
        <v>3264.0607</v>
      </c>
      <c r="E189" s="462">
        <v>0</v>
      </c>
      <c r="F189" s="460">
        <v>0</v>
      </c>
      <c r="G189" s="461">
        <v>0</v>
      </c>
      <c r="H189" s="461">
        <v>347.18333000000001</v>
      </c>
      <c r="I189" s="461">
        <v>1093.0912700000001</v>
      </c>
      <c r="J189" s="461">
        <v>1093.0912700000001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451</v>
      </c>
      <c r="B190" s="460">
        <v>0</v>
      </c>
      <c r="C190" s="461">
        <v>3264.0607</v>
      </c>
      <c r="D190" s="461">
        <v>3264.0607</v>
      </c>
      <c r="E190" s="462">
        <v>0</v>
      </c>
      <c r="F190" s="460">
        <v>0</v>
      </c>
      <c r="G190" s="461">
        <v>0</v>
      </c>
      <c r="H190" s="461">
        <v>347.18333000000001</v>
      </c>
      <c r="I190" s="461">
        <v>1093.0912700000001</v>
      </c>
      <c r="J190" s="461">
        <v>1093.0912700000001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452</v>
      </c>
      <c r="B191" s="460">
        <v>0</v>
      </c>
      <c r="C191" s="461">
        <v>0.39920999999999995</v>
      </c>
      <c r="D191" s="461">
        <v>0.39920999999999995</v>
      </c>
      <c r="E191" s="462">
        <v>0</v>
      </c>
      <c r="F191" s="460">
        <v>0</v>
      </c>
      <c r="G191" s="461">
        <v>0</v>
      </c>
      <c r="H191" s="461">
        <v>9.8420000000000007E-2</v>
      </c>
      <c r="I191" s="461">
        <v>0.18756999999999999</v>
      </c>
      <c r="J191" s="461">
        <v>0.18756999999999999</v>
      </c>
      <c r="K191" s="463">
        <v>0</v>
      </c>
      <c r="L191" s="150"/>
      <c r="M191" s="459" t="str">
        <f t="shared" si="2"/>
        <v>X</v>
      </c>
    </row>
    <row r="192" spans="1:13" ht="14.45" customHeight="1" x14ac:dyDescent="0.2">
      <c r="A192" s="464" t="s">
        <v>453</v>
      </c>
      <c r="B192" s="460">
        <v>0</v>
      </c>
      <c r="C192" s="461">
        <v>0.39920999999999995</v>
      </c>
      <c r="D192" s="461">
        <v>0.39920999999999995</v>
      </c>
      <c r="E192" s="462">
        <v>0</v>
      </c>
      <c r="F192" s="460">
        <v>0</v>
      </c>
      <c r="G192" s="461">
        <v>0</v>
      </c>
      <c r="H192" s="461">
        <v>9.8420000000000007E-2</v>
      </c>
      <c r="I192" s="461">
        <v>0.18756999999999999</v>
      </c>
      <c r="J192" s="461">
        <v>0.18756999999999999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454</v>
      </c>
      <c r="B193" s="460">
        <v>0</v>
      </c>
      <c r="C193" s="461">
        <v>0.68</v>
      </c>
      <c r="D193" s="461">
        <v>0.68</v>
      </c>
      <c r="E193" s="462">
        <v>0</v>
      </c>
      <c r="F193" s="460">
        <v>0</v>
      </c>
      <c r="G193" s="461">
        <v>0</v>
      </c>
      <c r="H193" s="461">
        <v>0</v>
      </c>
      <c r="I193" s="461">
        <v>0</v>
      </c>
      <c r="J193" s="461">
        <v>0</v>
      </c>
      <c r="K193" s="463">
        <v>0</v>
      </c>
      <c r="L193" s="150"/>
      <c r="M193" s="459" t="str">
        <f t="shared" si="2"/>
        <v>X</v>
      </c>
    </row>
    <row r="194" spans="1:13" ht="14.45" customHeight="1" x14ac:dyDescent="0.2">
      <c r="A194" s="464" t="s">
        <v>455</v>
      </c>
      <c r="B194" s="460">
        <v>0</v>
      </c>
      <c r="C194" s="461">
        <v>0.68</v>
      </c>
      <c r="D194" s="461">
        <v>0.68</v>
      </c>
      <c r="E194" s="462">
        <v>0</v>
      </c>
      <c r="F194" s="460">
        <v>0</v>
      </c>
      <c r="G194" s="461">
        <v>0</v>
      </c>
      <c r="H194" s="461">
        <v>0</v>
      </c>
      <c r="I194" s="461">
        <v>0</v>
      </c>
      <c r="J194" s="461">
        <v>0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456</v>
      </c>
      <c r="B195" s="460">
        <v>0</v>
      </c>
      <c r="C195" s="461">
        <v>32.58822</v>
      </c>
      <c r="D195" s="461">
        <v>32.58822</v>
      </c>
      <c r="E195" s="462">
        <v>0</v>
      </c>
      <c r="F195" s="460">
        <v>0</v>
      </c>
      <c r="G195" s="461">
        <v>0</v>
      </c>
      <c r="H195" s="461">
        <v>0.14699999999999999</v>
      </c>
      <c r="I195" s="461">
        <v>7.1828000000000003</v>
      </c>
      <c r="J195" s="461">
        <v>7.1828000000000003</v>
      </c>
      <c r="K195" s="463">
        <v>0</v>
      </c>
      <c r="L195" s="150"/>
      <c r="M195" s="459" t="str">
        <f t="shared" si="2"/>
        <v>X</v>
      </c>
    </row>
    <row r="196" spans="1:13" ht="14.45" customHeight="1" x14ac:dyDescent="0.2">
      <c r="A196" s="464" t="s">
        <v>457</v>
      </c>
      <c r="B196" s="460">
        <v>0</v>
      </c>
      <c r="C196" s="461">
        <v>1.452</v>
      </c>
      <c r="D196" s="461">
        <v>1.452</v>
      </c>
      <c r="E196" s="462">
        <v>0</v>
      </c>
      <c r="F196" s="460">
        <v>0</v>
      </c>
      <c r="G196" s="461">
        <v>0</v>
      </c>
      <c r="H196" s="461">
        <v>0</v>
      </c>
      <c r="I196" s="461">
        <v>0</v>
      </c>
      <c r="J196" s="461">
        <v>0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458</v>
      </c>
      <c r="B197" s="460">
        <v>0</v>
      </c>
      <c r="C197" s="461">
        <v>19.551200000000001</v>
      </c>
      <c r="D197" s="461">
        <v>19.551200000000001</v>
      </c>
      <c r="E197" s="462">
        <v>0</v>
      </c>
      <c r="F197" s="460">
        <v>0</v>
      </c>
      <c r="G197" s="461">
        <v>0</v>
      </c>
      <c r="H197" s="461">
        <v>0</v>
      </c>
      <c r="I197" s="461">
        <v>0.30030000000000001</v>
      </c>
      <c r="J197" s="461">
        <v>0.30030000000000001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459</v>
      </c>
      <c r="B198" s="460">
        <v>0</v>
      </c>
      <c r="C198" s="461">
        <v>11.58502</v>
      </c>
      <c r="D198" s="461">
        <v>11.58502</v>
      </c>
      <c r="E198" s="462">
        <v>0</v>
      </c>
      <c r="F198" s="460">
        <v>0</v>
      </c>
      <c r="G198" s="461">
        <v>0</v>
      </c>
      <c r="H198" s="461">
        <v>0.14699999999999999</v>
      </c>
      <c r="I198" s="461">
        <v>6.8825000000000003</v>
      </c>
      <c r="J198" s="461">
        <v>6.8825000000000003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460</v>
      </c>
      <c r="B199" s="460">
        <v>0</v>
      </c>
      <c r="C199" s="461">
        <v>8.6743500000000004</v>
      </c>
      <c r="D199" s="461">
        <v>8.6743500000000004</v>
      </c>
      <c r="E199" s="462">
        <v>0</v>
      </c>
      <c r="F199" s="460">
        <v>0</v>
      </c>
      <c r="G199" s="461">
        <v>0</v>
      </c>
      <c r="H199" s="461">
        <v>0.5635</v>
      </c>
      <c r="I199" s="461">
        <v>2.3077700000000001</v>
      </c>
      <c r="J199" s="461">
        <v>2.3077700000000001</v>
      </c>
      <c r="K199" s="463">
        <v>0</v>
      </c>
      <c r="L199" s="150"/>
      <c r="M199" s="459" t="str">
        <f t="shared" si="3"/>
        <v>X</v>
      </c>
    </row>
    <row r="200" spans="1:13" ht="14.45" customHeight="1" x14ac:dyDescent="0.2">
      <c r="A200" s="464" t="s">
        <v>461</v>
      </c>
      <c r="B200" s="460">
        <v>0</v>
      </c>
      <c r="C200" s="461">
        <v>8.6743500000000004</v>
      </c>
      <c r="D200" s="461">
        <v>8.6743500000000004</v>
      </c>
      <c r="E200" s="462">
        <v>0</v>
      </c>
      <c r="F200" s="460">
        <v>0</v>
      </c>
      <c r="G200" s="461">
        <v>0</v>
      </c>
      <c r="H200" s="461">
        <v>0.5635</v>
      </c>
      <c r="I200" s="461">
        <v>2.3077700000000001</v>
      </c>
      <c r="J200" s="461">
        <v>2.3077700000000001</v>
      </c>
      <c r="K200" s="463">
        <v>0</v>
      </c>
      <c r="L200" s="150"/>
      <c r="M200" s="459" t="str">
        <f t="shared" si="3"/>
        <v/>
      </c>
    </row>
    <row r="201" spans="1:13" ht="14.45" customHeight="1" x14ac:dyDescent="0.2">
      <c r="A201" s="464" t="s">
        <v>462</v>
      </c>
      <c r="B201" s="460">
        <v>0</v>
      </c>
      <c r="C201" s="461">
        <v>759.94336999999996</v>
      </c>
      <c r="D201" s="461">
        <v>759.94336999999996</v>
      </c>
      <c r="E201" s="462">
        <v>0</v>
      </c>
      <c r="F201" s="460">
        <v>0</v>
      </c>
      <c r="G201" s="461">
        <v>0</v>
      </c>
      <c r="H201" s="461">
        <v>56.414079999999998</v>
      </c>
      <c r="I201" s="461">
        <v>197.32556</v>
      </c>
      <c r="J201" s="461">
        <v>197.32556</v>
      </c>
      <c r="K201" s="463">
        <v>0</v>
      </c>
      <c r="L201" s="150"/>
      <c r="M201" s="459" t="str">
        <f t="shared" si="3"/>
        <v>X</v>
      </c>
    </row>
    <row r="202" spans="1:13" ht="14.45" customHeight="1" x14ac:dyDescent="0.2">
      <c r="A202" s="464" t="s">
        <v>463</v>
      </c>
      <c r="B202" s="460">
        <v>0</v>
      </c>
      <c r="C202" s="461">
        <v>759.94336999999996</v>
      </c>
      <c r="D202" s="461">
        <v>759.94336999999996</v>
      </c>
      <c r="E202" s="462">
        <v>0</v>
      </c>
      <c r="F202" s="460">
        <v>0</v>
      </c>
      <c r="G202" s="461">
        <v>0</v>
      </c>
      <c r="H202" s="461">
        <v>56.414079999999998</v>
      </c>
      <c r="I202" s="461">
        <v>197.32556</v>
      </c>
      <c r="J202" s="461">
        <v>197.32556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464</v>
      </c>
      <c r="B203" s="460">
        <v>0</v>
      </c>
      <c r="C203" s="461">
        <v>2461.7755499999998</v>
      </c>
      <c r="D203" s="461">
        <v>2461.7755499999998</v>
      </c>
      <c r="E203" s="462">
        <v>0</v>
      </c>
      <c r="F203" s="460">
        <v>0</v>
      </c>
      <c r="G203" s="461">
        <v>0</v>
      </c>
      <c r="H203" s="461">
        <v>289.96033</v>
      </c>
      <c r="I203" s="461">
        <v>886.08756999999991</v>
      </c>
      <c r="J203" s="461">
        <v>886.08756999999991</v>
      </c>
      <c r="K203" s="463">
        <v>0</v>
      </c>
      <c r="L203" s="150"/>
      <c r="M203" s="459" t="str">
        <f t="shared" si="3"/>
        <v>X</v>
      </c>
    </row>
    <row r="204" spans="1:13" ht="14.45" customHeight="1" x14ac:dyDescent="0.2">
      <c r="A204" s="464" t="s">
        <v>465</v>
      </c>
      <c r="B204" s="460">
        <v>0</v>
      </c>
      <c r="C204" s="461">
        <v>2461.7755499999998</v>
      </c>
      <c r="D204" s="461">
        <v>2461.7755499999998</v>
      </c>
      <c r="E204" s="462">
        <v>0</v>
      </c>
      <c r="F204" s="460">
        <v>0</v>
      </c>
      <c r="G204" s="461">
        <v>0</v>
      </c>
      <c r="H204" s="461">
        <v>289.96033</v>
      </c>
      <c r="I204" s="461">
        <v>886.08756999999991</v>
      </c>
      <c r="J204" s="461">
        <v>886.08756999999991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466</v>
      </c>
      <c r="B205" s="460">
        <v>0</v>
      </c>
      <c r="C205" s="461">
        <v>1.02868</v>
      </c>
      <c r="D205" s="461">
        <v>1.02868</v>
      </c>
      <c r="E205" s="462">
        <v>0</v>
      </c>
      <c r="F205" s="460">
        <v>0</v>
      </c>
      <c r="G205" s="461">
        <v>0</v>
      </c>
      <c r="H205" s="461">
        <v>0</v>
      </c>
      <c r="I205" s="461">
        <v>5.1893400000000005</v>
      </c>
      <c r="J205" s="461">
        <v>5.1893400000000005</v>
      </c>
      <c r="K205" s="463">
        <v>0</v>
      </c>
      <c r="L205" s="150"/>
      <c r="M205" s="459" t="str">
        <f t="shared" si="3"/>
        <v/>
      </c>
    </row>
    <row r="206" spans="1:13" ht="14.45" customHeight="1" x14ac:dyDescent="0.2">
      <c r="A206" s="464" t="s">
        <v>467</v>
      </c>
      <c r="B206" s="460">
        <v>0</v>
      </c>
      <c r="C206" s="461">
        <v>1.02868</v>
      </c>
      <c r="D206" s="461">
        <v>1.02868</v>
      </c>
      <c r="E206" s="462">
        <v>0</v>
      </c>
      <c r="F206" s="460">
        <v>0</v>
      </c>
      <c r="G206" s="461">
        <v>0</v>
      </c>
      <c r="H206" s="461">
        <v>0</v>
      </c>
      <c r="I206" s="461">
        <v>5.1893400000000005</v>
      </c>
      <c r="J206" s="461">
        <v>5.1893400000000005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 t="s">
        <v>468</v>
      </c>
      <c r="B207" s="460">
        <v>0</v>
      </c>
      <c r="C207" s="461">
        <v>1.02868</v>
      </c>
      <c r="D207" s="461">
        <v>1.02868</v>
      </c>
      <c r="E207" s="462">
        <v>0</v>
      </c>
      <c r="F207" s="460">
        <v>0</v>
      </c>
      <c r="G207" s="461">
        <v>0</v>
      </c>
      <c r="H207" s="461">
        <v>0</v>
      </c>
      <c r="I207" s="461">
        <v>5.1893400000000005</v>
      </c>
      <c r="J207" s="461">
        <v>5.1893400000000005</v>
      </c>
      <c r="K207" s="463">
        <v>0</v>
      </c>
      <c r="L207" s="150"/>
      <c r="M207" s="459" t="str">
        <f t="shared" si="3"/>
        <v/>
      </c>
    </row>
    <row r="208" spans="1:13" ht="14.45" customHeight="1" x14ac:dyDescent="0.2">
      <c r="A208" s="464" t="s">
        <v>469</v>
      </c>
      <c r="B208" s="460">
        <v>0</v>
      </c>
      <c r="C208" s="461">
        <v>1.02868</v>
      </c>
      <c r="D208" s="461">
        <v>1.02868</v>
      </c>
      <c r="E208" s="462">
        <v>0</v>
      </c>
      <c r="F208" s="460">
        <v>0</v>
      </c>
      <c r="G208" s="461">
        <v>0</v>
      </c>
      <c r="H208" s="461">
        <v>0</v>
      </c>
      <c r="I208" s="461">
        <v>5.1893400000000005</v>
      </c>
      <c r="J208" s="461">
        <v>5.1893400000000005</v>
      </c>
      <c r="K208" s="463">
        <v>0</v>
      </c>
      <c r="L208" s="150"/>
      <c r="M208" s="459" t="str">
        <f t="shared" si="3"/>
        <v>X</v>
      </c>
    </row>
    <row r="209" spans="1:13" ht="14.45" customHeight="1" x14ac:dyDescent="0.2">
      <c r="A209" s="464" t="s">
        <v>470</v>
      </c>
      <c r="B209" s="460">
        <v>0</v>
      </c>
      <c r="C209" s="461">
        <v>1.02868</v>
      </c>
      <c r="D209" s="461">
        <v>1.02868</v>
      </c>
      <c r="E209" s="462">
        <v>0</v>
      </c>
      <c r="F209" s="460">
        <v>0</v>
      </c>
      <c r="G209" s="461">
        <v>0</v>
      </c>
      <c r="H209" s="461">
        <v>0</v>
      </c>
      <c r="I209" s="461">
        <v>0.18934000000000001</v>
      </c>
      <c r="J209" s="461">
        <v>0.18934000000000001</v>
      </c>
      <c r="K209" s="463">
        <v>0</v>
      </c>
      <c r="L209" s="150"/>
      <c r="M209" s="459" t="str">
        <f t="shared" si="3"/>
        <v/>
      </c>
    </row>
    <row r="210" spans="1:13" ht="14.45" customHeight="1" x14ac:dyDescent="0.2">
      <c r="A210" s="464" t="s">
        <v>471</v>
      </c>
      <c r="B210" s="460">
        <v>0</v>
      </c>
      <c r="C210" s="461">
        <v>0</v>
      </c>
      <c r="D210" s="461">
        <v>0</v>
      </c>
      <c r="E210" s="462">
        <v>0</v>
      </c>
      <c r="F210" s="460">
        <v>0</v>
      </c>
      <c r="G210" s="461">
        <v>0</v>
      </c>
      <c r="H210" s="461">
        <v>0</v>
      </c>
      <c r="I210" s="461">
        <v>5</v>
      </c>
      <c r="J210" s="461">
        <v>5</v>
      </c>
      <c r="K210" s="463">
        <v>0</v>
      </c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C7B00D76-841C-4F70-BD30-9B26584C6C6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472</v>
      </c>
      <c r="B5" s="466" t="s">
        <v>473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472</v>
      </c>
      <c r="B6" s="466" t="s">
        <v>474</v>
      </c>
      <c r="C6" s="467">
        <v>4.8765200000000002</v>
      </c>
      <c r="D6" s="467">
        <v>7.3810599999999997</v>
      </c>
      <c r="E6" s="467"/>
      <c r="F6" s="467">
        <v>10.211540000000001</v>
      </c>
      <c r="G6" s="467">
        <v>0</v>
      </c>
      <c r="H6" s="467">
        <v>10.211540000000001</v>
      </c>
      <c r="I6" s="468" t="s">
        <v>266</v>
      </c>
      <c r="J6" s="469" t="s">
        <v>1</v>
      </c>
    </row>
    <row r="7" spans="1:10" ht="14.45" customHeight="1" x14ac:dyDescent="0.2">
      <c r="A7" s="465" t="s">
        <v>472</v>
      </c>
      <c r="B7" s="466" t="s">
        <v>475</v>
      </c>
      <c r="C7" s="467">
        <v>0</v>
      </c>
      <c r="D7" s="467">
        <v>0</v>
      </c>
      <c r="E7" s="467"/>
      <c r="F7" s="467">
        <v>1.5647800000000001</v>
      </c>
      <c r="G7" s="467">
        <v>0</v>
      </c>
      <c r="H7" s="467">
        <v>1.5647800000000001</v>
      </c>
      <c r="I7" s="468" t="s">
        <v>266</v>
      </c>
      <c r="J7" s="469" t="s">
        <v>1</v>
      </c>
    </row>
    <row r="8" spans="1:10" ht="14.45" customHeight="1" x14ac:dyDescent="0.2">
      <c r="A8" s="465" t="s">
        <v>472</v>
      </c>
      <c r="B8" s="466" t="s">
        <v>476</v>
      </c>
      <c r="C8" s="467">
        <v>4.8765200000000002</v>
      </c>
      <c r="D8" s="467">
        <v>7.3810599999999997</v>
      </c>
      <c r="E8" s="467"/>
      <c r="F8" s="467">
        <v>11.776320000000002</v>
      </c>
      <c r="G8" s="467">
        <v>0</v>
      </c>
      <c r="H8" s="467">
        <v>11.776320000000002</v>
      </c>
      <c r="I8" s="468" t="s">
        <v>266</v>
      </c>
      <c r="J8" s="469" t="s">
        <v>477</v>
      </c>
    </row>
    <row r="10" spans="1:10" ht="14.45" customHeight="1" x14ac:dyDescent="0.2">
      <c r="A10" s="465" t="s">
        <v>472</v>
      </c>
      <c r="B10" s="466" t="s">
        <v>473</v>
      </c>
      <c r="C10" s="467" t="s">
        <v>266</v>
      </c>
      <c r="D10" s="467" t="s">
        <v>266</v>
      </c>
      <c r="E10" s="467"/>
      <c r="F10" s="467" t="s">
        <v>266</v>
      </c>
      <c r="G10" s="467" t="s">
        <v>266</v>
      </c>
      <c r="H10" s="467" t="s">
        <v>266</v>
      </c>
      <c r="I10" s="468" t="s">
        <v>266</v>
      </c>
      <c r="J10" s="469" t="s">
        <v>68</v>
      </c>
    </row>
    <row r="11" spans="1:10" ht="14.45" customHeight="1" x14ac:dyDescent="0.2">
      <c r="A11" s="465" t="s">
        <v>478</v>
      </c>
      <c r="B11" s="466" t="s">
        <v>479</v>
      </c>
      <c r="C11" s="467" t="s">
        <v>266</v>
      </c>
      <c r="D11" s="467" t="s">
        <v>266</v>
      </c>
      <c r="E11" s="467"/>
      <c r="F11" s="467" t="s">
        <v>266</v>
      </c>
      <c r="G11" s="467" t="s">
        <v>266</v>
      </c>
      <c r="H11" s="467" t="s">
        <v>266</v>
      </c>
      <c r="I11" s="468" t="s">
        <v>266</v>
      </c>
      <c r="J11" s="469" t="s">
        <v>0</v>
      </c>
    </row>
    <row r="12" spans="1:10" ht="14.45" customHeight="1" x14ac:dyDescent="0.2">
      <c r="A12" s="465" t="s">
        <v>478</v>
      </c>
      <c r="B12" s="466" t="s">
        <v>474</v>
      </c>
      <c r="C12" s="467">
        <v>4.8765200000000002</v>
      </c>
      <c r="D12" s="467">
        <v>7.3810599999999997</v>
      </c>
      <c r="E12" s="467"/>
      <c r="F12" s="467">
        <v>10.211540000000001</v>
      </c>
      <c r="G12" s="467">
        <v>0</v>
      </c>
      <c r="H12" s="467">
        <v>10.211540000000001</v>
      </c>
      <c r="I12" s="468" t="s">
        <v>266</v>
      </c>
      <c r="J12" s="469" t="s">
        <v>1</v>
      </c>
    </row>
    <row r="13" spans="1:10" ht="14.45" customHeight="1" x14ac:dyDescent="0.2">
      <c r="A13" s="465" t="s">
        <v>478</v>
      </c>
      <c r="B13" s="466" t="s">
        <v>475</v>
      </c>
      <c r="C13" s="467">
        <v>0</v>
      </c>
      <c r="D13" s="467">
        <v>0</v>
      </c>
      <c r="E13" s="467"/>
      <c r="F13" s="467">
        <v>1.5647800000000001</v>
      </c>
      <c r="G13" s="467">
        <v>0</v>
      </c>
      <c r="H13" s="467">
        <v>1.5647800000000001</v>
      </c>
      <c r="I13" s="468" t="s">
        <v>266</v>
      </c>
      <c r="J13" s="469" t="s">
        <v>1</v>
      </c>
    </row>
    <row r="14" spans="1:10" ht="14.45" customHeight="1" x14ac:dyDescent="0.2">
      <c r="A14" s="465" t="s">
        <v>478</v>
      </c>
      <c r="B14" s="466" t="s">
        <v>480</v>
      </c>
      <c r="C14" s="467">
        <v>4.8765200000000002</v>
      </c>
      <c r="D14" s="467">
        <v>7.3810599999999997</v>
      </c>
      <c r="E14" s="467"/>
      <c r="F14" s="467">
        <v>11.776320000000002</v>
      </c>
      <c r="G14" s="467">
        <v>0</v>
      </c>
      <c r="H14" s="467">
        <v>11.776320000000002</v>
      </c>
      <c r="I14" s="468" t="s">
        <v>266</v>
      </c>
      <c r="J14" s="469" t="s">
        <v>481</v>
      </c>
    </row>
    <row r="15" spans="1:10" ht="14.45" customHeight="1" x14ac:dyDescent="0.2">
      <c r="A15" s="465" t="s">
        <v>266</v>
      </c>
      <c r="B15" s="466" t="s">
        <v>266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482</v>
      </c>
    </row>
    <row r="16" spans="1:10" ht="14.45" customHeight="1" x14ac:dyDescent="0.2">
      <c r="A16" s="465" t="s">
        <v>472</v>
      </c>
      <c r="B16" s="466" t="s">
        <v>476</v>
      </c>
      <c r="C16" s="467">
        <v>4.8765200000000002</v>
      </c>
      <c r="D16" s="467">
        <v>7.3810599999999997</v>
      </c>
      <c r="E16" s="467"/>
      <c r="F16" s="467">
        <v>11.776320000000002</v>
      </c>
      <c r="G16" s="467">
        <v>0</v>
      </c>
      <c r="H16" s="467">
        <v>11.776320000000002</v>
      </c>
      <c r="I16" s="468" t="s">
        <v>266</v>
      </c>
      <c r="J16" s="469" t="s">
        <v>477</v>
      </c>
    </row>
  </sheetData>
  <mergeCells count="3">
    <mergeCell ref="F3:I3"/>
    <mergeCell ref="C4:D4"/>
    <mergeCell ref="A1:I1"/>
  </mergeCells>
  <conditionalFormatting sqref="F9 F17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16">
    <cfRule type="expression" dxfId="43" priority="5">
      <formula>$H10&gt;0</formula>
    </cfRule>
  </conditionalFormatting>
  <conditionalFormatting sqref="A10:A16">
    <cfRule type="expression" dxfId="42" priority="2">
      <formula>AND($J10&lt;&gt;"mezeraKL",$J10&lt;&gt;"")</formula>
    </cfRule>
  </conditionalFormatting>
  <conditionalFormatting sqref="I10:I16">
    <cfRule type="expression" dxfId="41" priority="6">
      <formula>$I10&gt;1</formula>
    </cfRule>
  </conditionalFormatting>
  <conditionalFormatting sqref="B10:B16">
    <cfRule type="expression" dxfId="40" priority="1">
      <formula>OR($J10="NS",$J10="SumaNS",$J10="Účet")</formula>
    </cfRule>
  </conditionalFormatting>
  <conditionalFormatting sqref="A10:D16 F10:I16">
    <cfRule type="expression" dxfId="39" priority="8">
      <formula>AND($J10&lt;&gt;"",$J10&lt;&gt;"mezeraKL")</formula>
    </cfRule>
  </conditionalFormatting>
  <conditionalFormatting sqref="B10:D16 F10:I16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37" priority="4">
      <formula>OR($J10="SumaNS",$J10="NS")</formula>
    </cfRule>
  </conditionalFormatting>
  <hyperlinks>
    <hyperlink ref="A2" location="Obsah!A1" display="Zpět na Obsah  KL 01  1.-4.měsíc" xr:uid="{DCAFBB82-5D81-4C93-B0DA-C98C1F91C06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265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75.047088547911898</v>
      </c>
      <c r="M3" s="98">
        <f>SUBTOTAL(9,M5:M1048576)</f>
        <v>45</v>
      </c>
      <c r="N3" s="99">
        <f>SUBTOTAL(9,N5:N1048576)</f>
        <v>3377.1189846560355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6" t="s">
        <v>472</v>
      </c>
      <c r="B5" s="477" t="s">
        <v>473</v>
      </c>
      <c r="C5" s="478" t="s">
        <v>478</v>
      </c>
      <c r="D5" s="479" t="s">
        <v>479</v>
      </c>
      <c r="E5" s="480">
        <v>50113001</v>
      </c>
      <c r="F5" s="479" t="s">
        <v>483</v>
      </c>
      <c r="G5" s="478" t="s">
        <v>484</v>
      </c>
      <c r="H5" s="478">
        <v>990585</v>
      </c>
      <c r="I5" s="478">
        <v>0</v>
      </c>
      <c r="J5" s="478" t="s">
        <v>485</v>
      </c>
      <c r="K5" s="478" t="s">
        <v>266</v>
      </c>
      <c r="L5" s="481">
        <v>52.95</v>
      </c>
      <c r="M5" s="481">
        <v>1</v>
      </c>
      <c r="N5" s="482">
        <v>52.95</v>
      </c>
    </row>
    <row r="6" spans="1:14" ht="14.45" customHeight="1" x14ac:dyDescent="0.2">
      <c r="A6" s="483" t="s">
        <v>472</v>
      </c>
      <c r="B6" s="484" t="s">
        <v>473</v>
      </c>
      <c r="C6" s="485" t="s">
        <v>478</v>
      </c>
      <c r="D6" s="486" t="s">
        <v>479</v>
      </c>
      <c r="E6" s="487">
        <v>50113001</v>
      </c>
      <c r="F6" s="486" t="s">
        <v>483</v>
      </c>
      <c r="G6" s="485" t="s">
        <v>484</v>
      </c>
      <c r="H6" s="485">
        <v>840238</v>
      </c>
      <c r="I6" s="485">
        <v>0</v>
      </c>
      <c r="J6" s="485" t="s">
        <v>486</v>
      </c>
      <c r="K6" s="485" t="s">
        <v>266</v>
      </c>
      <c r="L6" s="488">
        <v>61.04999999999999</v>
      </c>
      <c r="M6" s="488">
        <v>1</v>
      </c>
      <c r="N6" s="489">
        <v>61.04999999999999</v>
      </c>
    </row>
    <row r="7" spans="1:14" ht="14.45" customHeight="1" x14ac:dyDescent="0.2">
      <c r="A7" s="483" t="s">
        <v>472</v>
      </c>
      <c r="B7" s="484" t="s">
        <v>473</v>
      </c>
      <c r="C7" s="485" t="s">
        <v>478</v>
      </c>
      <c r="D7" s="486" t="s">
        <v>479</v>
      </c>
      <c r="E7" s="487">
        <v>50113001</v>
      </c>
      <c r="F7" s="486" t="s">
        <v>483</v>
      </c>
      <c r="G7" s="485" t="s">
        <v>484</v>
      </c>
      <c r="H7" s="485">
        <v>397412</v>
      </c>
      <c r="I7" s="485">
        <v>0</v>
      </c>
      <c r="J7" s="485" t="s">
        <v>487</v>
      </c>
      <c r="K7" s="485" t="s">
        <v>488</v>
      </c>
      <c r="L7" s="488">
        <v>206.99</v>
      </c>
      <c r="M7" s="488">
        <v>1</v>
      </c>
      <c r="N7" s="489">
        <v>206.99</v>
      </c>
    </row>
    <row r="8" spans="1:14" ht="14.45" customHeight="1" x14ac:dyDescent="0.2">
      <c r="A8" s="483" t="s">
        <v>472</v>
      </c>
      <c r="B8" s="484" t="s">
        <v>473</v>
      </c>
      <c r="C8" s="485" t="s">
        <v>478</v>
      </c>
      <c r="D8" s="486" t="s">
        <v>479</v>
      </c>
      <c r="E8" s="487">
        <v>50113001</v>
      </c>
      <c r="F8" s="486" t="s">
        <v>483</v>
      </c>
      <c r="G8" s="485" t="s">
        <v>484</v>
      </c>
      <c r="H8" s="485">
        <v>394712</v>
      </c>
      <c r="I8" s="485">
        <v>0</v>
      </c>
      <c r="J8" s="485" t="s">
        <v>489</v>
      </c>
      <c r="K8" s="485" t="s">
        <v>490</v>
      </c>
      <c r="L8" s="488">
        <v>28.75</v>
      </c>
      <c r="M8" s="488">
        <v>30</v>
      </c>
      <c r="N8" s="489">
        <v>862.5</v>
      </c>
    </row>
    <row r="9" spans="1:14" ht="14.45" customHeight="1" x14ac:dyDescent="0.2">
      <c r="A9" s="483" t="s">
        <v>472</v>
      </c>
      <c r="B9" s="484" t="s">
        <v>473</v>
      </c>
      <c r="C9" s="485" t="s">
        <v>478</v>
      </c>
      <c r="D9" s="486" t="s">
        <v>479</v>
      </c>
      <c r="E9" s="487">
        <v>50113001</v>
      </c>
      <c r="F9" s="486" t="s">
        <v>483</v>
      </c>
      <c r="G9" s="485" t="s">
        <v>484</v>
      </c>
      <c r="H9" s="485">
        <v>840987</v>
      </c>
      <c r="I9" s="485">
        <v>0</v>
      </c>
      <c r="J9" s="485" t="s">
        <v>491</v>
      </c>
      <c r="K9" s="485" t="s">
        <v>492</v>
      </c>
      <c r="L9" s="488">
        <v>199.67000000000002</v>
      </c>
      <c r="M9" s="488">
        <v>2</v>
      </c>
      <c r="N9" s="489">
        <v>399.34000000000003</v>
      </c>
    </row>
    <row r="10" spans="1:14" ht="14.45" customHeight="1" x14ac:dyDescent="0.2">
      <c r="A10" s="483" t="s">
        <v>472</v>
      </c>
      <c r="B10" s="484" t="s">
        <v>473</v>
      </c>
      <c r="C10" s="485" t="s">
        <v>478</v>
      </c>
      <c r="D10" s="486" t="s">
        <v>479</v>
      </c>
      <c r="E10" s="487">
        <v>50113001</v>
      </c>
      <c r="F10" s="486" t="s">
        <v>483</v>
      </c>
      <c r="G10" s="485" t="s">
        <v>484</v>
      </c>
      <c r="H10" s="485">
        <v>901176</v>
      </c>
      <c r="I10" s="485">
        <v>1000</v>
      </c>
      <c r="J10" s="485" t="s">
        <v>493</v>
      </c>
      <c r="K10" s="485" t="s">
        <v>494</v>
      </c>
      <c r="L10" s="488">
        <v>77.689492328017906</v>
      </c>
      <c r="M10" s="488">
        <v>2</v>
      </c>
      <c r="N10" s="489">
        <v>155.37898465603581</v>
      </c>
    </row>
    <row r="11" spans="1:14" ht="14.45" customHeight="1" x14ac:dyDescent="0.2">
      <c r="A11" s="483" t="s">
        <v>472</v>
      </c>
      <c r="B11" s="484" t="s">
        <v>473</v>
      </c>
      <c r="C11" s="485" t="s">
        <v>478</v>
      </c>
      <c r="D11" s="486" t="s">
        <v>479</v>
      </c>
      <c r="E11" s="487">
        <v>50113001</v>
      </c>
      <c r="F11" s="486" t="s">
        <v>483</v>
      </c>
      <c r="G11" s="485" t="s">
        <v>484</v>
      </c>
      <c r="H11" s="485">
        <v>192414</v>
      </c>
      <c r="I11" s="485">
        <v>92414</v>
      </c>
      <c r="J11" s="485" t="s">
        <v>495</v>
      </c>
      <c r="K11" s="485" t="s">
        <v>496</v>
      </c>
      <c r="L11" s="488">
        <v>74.13</v>
      </c>
      <c r="M11" s="488">
        <v>1</v>
      </c>
      <c r="N11" s="489">
        <v>74.13</v>
      </c>
    </row>
    <row r="12" spans="1:14" ht="14.45" customHeight="1" thickBot="1" x14ac:dyDescent="0.25">
      <c r="A12" s="490" t="s">
        <v>472</v>
      </c>
      <c r="B12" s="491" t="s">
        <v>473</v>
      </c>
      <c r="C12" s="492" t="s">
        <v>478</v>
      </c>
      <c r="D12" s="493" t="s">
        <v>479</v>
      </c>
      <c r="E12" s="494">
        <v>50113009</v>
      </c>
      <c r="F12" s="493" t="s">
        <v>497</v>
      </c>
      <c r="G12" s="492" t="s">
        <v>484</v>
      </c>
      <c r="H12" s="492">
        <v>159496</v>
      </c>
      <c r="I12" s="492">
        <v>59496</v>
      </c>
      <c r="J12" s="492" t="s">
        <v>498</v>
      </c>
      <c r="K12" s="492" t="s">
        <v>499</v>
      </c>
      <c r="L12" s="495">
        <v>223.53999999999996</v>
      </c>
      <c r="M12" s="495">
        <v>7</v>
      </c>
      <c r="N12" s="496">
        <v>1564.7799999999997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B0EBB7F-93D3-436F-B38B-C72384091F8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265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55</v>
      </c>
      <c r="C3" s="251">
        <f>SUM(C6:C1048576)</f>
        <v>0</v>
      </c>
      <c r="D3" s="251">
        <f>SUM(D6:D1048576)</f>
        <v>0</v>
      </c>
      <c r="E3" s="252">
        <f>SUM(E6:E1048576)</f>
        <v>0</v>
      </c>
      <c r="F3" s="249">
        <f>IF(SUM($B3:$E3)=0,"",B3/SUM($B3:$E3))</f>
        <v>1</v>
      </c>
      <c r="G3" s="247">
        <f t="shared" ref="G3:I3" si="0">IF(SUM($B3:$E3)=0,"",C3/SUM($B3:$E3))</f>
        <v>0</v>
      </c>
      <c r="H3" s="247">
        <f t="shared" si="0"/>
        <v>0</v>
      </c>
      <c r="I3" s="248">
        <f t="shared" si="0"/>
        <v>0</v>
      </c>
      <c r="J3" s="251">
        <f>SUM(J6:J1048576)</f>
        <v>27</v>
      </c>
      <c r="K3" s="251">
        <f>SUM(K6:K1048576)</f>
        <v>0</v>
      </c>
      <c r="L3" s="251">
        <f>SUM(L6:L1048576)</f>
        <v>0</v>
      </c>
      <c r="M3" s="252">
        <f>SUM(M6:M1048576)</f>
        <v>0</v>
      </c>
      <c r="N3" s="249">
        <f>IF(SUM($J3:$M3)=0,"",J3/SUM($J3:$M3))</f>
        <v>1</v>
      </c>
      <c r="O3" s="247">
        <f t="shared" ref="O3:Q3" si="1">IF(SUM($J3:$M3)=0,"",K3/SUM($J3:$M3))</f>
        <v>0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7" t="s">
        <v>192</v>
      </c>
      <c r="B5" s="498" t="s">
        <v>194</v>
      </c>
      <c r="C5" s="498" t="s">
        <v>195</v>
      </c>
      <c r="D5" s="498" t="s">
        <v>196</v>
      </c>
      <c r="E5" s="499" t="s">
        <v>197</v>
      </c>
      <c r="F5" s="500" t="s">
        <v>194</v>
      </c>
      <c r="G5" s="501" t="s">
        <v>195</v>
      </c>
      <c r="H5" s="501" t="s">
        <v>196</v>
      </c>
      <c r="I5" s="502" t="s">
        <v>197</v>
      </c>
      <c r="J5" s="498" t="s">
        <v>194</v>
      </c>
      <c r="K5" s="498" t="s">
        <v>195</v>
      </c>
      <c r="L5" s="498" t="s">
        <v>196</v>
      </c>
      <c r="M5" s="499" t="s">
        <v>197</v>
      </c>
      <c r="N5" s="500" t="s">
        <v>194</v>
      </c>
      <c r="O5" s="501" t="s">
        <v>195</v>
      </c>
      <c r="P5" s="501" t="s">
        <v>196</v>
      </c>
      <c r="Q5" s="502" t="s">
        <v>197</v>
      </c>
    </row>
    <row r="6" spans="1:17" ht="14.45" customHeight="1" x14ac:dyDescent="0.2">
      <c r="A6" s="507" t="s">
        <v>500</v>
      </c>
      <c r="B6" s="511"/>
      <c r="C6" s="481"/>
      <c r="D6" s="481"/>
      <c r="E6" s="482"/>
      <c r="F6" s="509"/>
      <c r="G6" s="503"/>
      <c r="H6" s="503"/>
      <c r="I6" s="513"/>
      <c r="J6" s="511"/>
      <c r="K6" s="481"/>
      <c r="L6" s="481"/>
      <c r="M6" s="482"/>
      <c r="N6" s="509"/>
      <c r="O6" s="503"/>
      <c r="P6" s="503"/>
      <c r="Q6" s="504"/>
    </row>
    <row r="7" spans="1:17" ht="14.45" customHeight="1" thickBot="1" x14ac:dyDescent="0.25">
      <c r="A7" s="508" t="s">
        <v>501</v>
      </c>
      <c r="B7" s="512">
        <v>55</v>
      </c>
      <c r="C7" s="495"/>
      <c r="D7" s="495"/>
      <c r="E7" s="496"/>
      <c r="F7" s="510">
        <v>1</v>
      </c>
      <c r="G7" s="505">
        <v>0</v>
      </c>
      <c r="H7" s="505">
        <v>0</v>
      </c>
      <c r="I7" s="514">
        <v>0</v>
      </c>
      <c r="J7" s="512">
        <v>27</v>
      </c>
      <c r="K7" s="495"/>
      <c r="L7" s="495"/>
      <c r="M7" s="496"/>
      <c r="N7" s="510">
        <v>1</v>
      </c>
      <c r="O7" s="505">
        <v>0</v>
      </c>
      <c r="P7" s="505">
        <v>0</v>
      </c>
      <c r="Q7" s="5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F84C7E87-9505-4187-A910-D799C85D6AE6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265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41</v>
      </c>
      <c r="B5" s="466" t="s">
        <v>502</v>
      </c>
      <c r="C5" s="469">
        <v>1918.6999999999998</v>
      </c>
      <c r="D5" s="469">
        <v>4</v>
      </c>
      <c r="E5" s="469">
        <v>1918.6999999999998</v>
      </c>
      <c r="F5" s="515">
        <v>1</v>
      </c>
      <c r="G5" s="469">
        <v>4</v>
      </c>
      <c r="H5" s="515">
        <v>1</v>
      </c>
      <c r="I5" s="469" t="s">
        <v>266</v>
      </c>
      <c r="J5" s="515">
        <v>0</v>
      </c>
      <c r="K5" s="469" t="s">
        <v>266</v>
      </c>
      <c r="L5" s="515">
        <v>0</v>
      </c>
      <c r="M5" s="469" t="s">
        <v>68</v>
      </c>
      <c r="N5" s="150"/>
    </row>
    <row r="6" spans="1:14" ht="14.45" customHeight="1" x14ac:dyDescent="0.2">
      <c r="A6" s="465">
        <v>41</v>
      </c>
      <c r="B6" s="466" t="s">
        <v>503</v>
      </c>
      <c r="C6" s="469">
        <v>1918.6999999999998</v>
      </c>
      <c r="D6" s="469">
        <v>4</v>
      </c>
      <c r="E6" s="469">
        <v>1918.6999999999998</v>
      </c>
      <c r="F6" s="515">
        <v>1</v>
      </c>
      <c r="G6" s="469">
        <v>4</v>
      </c>
      <c r="H6" s="515">
        <v>1</v>
      </c>
      <c r="I6" s="469" t="s">
        <v>266</v>
      </c>
      <c r="J6" s="515">
        <v>0</v>
      </c>
      <c r="K6" s="469" t="s">
        <v>266</v>
      </c>
      <c r="L6" s="515">
        <v>0</v>
      </c>
      <c r="M6" s="469" t="s">
        <v>1</v>
      </c>
      <c r="N6" s="150"/>
    </row>
    <row r="7" spans="1:14" ht="14.45" customHeight="1" x14ac:dyDescent="0.2">
      <c r="A7" s="465" t="s">
        <v>472</v>
      </c>
      <c r="B7" s="466" t="s">
        <v>3</v>
      </c>
      <c r="C7" s="469">
        <v>1918.6999999999998</v>
      </c>
      <c r="D7" s="469">
        <v>4</v>
      </c>
      <c r="E7" s="469">
        <v>1918.6999999999998</v>
      </c>
      <c r="F7" s="515">
        <v>1</v>
      </c>
      <c r="G7" s="469">
        <v>4</v>
      </c>
      <c r="H7" s="515">
        <v>1</v>
      </c>
      <c r="I7" s="469" t="s">
        <v>266</v>
      </c>
      <c r="J7" s="515">
        <v>0</v>
      </c>
      <c r="K7" s="469" t="s">
        <v>266</v>
      </c>
      <c r="L7" s="515">
        <v>0</v>
      </c>
      <c r="M7" s="469" t="s">
        <v>477</v>
      </c>
      <c r="N7" s="150"/>
    </row>
    <row r="9" spans="1:14" ht="14.45" customHeight="1" x14ac:dyDescent="0.2">
      <c r="A9" s="465">
        <v>41</v>
      </c>
      <c r="B9" s="466" t="s">
        <v>502</v>
      </c>
      <c r="C9" s="469" t="s">
        <v>266</v>
      </c>
      <c r="D9" s="469" t="s">
        <v>266</v>
      </c>
      <c r="E9" s="469" t="s">
        <v>266</v>
      </c>
      <c r="F9" s="515" t="s">
        <v>266</v>
      </c>
      <c r="G9" s="469" t="s">
        <v>266</v>
      </c>
      <c r="H9" s="515" t="s">
        <v>266</v>
      </c>
      <c r="I9" s="469" t="s">
        <v>266</v>
      </c>
      <c r="J9" s="515" t="s">
        <v>266</v>
      </c>
      <c r="K9" s="469" t="s">
        <v>266</v>
      </c>
      <c r="L9" s="515" t="s">
        <v>266</v>
      </c>
      <c r="M9" s="469" t="s">
        <v>68</v>
      </c>
      <c r="N9" s="150"/>
    </row>
    <row r="10" spans="1:14" ht="14.45" customHeight="1" x14ac:dyDescent="0.2">
      <c r="A10" s="465" t="s">
        <v>504</v>
      </c>
      <c r="B10" s="466" t="s">
        <v>503</v>
      </c>
      <c r="C10" s="469">
        <v>1918.6999999999998</v>
      </c>
      <c r="D10" s="469">
        <v>4</v>
      </c>
      <c r="E10" s="469">
        <v>1918.6999999999998</v>
      </c>
      <c r="F10" s="515">
        <v>1</v>
      </c>
      <c r="G10" s="469">
        <v>4</v>
      </c>
      <c r="H10" s="515">
        <v>1</v>
      </c>
      <c r="I10" s="469" t="s">
        <v>266</v>
      </c>
      <c r="J10" s="515">
        <v>0</v>
      </c>
      <c r="K10" s="469" t="s">
        <v>266</v>
      </c>
      <c r="L10" s="515">
        <v>0</v>
      </c>
      <c r="M10" s="469" t="s">
        <v>1</v>
      </c>
      <c r="N10" s="150"/>
    </row>
    <row r="11" spans="1:14" ht="14.45" customHeight="1" x14ac:dyDescent="0.2">
      <c r="A11" s="465" t="s">
        <v>504</v>
      </c>
      <c r="B11" s="466" t="s">
        <v>505</v>
      </c>
      <c r="C11" s="469">
        <v>1918.6999999999998</v>
      </c>
      <c r="D11" s="469">
        <v>4</v>
      </c>
      <c r="E11" s="469">
        <v>1918.6999999999998</v>
      </c>
      <c r="F11" s="515">
        <v>1</v>
      </c>
      <c r="G11" s="469">
        <v>4</v>
      </c>
      <c r="H11" s="515">
        <v>1</v>
      </c>
      <c r="I11" s="469" t="s">
        <v>266</v>
      </c>
      <c r="J11" s="515">
        <v>0</v>
      </c>
      <c r="K11" s="469" t="s">
        <v>266</v>
      </c>
      <c r="L11" s="515">
        <v>0</v>
      </c>
      <c r="M11" s="469" t="s">
        <v>481</v>
      </c>
      <c r="N11" s="150"/>
    </row>
    <row r="12" spans="1:14" ht="14.45" customHeight="1" x14ac:dyDescent="0.2">
      <c r="A12" s="465" t="s">
        <v>266</v>
      </c>
      <c r="B12" s="466" t="s">
        <v>266</v>
      </c>
      <c r="C12" s="469" t="s">
        <v>266</v>
      </c>
      <c r="D12" s="469" t="s">
        <v>266</v>
      </c>
      <c r="E12" s="469" t="s">
        <v>266</v>
      </c>
      <c r="F12" s="515" t="s">
        <v>266</v>
      </c>
      <c r="G12" s="469" t="s">
        <v>266</v>
      </c>
      <c r="H12" s="515" t="s">
        <v>266</v>
      </c>
      <c r="I12" s="469" t="s">
        <v>266</v>
      </c>
      <c r="J12" s="515" t="s">
        <v>266</v>
      </c>
      <c r="K12" s="469" t="s">
        <v>266</v>
      </c>
      <c r="L12" s="515" t="s">
        <v>266</v>
      </c>
      <c r="M12" s="469" t="s">
        <v>482</v>
      </c>
      <c r="N12" s="150"/>
    </row>
    <row r="13" spans="1:14" ht="14.45" customHeight="1" x14ac:dyDescent="0.2">
      <c r="A13" s="465" t="s">
        <v>472</v>
      </c>
      <c r="B13" s="466" t="s">
        <v>506</v>
      </c>
      <c r="C13" s="469">
        <v>1918.6999999999998</v>
      </c>
      <c r="D13" s="469">
        <v>4</v>
      </c>
      <c r="E13" s="469">
        <v>1918.6999999999998</v>
      </c>
      <c r="F13" s="515">
        <v>1</v>
      </c>
      <c r="G13" s="469">
        <v>4</v>
      </c>
      <c r="H13" s="515">
        <v>1</v>
      </c>
      <c r="I13" s="469" t="s">
        <v>266</v>
      </c>
      <c r="J13" s="515">
        <v>0</v>
      </c>
      <c r="K13" s="469" t="s">
        <v>266</v>
      </c>
      <c r="L13" s="515">
        <v>0</v>
      </c>
      <c r="M13" s="469" t="s">
        <v>477</v>
      </c>
      <c r="N13" s="150"/>
    </row>
    <row r="14" spans="1:14" ht="14.45" customHeight="1" x14ac:dyDescent="0.2">
      <c r="A14" s="516" t="s">
        <v>239</v>
      </c>
    </row>
    <row r="15" spans="1:14" ht="14.45" customHeight="1" x14ac:dyDescent="0.2">
      <c r="A15" s="517" t="s">
        <v>507</v>
      </c>
    </row>
    <row r="16" spans="1:14" ht="14.45" customHeight="1" x14ac:dyDescent="0.2">
      <c r="A16" s="516" t="s">
        <v>508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87550A20-A70D-43B5-B1D9-442D8DC22B3D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265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7" t="s">
        <v>134</v>
      </c>
      <c r="B4" s="498" t="s">
        <v>19</v>
      </c>
      <c r="C4" s="520"/>
      <c r="D4" s="498" t="s">
        <v>20</v>
      </c>
      <c r="E4" s="520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5" customHeight="1" x14ac:dyDescent="0.2">
      <c r="A5" s="518" t="s">
        <v>509</v>
      </c>
      <c r="B5" s="511">
        <v>833.1</v>
      </c>
      <c r="C5" s="477">
        <v>1</v>
      </c>
      <c r="D5" s="521">
        <v>2</v>
      </c>
      <c r="E5" s="523" t="s">
        <v>509</v>
      </c>
      <c r="F5" s="511">
        <v>833.1</v>
      </c>
      <c r="G5" s="503">
        <v>1</v>
      </c>
      <c r="H5" s="481">
        <v>2</v>
      </c>
      <c r="I5" s="504">
        <v>1</v>
      </c>
      <c r="J5" s="525"/>
      <c r="K5" s="503">
        <v>0</v>
      </c>
      <c r="L5" s="481"/>
      <c r="M5" s="504">
        <v>0</v>
      </c>
    </row>
    <row r="6" spans="1:13" ht="14.45" customHeight="1" thickBot="1" x14ac:dyDescent="0.25">
      <c r="A6" s="519" t="s">
        <v>510</v>
      </c>
      <c r="B6" s="512">
        <v>1085.5999999999999</v>
      </c>
      <c r="C6" s="491">
        <v>1</v>
      </c>
      <c r="D6" s="522">
        <v>2</v>
      </c>
      <c r="E6" s="524" t="s">
        <v>510</v>
      </c>
      <c r="F6" s="512">
        <v>1085.5999999999999</v>
      </c>
      <c r="G6" s="505">
        <v>1</v>
      </c>
      <c r="H6" s="495">
        <v>2</v>
      </c>
      <c r="I6" s="506">
        <v>1</v>
      </c>
      <c r="J6" s="526"/>
      <c r="K6" s="505">
        <v>0</v>
      </c>
      <c r="L6" s="495"/>
      <c r="M6" s="506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059119C-AD4A-4537-83D3-50B6F479BBD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529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265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1918.6999999999998</v>
      </c>
      <c r="N3" s="66">
        <f>SUBTOTAL(9,N7:N1048576)</f>
        <v>6</v>
      </c>
      <c r="O3" s="66">
        <f>SUBTOTAL(9,O7:O1048576)</f>
        <v>4</v>
      </c>
      <c r="P3" s="66">
        <f>SUBTOTAL(9,P7:P1048576)</f>
        <v>1918.6999999999998</v>
      </c>
      <c r="Q3" s="67">
        <f>IF(M3=0,0,P3/M3)</f>
        <v>1</v>
      </c>
      <c r="R3" s="66">
        <f>SUBTOTAL(9,R7:R1048576)</f>
        <v>6</v>
      </c>
      <c r="S3" s="67">
        <f>IF(N3=0,0,R3/N3)</f>
        <v>1</v>
      </c>
      <c r="T3" s="66">
        <f>SUBTOTAL(9,T7:T1048576)</f>
        <v>4</v>
      </c>
      <c r="U3" s="68">
        <f>IF(O3=0,0,T3/O3)</f>
        <v>1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27" t="s">
        <v>23</v>
      </c>
      <c r="B6" s="528" t="s">
        <v>5</v>
      </c>
      <c r="C6" s="527" t="s">
        <v>24</v>
      </c>
      <c r="D6" s="528" t="s">
        <v>6</v>
      </c>
      <c r="E6" s="528" t="s">
        <v>147</v>
      </c>
      <c r="F6" s="528" t="s">
        <v>25</v>
      </c>
      <c r="G6" s="528" t="s">
        <v>26</v>
      </c>
      <c r="H6" s="528" t="s">
        <v>8</v>
      </c>
      <c r="I6" s="528" t="s">
        <v>10</v>
      </c>
      <c r="J6" s="528" t="s">
        <v>11</v>
      </c>
      <c r="K6" s="528" t="s">
        <v>12</v>
      </c>
      <c r="L6" s="528" t="s">
        <v>27</v>
      </c>
      <c r="M6" s="529" t="s">
        <v>14</v>
      </c>
      <c r="N6" s="530" t="s">
        <v>28</v>
      </c>
      <c r="O6" s="530" t="s">
        <v>28</v>
      </c>
      <c r="P6" s="530" t="s">
        <v>14</v>
      </c>
      <c r="Q6" s="530" t="s">
        <v>2</v>
      </c>
      <c r="R6" s="530" t="s">
        <v>28</v>
      </c>
      <c r="S6" s="530" t="s">
        <v>2</v>
      </c>
      <c r="T6" s="530" t="s">
        <v>28</v>
      </c>
      <c r="U6" s="531" t="s">
        <v>2</v>
      </c>
    </row>
    <row r="7" spans="1:21" ht="14.45" customHeight="1" x14ac:dyDescent="0.2">
      <c r="A7" s="533">
        <v>41</v>
      </c>
      <c r="B7" s="534" t="s">
        <v>502</v>
      </c>
      <c r="C7" s="534" t="s">
        <v>504</v>
      </c>
      <c r="D7" s="535" t="s">
        <v>527</v>
      </c>
      <c r="E7" s="536" t="s">
        <v>510</v>
      </c>
      <c r="F7" s="534" t="s">
        <v>503</v>
      </c>
      <c r="G7" s="534" t="s">
        <v>511</v>
      </c>
      <c r="H7" s="534" t="s">
        <v>266</v>
      </c>
      <c r="I7" s="534" t="s">
        <v>512</v>
      </c>
      <c r="J7" s="534" t="s">
        <v>513</v>
      </c>
      <c r="K7" s="534" t="s">
        <v>514</v>
      </c>
      <c r="L7" s="537">
        <v>542.79999999999995</v>
      </c>
      <c r="M7" s="537">
        <v>1085.5999999999999</v>
      </c>
      <c r="N7" s="534">
        <v>2</v>
      </c>
      <c r="O7" s="538">
        <v>1.5</v>
      </c>
      <c r="P7" s="537">
        <v>1085.5999999999999</v>
      </c>
      <c r="Q7" s="539">
        <v>1</v>
      </c>
      <c r="R7" s="534">
        <v>2</v>
      </c>
      <c r="S7" s="539">
        <v>1</v>
      </c>
      <c r="T7" s="538">
        <v>1.5</v>
      </c>
      <c r="U7" s="122">
        <v>1</v>
      </c>
    </row>
    <row r="8" spans="1:21" ht="14.45" customHeight="1" x14ac:dyDescent="0.2">
      <c r="A8" s="540">
        <v>41</v>
      </c>
      <c r="B8" s="541" t="s">
        <v>502</v>
      </c>
      <c r="C8" s="541" t="s">
        <v>504</v>
      </c>
      <c r="D8" s="542" t="s">
        <v>527</v>
      </c>
      <c r="E8" s="543" t="s">
        <v>510</v>
      </c>
      <c r="F8" s="541" t="s">
        <v>503</v>
      </c>
      <c r="G8" s="541" t="s">
        <v>515</v>
      </c>
      <c r="H8" s="541" t="s">
        <v>266</v>
      </c>
      <c r="I8" s="541" t="s">
        <v>516</v>
      </c>
      <c r="J8" s="541" t="s">
        <v>517</v>
      </c>
      <c r="K8" s="541" t="s">
        <v>518</v>
      </c>
      <c r="L8" s="544">
        <v>0</v>
      </c>
      <c r="M8" s="544">
        <v>0</v>
      </c>
      <c r="N8" s="541">
        <v>2</v>
      </c>
      <c r="O8" s="545">
        <v>0.5</v>
      </c>
      <c r="P8" s="544">
        <v>0</v>
      </c>
      <c r="Q8" s="546"/>
      <c r="R8" s="541">
        <v>2</v>
      </c>
      <c r="S8" s="546">
        <v>1</v>
      </c>
      <c r="T8" s="545">
        <v>0.5</v>
      </c>
      <c r="U8" s="547">
        <v>1</v>
      </c>
    </row>
    <row r="9" spans="1:21" ht="14.45" customHeight="1" x14ac:dyDescent="0.2">
      <c r="A9" s="540">
        <v>41</v>
      </c>
      <c r="B9" s="541" t="s">
        <v>502</v>
      </c>
      <c r="C9" s="541" t="s">
        <v>504</v>
      </c>
      <c r="D9" s="542" t="s">
        <v>527</v>
      </c>
      <c r="E9" s="543" t="s">
        <v>509</v>
      </c>
      <c r="F9" s="541" t="s">
        <v>503</v>
      </c>
      <c r="G9" s="541" t="s">
        <v>519</v>
      </c>
      <c r="H9" s="541" t="s">
        <v>528</v>
      </c>
      <c r="I9" s="541" t="s">
        <v>520</v>
      </c>
      <c r="J9" s="541" t="s">
        <v>521</v>
      </c>
      <c r="K9" s="541" t="s">
        <v>522</v>
      </c>
      <c r="L9" s="544">
        <v>614.48</v>
      </c>
      <c r="M9" s="544">
        <v>614.48</v>
      </c>
      <c r="N9" s="541">
        <v>1</v>
      </c>
      <c r="O9" s="545">
        <v>1</v>
      </c>
      <c r="P9" s="544">
        <v>614.48</v>
      </c>
      <c r="Q9" s="546">
        <v>1</v>
      </c>
      <c r="R9" s="541">
        <v>1</v>
      </c>
      <c r="S9" s="546">
        <v>1</v>
      </c>
      <c r="T9" s="545">
        <v>1</v>
      </c>
      <c r="U9" s="547">
        <v>1</v>
      </c>
    </row>
    <row r="10" spans="1:21" ht="14.45" customHeight="1" thickBot="1" x14ac:dyDescent="0.25">
      <c r="A10" s="548">
        <v>41</v>
      </c>
      <c r="B10" s="549" t="s">
        <v>502</v>
      </c>
      <c r="C10" s="549" t="s">
        <v>504</v>
      </c>
      <c r="D10" s="550" t="s">
        <v>527</v>
      </c>
      <c r="E10" s="551" t="s">
        <v>509</v>
      </c>
      <c r="F10" s="549" t="s">
        <v>503</v>
      </c>
      <c r="G10" s="549" t="s">
        <v>523</v>
      </c>
      <c r="H10" s="549" t="s">
        <v>266</v>
      </c>
      <c r="I10" s="549" t="s">
        <v>524</v>
      </c>
      <c r="J10" s="549" t="s">
        <v>525</v>
      </c>
      <c r="K10" s="549" t="s">
        <v>526</v>
      </c>
      <c r="L10" s="552">
        <v>218.62</v>
      </c>
      <c r="M10" s="552">
        <v>218.62</v>
      </c>
      <c r="N10" s="549">
        <v>1</v>
      </c>
      <c r="O10" s="553">
        <v>1</v>
      </c>
      <c r="P10" s="552">
        <v>218.62</v>
      </c>
      <c r="Q10" s="554">
        <v>1</v>
      </c>
      <c r="R10" s="549">
        <v>1</v>
      </c>
      <c r="S10" s="554">
        <v>1</v>
      </c>
      <c r="T10" s="553">
        <v>1</v>
      </c>
      <c r="U10" s="555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35F13E7-A4DF-4703-9A48-9E111F312BE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530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56" t="s">
        <v>160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5" customHeight="1" thickBot="1" x14ac:dyDescent="0.25">
      <c r="A5" s="572" t="s">
        <v>509</v>
      </c>
      <c r="B5" s="560"/>
      <c r="C5" s="532">
        <v>0</v>
      </c>
      <c r="D5" s="560">
        <v>614.48</v>
      </c>
      <c r="E5" s="532">
        <v>1</v>
      </c>
      <c r="F5" s="561">
        <v>614.48</v>
      </c>
    </row>
    <row r="6" spans="1:6" ht="14.45" customHeight="1" thickBot="1" x14ac:dyDescent="0.25">
      <c r="A6" s="568" t="s">
        <v>3</v>
      </c>
      <c r="B6" s="569"/>
      <c r="C6" s="570">
        <v>0</v>
      </c>
      <c r="D6" s="569">
        <v>614.48</v>
      </c>
      <c r="E6" s="570">
        <v>1</v>
      </c>
      <c r="F6" s="571">
        <v>614.48</v>
      </c>
    </row>
    <row r="7" spans="1:6" ht="14.45" customHeight="1" thickBot="1" x14ac:dyDescent="0.25"/>
    <row r="8" spans="1:6" ht="14.45" customHeight="1" thickBot="1" x14ac:dyDescent="0.25">
      <c r="A8" s="572" t="s">
        <v>531</v>
      </c>
      <c r="B8" s="560"/>
      <c r="C8" s="532">
        <v>0</v>
      </c>
      <c r="D8" s="560">
        <v>614.48</v>
      </c>
      <c r="E8" s="532">
        <v>1</v>
      </c>
      <c r="F8" s="561">
        <v>614.48</v>
      </c>
    </row>
    <row r="9" spans="1:6" ht="14.45" customHeight="1" thickBot="1" x14ac:dyDescent="0.25">
      <c r="A9" s="568" t="s">
        <v>3</v>
      </c>
      <c r="B9" s="569"/>
      <c r="C9" s="570">
        <v>0</v>
      </c>
      <c r="D9" s="569">
        <v>614.48</v>
      </c>
      <c r="E9" s="570">
        <v>1</v>
      </c>
      <c r="F9" s="571">
        <v>614.48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{74A488FE-811F-44E7-A1CF-795002CB010E}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{4DF8EF17-976E-4D08-949E-DD61E2B85A1C}</x14:id>
        </ext>
      </extLst>
    </cfRule>
  </conditionalFormatting>
  <hyperlinks>
    <hyperlink ref="A2" location="Obsah!A1" display="Zpět na Obsah  KL 01  1.-4.měsíc" xr:uid="{0D1988DB-2906-422F-BAB5-F543F0E57FC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A488FE-811F-44E7-A1CF-795002CB01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4DF8EF17-976E-4D08-949E-DD61E2B85A1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533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265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614.48</v>
      </c>
      <c r="K3" s="44">
        <f>IF(M3=0,0,J3/M3)</f>
        <v>1</v>
      </c>
      <c r="L3" s="43">
        <f>SUBTOTAL(9,L6:L1048576)</f>
        <v>1</v>
      </c>
      <c r="M3" s="45">
        <f>SUBTOTAL(9,M6:M1048576)</f>
        <v>614.48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56" t="s">
        <v>134</v>
      </c>
      <c r="B5" s="574" t="s">
        <v>130</v>
      </c>
      <c r="C5" s="574" t="s">
        <v>70</v>
      </c>
      <c r="D5" s="574" t="s">
        <v>131</v>
      </c>
      <c r="E5" s="574" t="s">
        <v>132</v>
      </c>
      <c r="F5" s="575" t="s">
        <v>28</v>
      </c>
      <c r="G5" s="575" t="s">
        <v>14</v>
      </c>
      <c r="H5" s="558" t="s">
        <v>133</v>
      </c>
      <c r="I5" s="557" t="s">
        <v>28</v>
      </c>
      <c r="J5" s="575" t="s">
        <v>14</v>
      </c>
      <c r="K5" s="558" t="s">
        <v>133</v>
      </c>
      <c r="L5" s="557" t="s">
        <v>28</v>
      </c>
      <c r="M5" s="576" t="s">
        <v>14</v>
      </c>
    </row>
    <row r="6" spans="1:13" ht="14.45" customHeight="1" thickBot="1" x14ac:dyDescent="0.25">
      <c r="A6" s="565" t="s">
        <v>509</v>
      </c>
      <c r="B6" s="577" t="s">
        <v>532</v>
      </c>
      <c r="C6" s="577" t="s">
        <v>520</v>
      </c>
      <c r="D6" s="577" t="s">
        <v>521</v>
      </c>
      <c r="E6" s="577" t="s">
        <v>522</v>
      </c>
      <c r="F6" s="566"/>
      <c r="G6" s="566"/>
      <c r="H6" s="247">
        <v>0</v>
      </c>
      <c r="I6" s="566">
        <v>1</v>
      </c>
      <c r="J6" s="566">
        <v>614.48</v>
      </c>
      <c r="K6" s="247">
        <v>1</v>
      </c>
      <c r="L6" s="566">
        <v>1</v>
      </c>
      <c r="M6" s="567">
        <v>614.48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A726BB3-C2F2-4E3F-9867-B12F2A3A293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472</v>
      </c>
      <c r="B5" s="466" t="s">
        <v>473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472</v>
      </c>
      <c r="B6" s="466" t="s">
        <v>534</v>
      </c>
      <c r="C6" s="467">
        <v>9194.4045499999938</v>
      </c>
      <c r="D6" s="467">
        <v>7336.3122399999993</v>
      </c>
      <c r="E6" s="467"/>
      <c r="F6" s="467">
        <v>9153.7804900000028</v>
      </c>
      <c r="G6" s="467">
        <v>0</v>
      </c>
      <c r="H6" s="467">
        <v>9153.7804900000028</v>
      </c>
      <c r="I6" s="468" t="s">
        <v>266</v>
      </c>
      <c r="J6" s="469" t="s">
        <v>1</v>
      </c>
    </row>
    <row r="7" spans="1:10" ht="14.45" customHeight="1" x14ac:dyDescent="0.2">
      <c r="A7" s="465" t="s">
        <v>472</v>
      </c>
      <c r="B7" s="466" t="s">
        <v>535</v>
      </c>
      <c r="C7" s="467">
        <v>0</v>
      </c>
      <c r="D7" s="467">
        <v>0</v>
      </c>
      <c r="E7" s="467"/>
      <c r="F7" s="467">
        <v>9.6</v>
      </c>
      <c r="G7" s="467">
        <v>0</v>
      </c>
      <c r="H7" s="467">
        <v>9.6</v>
      </c>
      <c r="I7" s="468" t="s">
        <v>266</v>
      </c>
      <c r="J7" s="469" t="s">
        <v>1</v>
      </c>
    </row>
    <row r="8" spans="1:10" ht="14.45" customHeight="1" x14ac:dyDescent="0.2">
      <c r="A8" s="465" t="s">
        <v>472</v>
      </c>
      <c r="B8" s="466" t="s">
        <v>536</v>
      </c>
      <c r="C8" s="467">
        <v>49.768410000000003</v>
      </c>
      <c r="D8" s="467">
        <v>103.62303000000001</v>
      </c>
      <c r="E8" s="467"/>
      <c r="F8" s="467">
        <v>165.22522999999998</v>
      </c>
      <c r="G8" s="467">
        <v>0</v>
      </c>
      <c r="H8" s="467">
        <v>165.22522999999998</v>
      </c>
      <c r="I8" s="468" t="s">
        <v>266</v>
      </c>
      <c r="J8" s="469" t="s">
        <v>1</v>
      </c>
    </row>
    <row r="9" spans="1:10" ht="14.45" customHeight="1" x14ac:dyDescent="0.2">
      <c r="A9" s="465" t="s">
        <v>472</v>
      </c>
      <c r="B9" s="466" t="s">
        <v>537</v>
      </c>
      <c r="C9" s="467">
        <v>2.6172200000000001</v>
      </c>
      <c r="D9" s="467">
        <v>4.535400000000001</v>
      </c>
      <c r="E9" s="467"/>
      <c r="F9" s="467">
        <v>2.5230700000000001</v>
      </c>
      <c r="G9" s="467">
        <v>0</v>
      </c>
      <c r="H9" s="467">
        <v>2.5230700000000001</v>
      </c>
      <c r="I9" s="468" t="s">
        <v>266</v>
      </c>
      <c r="J9" s="469" t="s">
        <v>1</v>
      </c>
    </row>
    <row r="10" spans="1:10" ht="14.45" customHeight="1" x14ac:dyDescent="0.2">
      <c r="A10" s="465" t="s">
        <v>472</v>
      </c>
      <c r="B10" s="466" t="s">
        <v>538</v>
      </c>
      <c r="C10" s="467">
        <v>58.741519999999987</v>
      </c>
      <c r="D10" s="467">
        <v>58.666859999999993</v>
      </c>
      <c r="E10" s="467"/>
      <c r="F10" s="467">
        <v>60.994379999999992</v>
      </c>
      <c r="G10" s="467">
        <v>0</v>
      </c>
      <c r="H10" s="467">
        <v>60.994379999999992</v>
      </c>
      <c r="I10" s="468" t="s">
        <v>266</v>
      </c>
      <c r="J10" s="469" t="s">
        <v>1</v>
      </c>
    </row>
    <row r="11" spans="1:10" ht="14.45" customHeight="1" x14ac:dyDescent="0.2">
      <c r="A11" s="465" t="s">
        <v>472</v>
      </c>
      <c r="B11" s="466" t="s">
        <v>539</v>
      </c>
      <c r="C11" s="467">
        <v>0</v>
      </c>
      <c r="D11" s="467">
        <v>0</v>
      </c>
      <c r="E11" s="467"/>
      <c r="F11" s="467">
        <v>0</v>
      </c>
      <c r="G11" s="467">
        <v>0</v>
      </c>
      <c r="H11" s="467">
        <v>0</v>
      </c>
      <c r="I11" s="468" t="s">
        <v>266</v>
      </c>
      <c r="J11" s="469" t="s">
        <v>1</v>
      </c>
    </row>
    <row r="12" spans="1:10" ht="14.45" customHeight="1" x14ac:dyDescent="0.2">
      <c r="A12" s="465" t="s">
        <v>472</v>
      </c>
      <c r="B12" s="466" t="s">
        <v>540</v>
      </c>
      <c r="C12" s="467">
        <v>9.9440000000000008</v>
      </c>
      <c r="D12" s="467">
        <v>6.6580000000000004</v>
      </c>
      <c r="E12" s="467"/>
      <c r="F12" s="467">
        <v>20.797999999999998</v>
      </c>
      <c r="G12" s="467">
        <v>0</v>
      </c>
      <c r="H12" s="467">
        <v>20.797999999999998</v>
      </c>
      <c r="I12" s="468" t="s">
        <v>266</v>
      </c>
      <c r="J12" s="469" t="s">
        <v>1</v>
      </c>
    </row>
    <row r="13" spans="1:10" ht="14.45" customHeight="1" x14ac:dyDescent="0.2">
      <c r="A13" s="465" t="s">
        <v>472</v>
      </c>
      <c r="B13" s="466" t="s">
        <v>476</v>
      </c>
      <c r="C13" s="467">
        <v>9315.4756999999936</v>
      </c>
      <c r="D13" s="467">
        <v>7509.7955299999994</v>
      </c>
      <c r="E13" s="467"/>
      <c r="F13" s="467">
        <v>9412.9211700000033</v>
      </c>
      <c r="G13" s="467">
        <v>0</v>
      </c>
      <c r="H13" s="467">
        <v>9412.9211700000033</v>
      </c>
      <c r="I13" s="468" t="s">
        <v>266</v>
      </c>
      <c r="J13" s="469" t="s">
        <v>477</v>
      </c>
    </row>
    <row r="15" spans="1:10" ht="14.45" customHeight="1" x14ac:dyDescent="0.2">
      <c r="A15" s="465" t="s">
        <v>472</v>
      </c>
      <c r="B15" s="466" t="s">
        <v>473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68</v>
      </c>
    </row>
    <row r="16" spans="1:10" ht="14.45" customHeight="1" x14ac:dyDescent="0.2">
      <c r="A16" s="465" t="s">
        <v>478</v>
      </c>
      <c r="B16" s="466" t="s">
        <v>479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0</v>
      </c>
    </row>
    <row r="17" spans="1:10" ht="14.45" customHeight="1" x14ac:dyDescent="0.2">
      <c r="A17" s="465" t="s">
        <v>478</v>
      </c>
      <c r="B17" s="466" t="s">
        <v>534</v>
      </c>
      <c r="C17" s="467">
        <v>9194.4045499999938</v>
      </c>
      <c r="D17" s="467">
        <v>7336.3122399999993</v>
      </c>
      <c r="E17" s="467"/>
      <c r="F17" s="467">
        <v>9153.7804900000028</v>
      </c>
      <c r="G17" s="467">
        <v>0</v>
      </c>
      <c r="H17" s="467">
        <v>9153.7804900000028</v>
      </c>
      <c r="I17" s="468" t="s">
        <v>266</v>
      </c>
      <c r="J17" s="469" t="s">
        <v>1</v>
      </c>
    </row>
    <row r="18" spans="1:10" ht="14.45" customHeight="1" x14ac:dyDescent="0.2">
      <c r="A18" s="465" t="s">
        <v>478</v>
      </c>
      <c r="B18" s="466" t="s">
        <v>535</v>
      </c>
      <c r="C18" s="467">
        <v>0</v>
      </c>
      <c r="D18" s="467">
        <v>0</v>
      </c>
      <c r="E18" s="467"/>
      <c r="F18" s="467">
        <v>9.6</v>
      </c>
      <c r="G18" s="467">
        <v>0</v>
      </c>
      <c r="H18" s="467">
        <v>9.6</v>
      </c>
      <c r="I18" s="468" t="s">
        <v>266</v>
      </c>
      <c r="J18" s="469" t="s">
        <v>1</v>
      </c>
    </row>
    <row r="19" spans="1:10" ht="14.45" customHeight="1" x14ac:dyDescent="0.2">
      <c r="A19" s="465" t="s">
        <v>478</v>
      </c>
      <c r="B19" s="466" t="s">
        <v>536</v>
      </c>
      <c r="C19" s="467">
        <v>49.768410000000003</v>
      </c>
      <c r="D19" s="467">
        <v>103.62303000000001</v>
      </c>
      <c r="E19" s="467"/>
      <c r="F19" s="467">
        <v>165.22522999999998</v>
      </c>
      <c r="G19" s="467">
        <v>0</v>
      </c>
      <c r="H19" s="467">
        <v>165.22522999999998</v>
      </c>
      <c r="I19" s="468" t="s">
        <v>266</v>
      </c>
      <c r="J19" s="469" t="s">
        <v>1</v>
      </c>
    </row>
    <row r="20" spans="1:10" ht="14.45" customHeight="1" x14ac:dyDescent="0.2">
      <c r="A20" s="465" t="s">
        <v>478</v>
      </c>
      <c r="B20" s="466" t="s">
        <v>537</v>
      </c>
      <c r="C20" s="467">
        <v>2.6172200000000001</v>
      </c>
      <c r="D20" s="467">
        <v>4.535400000000001</v>
      </c>
      <c r="E20" s="467"/>
      <c r="F20" s="467">
        <v>2.5230700000000001</v>
      </c>
      <c r="G20" s="467">
        <v>0</v>
      </c>
      <c r="H20" s="467">
        <v>2.5230700000000001</v>
      </c>
      <c r="I20" s="468" t="s">
        <v>266</v>
      </c>
      <c r="J20" s="469" t="s">
        <v>1</v>
      </c>
    </row>
    <row r="21" spans="1:10" ht="14.45" customHeight="1" x14ac:dyDescent="0.2">
      <c r="A21" s="465" t="s">
        <v>478</v>
      </c>
      <c r="B21" s="466" t="s">
        <v>538</v>
      </c>
      <c r="C21" s="467">
        <v>58.741519999999987</v>
      </c>
      <c r="D21" s="467">
        <v>58.666859999999993</v>
      </c>
      <c r="E21" s="467"/>
      <c r="F21" s="467">
        <v>60.994379999999992</v>
      </c>
      <c r="G21" s="467">
        <v>0</v>
      </c>
      <c r="H21" s="467">
        <v>60.994379999999992</v>
      </c>
      <c r="I21" s="468" t="s">
        <v>266</v>
      </c>
      <c r="J21" s="469" t="s">
        <v>1</v>
      </c>
    </row>
    <row r="22" spans="1:10" ht="14.45" customHeight="1" x14ac:dyDescent="0.2">
      <c r="A22" s="465" t="s">
        <v>478</v>
      </c>
      <c r="B22" s="466" t="s">
        <v>539</v>
      </c>
      <c r="C22" s="467">
        <v>0</v>
      </c>
      <c r="D22" s="467">
        <v>0</v>
      </c>
      <c r="E22" s="467"/>
      <c r="F22" s="467">
        <v>0</v>
      </c>
      <c r="G22" s="467">
        <v>0</v>
      </c>
      <c r="H22" s="467">
        <v>0</v>
      </c>
      <c r="I22" s="468" t="s">
        <v>266</v>
      </c>
      <c r="J22" s="469" t="s">
        <v>1</v>
      </c>
    </row>
    <row r="23" spans="1:10" ht="14.45" customHeight="1" x14ac:dyDescent="0.2">
      <c r="A23" s="465" t="s">
        <v>478</v>
      </c>
      <c r="B23" s="466" t="s">
        <v>540</v>
      </c>
      <c r="C23" s="467">
        <v>9.9440000000000008</v>
      </c>
      <c r="D23" s="467">
        <v>6.6580000000000004</v>
      </c>
      <c r="E23" s="467"/>
      <c r="F23" s="467">
        <v>20.797999999999998</v>
      </c>
      <c r="G23" s="467">
        <v>0</v>
      </c>
      <c r="H23" s="467">
        <v>20.797999999999998</v>
      </c>
      <c r="I23" s="468" t="s">
        <v>266</v>
      </c>
      <c r="J23" s="469" t="s">
        <v>1</v>
      </c>
    </row>
    <row r="24" spans="1:10" ht="14.45" customHeight="1" x14ac:dyDescent="0.2">
      <c r="A24" s="465" t="s">
        <v>478</v>
      </c>
      <c r="B24" s="466" t="s">
        <v>480</v>
      </c>
      <c r="C24" s="467">
        <v>9315.4756999999936</v>
      </c>
      <c r="D24" s="467">
        <v>7509.7955299999994</v>
      </c>
      <c r="E24" s="467"/>
      <c r="F24" s="467">
        <v>9412.9211700000033</v>
      </c>
      <c r="G24" s="467">
        <v>0</v>
      </c>
      <c r="H24" s="467">
        <v>9412.9211700000033</v>
      </c>
      <c r="I24" s="468" t="s">
        <v>266</v>
      </c>
      <c r="J24" s="469" t="s">
        <v>481</v>
      </c>
    </row>
    <row r="25" spans="1:10" ht="14.45" customHeight="1" x14ac:dyDescent="0.2">
      <c r="A25" s="465" t="s">
        <v>266</v>
      </c>
      <c r="B25" s="466" t="s">
        <v>266</v>
      </c>
      <c r="C25" s="467" t="s">
        <v>266</v>
      </c>
      <c r="D25" s="467" t="s">
        <v>266</v>
      </c>
      <c r="E25" s="467"/>
      <c r="F25" s="467" t="s">
        <v>266</v>
      </c>
      <c r="G25" s="467" t="s">
        <v>266</v>
      </c>
      <c r="H25" s="467" t="s">
        <v>266</v>
      </c>
      <c r="I25" s="468" t="s">
        <v>266</v>
      </c>
      <c r="J25" s="469" t="s">
        <v>482</v>
      </c>
    </row>
    <row r="26" spans="1:10" ht="14.45" customHeight="1" x14ac:dyDescent="0.2">
      <c r="A26" s="465" t="s">
        <v>472</v>
      </c>
      <c r="B26" s="466" t="s">
        <v>476</v>
      </c>
      <c r="C26" s="467">
        <v>9315.4756999999936</v>
      </c>
      <c r="D26" s="467">
        <v>7509.7955299999994</v>
      </c>
      <c r="E26" s="467"/>
      <c r="F26" s="467">
        <v>9412.9211700000033</v>
      </c>
      <c r="G26" s="467">
        <v>0</v>
      </c>
      <c r="H26" s="467">
        <v>9412.9211700000033</v>
      </c>
      <c r="I26" s="468" t="s">
        <v>266</v>
      </c>
      <c r="J26" s="469" t="s">
        <v>477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A80BB8BE-EAF5-4647-BB5D-C142435E0C7C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1161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265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61.444768713694884</v>
      </c>
      <c r="J3" s="98">
        <f>SUBTOTAL(9,J5:J1048576)</f>
        <v>153371</v>
      </c>
      <c r="K3" s="99">
        <f>SUBTOTAL(9,K5:K1048576)</f>
        <v>9423845.6223880984</v>
      </c>
    </row>
    <row r="4" spans="1:11" s="207" customFormat="1" ht="14.45" customHeight="1" thickBot="1" x14ac:dyDescent="0.25">
      <c r="A4" s="578" t="s">
        <v>4</v>
      </c>
      <c r="B4" s="579" t="s">
        <v>5</v>
      </c>
      <c r="C4" s="579" t="s">
        <v>0</v>
      </c>
      <c r="D4" s="579" t="s">
        <v>6</v>
      </c>
      <c r="E4" s="579" t="s">
        <v>7</v>
      </c>
      <c r="F4" s="579" t="s">
        <v>1</v>
      </c>
      <c r="G4" s="579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533" t="s">
        <v>472</v>
      </c>
      <c r="B5" s="534" t="s">
        <v>473</v>
      </c>
      <c r="C5" s="537" t="s">
        <v>478</v>
      </c>
      <c r="D5" s="580" t="s">
        <v>479</v>
      </c>
      <c r="E5" s="537" t="s">
        <v>541</v>
      </c>
      <c r="F5" s="580" t="s">
        <v>542</v>
      </c>
      <c r="G5" s="537" t="s">
        <v>543</v>
      </c>
      <c r="H5" s="537" t="s">
        <v>544</v>
      </c>
      <c r="I5" s="116">
        <v>12828.419921875</v>
      </c>
      <c r="J5" s="116">
        <v>1</v>
      </c>
      <c r="K5" s="562">
        <v>12828.419921875</v>
      </c>
    </row>
    <row r="6" spans="1:11" ht="14.45" customHeight="1" x14ac:dyDescent="0.2">
      <c r="A6" s="540" t="s">
        <v>472</v>
      </c>
      <c r="B6" s="541" t="s">
        <v>473</v>
      </c>
      <c r="C6" s="544" t="s">
        <v>478</v>
      </c>
      <c r="D6" s="581" t="s">
        <v>479</v>
      </c>
      <c r="E6" s="544" t="s">
        <v>541</v>
      </c>
      <c r="F6" s="581" t="s">
        <v>542</v>
      </c>
      <c r="G6" s="544" t="s">
        <v>545</v>
      </c>
      <c r="H6" s="544" t="s">
        <v>546</v>
      </c>
      <c r="I6" s="582">
        <v>16250.2998046875</v>
      </c>
      <c r="J6" s="582">
        <v>3</v>
      </c>
      <c r="K6" s="583">
        <v>48750.8994140625</v>
      </c>
    </row>
    <row r="7" spans="1:11" ht="14.45" customHeight="1" x14ac:dyDescent="0.2">
      <c r="A7" s="540" t="s">
        <v>472</v>
      </c>
      <c r="B7" s="541" t="s">
        <v>473</v>
      </c>
      <c r="C7" s="544" t="s">
        <v>478</v>
      </c>
      <c r="D7" s="581" t="s">
        <v>479</v>
      </c>
      <c r="E7" s="544" t="s">
        <v>541</v>
      </c>
      <c r="F7" s="581" t="s">
        <v>542</v>
      </c>
      <c r="G7" s="544" t="s">
        <v>547</v>
      </c>
      <c r="H7" s="544" t="s">
        <v>548</v>
      </c>
      <c r="I7" s="582">
        <v>6413</v>
      </c>
      <c r="J7" s="582">
        <v>1</v>
      </c>
      <c r="K7" s="583">
        <v>6413</v>
      </c>
    </row>
    <row r="8" spans="1:11" ht="14.45" customHeight="1" x14ac:dyDescent="0.2">
      <c r="A8" s="540" t="s">
        <v>472</v>
      </c>
      <c r="B8" s="541" t="s">
        <v>473</v>
      </c>
      <c r="C8" s="544" t="s">
        <v>478</v>
      </c>
      <c r="D8" s="581" t="s">
        <v>479</v>
      </c>
      <c r="E8" s="544" t="s">
        <v>541</v>
      </c>
      <c r="F8" s="581" t="s">
        <v>542</v>
      </c>
      <c r="G8" s="544" t="s">
        <v>549</v>
      </c>
      <c r="H8" s="544" t="s">
        <v>550</v>
      </c>
      <c r="I8" s="582">
        <v>58080</v>
      </c>
      <c r="J8" s="582">
        <v>5</v>
      </c>
      <c r="K8" s="583">
        <v>290400</v>
      </c>
    </row>
    <row r="9" spans="1:11" ht="14.45" customHeight="1" x14ac:dyDescent="0.2">
      <c r="A9" s="540" t="s">
        <v>472</v>
      </c>
      <c r="B9" s="541" t="s">
        <v>473</v>
      </c>
      <c r="C9" s="544" t="s">
        <v>478</v>
      </c>
      <c r="D9" s="581" t="s">
        <v>479</v>
      </c>
      <c r="E9" s="544" t="s">
        <v>541</v>
      </c>
      <c r="F9" s="581" t="s">
        <v>542</v>
      </c>
      <c r="G9" s="544" t="s">
        <v>551</v>
      </c>
      <c r="H9" s="544" t="s">
        <v>552</v>
      </c>
      <c r="I9" s="582">
        <v>44932.56640625</v>
      </c>
      <c r="J9" s="582">
        <v>3</v>
      </c>
      <c r="K9" s="583">
        <v>134797.69921875</v>
      </c>
    </row>
    <row r="10" spans="1:11" ht="14.45" customHeight="1" x14ac:dyDescent="0.2">
      <c r="A10" s="540" t="s">
        <v>472</v>
      </c>
      <c r="B10" s="541" t="s">
        <v>473</v>
      </c>
      <c r="C10" s="544" t="s">
        <v>478</v>
      </c>
      <c r="D10" s="581" t="s">
        <v>479</v>
      </c>
      <c r="E10" s="544" t="s">
        <v>541</v>
      </c>
      <c r="F10" s="581" t="s">
        <v>542</v>
      </c>
      <c r="G10" s="544" t="s">
        <v>553</v>
      </c>
      <c r="H10" s="544" t="s">
        <v>554</v>
      </c>
      <c r="I10" s="582">
        <v>44932.458984375</v>
      </c>
      <c r="J10" s="582">
        <v>2</v>
      </c>
      <c r="K10" s="583">
        <v>89864.91796875</v>
      </c>
    </row>
    <row r="11" spans="1:11" ht="14.45" customHeight="1" x14ac:dyDescent="0.2">
      <c r="A11" s="540" t="s">
        <v>472</v>
      </c>
      <c r="B11" s="541" t="s">
        <v>473</v>
      </c>
      <c r="C11" s="544" t="s">
        <v>478</v>
      </c>
      <c r="D11" s="581" t="s">
        <v>479</v>
      </c>
      <c r="E11" s="544" t="s">
        <v>541</v>
      </c>
      <c r="F11" s="581" t="s">
        <v>542</v>
      </c>
      <c r="G11" s="544" t="s">
        <v>555</v>
      </c>
      <c r="H11" s="544" t="s">
        <v>556</v>
      </c>
      <c r="I11" s="582">
        <v>44932.53515625</v>
      </c>
      <c r="J11" s="582">
        <v>2</v>
      </c>
      <c r="K11" s="583">
        <v>89865.0703125</v>
      </c>
    </row>
    <row r="12" spans="1:11" ht="14.45" customHeight="1" x14ac:dyDescent="0.2">
      <c r="A12" s="540" t="s">
        <v>472</v>
      </c>
      <c r="B12" s="541" t="s">
        <v>473</v>
      </c>
      <c r="C12" s="544" t="s">
        <v>478</v>
      </c>
      <c r="D12" s="581" t="s">
        <v>479</v>
      </c>
      <c r="E12" s="544" t="s">
        <v>541</v>
      </c>
      <c r="F12" s="581" t="s">
        <v>542</v>
      </c>
      <c r="G12" s="544" t="s">
        <v>557</v>
      </c>
      <c r="H12" s="544" t="s">
        <v>558</v>
      </c>
      <c r="I12" s="582">
        <v>44932.294921875</v>
      </c>
      <c r="J12" s="582">
        <v>2</v>
      </c>
      <c r="K12" s="583">
        <v>89864.58984375</v>
      </c>
    </row>
    <row r="13" spans="1:11" ht="14.45" customHeight="1" x14ac:dyDescent="0.2">
      <c r="A13" s="540" t="s">
        <v>472</v>
      </c>
      <c r="B13" s="541" t="s">
        <v>473</v>
      </c>
      <c r="C13" s="544" t="s">
        <v>478</v>
      </c>
      <c r="D13" s="581" t="s">
        <v>479</v>
      </c>
      <c r="E13" s="544" t="s">
        <v>541</v>
      </c>
      <c r="F13" s="581" t="s">
        <v>542</v>
      </c>
      <c r="G13" s="544" t="s">
        <v>559</v>
      </c>
      <c r="H13" s="544" t="s">
        <v>560</v>
      </c>
      <c r="I13" s="582">
        <v>44932.53515625</v>
      </c>
      <c r="J13" s="582">
        <v>2</v>
      </c>
      <c r="K13" s="583">
        <v>89865.0703125</v>
      </c>
    </row>
    <row r="14" spans="1:11" ht="14.45" customHeight="1" x14ac:dyDescent="0.2">
      <c r="A14" s="540" t="s">
        <v>472</v>
      </c>
      <c r="B14" s="541" t="s">
        <v>473</v>
      </c>
      <c r="C14" s="544" t="s">
        <v>478</v>
      </c>
      <c r="D14" s="581" t="s">
        <v>479</v>
      </c>
      <c r="E14" s="544" t="s">
        <v>541</v>
      </c>
      <c r="F14" s="581" t="s">
        <v>542</v>
      </c>
      <c r="G14" s="544" t="s">
        <v>561</v>
      </c>
      <c r="H14" s="544" t="s">
        <v>562</v>
      </c>
      <c r="I14" s="582">
        <v>2905.2099609375</v>
      </c>
      <c r="J14" s="582">
        <v>1</v>
      </c>
      <c r="K14" s="583">
        <v>2905.2099609375</v>
      </c>
    </row>
    <row r="15" spans="1:11" ht="14.45" customHeight="1" x14ac:dyDescent="0.2">
      <c r="A15" s="540" t="s">
        <v>472</v>
      </c>
      <c r="B15" s="541" t="s">
        <v>473</v>
      </c>
      <c r="C15" s="544" t="s">
        <v>478</v>
      </c>
      <c r="D15" s="581" t="s">
        <v>479</v>
      </c>
      <c r="E15" s="544" t="s">
        <v>541</v>
      </c>
      <c r="F15" s="581" t="s">
        <v>542</v>
      </c>
      <c r="G15" s="544" t="s">
        <v>563</v>
      </c>
      <c r="H15" s="544" t="s">
        <v>564</v>
      </c>
      <c r="I15" s="582">
        <v>6971.77978515625</v>
      </c>
      <c r="J15" s="582">
        <v>1</v>
      </c>
      <c r="K15" s="583">
        <v>6971.77978515625</v>
      </c>
    </row>
    <row r="16" spans="1:11" ht="14.45" customHeight="1" x14ac:dyDescent="0.2">
      <c r="A16" s="540" t="s">
        <v>472</v>
      </c>
      <c r="B16" s="541" t="s">
        <v>473</v>
      </c>
      <c r="C16" s="544" t="s">
        <v>478</v>
      </c>
      <c r="D16" s="581" t="s">
        <v>479</v>
      </c>
      <c r="E16" s="544" t="s">
        <v>541</v>
      </c>
      <c r="F16" s="581" t="s">
        <v>542</v>
      </c>
      <c r="G16" s="544" t="s">
        <v>565</v>
      </c>
      <c r="H16" s="544" t="s">
        <v>566</v>
      </c>
      <c r="I16" s="582">
        <v>3100.929931640625</v>
      </c>
      <c r="J16" s="582">
        <v>2</v>
      </c>
      <c r="K16" s="583">
        <v>6201.85986328125</v>
      </c>
    </row>
    <row r="17" spans="1:11" ht="14.45" customHeight="1" x14ac:dyDescent="0.2">
      <c r="A17" s="540" t="s">
        <v>472</v>
      </c>
      <c r="B17" s="541" t="s">
        <v>473</v>
      </c>
      <c r="C17" s="544" t="s">
        <v>478</v>
      </c>
      <c r="D17" s="581" t="s">
        <v>479</v>
      </c>
      <c r="E17" s="544" t="s">
        <v>541</v>
      </c>
      <c r="F17" s="581" t="s">
        <v>542</v>
      </c>
      <c r="G17" s="544" t="s">
        <v>567</v>
      </c>
      <c r="H17" s="544" t="s">
        <v>568</v>
      </c>
      <c r="I17" s="582">
        <v>7502</v>
      </c>
      <c r="J17" s="582">
        <v>13</v>
      </c>
      <c r="K17" s="583">
        <v>97526</v>
      </c>
    </row>
    <row r="18" spans="1:11" ht="14.45" customHeight="1" x14ac:dyDescent="0.2">
      <c r="A18" s="540" t="s">
        <v>472</v>
      </c>
      <c r="B18" s="541" t="s">
        <v>473</v>
      </c>
      <c r="C18" s="544" t="s">
        <v>478</v>
      </c>
      <c r="D18" s="581" t="s">
        <v>479</v>
      </c>
      <c r="E18" s="544" t="s">
        <v>541</v>
      </c>
      <c r="F18" s="581" t="s">
        <v>542</v>
      </c>
      <c r="G18" s="544" t="s">
        <v>569</v>
      </c>
      <c r="H18" s="544" t="s">
        <v>570</v>
      </c>
      <c r="I18" s="582">
        <v>7502</v>
      </c>
      <c r="J18" s="582">
        <v>4</v>
      </c>
      <c r="K18" s="583">
        <v>30008</v>
      </c>
    </row>
    <row r="19" spans="1:11" ht="14.45" customHeight="1" x14ac:dyDescent="0.2">
      <c r="A19" s="540" t="s">
        <v>472</v>
      </c>
      <c r="B19" s="541" t="s">
        <v>473</v>
      </c>
      <c r="C19" s="544" t="s">
        <v>478</v>
      </c>
      <c r="D19" s="581" t="s">
        <v>479</v>
      </c>
      <c r="E19" s="544" t="s">
        <v>541</v>
      </c>
      <c r="F19" s="581" t="s">
        <v>542</v>
      </c>
      <c r="G19" s="544" t="s">
        <v>571</v>
      </c>
      <c r="H19" s="544" t="s">
        <v>572</v>
      </c>
      <c r="I19" s="582">
        <v>1165.22998046875</v>
      </c>
      <c r="J19" s="582">
        <v>6</v>
      </c>
      <c r="K19" s="583">
        <v>6991.3798828125</v>
      </c>
    </row>
    <row r="20" spans="1:11" ht="14.45" customHeight="1" x14ac:dyDescent="0.2">
      <c r="A20" s="540" t="s">
        <v>472</v>
      </c>
      <c r="B20" s="541" t="s">
        <v>473</v>
      </c>
      <c r="C20" s="544" t="s">
        <v>478</v>
      </c>
      <c r="D20" s="581" t="s">
        <v>479</v>
      </c>
      <c r="E20" s="544" t="s">
        <v>541</v>
      </c>
      <c r="F20" s="581" t="s">
        <v>542</v>
      </c>
      <c r="G20" s="544" t="s">
        <v>573</v>
      </c>
      <c r="H20" s="544" t="s">
        <v>574</v>
      </c>
      <c r="I20" s="582">
        <v>7562.5</v>
      </c>
      <c r="J20" s="582">
        <v>8</v>
      </c>
      <c r="K20" s="583">
        <v>60500</v>
      </c>
    </row>
    <row r="21" spans="1:11" ht="14.45" customHeight="1" x14ac:dyDescent="0.2">
      <c r="A21" s="540" t="s">
        <v>472</v>
      </c>
      <c r="B21" s="541" t="s">
        <v>473</v>
      </c>
      <c r="C21" s="544" t="s">
        <v>478</v>
      </c>
      <c r="D21" s="581" t="s">
        <v>479</v>
      </c>
      <c r="E21" s="544" t="s">
        <v>541</v>
      </c>
      <c r="F21" s="581" t="s">
        <v>542</v>
      </c>
      <c r="G21" s="544" t="s">
        <v>575</v>
      </c>
      <c r="H21" s="544" t="s">
        <v>576</v>
      </c>
      <c r="I21" s="582">
        <v>10043</v>
      </c>
      <c r="J21" s="582">
        <v>10</v>
      </c>
      <c r="K21" s="583">
        <v>100430</v>
      </c>
    </row>
    <row r="22" spans="1:11" ht="14.45" customHeight="1" x14ac:dyDescent="0.2">
      <c r="A22" s="540" t="s">
        <v>472</v>
      </c>
      <c r="B22" s="541" t="s">
        <v>473</v>
      </c>
      <c r="C22" s="544" t="s">
        <v>478</v>
      </c>
      <c r="D22" s="581" t="s">
        <v>479</v>
      </c>
      <c r="E22" s="544" t="s">
        <v>541</v>
      </c>
      <c r="F22" s="581" t="s">
        <v>542</v>
      </c>
      <c r="G22" s="544" t="s">
        <v>577</v>
      </c>
      <c r="H22" s="544" t="s">
        <v>578</v>
      </c>
      <c r="I22" s="582">
        <v>7562.5</v>
      </c>
      <c r="J22" s="582">
        <v>8</v>
      </c>
      <c r="K22" s="583">
        <v>60500</v>
      </c>
    </row>
    <row r="23" spans="1:11" ht="14.45" customHeight="1" x14ac:dyDescent="0.2">
      <c r="A23" s="540" t="s">
        <v>472</v>
      </c>
      <c r="B23" s="541" t="s">
        <v>473</v>
      </c>
      <c r="C23" s="544" t="s">
        <v>478</v>
      </c>
      <c r="D23" s="581" t="s">
        <v>479</v>
      </c>
      <c r="E23" s="544" t="s">
        <v>541</v>
      </c>
      <c r="F23" s="581" t="s">
        <v>542</v>
      </c>
      <c r="G23" s="544" t="s">
        <v>579</v>
      </c>
      <c r="H23" s="544" t="s">
        <v>580</v>
      </c>
      <c r="I23" s="582">
        <v>7986</v>
      </c>
      <c r="J23" s="582">
        <v>13</v>
      </c>
      <c r="K23" s="583">
        <v>103818</v>
      </c>
    </row>
    <row r="24" spans="1:11" ht="14.45" customHeight="1" x14ac:dyDescent="0.2">
      <c r="A24" s="540" t="s">
        <v>472</v>
      </c>
      <c r="B24" s="541" t="s">
        <v>473</v>
      </c>
      <c r="C24" s="544" t="s">
        <v>478</v>
      </c>
      <c r="D24" s="581" t="s">
        <v>479</v>
      </c>
      <c r="E24" s="544" t="s">
        <v>541</v>
      </c>
      <c r="F24" s="581" t="s">
        <v>542</v>
      </c>
      <c r="G24" s="544" t="s">
        <v>581</v>
      </c>
      <c r="H24" s="544" t="s">
        <v>582</v>
      </c>
      <c r="I24" s="582">
        <v>7986</v>
      </c>
      <c r="J24" s="582">
        <v>13</v>
      </c>
      <c r="K24" s="583">
        <v>103818</v>
      </c>
    </row>
    <row r="25" spans="1:11" ht="14.45" customHeight="1" x14ac:dyDescent="0.2">
      <c r="A25" s="540" t="s">
        <v>472</v>
      </c>
      <c r="B25" s="541" t="s">
        <v>473</v>
      </c>
      <c r="C25" s="544" t="s">
        <v>478</v>
      </c>
      <c r="D25" s="581" t="s">
        <v>479</v>
      </c>
      <c r="E25" s="544" t="s">
        <v>541</v>
      </c>
      <c r="F25" s="581" t="s">
        <v>542</v>
      </c>
      <c r="G25" s="544" t="s">
        <v>583</v>
      </c>
      <c r="H25" s="544" t="s">
        <v>584</v>
      </c>
      <c r="I25" s="582">
        <v>7781.68017578125</v>
      </c>
      <c r="J25" s="582">
        <v>2</v>
      </c>
      <c r="K25" s="583">
        <v>15563.3603515625</v>
      </c>
    </row>
    <row r="26" spans="1:11" ht="14.45" customHeight="1" x14ac:dyDescent="0.2">
      <c r="A26" s="540" t="s">
        <v>472</v>
      </c>
      <c r="B26" s="541" t="s">
        <v>473</v>
      </c>
      <c r="C26" s="544" t="s">
        <v>478</v>
      </c>
      <c r="D26" s="581" t="s">
        <v>479</v>
      </c>
      <c r="E26" s="544" t="s">
        <v>541</v>
      </c>
      <c r="F26" s="581" t="s">
        <v>542</v>
      </c>
      <c r="G26" s="544" t="s">
        <v>585</v>
      </c>
      <c r="H26" s="544" t="s">
        <v>586</v>
      </c>
      <c r="I26" s="582">
        <v>5203</v>
      </c>
      <c r="J26" s="582">
        <v>2</v>
      </c>
      <c r="K26" s="583">
        <v>10406</v>
      </c>
    </row>
    <row r="27" spans="1:11" ht="14.45" customHeight="1" x14ac:dyDescent="0.2">
      <c r="A27" s="540" t="s">
        <v>472</v>
      </c>
      <c r="B27" s="541" t="s">
        <v>473</v>
      </c>
      <c r="C27" s="544" t="s">
        <v>478</v>
      </c>
      <c r="D27" s="581" t="s">
        <v>479</v>
      </c>
      <c r="E27" s="544" t="s">
        <v>541</v>
      </c>
      <c r="F27" s="581" t="s">
        <v>542</v>
      </c>
      <c r="G27" s="544" t="s">
        <v>587</v>
      </c>
      <c r="H27" s="544" t="s">
        <v>588</v>
      </c>
      <c r="I27" s="582">
        <v>15984.099609375</v>
      </c>
      <c r="J27" s="582">
        <v>2</v>
      </c>
      <c r="K27" s="583">
        <v>31968.19921875</v>
      </c>
    </row>
    <row r="28" spans="1:11" ht="14.45" customHeight="1" x14ac:dyDescent="0.2">
      <c r="A28" s="540" t="s">
        <v>472</v>
      </c>
      <c r="B28" s="541" t="s">
        <v>473</v>
      </c>
      <c r="C28" s="544" t="s">
        <v>478</v>
      </c>
      <c r="D28" s="581" t="s">
        <v>479</v>
      </c>
      <c r="E28" s="544" t="s">
        <v>541</v>
      </c>
      <c r="F28" s="581" t="s">
        <v>542</v>
      </c>
      <c r="G28" s="544" t="s">
        <v>589</v>
      </c>
      <c r="H28" s="544" t="s">
        <v>590</v>
      </c>
      <c r="I28" s="582">
        <v>650.97998046875</v>
      </c>
      <c r="J28" s="582">
        <v>3</v>
      </c>
      <c r="K28" s="583">
        <v>1952.93994140625</v>
      </c>
    </row>
    <row r="29" spans="1:11" ht="14.45" customHeight="1" x14ac:dyDescent="0.2">
      <c r="A29" s="540" t="s">
        <v>472</v>
      </c>
      <c r="B29" s="541" t="s">
        <v>473</v>
      </c>
      <c r="C29" s="544" t="s">
        <v>478</v>
      </c>
      <c r="D29" s="581" t="s">
        <v>479</v>
      </c>
      <c r="E29" s="544" t="s">
        <v>541</v>
      </c>
      <c r="F29" s="581" t="s">
        <v>542</v>
      </c>
      <c r="G29" s="544" t="s">
        <v>591</v>
      </c>
      <c r="H29" s="544" t="s">
        <v>592</v>
      </c>
      <c r="I29" s="582">
        <v>1064.81005859375</v>
      </c>
      <c r="J29" s="582">
        <v>1</v>
      </c>
      <c r="K29" s="583">
        <v>1064.81005859375</v>
      </c>
    </row>
    <row r="30" spans="1:11" ht="14.45" customHeight="1" x14ac:dyDescent="0.2">
      <c r="A30" s="540" t="s">
        <v>472</v>
      </c>
      <c r="B30" s="541" t="s">
        <v>473</v>
      </c>
      <c r="C30" s="544" t="s">
        <v>478</v>
      </c>
      <c r="D30" s="581" t="s">
        <v>479</v>
      </c>
      <c r="E30" s="544" t="s">
        <v>541</v>
      </c>
      <c r="F30" s="581" t="s">
        <v>542</v>
      </c>
      <c r="G30" s="544" t="s">
        <v>593</v>
      </c>
      <c r="H30" s="544" t="s">
        <v>594</v>
      </c>
      <c r="I30" s="582">
        <v>10785.1298828125</v>
      </c>
      <c r="J30" s="582">
        <v>2</v>
      </c>
      <c r="K30" s="583">
        <v>21570.259765625</v>
      </c>
    </row>
    <row r="31" spans="1:11" ht="14.45" customHeight="1" x14ac:dyDescent="0.2">
      <c r="A31" s="540" t="s">
        <v>472</v>
      </c>
      <c r="B31" s="541" t="s">
        <v>473</v>
      </c>
      <c r="C31" s="544" t="s">
        <v>478</v>
      </c>
      <c r="D31" s="581" t="s">
        <v>479</v>
      </c>
      <c r="E31" s="544" t="s">
        <v>541</v>
      </c>
      <c r="F31" s="581" t="s">
        <v>542</v>
      </c>
      <c r="G31" s="544" t="s">
        <v>595</v>
      </c>
      <c r="H31" s="544" t="s">
        <v>596</v>
      </c>
      <c r="I31" s="582">
        <v>366.6300048828125</v>
      </c>
      <c r="J31" s="582">
        <v>10</v>
      </c>
      <c r="K31" s="583">
        <v>3666.300048828125</v>
      </c>
    </row>
    <row r="32" spans="1:11" ht="14.45" customHeight="1" x14ac:dyDescent="0.2">
      <c r="A32" s="540" t="s">
        <v>472</v>
      </c>
      <c r="B32" s="541" t="s">
        <v>473</v>
      </c>
      <c r="C32" s="544" t="s">
        <v>478</v>
      </c>
      <c r="D32" s="581" t="s">
        <v>479</v>
      </c>
      <c r="E32" s="544" t="s">
        <v>541</v>
      </c>
      <c r="F32" s="581" t="s">
        <v>542</v>
      </c>
      <c r="G32" s="544" t="s">
        <v>597</v>
      </c>
      <c r="H32" s="544" t="s">
        <v>598</v>
      </c>
      <c r="I32" s="582">
        <v>2214.300048828125</v>
      </c>
      <c r="J32" s="582">
        <v>2</v>
      </c>
      <c r="K32" s="583">
        <v>4428.60009765625</v>
      </c>
    </row>
    <row r="33" spans="1:11" ht="14.45" customHeight="1" x14ac:dyDescent="0.2">
      <c r="A33" s="540" t="s">
        <v>472</v>
      </c>
      <c r="B33" s="541" t="s">
        <v>473</v>
      </c>
      <c r="C33" s="544" t="s">
        <v>478</v>
      </c>
      <c r="D33" s="581" t="s">
        <v>479</v>
      </c>
      <c r="E33" s="544" t="s">
        <v>541</v>
      </c>
      <c r="F33" s="581" t="s">
        <v>542</v>
      </c>
      <c r="G33" s="544" t="s">
        <v>599</v>
      </c>
      <c r="H33" s="544" t="s">
        <v>600</v>
      </c>
      <c r="I33" s="582">
        <v>2214.300048828125</v>
      </c>
      <c r="J33" s="582">
        <v>2</v>
      </c>
      <c r="K33" s="583">
        <v>4428.60009765625</v>
      </c>
    </row>
    <row r="34" spans="1:11" ht="14.45" customHeight="1" x14ac:dyDescent="0.2">
      <c r="A34" s="540" t="s">
        <v>472</v>
      </c>
      <c r="B34" s="541" t="s">
        <v>473</v>
      </c>
      <c r="C34" s="544" t="s">
        <v>478</v>
      </c>
      <c r="D34" s="581" t="s">
        <v>479</v>
      </c>
      <c r="E34" s="544" t="s">
        <v>541</v>
      </c>
      <c r="F34" s="581" t="s">
        <v>542</v>
      </c>
      <c r="G34" s="544" t="s">
        <v>601</v>
      </c>
      <c r="H34" s="544" t="s">
        <v>602</v>
      </c>
      <c r="I34" s="582">
        <v>2817.22998046875</v>
      </c>
      <c r="J34" s="582">
        <v>1</v>
      </c>
      <c r="K34" s="583">
        <v>2817.22998046875</v>
      </c>
    </row>
    <row r="35" spans="1:11" ht="14.45" customHeight="1" x14ac:dyDescent="0.2">
      <c r="A35" s="540" t="s">
        <v>472</v>
      </c>
      <c r="B35" s="541" t="s">
        <v>473</v>
      </c>
      <c r="C35" s="544" t="s">
        <v>478</v>
      </c>
      <c r="D35" s="581" t="s">
        <v>479</v>
      </c>
      <c r="E35" s="544" t="s">
        <v>541</v>
      </c>
      <c r="F35" s="581" t="s">
        <v>542</v>
      </c>
      <c r="G35" s="544" t="s">
        <v>603</v>
      </c>
      <c r="H35" s="544" t="s">
        <v>604</v>
      </c>
      <c r="I35" s="582">
        <v>2816.8798828125</v>
      </c>
      <c r="J35" s="582">
        <v>1</v>
      </c>
      <c r="K35" s="583">
        <v>2816.8798828125</v>
      </c>
    </row>
    <row r="36" spans="1:11" ht="14.45" customHeight="1" x14ac:dyDescent="0.2">
      <c r="A36" s="540" t="s">
        <v>472</v>
      </c>
      <c r="B36" s="541" t="s">
        <v>473</v>
      </c>
      <c r="C36" s="544" t="s">
        <v>478</v>
      </c>
      <c r="D36" s="581" t="s">
        <v>479</v>
      </c>
      <c r="E36" s="544" t="s">
        <v>541</v>
      </c>
      <c r="F36" s="581" t="s">
        <v>542</v>
      </c>
      <c r="G36" s="544" t="s">
        <v>605</v>
      </c>
      <c r="H36" s="544" t="s">
        <v>606</v>
      </c>
      <c r="I36" s="582">
        <v>4345.419921875</v>
      </c>
      <c r="J36" s="582">
        <v>2</v>
      </c>
      <c r="K36" s="583">
        <v>8690.830078125</v>
      </c>
    </row>
    <row r="37" spans="1:11" ht="14.45" customHeight="1" x14ac:dyDescent="0.2">
      <c r="A37" s="540" t="s">
        <v>472</v>
      </c>
      <c r="B37" s="541" t="s">
        <v>473</v>
      </c>
      <c r="C37" s="544" t="s">
        <v>478</v>
      </c>
      <c r="D37" s="581" t="s">
        <v>479</v>
      </c>
      <c r="E37" s="544" t="s">
        <v>541</v>
      </c>
      <c r="F37" s="581" t="s">
        <v>542</v>
      </c>
      <c r="G37" s="544" t="s">
        <v>607</v>
      </c>
      <c r="H37" s="544" t="s">
        <v>608</v>
      </c>
      <c r="I37" s="582">
        <v>8143.2998046875</v>
      </c>
      <c r="J37" s="582">
        <v>1</v>
      </c>
      <c r="K37" s="583">
        <v>8143.2998046875</v>
      </c>
    </row>
    <row r="38" spans="1:11" ht="14.45" customHeight="1" x14ac:dyDescent="0.2">
      <c r="A38" s="540" t="s">
        <v>472</v>
      </c>
      <c r="B38" s="541" t="s">
        <v>473</v>
      </c>
      <c r="C38" s="544" t="s">
        <v>478</v>
      </c>
      <c r="D38" s="581" t="s">
        <v>479</v>
      </c>
      <c r="E38" s="544" t="s">
        <v>541</v>
      </c>
      <c r="F38" s="581" t="s">
        <v>542</v>
      </c>
      <c r="G38" s="544" t="s">
        <v>609</v>
      </c>
      <c r="H38" s="544" t="s">
        <v>610</v>
      </c>
      <c r="I38" s="582">
        <v>7756.10009765625</v>
      </c>
      <c r="J38" s="582">
        <v>1</v>
      </c>
      <c r="K38" s="583">
        <v>7756.10009765625</v>
      </c>
    </row>
    <row r="39" spans="1:11" ht="14.45" customHeight="1" x14ac:dyDescent="0.2">
      <c r="A39" s="540" t="s">
        <v>472</v>
      </c>
      <c r="B39" s="541" t="s">
        <v>473</v>
      </c>
      <c r="C39" s="544" t="s">
        <v>478</v>
      </c>
      <c r="D39" s="581" t="s">
        <v>479</v>
      </c>
      <c r="E39" s="544" t="s">
        <v>541</v>
      </c>
      <c r="F39" s="581" t="s">
        <v>542</v>
      </c>
      <c r="G39" s="544" t="s">
        <v>611</v>
      </c>
      <c r="H39" s="544" t="s">
        <v>612</v>
      </c>
      <c r="I39" s="582">
        <v>7659.2998046875</v>
      </c>
      <c r="J39" s="582">
        <v>1</v>
      </c>
      <c r="K39" s="583">
        <v>7659.2998046875</v>
      </c>
    </row>
    <row r="40" spans="1:11" ht="14.45" customHeight="1" x14ac:dyDescent="0.2">
      <c r="A40" s="540" t="s">
        <v>472</v>
      </c>
      <c r="B40" s="541" t="s">
        <v>473</v>
      </c>
      <c r="C40" s="544" t="s">
        <v>478</v>
      </c>
      <c r="D40" s="581" t="s">
        <v>479</v>
      </c>
      <c r="E40" s="544" t="s">
        <v>541</v>
      </c>
      <c r="F40" s="581" t="s">
        <v>542</v>
      </c>
      <c r="G40" s="544" t="s">
        <v>613</v>
      </c>
      <c r="H40" s="544" t="s">
        <v>614</v>
      </c>
      <c r="I40" s="582">
        <v>20328</v>
      </c>
      <c r="J40" s="582">
        <v>2</v>
      </c>
      <c r="K40" s="583">
        <v>40656</v>
      </c>
    </row>
    <row r="41" spans="1:11" ht="14.45" customHeight="1" x14ac:dyDescent="0.2">
      <c r="A41" s="540" t="s">
        <v>472</v>
      </c>
      <c r="B41" s="541" t="s">
        <v>473</v>
      </c>
      <c r="C41" s="544" t="s">
        <v>478</v>
      </c>
      <c r="D41" s="581" t="s">
        <v>479</v>
      </c>
      <c r="E41" s="544" t="s">
        <v>541</v>
      </c>
      <c r="F41" s="581" t="s">
        <v>542</v>
      </c>
      <c r="G41" s="544" t="s">
        <v>615</v>
      </c>
      <c r="H41" s="544" t="s">
        <v>616</v>
      </c>
      <c r="I41" s="582">
        <v>20328</v>
      </c>
      <c r="J41" s="582">
        <v>2</v>
      </c>
      <c r="K41" s="583">
        <v>40656</v>
      </c>
    </row>
    <row r="42" spans="1:11" ht="14.45" customHeight="1" x14ac:dyDescent="0.2">
      <c r="A42" s="540" t="s">
        <v>472</v>
      </c>
      <c r="B42" s="541" t="s">
        <v>473</v>
      </c>
      <c r="C42" s="544" t="s">
        <v>478</v>
      </c>
      <c r="D42" s="581" t="s">
        <v>479</v>
      </c>
      <c r="E42" s="544" t="s">
        <v>541</v>
      </c>
      <c r="F42" s="581" t="s">
        <v>542</v>
      </c>
      <c r="G42" s="544" t="s">
        <v>617</v>
      </c>
      <c r="H42" s="544" t="s">
        <v>618</v>
      </c>
      <c r="I42" s="582">
        <v>6897</v>
      </c>
      <c r="J42" s="582">
        <v>1</v>
      </c>
      <c r="K42" s="583">
        <v>6897</v>
      </c>
    </row>
    <row r="43" spans="1:11" ht="14.45" customHeight="1" x14ac:dyDescent="0.2">
      <c r="A43" s="540" t="s">
        <v>472</v>
      </c>
      <c r="B43" s="541" t="s">
        <v>473</v>
      </c>
      <c r="C43" s="544" t="s">
        <v>478</v>
      </c>
      <c r="D43" s="581" t="s">
        <v>479</v>
      </c>
      <c r="E43" s="544" t="s">
        <v>541</v>
      </c>
      <c r="F43" s="581" t="s">
        <v>542</v>
      </c>
      <c r="G43" s="544" t="s">
        <v>619</v>
      </c>
      <c r="H43" s="544" t="s">
        <v>620</v>
      </c>
      <c r="I43" s="582">
        <v>10807.7197265625</v>
      </c>
      <c r="J43" s="582">
        <v>1</v>
      </c>
      <c r="K43" s="583">
        <v>10807.7197265625</v>
      </c>
    </row>
    <row r="44" spans="1:11" ht="14.45" customHeight="1" x14ac:dyDescent="0.2">
      <c r="A44" s="540" t="s">
        <v>472</v>
      </c>
      <c r="B44" s="541" t="s">
        <v>473</v>
      </c>
      <c r="C44" s="544" t="s">
        <v>478</v>
      </c>
      <c r="D44" s="581" t="s">
        <v>479</v>
      </c>
      <c r="E44" s="544" t="s">
        <v>541</v>
      </c>
      <c r="F44" s="581" t="s">
        <v>542</v>
      </c>
      <c r="G44" s="544" t="s">
        <v>621</v>
      </c>
      <c r="H44" s="544" t="s">
        <v>622</v>
      </c>
      <c r="I44" s="582">
        <v>9438</v>
      </c>
      <c r="J44" s="582">
        <v>1</v>
      </c>
      <c r="K44" s="583">
        <v>9438</v>
      </c>
    </row>
    <row r="45" spans="1:11" ht="14.45" customHeight="1" x14ac:dyDescent="0.2">
      <c r="A45" s="540" t="s">
        <v>472</v>
      </c>
      <c r="B45" s="541" t="s">
        <v>473</v>
      </c>
      <c r="C45" s="544" t="s">
        <v>478</v>
      </c>
      <c r="D45" s="581" t="s">
        <v>479</v>
      </c>
      <c r="E45" s="544" t="s">
        <v>541</v>
      </c>
      <c r="F45" s="581" t="s">
        <v>542</v>
      </c>
      <c r="G45" s="544" t="s">
        <v>623</v>
      </c>
      <c r="H45" s="544" t="s">
        <v>624</v>
      </c>
      <c r="I45" s="582">
        <v>620.72998046875</v>
      </c>
      <c r="J45" s="582">
        <v>1</v>
      </c>
      <c r="K45" s="583">
        <v>620.72998046875</v>
      </c>
    </row>
    <row r="46" spans="1:11" ht="14.45" customHeight="1" x14ac:dyDescent="0.2">
      <c r="A46" s="540" t="s">
        <v>472</v>
      </c>
      <c r="B46" s="541" t="s">
        <v>473</v>
      </c>
      <c r="C46" s="544" t="s">
        <v>478</v>
      </c>
      <c r="D46" s="581" t="s">
        <v>479</v>
      </c>
      <c r="E46" s="544" t="s">
        <v>541</v>
      </c>
      <c r="F46" s="581" t="s">
        <v>542</v>
      </c>
      <c r="G46" s="544" t="s">
        <v>625</v>
      </c>
      <c r="H46" s="544" t="s">
        <v>626</v>
      </c>
      <c r="I46" s="582">
        <v>10563.2998046875</v>
      </c>
      <c r="J46" s="582">
        <v>3</v>
      </c>
      <c r="K46" s="583">
        <v>31689.900390625</v>
      </c>
    </row>
    <row r="47" spans="1:11" ht="14.45" customHeight="1" x14ac:dyDescent="0.2">
      <c r="A47" s="540" t="s">
        <v>472</v>
      </c>
      <c r="B47" s="541" t="s">
        <v>473</v>
      </c>
      <c r="C47" s="544" t="s">
        <v>478</v>
      </c>
      <c r="D47" s="581" t="s">
        <v>479</v>
      </c>
      <c r="E47" s="544" t="s">
        <v>541</v>
      </c>
      <c r="F47" s="581" t="s">
        <v>542</v>
      </c>
      <c r="G47" s="544" t="s">
        <v>627</v>
      </c>
      <c r="H47" s="544" t="s">
        <v>628</v>
      </c>
      <c r="I47" s="582">
        <v>2.8800000000000006E-2</v>
      </c>
      <c r="J47" s="582">
        <v>5000</v>
      </c>
      <c r="K47" s="583">
        <v>144.00000000000003</v>
      </c>
    </row>
    <row r="48" spans="1:11" ht="14.45" customHeight="1" x14ac:dyDescent="0.2">
      <c r="A48" s="540" t="s">
        <v>472</v>
      </c>
      <c r="B48" s="541" t="s">
        <v>473</v>
      </c>
      <c r="C48" s="544" t="s">
        <v>478</v>
      </c>
      <c r="D48" s="581" t="s">
        <v>479</v>
      </c>
      <c r="E48" s="544" t="s">
        <v>541</v>
      </c>
      <c r="F48" s="581" t="s">
        <v>542</v>
      </c>
      <c r="G48" s="544" t="s">
        <v>629</v>
      </c>
      <c r="H48" s="544" t="s">
        <v>630</v>
      </c>
      <c r="I48" s="582">
        <v>2214.300048828125</v>
      </c>
      <c r="J48" s="582">
        <v>19</v>
      </c>
      <c r="K48" s="583">
        <v>42071.7001953125</v>
      </c>
    </row>
    <row r="49" spans="1:11" ht="14.45" customHeight="1" x14ac:dyDescent="0.2">
      <c r="A49" s="540" t="s">
        <v>472</v>
      </c>
      <c r="B49" s="541" t="s">
        <v>473</v>
      </c>
      <c r="C49" s="544" t="s">
        <v>478</v>
      </c>
      <c r="D49" s="581" t="s">
        <v>479</v>
      </c>
      <c r="E49" s="544" t="s">
        <v>541</v>
      </c>
      <c r="F49" s="581" t="s">
        <v>542</v>
      </c>
      <c r="G49" s="544" t="s">
        <v>631</v>
      </c>
      <c r="H49" s="544" t="s">
        <v>632</v>
      </c>
      <c r="I49" s="582">
        <v>2214.300048828125</v>
      </c>
      <c r="J49" s="582">
        <v>15</v>
      </c>
      <c r="K49" s="583">
        <v>33214.50048828125</v>
      </c>
    </row>
    <row r="50" spans="1:11" ht="14.45" customHeight="1" x14ac:dyDescent="0.2">
      <c r="A50" s="540" t="s">
        <v>472</v>
      </c>
      <c r="B50" s="541" t="s">
        <v>473</v>
      </c>
      <c r="C50" s="544" t="s">
        <v>478</v>
      </c>
      <c r="D50" s="581" t="s">
        <v>479</v>
      </c>
      <c r="E50" s="544" t="s">
        <v>541</v>
      </c>
      <c r="F50" s="581" t="s">
        <v>542</v>
      </c>
      <c r="G50" s="544" t="s">
        <v>633</v>
      </c>
      <c r="H50" s="544" t="s">
        <v>634</v>
      </c>
      <c r="I50" s="582">
        <v>113.76057614773825</v>
      </c>
      <c r="J50" s="582">
        <v>75</v>
      </c>
      <c r="K50" s="583">
        <v>8228.6193334760046</v>
      </c>
    </row>
    <row r="51" spans="1:11" ht="14.45" customHeight="1" x14ac:dyDescent="0.2">
      <c r="A51" s="540" t="s">
        <v>472</v>
      </c>
      <c r="B51" s="541" t="s">
        <v>473</v>
      </c>
      <c r="C51" s="544" t="s">
        <v>478</v>
      </c>
      <c r="D51" s="581" t="s">
        <v>479</v>
      </c>
      <c r="E51" s="544" t="s">
        <v>541</v>
      </c>
      <c r="F51" s="581" t="s">
        <v>542</v>
      </c>
      <c r="G51" s="544" t="s">
        <v>635</v>
      </c>
      <c r="H51" s="544" t="s">
        <v>636</v>
      </c>
      <c r="I51" s="582">
        <v>1850.0899658203125</v>
      </c>
      <c r="J51" s="582">
        <v>15</v>
      </c>
      <c r="K51" s="583">
        <v>27751.349609375</v>
      </c>
    </row>
    <row r="52" spans="1:11" ht="14.45" customHeight="1" x14ac:dyDescent="0.2">
      <c r="A52" s="540" t="s">
        <v>472</v>
      </c>
      <c r="B52" s="541" t="s">
        <v>473</v>
      </c>
      <c r="C52" s="544" t="s">
        <v>478</v>
      </c>
      <c r="D52" s="581" t="s">
        <v>479</v>
      </c>
      <c r="E52" s="544" t="s">
        <v>541</v>
      </c>
      <c r="F52" s="581" t="s">
        <v>542</v>
      </c>
      <c r="G52" s="544" t="s">
        <v>637</v>
      </c>
      <c r="H52" s="544" t="s">
        <v>638</v>
      </c>
      <c r="I52" s="582">
        <v>32640</v>
      </c>
      <c r="J52" s="582">
        <v>45</v>
      </c>
      <c r="K52" s="583">
        <v>1468800</v>
      </c>
    </row>
    <row r="53" spans="1:11" ht="14.45" customHeight="1" x14ac:dyDescent="0.2">
      <c r="A53" s="540" t="s">
        <v>472</v>
      </c>
      <c r="B53" s="541" t="s">
        <v>473</v>
      </c>
      <c r="C53" s="544" t="s">
        <v>478</v>
      </c>
      <c r="D53" s="581" t="s">
        <v>479</v>
      </c>
      <c r="E53" s="544" t="s">
        <v>541</v>
      </c>
      <c r="F53" s="581" t="s">
        <v>542</v>
      </c>
      <c r="G53" s="544" t="s">
        <v>639</v>
      </c>
      <c r="H53" s="544" t="s">
        <v>640</v>
      </c>
      <c r="I53" s="582">
        <v>663.09747314453125</v>
      </c>
      <c r="J53" s="582">
        <v>3</v>
      </c>
      <c r="K53" s="583">
        <v>1989.2899169921875</v>
      </c>
    </row>
    <row r="54" spans="1:11" ht="14.45" customHeight="1" x14ac:dyDescent="0.2">
      <c r="A54" s="540" t="s">
        <v>472</v>
      </c>
      <c r="B54" s="541" t="s">
        <v>473</v>
      </c>
      <c r="C54" s="544" t="s">
        <v>478</v>
      </c>
      <c r="D54" s="581" t="s">
        <v>479</v>
      </c>
      <c r="E54" s="544" t="s">
        <v>541</v>
      </c>
      <c r="F54" s="581" t="s">
        <v>542</v>
      </c>
      <c r="G54" s="544" t="s">
        <v>641</v>
      </c>
      <c r="H54" s="544" t="s">
        <v>642</v>
      </c>
      <c r="I54" s="582">
        <v>196.625</v>
      </c>
      <c r="J54" s="582">
        <v>6</v>
      </c>
      <c r="K54" s="583">
        <v>1179.75</v>
      </c>
    </row>
    <row r="55" spans="1:11" ht="14.45" customHeight="1" x14ac:dyDescent="0.2">
      <c r="A55" s="540" t="s">
        <v>472</v>
      </c>
      <c r="B55" s="541" t="s">
        <v>473</v>
      </c>
      <c r="C55" s="544" t="s">
        <v>478</v>
      </c>
      <c r="D55" s="581" t="s">
        <v>479</v>
      </c>
      <c r="E55" s="544" t="s">
        <v>541</v>
      </c>
      <c r="F55" s="581" t="s">
        <v>542</v>
      </c>
      <c r="G55" s="544" t="s">
        <v>643</v>
      </c>
      <c r="H55" s="544" t="s">
        <v>644</v>
      </c>
      <c r="I55" s="582">
        <v>2214.300048828125</v>
      </c>
      <c r="J55" s="582">
        <v>13</v>
      </c>
      <c r="K55" s="583">
        <v>28785.900390625</v>
      </c>
    </row>
    <row r="56" spans="1:11" ht="14.45" customHeight="1" x14ac:dyDescent="0.2">
      <c r="A56" s="540" t="s">
        <v>472</v>
      </c>
      <c r="B56" s="541" t="s">
        <v>473</v>
      </c>
      <c r="C56" s="544" t="s">
        <v>478</v>
      </c>
      <c r="D56" s="581" t="s">
        <v>479</v>
      </c>
      <c r="E56" s="544" t="s">
        <v>541</v>
      </c>
      <c r="F56" s="581" t="s">
        <v>542</v>
      </c>
      <c r="G56" s="544" t="s">
        <v>645</v>
      </c>
      <c r="H56" s="544" t="s">
        <v>646</v>
      </c>
      <c r="I56" s="582">
        <v>1983.18994140625</v>
      </c>
      <c r="J56" s="582">
        <v>1</v>
      </c>
      <c r="K56" s="583">
        <v>1983.18994140625</v>
      </c>
    </row>
    <row r="57" spans="1:11" ht="14.45" customHeight="1" x14ac:dyDescent="0.2">
      <c r="A57" s="540" t="s">
        <v>472</v>
      </c>
      <c r="B57" s="541" t="s">
        <v>473</v>
      </c>
      <c r="C57" s="544" t="s">
        <v>478</v>
      </c>
      <c r="D57" s="581" t="s">
        <v>479</v>
      </c>
      <c r="E57" s="544" t="s">
        <v>541</v>
      </c>
      <c r="F57" s="581" t="s">
        <v>542</v>
      </c>
      <c r="G57" s="544" t="s">
        <v>647</v>
      </c>
      <c r="H57" s="544" t="s">
        <v>648</v>
      </c>
      <c r="I57" s="582">
        <v>2214.300048828125</v>
      </c>
      <c r="J57" s="582">
        <v>13</v>
      </c>
      <c r="K57" s="583">
        <v>28785.900390625</v>
      </c>
    </row>
    <row r="58" spans="1:11" ht="14.45" customHeight="1" x14ac:dyDescent="0.2">
      <c r="A58" s="540" t="s">
        <v>472</v>
      </c>
      <c r="B58" s="541" t="s">
        <v>473</v>
      </c>
      <c r="C58" s="544" t="s">
        <v>478</v>
      </c>
      <c r="D58" s="581" t="s">
        <v>479</v>
      </c>
      <c r="E58" s="544" t="s">
        <v>541</v>
      </c>
      <c r="F58" s="581" t="s">
        <v>542</v>
      </c>
      <c r="G58" s="544" t="s">
        <v>649</v>
      </c>
      <c r="H58" s="544" t="s">
        <v>650</v>
      </c>
      <c r="I58" s="582">
        <v>2214.300048828125</v>
      </c>
      <c r="J58" s="582">
        <v>1</v>
      </c>
      <c r="K58" s="583">
        <v>2214.300048828125</v>
      </c>
    </row>
    <row r="59" spans="1:11" ht="14.45" customHeight="1" x14ac:dyDescent="0.2">
      <c r="A59" s="540" t="s">
        <v>472</v>
      </c>
      <c r="B59" s="541" t="s">
        <v>473</v>
      </c>
      <c r="C59" s="544" t="s">
        <v>478</v>
      </c>
      <c r="D59" s="581" t="s">
        <v>479</v>
      </c>
      <c r="E59" s="544" t="s">
        <v>541</v>
      </c>
      <c r="F59" s="581" t="s">
        <v>542</v>
      </c>
      <c r="G59" s="544" t="s">
        <v>651</v>
      </c>
      <c r="H59" s="544" t="s">
        <v>652</v>
      </c>
      <c r="I59" s="582">
        <v>2064.260009765625</v>
      </c>
      <c r="J59" s="582">
        <v>2</v>
      </c>
      <c r="K59" s="583">
        <v>4128.52001953125</v>
      </c>
    </row>
    <row r="60" spans="1:11" ht="14.45" customHeight="1" x14ac:dyDescent="0.2">
      <c r="A60" s="540" t="s">
        <v>472</v>
      </c>
      <c r="B60" s="541" t="s">
        <v>473</v>
      </c>
      <c r="C60" s="544" t="s">
        <v>478</v>
      </c>
      <c r="D60" s="581" t="s">
        <v>479</v>
      </c>
      <c r="E60" s="544" t="s">
        <v>541</v>
      </c>
      <c r="F60" s="581" t="s">
        <v>542</v>
      </c>
      <c r="G60" s="544" t="s">
        <v>653</v>
      </c>
      <c r="H60" s="544" t="s">
        <v>654</v>
      </c>
      <c r="I60" s="582">
        <v>2064.260009765625</v>
      </c>
      <c r="J60" s="582">
        <v>2</v>
      </c>
      <c r="K60" s="583">
        <v>4128.52001953125</v>
      </c>
    </row>
    <row r="61" spans="1:11" ht="14.45" customHeight="1" x14ac:dyDescent="0.2">
      <c r="A61" s="540" t="s">
        <v>472</v>
      </c>
      <c r="B61" s="541" t="s">
        <v>473</v>
      </c>
      <c r="C61" s="544" t="s">
        <v>478</v>
      </c>
      <c r="D61" s="581" t="s">
        <v>479</v>
      </c>
      <c r="E61" s="544" t="s">
        <v>541</v>
      </c>
      <c r="F61" s="581" t="s">
        <v>542</v>
      </c>
      <c r="G61" s="544" t="s">
        <v>655</v>
      </c>
      <c r="H61" s="544" t="s">
        <v>656</v>
      </c>
      <c r="I61" s="582">
        <v>5929</v>
      </c>
      <c r="J61" s="582">
        <v>4</v>
      </c>
      <c r="K61" s="583">
        <v>23716</v>
      </c>
    </row>
    <row r="62" spans="1:11" ht="14.45" customHeight="1" x14ac:dyDescent="0.2">
      <c r="A62" s="540" t="s">
        <v>472</v>
      </c>
      <c r="B62" s="541" t="s">
        <v>473</v>
      </c>
      <c r="C62" s="544" t="s">
        <v>478</v>
      </c>
      <c r="D62" s="581" t="s">
        <v>479</v>
      </c>
      <c r="E62" s="544" t="s">
        <v>541</v>
      </c>
      <c r="F62" s="581" t="s">
        <v>542</v>
      </c>
      <c r="G62" s="544" t="s">
        <v>657</v>
      </c>
      <c r="H62" s="544" t="s">
        <v>658</v>
      </c>
      <c r="I62" s="582">
        <v>5929</v>
      </c>
      <c r="J62" s="582">
        <v>4</v>
      </c>
      <c r="K62" s="583">
        <v>23716</v>
      </c>
    </row>
    <row r="63" spans="1:11" ht="14.45" customHeight="1" x14ac:dyDescent="0.2">
      <c r="A63" s="540" t="s">
        <v>472</v>
      </c>
      <c r="B63" s="541" t="s">
        <v>473</v>
      </c>
      <c r="C63" s="544" t="s">
        <v>478</v>
      </c>
      <c r="D63" s="581" t="s">
        <v>479</v>
      </c>
      <c r="E63" s="544" t="s">
        <v>541</v>
      </c>
      <c r="F63" s="581" t="s">
        <v>542</v>
      </c>
      <c r="G63" s="544" t="s">
        <v>659</v>
      </c>
      <c r="H63" s="544" t="s">
        <v>660</v>
      </c>
      <c r="I63" s="582">
        <v>3993</v>
      </c>
      <c r="J63" s="582">
        <v>1</v>
      </c>
      <c r="K63" s="583">
        <v>3993</v>
      </c>
    </row>
    <row r="64" spans="1:11" ht="14.45" customHeight="1" x14ac:dyDescent="0.2">
      <c r="A64" s="540" t="s">
        <v>472</v>
      </c>
      <c r="B64" s="541" t="s">
        <v>473</v>
      </c>
      <c r="C64" s="544" t="s">
        <v>478</v>
      </c>
      <c r="D64" s="581" t="s">
        <v>479</v>
      </c>
      <c r="E64" s="544" t="s">
        <v>541</v>
      </c>
      <c r="F64" s="581" t="s">
        <v>542</v>
      </c>
      <c r="G64" s="544" t="s">
        <v>661</v>
      </c>
      <c r="H64" s="544" t="s">
        <v>662</v>
      </c>
      <c r="I64" s="582">
        <v>3993</v>
      </c>
      <c r="J64" s="582">
        <v>1</v>
      </c>
      <c r="K64" s="583">
        <v>3993</v>
      </c>
    </row>
    <row r="65" spans="1:11" ht="14.45" customHeight="1" x14ac:dyDescent="0.2">
      <c r="A65" s="540" t="s">
        <v>472</v>
      </c>
      <c r="B65" s="541" t="s">
        <v>473</v>
      </c>
      <c r="C65" s="544" t="s">
        <v>478</v>
      </c>
      <c r="D65" s="581" t="s">
        <v>479</v>
      </c>
      <c r="E65" s="544" t="s">
        <v>541</v>
      </c>
      <c r="F65" s="581" t="s">
        <v>542</v>
      </c>
      <c r="G65" s="544" t="s">
        <v>663</v>
      </c>
      <c r="H65" s="544" t="s">
        <v>664</v>
      </c>
      <c r="I65" s="582">
        <v>712.69000244140625</v>
      </c>
      <c r="J65" s="582">
        <v>25</v>
      </c>
      <c r="K65" s="583">
        <v>17817.249755859375</v>
      </c>
    </row>
    <row r="66" spans="1:11" ht="14.45" customHeight="1" x14ac:dyDescent="0.2">
      <c r="A66" s="540" t="s">
        <v>472</v>
      </c>
      <c r="B66" s="541" t="s">
        <v>473</v>
      </c>
      <c r="C66" s="544" t="s">
        <v>478</v>
      </c>
      <c r="D66" s="581" t="s">
        <v>479</v>
      </c>
      <c r="E66" s="544" t="s">
        <v>541</v>
      </c>
      <c r="F66" s="581" t="s">
        <v>542</v>
      </c>
      <c r="G66" s="544" t="s">
        <v>665</v>
      </c>
      <c r="H66" s="544" t="s">
        <v>666</v>
      </c>
      <c r="I66" s="582">
        <v>1158.699951171875</v>
      </c>
      <c r="J66" s="582">
        <v>5</v>
      </c>
      <c r="K66" s="583">
        <v>5793.47998046875</v>
      </c>
    </row>
    <row r="67" spans="1:11" ht="14.45" customHeight="1" x14ac:dyDescent="0.2">
      <c r="A67" s="540" t="s">
        <v>472</v>
      </c>
      <c r="B67" s="541" t="s">
        <v>473</v>
      </c>
      <c r="C67" s="544" t="s">
        <v>478</v>
      </c>
      <c r="D67" s="581" t="s">
        <v>479</v>
      </c>
      <c r="E67" s="544" t="s">
        <v>541</v>
      </c>
      <c r="F67" s="581" t="s">
        <v>542</v>
      </c>
      <c r="G67" s="544" t="s">
        <v>667</v>
      </c>
      <c r="H67" s="544" t="s">
        <v>668</v>
      </c>
      <c r="I67" s="582">
        <v>2752.75</v>
      </c>
      <c r="J67" s="582">
        <v>3</v>
      </c>
      <c r="K67" s="583">
        <v>8258.25</v>
      </c>
    </row>
    <row r="68" spans="1:11" ht="14.45" customHeight="1" x14ac:dyDescent="0.2">
      <c r="A68" s="540" t="s">
        <v>472</v>
      </c>
      <c r="B68" s="541" t="s">
        <v>473</v>
      </c>
      <c r="C68" s="544" t="s">
        <v>478</v>
      </c>
      <c r="D68" s="581" t="s">
        <v>479</v>
      </c>
      <c r="E68" s="544" t="s">
        <v>541</v>
      </c>
      <c r="F68" s="581" t="s">
        <v>542</v>
      </c>
      <c r="G68" s="544" t="s">
        <v>669</v>
      </c>
      <c r="H68" s="544" t="s">
        <v>670</v>
      </c>
      <c r="I68" s="582">
        <v>3363.800048828125</v>
      </c>
      <c r="J68" s="582">
        <v>4</v>
      </c>
      <c r="K68" s="583">
        <v>13455.2001953125</v>
      </c>
    </row>
    <row r="69" spans="1:11" ht="14.45" customHeight="1" x14ac:dyDescent="0.2">
      <c r="A69" s="540" t="s">
        <v>472</v>
      </c>
      <c r="B69" s="541" t="s">
        <v>473</v>
      </c>
      <c r="C69" s="544" t="s">
        <v>478</v>
      </c>
      <c r="D69" s="581" t="s">
        <v>479</v>
      </c>
      <c r="E69" s="544" t="s">
        <v>541</v>
      </c>
      <c r="F69" s="581" t="s">
        <v>542</v>
      </c>
      <c r="G69" s="544" t="s">
        <v>671</v>
      </c>
      <c r="H69" s="544" t="s">
        <v>672</v>
      </c>
      <c r="I69" s="582">
        <v>2214.300048828125</v>
      </c>
      <c r="J69" s="582">
        <v>2</v>
      </c>
      <c r="K69" s="583">
        <v>4428.60009765625</v>
      </c>
    </row>
    <row r="70" spans="1:11" ht="14.45" customHeight="1" x14ac:dyDescent="0.2">
      <c r="A70" s="540" t="s">
        <v>472</v>
      </c>
      <c r="B70" s="541" t="s">
        <v>473</v>
      </c>
      <c r="C70" s="544" t="s">
        <v>478</v>
      </c>
      <c r="D70" s="581" t="s">
        <v>479</v>
      </c>
      <c r="E70" s="544" t="s">
        <v>541</v>
      </c>
      <c r="F70" s="581" t="s">
        <v>542</v>
      </c>
      <c r="G70" s="544" t="s">
        <v>673</v>
      </c>
      <c r="H70" s="544" t="s">
        <v>674</v>
      </c>
      <c r="I70" s="582">
        <v>2214.300048828125</v>
      </c>
      <c r="J70" s="582">
        <v>3</v>
      </c>
      <c r="K70" s="583">
        <v>6642.89990234375</v>
      </c>
    </row>
    <row r="71" spans="1:11" ht="14.45" customHeight="1" x14ac:dyDescent="0.2">
      <c r="A71" s="540" t="s">
        <v>472</v>
      </c>
      <c r="B71" s="541" t="s">
        <v>473</v>
      </c>
      <c r="C71" s="544" t="s">
        <v>478</v>
      </c>
      <c r="D71" s="581" t="s">
        <v>479</v>
      </c>
      <c r="E71" s="544" t="s">
        <v>541</v>
      </c>
      <c r="F71" s="581" t="s">
        <v>542</v>
      </c>
      <c r="G71" s="544" t="s">
        <v>675</v>
      </c>
      <c r="H71" s="544" t="s">
        <v>676</v>
      </c>
      <c r="I71" s="582">
        <v>2214.300048828125</v>
      </c>
      <c r="J71" s="582">
        <v>2</v>
      </c>
      <c r="K71" s="583">
        <v>4428.60009765625</v>
      </c>
    </row>
    <row r="72" spans="1:11" ht="14.45" customHeight="1" x14ac:dyDescent="0.2">
      <c r="A72" s="540" t="s">
        <v>472</v>
      </c>
      <c r="B72" s="541" t="s">
        <v>473</v>
      </c>
      <c r="C72" s="544" t="s">
        <v>478</v>
      </c>
      <c r="D72" s="581" t="s">
        <v>479</v>
      </c>
      <c r="E72" s="544" t="s">
        <v>541</v>
      </c>
      <c r="F72" s="581" t="s">
        <v>542</v>
      </c>
      <c r="G72" s="544" t="s">
        <v>677</v>
      </c>
      <c r="H72" s="544" t="s">
        <v>678</v>
      </c>
      <c r="I72" s="582">
        <v>2214.300048828125</v>
      </c>
      <c r="J72" s="582">
        <v>2</v>
      </c>
      <c r="K72" s="583">
        <v>4428.60009765625</v>
      </c>
    </row>
    <row r="73" spans="1:11" ht="14.45" customHeight="1" x14ac:dyDescent="0.2">
      <c r="A73" s="540" t="s">
        <v>472</v>
      </c>
      <c r="B73" s="541" t="s">
        <v>473</v>
      </c>
      <c r="C73" s="544" t="s">
        <v>478</v>
      </c>
      <c r="D73" s="581" t="s">
        <v>479</v>
      </c>
      <c r="E73" s="544" t="s">
        <v>541</v>
      </c>
      <c r="F73" s="581" t="s">
        <v>542</v>
      </c>
      <c r="G73" s="544" t="s">
        <v>679</v>
      </c>
      <c r="H73" s="544" t="s">
        <v>680</v>
      </c>
      <c r="I73" s="582">
        <v>2214.300048828125</v>
      </c>
      <c r="J73" s="582">
        <v>3</v>
      </c>
      <c r="K73" s="583">
        <v>6642.900146484375</v>
      </c>
    </row>
    <row r="74" spans="1:11" ht="14.45" customHeight="1" x14ac:dyDescent="0.2">
      <c r="A74" s="540" t="s">
        <v>472</v>
      </c>
      <c r="B74" s="541" t="s">
        <v>473</v>
      </c>
      <c r="C74" s="544" t="s">
        <v>478</v>
      </c>
      <c r="D74" s="581" t="s">
        <v>479</v>
      </c>
      <c r="E74" s="544" t="s">
        <v>541</v>
      </c>
      <c r="F74" s="581" t="s">
        <v>542</v>
      </c>
      <c r="G74" s="544" t="s">
        <v>681</v>
      </c>
      <c r="H74" s="544" t="s">
        <v>682</v>
      </c>
      <c r="I74" s="582">
        <v>2214.300048828125</v>
      </c>
      <c r="J74" s="582">
        <v>4</v>
      </c>
      <c r="K74" s="583">
        <v>8857.2001953125</v>
      </c>
    </row>
    <row r="75" spans="1:11" ht="14.45" customHeight="1" x14ac:dyDescent="0.2">
      <c r="A75" s="540" t="s">
        <v>472</v>
      </c>
      <c r="B75" s="541" t="s">
        <v>473</v>
      </c>
      <c r="C75" s="544" t="s">
        <v>478</v>
      </c>
      <c r="D75" s="581" t="s">
        <v>479</v>
      </c>
      <c r="E75" s="544" t="s">
        <v>541</v>
      </c>
      <c r="F75" s="581" t="s">
        <v>542</v>
      </c>
      <c r="G75" s="544" t="s">
        <v>683</v>
      </c>
      <c r="H75" s="544" t="s">
        <v>684</v>
      </c>
      <c r="I75" s="582">
        <v>2214.300048828125</v>
      </c>
      <c r="J75" s="582">
        <v>2</v>
      </c>
      <c r="K75" s="583">
        <v>4428.60009765625</v>
      </c>
    </row>
    <row r="76" spans="1:11" ht="14.45" customHeight="1" x14ac:dyDescent="0.2">
      <c r="A76" s="540" t="s">
        <v>472</v>
      </c>
      <c r="B76" s="541" t="s">
        <v>473</v>
      </c>
      <c r="C76" s="544" t="s">
        <v>478</v>
      </c>
      <c r="D76" s="581" t="s">
        <v>479</v>
      </c>
      <c r="E76" s="544" t="s">
        <v>541</v>
      </c>
      <c r="F76" s="581" t="s">
        <v>542</v>
      </c>
      <c r="G76" s="544" t="s">
        <v>685</v>
      </c>
      <c r="H76" s="544" t="s">
        <v>686</v>
      </c>
      <c r="I76" s="582">
        <v>2064.260009765625</v>
      </c>
      <c r="J76" s="582">
        <v>2</v>
      </c>
      <c r="K76" s="583">
        <v>4128.52001953125</v>
      </c>
    </row>
    <row r="77" spans="1:11" ht="14.45" customHeight="1" x14ac:dyDescent="0.2">
      <c r="A77" s="540" t="s">
        <v>472</v>
      </c>
      <c r="B77" s="541" t="s">
        <v>473</v>
      </c>
      <c r="C77" s="544" t="s">
        <v>478</v>
      </c>
      <c r="D77" s="581" t="s">
        <v>479</v>
      </c>
      <c r="E77" s="544" t="s">
        <v>541</v>
      </c>
      <c r="F77" s="581" t="s">
        <v>542</v>
      </c>
      <c r="G77" s="544" t="s">
        <v>687</v>
      </c>
      <c r="H77" s="544" t="s">
        <v>688</v>
      </c>
      <c r="I77" s="582">
        <v>1983.68994140625</v>
      </c>
      <c r="J77" s="582">
        <v>2</v>
      </c>
      <c r="K77" s="583">
        <v>3967.3701171875</v>
      </c>
    </row>
    <row r="78" spans="1:11" ht="14.45" customHeight="1" x14ac:dyDescent="0.2">
      <c r="A78" s="540" t="s">
        <v>472</v>
      </c>
      <c r="B78" s="541" t="s">
        <v>473</v>
      </c>
      <c r="C78" s="544" t="s">
        <v>478</v>
      </c>
      <c r="D78" s="581" t="s">
        <v>479</v>
      </c>
      <c r="E78" s="544" t="s">
        <v>541</v>
      </c>
      <c r="F78" s="581" t="s">
        <v>542</v>
      </c>
      <c r="G78" s="544" t="s">
        <v>689</v>
      </c>
      <c r="H78" s="544" t="s">
        <v>690</v>
      </c>
      <c r="I78" s="582">
        <v>2064.260009765625</v>
      </c>
      <c r="J78" s="582">
        <v>2</v>
      </c>
      <c r="K78" s="583">
        <v>4128.52001953125</v>
      </c>
    </row>
    <row r="79" spans="1:11" ht="14.45" customHeight="1" x14ac:dyDescent="0.2">
      <c r="A79" s="540" t="s">
        <v>472</v>
      </c>
      <c r="B79" s="541" t="s">
        <v>473</v>
      </c>
      <c r="C79" s="544" t="s">
        <v>478</v>
      </c>
      <c r="D79" s="581" t="s">
        <v>479</v>
      </c>
      <c r="E79" s="544" t="s">
        <v>541</v>
      </c>
      <c r="F79" s="581" t="s">
        <v>542</v>
      </c>
      <c r="G79" s="544" t="s">
        <v>691</v>
      </c>
      <c r="H79" s="544" t="s">
        <v>692</v>
      </c>
      <c r="I79" s="582">
        <v>2214.300048828125</v>
      </c>
      <c r="J79" s="582">
        <v>5</v>
      </c>
      <c r="K79" s="583">
        <v>11071.500244140625</v>
      </c>
    </row>
    <row r="80" spans="1:11" ht="14.45" customHeight="1" x14ac:dyDescent="0.2">
      <c r="A80" s="540" t="s">
        <v>472</v>
      </c>
      <c r="B80" s="541" t="s">
        <v>473</v>
      </c>
      <c r="C80" s="544" t="s">
        <v>478</v>
      </c>
      <c r="D80" s="581" t="s">
        <v>479</v>
      </c>
      <c r="E80" s="544" t="s">
        <v>541</v>
      </c>
      <c r="F80" s="581" t="s">
        <v>542</v>
      </c>
      <c r="G80" s="544" t="s">
        <v>693</v>
      </c>
      <c r="H80" s="544" t="s">
        <v>694</v>
      </c>
      <c r="I80" s="582">
        <v>2064.260009765625</v>
      </c>
      <c r="J80" s="582">
        <v>3</v>
      </c>
      <c r="K80" s="583">
        <v>6192.780029296875</v>
      </c>
    </row>
    <row r="81" spans="1:11" ht="14.45" customHeight="1" x14ac:dyDescent="0.2">
      <c r="A81" s="540" t="s">
        <v>472</v>
      </c>
      <c r="B81" s="541" t="s">
        <v>473</v>
      </c>
      <c r="C81" s="544" t="s">
        <v>478</v>
      </c>
      <c r="D81" s="581" t="s">
        <v>479</v>
      </c>
      <c r="E81" s="544" t="s">
        <v>541</v>
      </c>
      <c r="F81" s="581" t="s">
        <v>542</v>
      </c>
      <c r="G81" s="544" t="s">
        <v>695</v>
      </c>
      <c r="H81" s="544" t="s">
        <v>696</v>
      </c>
      <c r="I81" s="582">
        <v>2214.300048828125</v>
      </c>
      <c r="J81" s="582">
        <v>3</v>
      </c>
      <c r="K81" s="583">
        <v>6642.89990234375</v>
      </c>
    </row>
    <row r="82" spans="1:11" ht="14.45" customHeight="1" x14ac:dyDescent="0.2">
      <c r="A82" s="540" t="s">
        <v>472</v>
      </c>
      <c r="B82" s="541" t="s">
        <v>473</v>
      </c>
      <c r="C82" s="544" t="s">
        <v>478</v>
      </c>
      <c r="D82" s="581" t="s">
        <v>479</v>
      </c>
      <c r="E82" s="544" t="s">
        <v>541</v>
      </c>
      <c r="F82" s="581" t="s">
        <v>542</v>
      </c>
      <c r="G82" s="544" t="s">
        <v>697</v>
      </c>
      <c r="H82" s="544" t="s">
        <v>698</v>
      </c>
      <c r="I82" s="582">
        <v>2064.260009765625</v>
      </c>
      <c r="J82" s="582">
        <v>2</v>
      </c>
      <c r="K82" s="583">
        <v>4128.52001953125</v>
      </c>
    </row>
    <row r="83" spans="1:11" ht="14.45" customHeight="1" x14ac:dyDescent="0.2">
      <c r="A83" s="540" t="s">
        <v>472</v>
      </c>
      <c r="B83" s="541" t="s">
        <v>473</v>
      </c>
      <c r="C83" s="544" t="s">
        <v>478</v>
      </c>
      <c r="D83" s="581" t="s">
        <v>479</v>
      </c>
      <c r="E83" s="544" t="s">
        <v>541</v>
      </c>
      <c r="F83" s="581" t="s">
        <v>542</v>
      </c>
      <c r="G83" s="544" t="s">
        <v>699</v>
      </c>
      <c r="H83" s="544" t="s">
        <v>700</v>
      </c>
      <c r="I83" s="582">
        <v>2214.300048828125</v>
      </c>
      <c r="J83" s="582">
        <v>2</v>
      </c>
      <c r="K83" s="583">
        <v>4428.60009765625</v>
      </c>
    </row>
    <row r="84" spans="1:11" ht="14.45" customHeight="1" x14ac:dyDescent="0.2">
      <c r="A84" s="540" t="s">
        <v>472</v>
      </c>
      <c r="B84" s="541" t="s">
        <v>473</v>
      </c>
      <c r="C84" s="544" t="s">
        <v>478</v>
      </c>
      <c r="D84" s="581" t="s">
        <v>479</v>
      </c>
      <c r="E84" s="544" t="s">
        <v>541</v>
      </c>
      <c r="F84" s="581" t="s">
        <v>542</v>
      </c>
      <c r="G84" s="544" t="s">
        <v>701</v>
      </c>
      <c r="H84" s="544" t="s">
        <v>702</v>
      </c>
      <c r="I84" s="582">
        <v>2214.300048828125</v>
      </c>
      <c r="J84" s="582">
        <v>1</v>
      </c>
      <c r="K84" s="583">
        <v>2214.300048828125</v>
      </c>
    </row>
    <row r="85" spans="1:11" ht="14.45" customHeight="1" x14ac:dyDescent="0.2">
      <c r="A85" s="540" t="s">
        <v>472</v>
      </c>
      <c r="B85" s="541" t="s">
        <v>473</v>
      </c>
      <c r="C85" s="544" t="s">
        <v>478</v>
      </c>
      <c r="D85" s="581" t="s">
        <v>479</v>
      </c>
      <c r="E85" s="544" t="s">
        <v>541</v>
      </c>
      <c r="F85" s="581" t="s">
        <v>542</v>
      </c>
      <c r="G85" s="544" t="s">
        <v>703</v>
      </c>
      <c r="H85" s="544" t="s">
        <v>704</v>
      </c>
      <c r="I85" s="582">
        <v>2214.300048828125</v>
      </c>
      <c r="J85" s="582">
        <v>2</v>
      </c>
      <c r="K85" s="583">
        <v>4428.60009765625</v>
      </c>
    </row>
    <row r="86" spans="1:11" ht="14.45" customHeight="1" x14ac:dyDescent="0.2">
      <c r="A86" s="540" t="s">
        <v>472</v>
      </c>
      <c r="B86" s="541" t="s">
        <v>473</v>
      </c>
      <c r="C86" s="544" t="s">
        <v>478</v>
      </c>
      <c r="D86" s="581" t="s">
        <v>479</v>
      </c>
      <c r="E86" s="544" t="s">
        <v>541</v>
      </c>
      <c r="F86" s="581" t="s">
        <v>542</v>
      </c>
      <c r="G86" s="544" t="s">
        <v>705</v>
      </c>
      <c r="H86" s="544" t="s">
        <v>706</v>
      </c>
      <c r="I86" s="582">
        <v>2905.2099609375</v>
      </c>
      <c r="J86" s="582">
        <v>3</v>
      </c>
      <c r="K86" s="583">
        <v>8715.6298828125</v>
      </c>
    </row>
    <row r="87" spans="1:11" ht="14.45" customHeight="1" x14ac:dyDescent="0.2">
      <c r="A87" s="540" t="s">
        <v>472</v>
      </c>
      <c r="B87" s="541" t="s">
        <v>473</v>
      </c>
      <c r="C87" s="544" t="s">
        <v>478</v>
      </c>
      <c r="D87" s="581" t="s">
        <v>479</v>
      </c>
      <c r="E87" s="544" t="s">
        <v>541</v>
      </c>
      <c r="F87" s="581" t="s">
        <v>542</v>
      </c>
      <c r="G87" s="544" t="s">
        <v>707</v>
      </c>
      <c r="H87" s="544" t="s">
        <v>708</v>
      </c>
      <c r="I87" s="582">
        <v>2214.300048828125</v>
      </c>
      <c r="J87" s="582">
        <v>4</v>
      </c>
      <c r="K87" s="583">
        <v>8857.2001953125</v>
      </c>
    </row>
    <row r="88" spans="1:11" ht="14.45" customHeight="1" x14ac:dyDescent="0.2">
      <c r="A88" s="540" t="s">
        <v>472</v>
      </c>
      <c r="B88" s="541" t="s">
        <v>473</v>
      </c>
      <c r="C88" s="544" t="s">
        <v>478</v>
      </c>
      <c r="D88" s="581" t="s">
        <v>479</v>
      </c>
      <c r="E88" s="544" t="s">
        <v>541</v>
      </c>
      <c r="F88" s="581" t="s">
        <v>542</v>
      </c>
      <c r="G88" s="544" t="s">
        <v>709</v>
      </c>
      <c r="H88" s="544" t="s">
        <v>710</v>
      </c>
      <c r="I88" s="582">
        <v>2214.300048828125</v>
      </c>
      <c r="J88" s="582">
        <v>1</v>
      </c>
      <c r="K88" s="583">
        <v>2214.300048828125</v>
      </c>
    </row>
    <row r="89" spans="1:11" ht="14.45" customHeight="1" x14ac:dyDescent="0.2">
      <c r="A89" s="540" t="s">
        <v>472</v>
      </c>
      <c r="B89" s="541" t="s">
        <v>473</v>
      </c>
      <c r="C89" s="544" t="s">
        <v>478</v>
      </c>
      <c r="D89" s="581" t="s">
        <v>479</v>
      </c>
      <c r="E89" s="544" t="s">
        <v>541</v>
      </c>
      <c r="F89" s="581" t="s">
        <v>542</v>
      </c>
      <c r="G89" s="544" t="s">
        <v>711</v>
      </c>
      <c r="H89" s="544" t="s">
        <v>712</v>
      </c>
      <c r="I89" s="582">
        <v>2214.300048828125</v>
      </c>
      <c r="J89" s="582">
        <v>4</v>
      </c>
      <c r="K89" s="583">
        <v>8857.2001953125</v>
      </c>
    </row>
    <row r="90" spans="1:11" ht="14.45" customHeight="1" x14ac:dyDescent="0.2">
      <c r="A90" s="540" t="s">
        <v>472</v>
      </c>
      <c r="B90" s="541" t="s">
        <v>473</v>
      </c>
      <c r="C90" s="544" t="s">
        <v>478</v>
      </c>
      <c r="D90" s="581" t="s">
        <v>479</v>
      </c>
      <c r="E90" s="544" t="s">
        <v>541</v>
      </c>
      <c r="F90" s="581" t="s">
        <v>542</v>
      </c>
      <c r="G90" s="544" t="s">
        <v>713</v>
      </c>
      <c r="H90" s="544" t="s">
        <v>714</v>
      </c>
      <c r="I90" s="582">
        <v>2214.300048828125</v>
      </c>
      <c r="J90" s="582">
        <v>2</v>
      </c>
      <c r="K90" s="583">
        <v>4428.60009765625</v>
      </c>
    </row>
    <row r="91" spans="1:11" ht="14.45" customHeight="1" x14ac:dyDescent="0.2">
      <c r="A91" s="540" t="s">
        <v>472</v>
      </c>
      <c r="B91" s="541" t="s">
        <v>473</v>
      </c>
      <c r="C91" s="544" t="s">
        <v>478</v>
      </c>
      <c r="D91" s="581" t="s">
        <v>479</v>
      </c>
      <c r="E91" s="544" t="s">
        <v>541</v>
      </c>
      <c r="F91" s="581" t="s">
        <v>542</v>
      </c>
      <c r="G91" s="544" t="s">
        <v>715</v>
      </c>
      <c r="H91" s="544" t="s">
        <v>716</v>
      </c>
      <c r="I91" s="582">
        <v>2905.2099609375</v>
      </c>
      <c r="J91" s="582">
        <v>3</v>
      </c>
      <c r="K91" s="583">
        <v>8715.6298828125</v>
      </c>
    </row>
    <row r="92" spans="1:11" ht="14.45" customHeight="1" x14ac:dyDescent="0.2">
      <c r="A92" s="540" t="s">
        <v>472</v>
      </c>
      <c r="B92" s="541" t="s">
        <v>473</v>
      </c>
      <c r="C92" s="544" t="s">
        <v>478</v>
      </c>
      <c r="D92" s="581" t="s">
        <v>479</v>
      </c>
      <c r="E92" s="544" t="s">
        <v>541</v>
      </c>
      <c r="F92" s="581" t="s">
        <v>542</v>
      </c>
      <c r="G92" s="544" t="s">
        <v>717</v>
      </c>
      <c r="H92" s="544" t="s">
        <v>718</v>
      </c>
      <c r="I92" s="582">
        <v>2905.2099609375</v>
      </c>
      <c r="J92" s="582">
        <v>4</v>
      </c>
      <c r="K92" s="583">
        <v>11620.83984375</v>
      </c>
    </row>
    <row r="93" spans="1:11" ht="14.45" customHeight="1" x14ac:dyDescent="0.2">
      <c r="A93" s="540" t="s">
        <v>472</v>
      </c>
      <c r="B93" s="541" t="s">
        <v>473</v>
      </c>
      <c r="C93" s="544" t="s">
        <v>478</v>
      </c>
      <c r="D93" s="581" t="s">
        <v>479</v>
      </c>
      <c r="E93" s="544" t="s">
        <v>541</v>
      </c>
      <c r="F93" s="581" t="s">
        <v>542</v>
      </c>
      <c r="G93" s="544" t="s">
        <v>719</v>
      </c>
      <c r="H93" s="544" t="s">
        <v>720</v>
      </c>
      <c r="I93" s="582">
        <v>2905.2099609375</v>
      </c>
      <c r="J93" s="582">
        <v>4</v>
      </c>
      <c r="K93" s="583">
        <v>11620.83984375</v>
      </c>
    </row>
    <row r="94" spans="1:11" ht="14.45" customHeight="1" x14ac:dyDescent="0.2">
      <c r="A94" s="540" t="s">
        <v>472</v>
      </c>
      <c r="B94" s="541" t="s">
        <v>473</v>
      </c>
      <c r="C94" s="544" t="s">
        <v>478</v>
      </c>
      <c r="D94" s="581" t="s">
        <v>479</v>
      </c>
      <c r="E94" s="544" t="s">
        <v>541</v>
      </c>
      <c r="F94" s="581" t="s">
        <v>542</v>
      </c>
      <c r="G94" s="544" t="s">
        <v>721</v>
      </c>
      <c r="H94" s="544" t="s">
        <v>722</v>
      </c>
      <c r="I94" s="582">
        <v>2905.2099609375</v>
      </c>
      <c r="J94" s="582">
        <v>3</v>
      </c>
      <c r="K94" s="583">
        <v>8715.6298828125</v>
      </c>
    </row>
    <row r="95" spans="1:11" ht="14.45" customHeight="1" x14ac:dyDescent="0.2">
      <c r="A95" s="540" t="s">
        <v>472</v>
      </c>
      <c r="B95" s="541" t="s">
        <v>473</v>
      </c>
      <c r="C95" s="544" t="s">
        <v>478</v>
      </c>
      <c r="D95" s="581" t="s">
        <v>479</v>
      </c>
      <c r="E95" s="544" t="s">
        <v>541</v>
      </c>
      <c r="F95" s="581" t="s">
        <v>542</v>
      </c>
      <c r="G95" s="544" t="s">
        <v>723</v>
      </c>
      <c r="H95" s="544" t="s">
        <v>724</v>
      </c>
      <c r="I95" s="582">
        <v>2064.260009765625</v>
      </c>
      <c r="J95" s="582">
        <v>2</v>
      </c>
      <c r="K95" s="583">
        <v>4128.52001953125</v>
      </c>
    </row>
    <row r="96" spans="1:11" ht="14.45" customHeight="1" x14ac:dyDescent="0.2">
      <c r="A96" s="540" t="s">
        <v>472</v>
      </c>
      <c r="B96" s="541" t="s">
        <v>473</v>
      </c>
      <c r="C96" s="544" t="s">
        <v>478</v>
      </c>
      <c r="D96" s="581" t="s">
        <v>479</v>
      </c>
      <c r="E96" s="544" t="s">
        <v>541</v>
      </c>
      <c r="F96" s="581" t="s">
        <v>542</v>
      </c>
      <c r="G96" s="544" t="s">
        <v>725</v>
      </c>
      <c r="H96" s="544" t="s">
        <v>726</v>
      </c>
      <c r="I96" s="582">
        <v>2064.260009765625</v>
      </c>
      <c r="J96" s="582">
        <v>2</v>
      </c>
      <c r="K96" s="583">
        <v>4128.52001953125</v>
      </c>
    </row>
    <row r="97" spans="1:11" ht="14.45" customHeight="1" x14ac:dyDescent="0.2">
      <c r="A97" s="540" t="s">
        <v>472</v>
      </c>
      <c r="B97" s="541" t="s">
        <v>473</v>
      </c>
      <c r="C97" s="544" t="s">
        <v>478</v>
      </c>
      <c r="D97" s="581" t="s">
        <v>479</v>
      </c>
      <c r="E97" s="544" t="s">
        <v>541</v>
      </c>
      <c r="F97" s="581" t="s">
        <v>542</v>
      </c>
      <c r="G97" s="544" t="s">
        <v>727</v>
      </c>
      <c r="H97" s="544" t="s">
        <v>728</v>
      </c>
      <c r="I97" s="582">
        <v>2064.260009765625</v>
      </c>
      <c r="J97" s="582">
        <v>2</v>
      </c>
      <c r="K97" s="583">
        <v>4128.52001953125</v>
      </c>
    </row>
    <row r="98" spans="1:11" ht="14.45" customHeight="1" x14ac:dyDescent="0.2">
      <c r="A98" s="540" t="s">
        <v>472</v>
      </c>
      <c r="B98" s="541" t="s">
        <v>473</v>
      </c>
      <c r="C98" s="544" t="s">
        <v>478</v>
      </c>
      <c r="D98" s="581" t="s">
        <v>479</v>
      </c>
      <c r="E98" s="544" t="s">
        <v>541</v>
      </c>
      <c r="F98" s="581" t="s">
        <v>542</v>
      </c>
      <c r="G98" s="544" t="s">
        <v>729</v>
      </c>
      <c r="H98" s="544" t="s">
        <v>730</v>
      </c>
      <c r="I98" s="582">
        <v>2064.260009765625</v>
      </c>
      <c r="J98" s="582">
        <v>1</v>
      </c>
      <c r="K98" s="583">
        <v>2064.260009765625</v>
      </c>
    </row>
    <row r="99" spans="1:11" ht="14.45" customHeight="1" x14ac:dyDescent="0.2">
      <c r="A99" s="540" t="s">
        <v>472</v>
      </c>
      <c r="B99" s="541" t="s">
        <v>473</v>
      </c>
      <c r="C99" s="544" t="s">
        <v>478</v>
      </c>
      <c r="D99" s="581" t="s">
        <v>479</v>
      </c>
      <c r="E99" s="544" t="s">
        <v>541</v>
      </c>
      <c r="F99" s="581" t="s">
        <v>542</v>
      </c>
      <c r="G99" s="544" t="s">
        <v>731</v>
      </c>
      <c r="H99" s="544" t="s">
        <v>732</v>
      </c>
      <c r="I99" s="582">
        <v>2064.260009765625</v>
      </c>
      <c r="J99" s="582">
        <v>1</v>
      </c>
      <c r="K99" s="583">
        <v>2064.260009765625</v>
      </c>
    </row>
    <row r="100" spans="1:11" ht="14.45" customHeight="1" x14ac:dyDescent="0.2">
      <c r="A100" s="540" t="s">
        <v>472</v>
      </c>
      <c r="B100" s="541" t="s">
        <v>473</v>
      </c>
      <c r="C100" s="544" t="s">
        <v>478</v>
      </c>
      <c r="D100" s="581" t="s">
        <v>479</v>
      </c>
      <c r="E100" s="544" t="s">
        <v>541</v>
      </c>
      <c r="F100" s="581" t="s">
        <v>542</v>
      </c>
      <c r="G100" s="544" t="s">
        <v>733</v>
      </c>
      <c r="H100" s="544" t="s">
        <v>734</v>
      </c>
      <c r="I100" s="582">
        <v>2064.260009765625</v>
      </c>
      <c r="J100" s="582">
        <v>1</v>
      </c>
      <c r="K100" s="583">
        <v>2064.260009765625</v>
      </c>
    </row>
    <row r="101" spans="1:11" ht="14.45" customHeight="1" x14ac:dyDescent="0.2">
      <c r="A101" s="540" t="s">
        <v>472</v>
      </c>
      <c r="B101" s="541" t="s">
        <v>473</v>
      </c>
      <c r="C101" s="544" t="s">
        <v>478</v>
      </c>
      <c r="D101" s="581" t="s">
        <v>479</v>
      </c>
      <c r="E101" s="544" t="s">
        <v>541</v>
      </c>
      <c r="F101" s="581" t="s">
        <v>542</v>
      </c>
      <c r="G101" s="544" t="s">
        <v>735</v>
      </c>
      <c r="H101" s="544" t="s">
        <v>736</v>
      </c>
      <c r="I101" s="582">
        <v>1306.800048828125</v>
      </c>
      <c r="J101" s="582">
        <v>4</v>
      </c>
      <c r="K101" s="583">
        <v>5227.2001953125</v>
      </c>
    </row>
    <row r="102" spans="1:11" ht="14.45" customHeight="1" x14ac:dyDescent="0.2">
      <c r="A102" s="540" t="s">
        <v>472</v>
      </c>
      <c r="B102" s="541" t="s">
        <v>473</v>
      </c>
      <c r="C102" s="544" t="s">
        <v>478</v>
      </c>
      <c r="D102" s="581" t="s">
        <v>479</v>
      </c>
      <c r="E102" s="544" t="s">
        <v>541</v>
      </c>
      <c r="F102" s="581" t="s">
        <v>542</v>
      </c>
      <c r="G102" s="544" t="s">
        <v>737</v>
      </c>
      <c r="H102" s="544" t="s">
        <v>738</v>
      </c>
      <c r="I102" s="582">
        <v>7114.7998046875</v>
      </c>
      <c r="J102" s="582">
        <v>1</v>
      </c>
      <c r="K102" s="583">
        <v>7114.7998046875</v>
      </c>
    </row>
    <row r="103" spans="1:11" ht="14.45" customHeight="1" x14ac:dyDescent="0.2">
      <c r="A103" s="540" t="s">
        <v>472</v>
      </c>
      <c r="B103" s="541" t="s">
        <v>473</v>
      </c>
      <c r="C103" s="544" t="s">
        <v>478</v>
      </c>
      <c r="D103" s="581" t="s">
        <v>479</v>
      </c>
      <c r="E103" s="544" t="s">
        <v>541</v>
      </c>
      <c r="F103" s="581" t="s">
        <v>542</v>
      </c>
      <c r="G103" s="544" t="s">
        <v>739</v>
      </c>
      <c r="H103" s="544" t="s">
        <v>740</v>
      </c>
      <c r="I103" s="582">
        <v>35138.3984375</v>
      </c>
      <c r="J103" s="582">
        <v>1</v>
      </c>
      <c r="K103" s="583">
        <v>35138.3984375</v>
      </c>
    </row>
    <row r="104" spans="1:11" ht="14.45" customHeight="1" x14ac:dyDescent="0.2">
      <c r="A104" s="540" t="s">
        <v>472</v>
      </c>
      <c r="B104" s="541" t="s">
        <v>473</v>
      </c>
      <c r="C104" s="544" t="s">
        <v>478</v>
      </c>
      <c r="D104" s="581" t="s">
        <v>479</v>
      </c>
      <c r="E104" s="544" t="s">
        <v>541</v>
      </c>
      <c r="F104" s="581" t="s">
        <v>542</v>
      </c>
      <c r="G104" s="544" t="s">
        <v>741</v>
      </c>
      <c r="H104" s="544" t="s">
        <v>742</v>
      </c>
      <c r="I104" s="582">
        <v>3686.06005859375</v>
      </c>
      <c r="J104" s="582">
        <v>2</v>
      </c>
      <c r="K104" s="583">
        <v>7372.1201171875</v>
      </c>
    </row>
    <row r="105" spans="1:11" ht="14.45" customHeight="1" x14ac:dyDescent="0.2">
      <c r="A105" s="540" t="s">
        <v>472</v>
      </c>
      <c r="B105" s="541" t="s">
        <v>473</v>
      </c>
      <c r="C105" s="544" t="s">
        <v>478</v>
      </c>
      <c r="D105" s="581" t="s">
        <v>479</v>
      </c>
      <c r="E105" s="544" t="s">
        <v>541</v>
      </c>
      <c r="F105" s="581" t="s">
        <v>542</v>
      </c>
      <c r="G105" s="544" t="s">
        <v>743</v>
      </c>
      <c r="H105" s="544" t="s">
        <v>744</v>
      </c>
      <c r="I105" s="582">
        <v>1452</v>
      </c>
      <c r="J105" s="582">
        <v>16</v>
      </c>
      <c r="K105" s="583">
        <v>23232</v>
      </c>
    </row>
    <row r="106" spans="1:11" ht="14.45" customHeight="1" x14ac:dyDescent="0.2">
      <c r="A106" s="540" t="s">
        <v>472</v>
      </c>
      <c r="B106" s="541" t="s">
        <v>473</v>
      </c>
      <c r="C106" s="544" t="s">
        <v>478</v>
      </c>
      <c r="D106" s="581" t="s">
        <v>479</v>
      </c>
      <c r="E106" s="544" t="s">
        <v>541</v>
      </c>
      <c r="F106" s="581" t="s">
        <v>542</v>
      </c>
      <c r="G106" s="544" t="s">
        <v>745</v>
      </c>
      <c r="H106" s="544" t="s">
        <v>746</v>
      </c>
      <c r="I106" s="582">
        <v>1718.199951171875</v>
      </c>
      <c r="J106" s="582">
        <v>4</v>
      </c>
      <c r="K106" s="583">
        <v>6872.7998046875</v>
      </c>
    </row>
    <row r="107" spans="1:11" ht="14.45" customHeight="1" x14ac:dyDescent="0.2">
      <c r="A107" s="540" t="s">
        <v>472</v>
      </c>
      <c r="B107" s="541" t="s">
        <v>473</v>
      </c>
      <c r="C107" s="544" t="s">
        <v>478</v>
      </c>
      <c r="D107" s="581" t="s">
        <v>479</v>
      </c>
      <c r="E107" s="544" t="s">
        <v>541</v>
      </c>
      <c r="F107" s="581" t="s">
        <v>542</v>
      </c>
      <c r="G107" s="544" t="s">
        <v>747</v>
      </c>
      <c r="H107" s="544" t="s">
        <v>748</v>
      </c>
      <c r="I107" s="582">
        <v>23184.41015625</v>
      </c>
      <c r="J107" s="582">
        <v>1</v>
      </c>
      <c r="K107" s="583">
        <v>23184.41015625</v>
      </c>
    </row>
    <row r="108" spans="1:11" ht="14.45" customHeight="1" x14ac:dyDescent="0.2">
      <c r="A108" s="540" t="s">
        <v>472</v>
      </c>
      <c r="B108" s="541" t="s">
        <v>473</v>
      </c>
      <c r="C108" s="544" t="s">
        <v>478</v>
      </c>
      <c r="D108" s="581" t="s">
        <v>479</v>
      </c>
      <c r="E108" s="544" t="s">
        <v>541</v>
      </c>
      <c r="F108" s="581" t="s">
        <v>542</v>
      </c>
      <c r="G108" s="544" t="s">
        <v>749</v>
      </c>
      <c r="H108" s="544" t="s">
        <v>750</v>
      </c>
      <c r="I108" s="582">
        <v>26842.5390625</v>
      </c>
      <c r="J108" s="582">
        <v>1</v>
      </c>
      <c r="K108" s="583">
        <v>26842.5390625</v>
      </c>
    </row>
    <row r="109" spans="1:11" ht="14.45" customHeight="1" x14ac:dyDescent="0.2">
      <c r="A109" s="540" t="s">
        <v>472</v>
      </c>
      <c r="B109" s="541" t="s">
        <v>473</v>
      </c>
      <c r="C109" s="544" t="s">
        <v>478</v>
      </c>
      <c r="D109" s="581" t="s">
        <v>479</v>
      </c>
      <c r="E109" s="544" t="s">
        <v>541</v>
      </c>
      <c r="F109" s="581" t="s">
        <v>542</v>
      </c>
      <c r="G109" s="544" t="s">
        <v>751</v>
      </c>
      <c r="H109" s="544" t="s">
        <v>752</v>
      </c>
      <c r="I109" s="582">
        <v>216.8800048828125</v>
      </c>
      <c r="J109" s="582">
        <v>1</v>
      </c>
      <c r="K109" s="583">
        <v>216.8800048828125</v>
      </c>
    </row>
    <row r="110" spans="1:11" ht="14.45" customHeight="1" x14ac:dyDescent="0.2">
      <c r="A110" s="540" t="s">
        <v>472</v>
      </c>
      <c r="B110" s="541" t="s">
        <v>473</v>
      </c>
      <c r="C110" s="544" t="s">
        <v>478</v>
      </c>
      <c r="D110" s="581" t="s">
        <v>479</v>
      </c>
      <c r="E110" s="544" t="s">
        <v>541</v>
      </c>
      <c r="F110" s="581" t="s">
        <v>542</v>
      </c>
      <c r="G110" s="544" t="s">
        <v>753</v>
      </c>
      <c r="H110" s="544" t="s">
        <v>754</v>
      </c>
      <c r="I110" s="582">
        <v>1311.6500244140625</v>
      </c>
      <c r="J110" s="582">
        <v>1</v>
      </c>
      <c r="K110" s="583">
        <v>1311.6500244140625</v>
      </c>
    </row>
    <row r="111" spans="1:11" ht="14.45" customHeight="1" x14ac:dyDescent="0.2">
      <c r="A111" s="540" t="s">
        <v>472</v>
      </c>
      <c r="B111" s="541" t="s">
        <v>473</v>
      </c>
      <c r="C111" s="544" t="s">
        <v>478</v>
      </c>
      <c r="D111" s="581" t="s">
        <v>479</v>
      </c>
      <c r="E111" s="544" t="s">
        <v>541</v>
      </c>
      <c r="F111" s="581" t="s">
        <v>542</v>
      </c>
      <c r="G111" s="544" t="s">
        <v>755</v>
      </c>
      <c r="H111" s="544" t="s">
        <v>756</v>
      </c>
      <c r="I111" s="582">
        <v>4226.5306396484375</v>
      </c>
      <c r="J111" s="582">
        <v>16</v>
      </c>
      <c r="K111" s="583">
        <v>67624.490234375</v>
      </c>
    </row>
    <row r="112" spans="1:11" ht="14.45" customHeight="1" x14ac:dyDescent="0.2">
      <c r="A112" s="540" t="s">
        <v>472</v>
      </c>
      <c r="B112" s="541" t="s">
        <v>473</v>
      </c>
      <c r="C112" s="544" t="s">
        <v>478</v>
      </c>
      <c r="D112" s="581" t="s">
        <v>479</v>
      </c>
      <c r="E112" s="544" t="s">
        <v>541</v>
      </c>
      <c r="F112" s="581" t="s">
        <v>542</v>
      </c>
      <c r="G112" s="544" t="s">
        <v>757</v>
      </c>
      <c r="H112" s="544" t="s">
        <v>758</v>
      </c>
      <c r="I112" s="582">
        <v>2214.300048828125</v>
      </c>
      <c r="J112" s="582">
        <v>5</v>
      </c>
      <c r="K112" s="583">
        <v>11071.500244140625</v>
      </c>
    </row>
    <row r="113" spans="1:11" ht="14.45" customHeight="1" x14ac:dyDescent="0.2">
      <c r="A113" s="540" t="s">
        <v>472</v>
      </c>
      <c r="B113" s="541" t="s">
        <v>473</v>
      </c>
      <c r="C113" s="544" t="s">
        <v>478</v>
      </c>
      <c r="D113" s="581" t="s">
        <v>479</v>
      </c>
      <c r="E113" s="544" t="s">
        <v>541</v>
      </c>
      <c r="F113" s="581" t="s">
        <v>542</v>
      </c>
      <c r="G113" s="544" t="s">
        <v>759</v>
      </c>
      <c r="H113" s="544" t="s">
        <v>760</v>
      </c>
      <c r="I113" s="582">
        <v>2905.2099609375</v>
      </c>
      <c r="J113" s="582">
        <v>1</v>
      </c>
      <c r="K113" s="583">
        <v>2905.2099609375</v>
      </c>
    </row>
    <row r="114" spans="1:11" ht="14.45" customHeight="1" x14ac:dyDescent="0.2">
      <c r="A114" s="540" t="s">
        <v>472</v>
      </c>
      <c r="B114" s="541" t="s">
        <v>473</v>
      </c>
      <c r="C114" s="544" t="s">
        <v>478</v>
      </c>
      <c r="D114" s="581" t="s">
        <v>479</v>
      </c>
      <c r="E114" s="544" t="s">
        <v>541</v>
      </c>
      <c r="F114" s="581" t="s">
        <v>542</v>
      </c>
      <c r="G114" s="544" t="s">
        <v>761</v>
      </c>
      <c r="H114" s="544" t="s">
        <v>762</v>
      </c>
      <c r="I114" s="582">
        <v>10262.009765625</v>
      </c>
      <c r="J114" s="582">
        <v>1</v>
      </c>
      <c r="K114" s="583">
        <v>10262.009765625</v>
      </c>
    </row>
    <row r="115" spans="1:11" ht="14.45" customHeight="1" x14ac:dyDescent="0.2">
      <c r="A115" s="540" t="s">
        <v>472</v>
      </c>
      <c r="B115" s="541" t="s">
        <v>473</v>
      </c>
      <c r="C115" s="544" t="s">
        <v>478</v>
      </c>
      <c r="D115" s="581" t="s">
        <v>479</v>
      </c>
      <c r="E115" s="544" t="s">
        <v>541</v>
      </c>
      <c r="F115" s="581" t="s">
        <v>542</v>
      </c>
      <c r="G115" s="544" t="s">
        <v>763</v>
      </c>
      <c r="H115" s="544" t="s">
        <v>764</v>
      </c>
      <c r="I115" s="582">
        <v>42666.98046875</v>
      </c>
      <c r="J115" s="582">
        <v>1</v>
      </c>
      <c r="K115" s="583">
        <v>42666.98046875</v>
      </c>
    </row>
    <row r="116" spans="1:11" ht="14.45" customHeight="1" x14ac:dyDescent="0.2">
      <c r="A116" s="540" t="s">
        <v>472</v>
      </c>
      <c r="B116" s="541" t="s">
        <v>473</v>
      </c>
      <c r="C116" s="544" t="s">
        <v>478</v>
      </c>
      <c r="D116" s="581" t="s">
        <v>479</v>
      </c>
      <c r="E116" s="544" t="s">
        <v>541</v>
      </c>
      <c r="F116" s="581" t="s">
        <v>542</v>
      </c>
      <c r="G116" s="544" t="s">
        <v>765</v>
      </c>
      <c r="H116" s="544" t="s">
        <v>766</v>
      </c>
      <c r="I116" s="582">
        <v>2469.610107421875</v>
      </c>
      <c r="J116" s="582">
        <v>2</v>
      </c>
      <c r="K116" s="583">
        <v>4939.22021484375</v>
      </c>
    </row>
    <row r="117" spans="1:11" ht="14.45" customHeight="1" x14ac:dyDescent="0.2">
      <c r="A117" s="540" t="s">
        <v>472</v>
      </c>
      <c r="B117" s="541" t="s">
        <v>473</v>
      </c>
      <c r="C117" s="544" t="s">
        <v>478</v>
      </c>
      <c r="D117" s="581" t="s">
        <v>479</v>
      </c>
      <c r="E117" s="544" t="s">
        <v>541</v>
      </c>
      <c r="F117" s="581" t="s">
        <v>542</v>
      </c>
      <c r="G117" s="544" t="s">
        <v>767</v>
      </c>
      <c r="H117" s="544" t="s">
        <v>768</v>
      </c>
      <c r="I117" s="582">
        <v>14117.0703125</v>
      </c>
      <c r="J117" s="582">
        <v>1</v>
      </c>
      <c r="K117" s="583">
        <v>14117.0703125</v>
      </c>
    </row>
    <row r="118" spans="1:11" ht="14.45" customHeight="1" x14ac:dyDescent="0.2">
      <c r="A118" s="540" t="s">
        <v>472</v>
      </c>
      <c r="B118" s="541" t="s">
        <v>473</v>
      </c>
      <c r="C118" s="544" t="s">
        <v>478</v>
      </c>
      <c r="D118" s="581" t="s">
        <v>479</v>
      </c>
      <c r="E118" s="544" t="s">
        <v>541</v>
      </c>
      <c r="F118" s="581" t="s">
        <v>542</v>
      </c>
      <c r="G118" s="544" t="s">
        <v>769</v>
      </c>
      <c r="H118" s="544" t="s">
        <v>770</v>
      </c>
      <c r="I118" s="582">
        <v>5253.81982421875</v>
      </c>
      <c r="J118" s="582">
        <v>4</v>
      </c>
      <c r="K118" s="583">
        <v>21015.279296875</v>
      </c>
    </row>
    <row r="119" spans="1:11" ht="14.45" customHeight="1" x14ac:dyDescent="0.2">
      <c r="A119" s="540" t="s">
        <v>472</v>
      </c>
      <c r="B119" s="541" t="s">
        <v>473</v>
      </c>
      <c r="C119" s="544" t="s">
        <v>478</v>
      </c>
      <c r="D119" s="581" t="s">
        <v>479</v>
      </c>
      <c r="E119" s="544" t="s">
        <v>541</v>
      </c>
      <c r="F119" s="581" t="s">
        <v>542</v>
      </c>
      <c r="G119" s="544" t="s">
        <v>771</v>
      </c>
      <c r="H119" s="544" t="s">
        <v>772</v>
      </c>
      <c r="I119" s="582">
        <v>9369.0302734375</v>
      </c>
      <c r="J119" s="582">
        <v>1</v>
      </c>
      <c r="K119" s="583">
        <v>9369.0302734375</v>
      </c>
    </row>
    <row r="120" spans="1:11" ht="14.45" customHeight="1" x14ac:dyDescent="0.2">
      <c r="A120" s="540" t="s">
        <v>472</v>
      </c>
      <c r="B120" s="541" t="s">
        <v>473</v>
      </c>
      <c r="C120" s="544" t="s">
        <v>478</v>
      </c>
      <c r="D120" s="581" t="s">
        <v>479</v>
      </c>
      <c r="E120" s="544" t="s">
        <v>541</v>
      </c>
      <c r="F120" s="581" t="s">
        <v>542</v>
      </c>
      <c r="G120" s="544" t="s">
        <v>773</v>
      </c>
      <c r="H120" s="544" t="s">
        <v>774</v>
      </c>
      <c r="I120" s="582">
        <v>4890.8173828125</v>
      </c>
      <c r="J120" s="582">
        <v>5</v>
      </c>
      <c r="K120" s="583">
        <v>24454.07958984375</v>
      </c>
    </row>
    <row r="121" spans="1:11" ht="14.45" customHeight="1" x14ac:dyDescent="0.2">
      <c r="A121" s="540" t="s">
        <v>472</v>
      </c>
      <c r="B121" s="541" t="s">
        <v>473</v>
      </c>
      <c r="C121" s="544" t="s">
        <v>478</v>
      </c>
      <c r="D121" s="581" t="s">
        <v>479</v>
      </c>
      <c r="E121" s="544" t="s">
        <v>541</v>
      </c>
      <c r="F121" s="581" t="s">
        <v>542</v>
      </c>
      <c r="G121" s="544" t="s">
        <v>775</v>
      </c>
      <c r="H121" s="544" t="s">
        <v>776</v>
      </c>
      <c r="I121" s="582">
        <v>17155.380859375</v>
      </c>
      <c r="J121" s="582">
        <v>1</v>
      </c>
      <c r="K121" s="583">
        <v>17155.380859375</v>
      </c>
    </row>
    <row r="122" spans="1:11" ht="14.45" customHeight="1" x14ac:dyDescent="0.2">
      <c r="A122" s="540" t="s">
        <v>472</v>
      </c>
      <c r="B122" s="541" t="s">
        <v>473</v>
      </c>
      <c r="C122" s="544" t="s">
        <v>478</v>
      </c>
      <c r="D122" s="581" t="s">
        <v>479</v>
      </c>
      <c r="E122" s="544" t="s">
        <v>541</v>
      </c>
      <c r="F122" s="581" t="s">
        <v>542</v>
      </c>
      <c r="G122" s="544" t="s">
        <v>777</v>
      </c>
      <c r="H122" s="544" t="s">
        <v>778</v>
      </c>
      <c r="I122" s="582">
        <v>2469.610107421875</v>
      </c>
      <c r="J122" s="582">
        <v>1</v>
      </c>
      <c r="K122" s="583">
        <v>2469.610107421875</v>
      </c>
    </row>
    <row r="123" spans="1:11" ht="14.45" customHeight="1" x14ac:dyDescent="0.2">
      <c r="A123" s="540" t="s">
        <v>472</v>
      </c>
      <c r="B123" s="541" t="s">
        <v>473</v>
      </c>
      <c r="C123" s="544" t="s">
        <v>478</v>
      </c>
      <c r="D123" s="581" t="s">
        <v>479</v>
      </c>
      <c r="E123" s="544" t="s">
        <v>541</v>
      </c>
      <c r="F123" s="581" t="s">
        <v>542</v>
      </c>
      <c r="G123" s="544" t="s">
        <v>779</v>
      </c>
      <c r="H123" s="544" t="s">
        <v>780</v>
      </c>
      <c r="I123" s="582">
        <v>8609.150390625</v>
      </c>
      <c r="J123" s="582">
        <v>1</v>
      </c>
      <c r="K123" s="583">
        <v>8609.150390625</v>
      </c>
    </row>
    <row r="124" spans="1:11" ht="14.45" customHeight="1" x14ac:dyDescent="0.2">
      <c r="A124" s="540" t="s">
        <v>472</v>
      </c>
      <c r="B124" s="541" t="s">
        <v>473</v>
      </c>
      <c r="C124" s="544" t="s">
        <v>478</v>
      </c>
      <c r="D124" s="581" t="s">
        <v>479</v>
      </c>
      <c r="E124" s="544" t="s">
        <v>541</v>
      </c>
      <c r="F124" s="581" t="s">
        <v>542</v>
      </c>
      <c r="G124" s="544" t="s">
        <v>781</v>
      </c>
      <c r="H124" s="544" t="s">
        <v>782</v>
      </c>
      <c r="I124" s="582">
        <v>34183.69921875</v>
      </c>
      <c r="J124" s="582">
        <v>1</v>
      </c>
      <c r="K124" s="583">
        <v>34183.69921875</v>
      </c>
    </row>
    <row r="125" spans="1:11" ht="14.45" customHeight="1" x14ac:dyDescent="0.2">
      <c r="A125" s="540" t="s">
        <v>472</v>
      </c>
      <c r="B125" s="541" t="s">
        <v>473</v>
      </c>
      <c r="C125" s="544" t="s">
        <v>478</v>
      </c>
      <c r="D125" s="581" t="s">
        <v>479</v>
      </c>
      <c r="E125" s="544" t="s">
        <v>541</v>
      </c>
      <c r="F125" s="581" t="s">
        <v>542</v>
      </c>
      <c r="G125" s="544" t="s">
        <v>783</v>
      </c>
      <c r="H125" s="544" t="s">
        <v>784</v>
      </c>
      <c r="I125" s="582">
        <v>6456.56005859375</v>
      </c>
      <c r="J125" s="582">
        <v>2</v>
      </c>
      <c r="K125" s="583">
        <v>12913.1201171875</v>
      </c>
    </row>
    <row r="126" spans="1:11" ht="14.45" customHeight="1" x14ac:dyDescent="0.2">
      <c r="A126" s="540" t="s">
        <v>472</v>
      </c>
      <c r="B126" s="541" t="s">
        <v>473</v>
      </c>
      <c r="C126" s="544" t="s">
        <v>478</v>
      </c>
      <c r="D126" s="581" t="s">
        <v>479</v>
      </c>
      <c r="E126" s="544" t="s">
        <v>541</v>
      </c>
      <c r="F126" s="581" t="s">
        <v>542</v>
      </c>
      <c r="G126" s="544" t="s">
        <v>785</v>
      </c>
      <c r="H126" s="544" t="s">
        <v>786</v>
      </c>
      <c r="I126" s="582">
        <v>7153.52001953125</v>
      </c>
      <c r="J126" s="582">
        <v>1</v>
      </c>
      <c r="K126" s="583">
        <v>7153.52001953125</v>
      </c>
    </row>
    <row r="127" spans="1:11" ht="14.45" customHeight="1" x14ac:dyDescent="0.2">
      <c r="A127" s="540" t="s">
        <v>472</v>
      </c>
      <c r="B127" s="541" t="s">
        <v>473</v>
      </c>
      <c r="C127" s="544" t="s">
        <v>478</v>
      </c>
      <c r="D127" s="581" t="s">
        <v>479</v>
      </c>
      <c r="E127" s="544" t="s">
        <v>541</v>
      </c>
      <c r="F127" s="581" t="s">
        <v>542</v>
      </c>
      <c r="G127" s="544" t="s">
        <v>787</v>
      </c>
      <c r="H127" s="544" t="s">
        <v>788</v>
      </c>
      <c r="I127" s="582">
        <v>7026.46484375</v>
      </c>
      <c r="J127" s="582">
        <v>4</v>
      </c>
      <c r="K127" s="583">
        <v>28105.859375</v>
      </c>
    </row>
    <row r="128" spans="1:11" ht="14.45" customHeight="1" x14ac:dyDescent="0.2">
      <c r="A128" s="540" t="s">
        <v>472</v>
      </c>
      <c r="B128" s="541" t="s">
        <v>473</v>
      </c>
      <c r="C128" s="544" t="s">
        <v>478</v>
      </c>
      <c r="D128" s="581" t="s">
        <v>479</v>
      </c>
      <c r="E128" s="544" t="s">
        <v>541</v>
      </c>
      <c r="F128" s="581" t="s">
        <v>542</v>
      </c>
      <c r="G128" s="544" t="s">
        <v>789</v>
      </c>
      <c r="H128" s="544" t="s">
        <v>790</v>
      </c>
      <c r="I128" s="582">
        <v>9369.01953125</v>
      </c>
      <c r="J128" s="582">
        <v>1</v>
      </c>
      <c r="K128" s="583">
        <v>9369.01953125</v>
      </c>
    </row>
    <row r="129" spans="1:11" ht="14.45" customHeight="1" x14ac:dyDescent="0.2">
      <c r="A129" s="540" t="s">
        <v>472</v>
      </c>
      <c r="B129" s="541" t="s">
        <v>473</v>
      </c>
      <c r="C129" s="544" t="s">
        <v>478</v>
      </c>
      <c r="D129" s="581" t="s">
        <v>479</v>
      </c>
      <c r="E129" s="544" t="s">
        <v>541</v>
      </c>
      <c r="F129" s="581" t="s">
        <v>542</v>
      </c>
      <c r="G129" s="544" t="s">
        <v>791</v>
      </c>
      <c r="H129" s="544" t="s">
        <v>792</v>
      </c>
      <c r="I129" s="582">
        <v>14117.0703125</v>
      </c>
      <c r="J129" s="582">
        <v>1</v>
      </c>
      <c r="K129" s="583">
        <v>14117.0703125</v>
      </c>
    </row>
    <row r="130" spans="1:11" ht="14.45" customHeight="1" x14ac:dyDescent="0.2">
      <c r="A130" s="540" t="s">
        <v>472</v>
      </c>
      <c r="B130" s="541" t="s">
        <v>473</v>
      </c>
      <c r="C130" s="544" t="s">
        <v>478</v>
      </c>
      <c r="D130" s="581" t="s">
        <v>479</v>
      </c>
      <c r="E130" s="544" t="s">
        <v>541</v>
      </c>
      <c r="F130" s="581" t="s">
        <v>542</v>
      </c>
      <c r="G130" s="544" t="s">
        <v>793</v>
      </c>
      <c r="H130" s="544" t="s">
        <v>794</v>
      </c>
      <c r="I130" s="582">
        <v>6456.5634765625</v>
      </c>
      <c r="J130" s="582">
        <v>3</v>
      </c>
      <c r="K130" s="583">
        <v>19369.689453125</v>
      </c>
    </row>
    <row r="131" spans="1:11" ht="14.45" customHeight="1" x14ac:dyDescent="0.2">
      <c r="A131" s="540" t="s">
        <v>472</v>
      </c>
      <c r="B131" s="541" t="s">
        <v>473</v>
      </c>
      <c r="C131" s="544" t="s">
        <v>478</v>
      </c>
      <c r="D131" s="581" t="s">
        <v>479</v>
      </c>
      <c r="E131" s="544" t="s">
        <v>541</v>
      </c>
      <c r="F131" s="581" t="s">
        <v>542</v>
      </c>
      <c r="G131" s="544" t="s">
        <v>795</v>
      </c>
      <c r="H131" s="544" t="s">
        <v>796</v>
      </c>
      <c r="I131" s="582">
        <v>5253.81982421875</v>
      </c>
      <c r="J131" s="582">
        <v>7</v>
      </c>
      <c r="K131" s="583">
        <v>36776.7392578125</v>
      </c>
    </row>
    <row r="132" spans="1:11" ht="14.45" customHeight="1" x14ac:dyDescent="0.2">
      <c r="A132" s="540" t="s">
        <v>472</v>
      </c>
      <c r="B132" s="541" t="s">
        <v>473</v>
      </c>
      <c r="C132" s="544" t="s">
        <v>478</v>
      </c>
      <c r="D132" s="581" t="s">
        <v>479</v>
      </c>
      <c r="E132" s="544" t="s">
        <v>541</v>
      </c>
      <c r="F132" s="581" t="s">
        <v>542</v>
      </c>
      <c r="G132" s="544" t="s">
        <v>797</v>
      </c>
      <c r="H132" s="544" t="s">
        <v>798</v>
      </c>
      <c r="I132" s="582">
        <v>10445.9296875</v>
      </c>
      <c r="J132" s="582">
        <v>1</v>
      </c>
      <c r="K132" s="583">
        <v>10445.9296875</v>
      </c>
    </row>
    <row r="133" spans="1:11" ht="14.45" customHeight="1" x14ac:dyDescent="0.2">
      <c r="A133" s="540" t="s">
        <v>472</v>
      </c>
      <c r="B133" s="541" t="s">
        <v>473</v>
      </c>
      <c r="C133" s="544" t="s">
        <v>478</v>
      </c>
      <c r="D133" s="581" t="s">
        <v>479</v>
      </c>
      <c r="E133" s="544" t="s">
        <v>541</v>
      </c>
      <c r="F133" s="581" t="s">
        <v>542</v>
      </c>
      <c r="G133" s="544" t="s">
        <v>799</v>
      </c>
      <c r="H133" s="544" t="s">
        <v>800</v>
      </c>
      <c r="I133" s="582">
        <v>14117.0703125</v>
      </c>
      <c r="J133" s="582">
        <v>1</v>
      </c>
      <c r="K133" s="583">
        <v>14117.0703125</v>
      </c>
    </row>
    <row r="134" spans="1:11" ht="14.45" customHeight="1" x14ac:dyDescent="0.2">
      <c r="A134" s="540" t="s">
        <v>472</v>
      </c>
      <c r="B134" s="541" t="s">
        <v>473</v>
      </c>
      <c r="C134" s="544" t="s">
        <v>478</v>
      </c>
      <c r="D134" s="581" t="s">
        <v>479</v>
      </c>
      <c r="E134" s="544" t="s">
        <v>541</v>
      </c>
      <c r="F134" s="581" t="s">
        <v>542</v>
      </c>
      <c r="G134" s="544" t="s">
        <v>801</v>
      </c>
      <c r="H134" s="544" t="s">
        <v>802</v>
      </c>
      <c r="I134" s="582">
        <v>9369.01953125</v>
      </c>
      <c r="J134" s="582">
        <v>1</v>
      </c>
      <c r="K134" s="583">
        <v>9369.01953125</v>
      </c>
    </row>
    <row r="135" spans="1:11" ht="14.45" customHeight="1" x14ac:dyDescent="0.2">
      <c r="A135" s="540" t="s">
        <v>472</v>
      </c>
      <c r="B135" s="541" t="s">
        <v>473</v>
      </c>
      <c r="C135" s="544" t="s">
        <v>478</v>
      </c>
      <c r="D135" s="581" t="s">
        <v>479</v>
      </c>
      <c r="E135" s="544" t="s">
        <v>541</v>
      </c>
      <c r="F135" s="581" t="s">
        <v>542</v>
      </c>
      <c r="G135" s="544" t="s">
        <v>803</v>
      </c>
      <c r="H135" s="544" t="s">
        <v>804</v>
      </c>
      <c r="I135" s="582">
        <v>9369.0302734375</v>
      </c>
      <c r="J135" s="582">
        <v>1</v>
      </c>
      <c r="K135" s="583">
        <v>9369.0302734375</v>
      </c>
    </row>
    <row r="136" spans="1:11" ht="14.45" customHeight="1" x14ac:dyDescent="0.2">
      <c r="A136" s="540" t="s">
        <v>472</v>
      </c>
      <c r="B136" s="541" t="s">
        <v>473</v>
      </c>
      <c r="C136" s="544" t="s">
        <v>478</v>
      </c>
      <c r="D136" s="581" t="s">
        <v>479</v>
      </c>
      <c r="E136" s="544" t="s">
        <v>541</v>
      </c>
      <c r="F136" s="581" t="s">
        <v>542</v>
      </c>
      <c r="G136" s="544" t="s">
        <v>805</v>
      </c>
      <c r="H136" s="544" t="s">
        <v>806</v>
      </c>
      <c r="I136" s="582">
        <v>6076.6201171875</v>
      </c>
      <c r="J136" s="582">
        <v>2</v>
      </c>
      <c r="K136" s="583">
        <v>12153.240234375</v>
      </c>
    </row>
    <row r="137" spans="1:11" ht="14.45" customHeight="1" x14ac:dyDescent="0.2">
      <c r="A137" s="540" t="s">
        <v>472</v>
      </c>
      <c r="B137" s="541" t="s">
        <v>473</v>
      </c>
      <c r="C137" s="544" t="s">
        <v>478</v>
      </c>
      <c r="D137" s="581" t="s">
        <v>479</v>
      </c>
      <c r="E137" s="544" t="s">
        <v>541</v>
      </c>
      <c r="F137" s="581" t="s">
        <v>542</v>
      </c>
      <c r="G137" s="544" t="s">
        <v>807</v>
      </c>
      <c r="H137" s="544" t="s">
        <v>808</v>
      </c>
      <c r="I137" s="582">
        <v>10445.9296875</v>
      </c>
      <c r="J137" s="582">
        <v>1</v>
      </c>
      <c r="K137" s="583">
        <v>10445.9296875</v>
      </c>
    </row>
    <row r="138" spans="1:11" ht="14.45" customHeight="1" x14ac:dyDescent="0.2">
      <c r="A138" s="540" t="s">
        <v>472</v>
      </c>
      <c r="B138" s="541" t="s">
        <v>473</v>
      </c>
      <c r="C138" s="544" t="s">
        <v>478</v>
      </c>
      <c r="D138" s="581" t="s">
        <v>479</v>
      </c>
      <c r="E138" s="544" t="s">
        <v>541</v>
      </c>
      <c r="F138" s="581" t="s">
        <v>542</v>
      </c>
      <c r="G138" s="544" t="s">
        <v>809</v>
      </c>
      <c r="H138" s="544" t="s">
        <v>810</v>
      </c>
      <c r="I138" s="582">
        <v>734.469970703125</v>
      </c>
      <c r="J138" s="582">
        <v>1</v>
      </c>
      <c r="K138" s="583">
        <v>734.469970703125</v>
      </c>
    </row>
    <row r="139" spans="1:11" ht="14.45" customHeight="1" x14ac:dyDescent="0.2">
      <c r="A139" s="540" t="s">
        <v>472</v>
      </c>
      <c r="B139" s="541" t="s">
        <v>473</v>
      </c>
      <c r="C139" s="544" t="s">
        <v>478</v>
      </c>
      <c r="D139" s="581" t="s">
        <v>479</v>
      </c>
      <c r="E139" s="544" t="s">
        <v>541</v>
      </c>
      <c r="F139" s="581" t="s">
        <v>542</v>
      </c>
      <c r="G139" s="544" t="s">
        <v>811</v>
      </c>
      <c r="H139" s="544" t="s">
        <v>812</v>
      </c>
      <c r="I139" s="582">
        <v>7967.25</v>
      </c>
      <c r="J139" s="582">
        <v>1</v>
      </c>
      <c r="K139" s="583">
        <v>7967.25</v>
      </c>
    </row>
    <row r="140" spans="1:11" ht="14.45" customHeight="1" x14ac:dyDescent="0.2">
      <c r="A140" s="540" t="s">
        <v>472</v>
      </c>
      <c r="B140" s="541" t="s">
        <v>473</v>
      </c>
      <c r="C140" s="544" t="s">
        <v>478</v>
      </c>
      <c r="D140" s="581" t="s">
        <v>479</v>
      </c>
      <c r="E140" s="544" t="s">
        <v>541</v>
      </c>
      <c r="F140" s="581" t="s">
        <v>542</v>
      </c>
      <c r="G140" s="544" t="s">
        <v>813</v>
      </c>
      <c r="H140" s="544" t="s">
        <v>814</v>
      </c>
      <c r="I140" s="582">
        <v>7010.740234375</v>
      </c>
      <c r="J140" s="582">
        <v>1</v>
      </c>
      <c r="K140" s="583">
        <v>7010.740234375</v>
      </c>
    </row>
    <row r="141" spans="1:11" ht="14.45" customHeight="1" x14ac:dyDescent="0.2">
      <c r="A141" s="540" t="s">
        <v>472</v>
      </c>
      <c r="B141" s="541" t="s">
        <v>473</v>
      </c>
      <c r="C141" s="544" t="s">
        <v>478</v>
      </c>
      <c r="D141" s="581" t="s">
        <v>479</v>
      </c>
      <c r="E141" s="544" t="s">
        <v>541</v>
      </c>
      <c r="F141" s="581" t="s">
        <v>542</v>
      </c>
      <c r="G141" s="544" t="s">
        <v>815</v>
      </c>
      <c r="H141" s="544" t="s">
        <v>816</v>
      </c>
      <c r="I141" s="582">
        <v>4226.52978515625</v>
      </c>
      <c r="J141" s="582">
        <v>18</v>
      </c>
      <c r="K141" s="583">
        <v>76077.5380859375</v>
      </c>
    </row>
    <row r="142" spans="1:11" ht="14.45" customHeight="1" x14ac:dyDescent="0.2">
      <c r="A142" s="540" t="s">
        <v>472</v>
      </c>
      <c r="B142" s="541" t="s">
        <v>473</v>
      </c>
      <c r="C142" s="544" t="s">
        <v>478</v>
      </c>
      <c r="D142" s="581" t="s">
        <v>479</v>
      </c>
      <c r="E142" s="544" t="s">
        <v>541</v>
      </c>
      <c r="F142" s="581" t="s">
        <v>542</v>
      </c>
      <c r="G142" s="544" t="s">
        <v>817</v>
      </c>
      <c r="H142" s="544" t="s">
        <v>818</v>
      </c>
      <c r="I142" s="582">
        <v>2214.300048828125</v>
      </c>
      <c r="J142" s="582">
        <v>4</v>
      </c>
      <c r="K142" s="583">
        <v>8857.2001953125</v>
      </c>
    </row>
    <row r="143" spans="1:11" ht="14.45" customHeight="1" x14ac:dyDescent="0.2">
      <c r="A143" s="540" t="s">
        <v>472</v>
      </c>
      <c r="B143" s="541" t="s">
        <v>473</v>
      </c>
      <c r="C143" s="544" t="s">
        <v>478</v>
      </c>
      <c r="D143" s="581" t="s">
        <v>479</v>
      </c>
      <c r="E143" s="544" t="s">
        <v>541</v>
      </c>
      <c r="F143" s="581" t="s">
        <v>542</v>
      </c>
      <c r="G143" s="544" t="s">
        <v>819</v>
      </c>
      <c r="H143" s="544" t="s">
        <v>820</v>
      </c>
      <c r="I143" s="582">
        <v>12138.75</v>
      </c>
      <c r="J143" s="582">
        <v>2</v>
      </c>
      <c r="K143" s="583">
        <v>24277.5</v>
      </c>
    </row>
    <row r="144" spans="1:11" ht="14.45" customHeight="1" x14ac:dyDescent="0.2">
      <c r="A144" s="540" t="s">
        <v>472</v>
      </c>
      <c r="B144" s="541" t="s">
        <v>473</v>
      </c>
      <c r="C144" s="544" t="s">
        <v>478</v>
      </c>
      <c r="D144" s="581" t="s">
        <v>479</v>
      </c>
      <c r="E144" s="544" t="s">
        <v>541</v>
      </c>
      <c r="F144" s="581" t="s">
        <v>542</v>
      </c>
      <c r="G144" s="544" t="s">
        <v>821</v>
      </c>
      <c r="H144" s="544" t="s">
        <v>822</v>
      </c>
      <c r="I144" s="582">
        <v>8581.3203125</v>
      </c>
      <c r="J144" s="582">
        <v>1</v>
      </c>
      <c r="K144" s="583">
        <v>8581.3203125</v>
      </c>
    </row>
    <row r="145" spans="1:11" ht="14.45" customHeight="1" x14ac:dyDescent="0.2">
      <c r="A145" s="540" t="s">
        <v>472</v>
      </c>
      <c r="B145" s="541" t="s">
        <v>473</v>
      </c>
      <c r="C145" s="544" t="s">
        <v>478</v>
      </c>
      <c r="D145" s="581" t="s">
        <v>479</v>
      </c>
      <c r="E145" s="544" t="s">
        <v>541</v>
      </c>
      <c r="F145" s="581" t="s">
        <v>542</v>
      </c>
      <c r="G145" s="544" t="s">
        <v>823</v>
      </c>
      <c r="H145" s="544" t="s">
        <v>824</v>
      </c>
      <c r="I145" s="582">
        <v>22409.1796875</v>
      </c>
      <c r="J145" s="582">
        <v>1</v>
      </c>
      <c r="K145" s="583">
        <v>22409.1796875</v>
      </c>
    </row>
    <row r="146" spans="1:11" ht="14.45" customHeight="1" x14ac:dyDescent="0.2">
      <c r="A146" s="540" t="s">
        <v>472</v>
      </c>
      <c r="B146" s="541" t="s">
        <v>473</v>
      </c>
      <c r="C146" s="544" t="s">
        <v>478</v>
      </c>
      <c r="D146" s="581" t="s">
        <v>479</v>
      </c>
      <c r="E146" s="544" t="s">
        <v>541</v>
      </c>
      <c r="F146" s="581" t="s">
        <v>542</v>
      </c>
      <c r="G146" s="544" t="s">
        <v>825</v>
      </c>
      <c r="H146" s="544" t="s">
        <v>826</v>
      </c>
      <c r="I146" s="582">
        <v>44932.6484375</v>
      </c>
      <c r="J146" s="582">
        <v>1</v>
      </c>
      <c r="K146" s="583">
        <v>44932.6484375</v>
      </c>
    </row>
    <row r="147" spans="1:11" ht="14.45" customHeight="1" x14ac:dyDescent="0.2">
      <c r="A147" s="540" t="s">
        <v>472</v>
      </c>
      <c r="B147" s="541" t="s">
        <v>473</v>
      </c>
      <c r="C147" s="544" t="s">
        <v>478</v>
      </c>
      <c r="D147" s="581" t="s">
        <v>479</v>
      </c>
      <c r="E147" s="544" t="s">
        <v>541</v>
      </c>
      <c r="F147" s="581" t="s">
        <v>542</v>
      </c>
      <c r="G147" s="544" t="s">
        <v>827</v>
      </c>
      <c r="H147" s="544" t="s">
        <v>828</v>
      </c>
      <c r="I147" s="582">
        <v>51213.23046875</v>
      </c>
      <c r="J147" s="582">
        <v>2</v>
      </c>
      <c r="K147" s="583">
        <v>102426.4609375</v>
      </c>
    </row>
    <row r="148" spans="1:11" ht="14.45" customHeight="1" x14ac:dyDescent="0.2">
      <c r="A148" s="540" t="s">
        <v>472</v>
      </c>
      <c r="B148" s="541" t="s">
        <v>473</v>
      </c>
      <c r="C148" s="544" t="s">
        <v>478</v>
      </c>
      <c r="D148" s="581" t="s">
        <v>479</v>
      </c>
      <c r="E148" s="544" t="s">
        <v>541</v>
      </c>
      <c r="F148" s="581" t="s">
        <v>542</v>
      </c>
      <c r="G148" s="544" t="s">
        <v>829</v>
      </c>
      <c r="H148" s="544" t="s">
        <v>830</v>
      </c>
      <c r="I148" s="582">
        <v>8080.634765625</v>
      </c>
      <c r="J148" s="582">
        <v>2</v>
      </c>
      <c r="K148" s="583">
        <v>16161.26953125</v>
      </c>
    </row>
    <row r="149" spans="1:11" ht="14.45" customHeight="1" x14ac:dyDescent="0.2">
      <c r="A149" s="540" t="s">
        <v>472</v>
      </c>
      <c r="B149" s="541" t="s">
        <v>473</v>
      </c>
      <c r="C149" s="544" t="s">
        <v>478</v>
      </c>
      <c r="D149" s="581" t="s">
        <v>479</v>
      </c>
      <c r="E149" s="544" t="s">
        <v>541</v>
      </c>
      <c r="F149" s="581" t="s">
        <v>542</v>
      </c>
      <c r="G149" s="544" t="s">
        <v>831</v>
      </c>
      <c r="H149" s="544" t="s">
        <v>832</v>
      </c>
      <c r="I149" s="582">
        <v>6292</v>
      </c>
      <c r="J149" s="582">
        <v>2</v>
      </c>
      <c r="K149" s="583">
        <v>12584</v>
      </c>
    </row>
    <row r="150" spans="1:11" ht="14.45" customHeight="1" x14ac:dyDescent="0.2">
      <c r="A150" s="540" t="s">
        <v>472</v>
      </c>
      <c r="B150" s="541" t="s">
        <v>473</v>
      </c>
      <c r="C150" s="544" t="s">
        <v>478</v>
      </c>
      <c r="D150" s="581" t="s">
        <v>479</v>
      </c>
      <c r="E150" s="544" t="s">
        <v>541</v>
      </c>
      <c r="F150" s="581" t="s">
        <v>542</v>
      </c>
      <c r="G150" s="544" t="s">
        <v>833</v>
      </c>
      <c r="H150" s="544" t="s">
        <v>834</v>
      </c>
      <c r="I150" s="582">
        <v>2064.260009765625</v>
      </c>
      <c r="J150" s="582">
        <v>2</v>
      </c>
      <c r="K150" s="583">
        <v>4128.52001953125</v>
      </c>
    </row>
    <row r="151" spans="1:11" ht="14.45" customHeight="1" x14ac:dyDescent="0.2">
      <c r="A151" s="540" t="s">
        <v>472</v>
      </c>
      <c r="B151" s="541" t="s">
        <v>473</v>
      </c>
      <c r="C151" s="544" t="s">
        <v>478</v>
      </c>
      <c r="D151" s="581" t="s">
        <v>479</v>
      </c>
      <c r="E151" s="544" t="s">
        <v>541</v>
      </c>
      <c r="F151" s="581" t="s">
        <v>542</v>
      </c>
      <c r="G151" s="544" t="s">
        <v>835</v>
      </c>
      <c r="H151" s="544" t="s">
        <v>836</v>
      </c>
      <c r="I151" s="582">
        <v>8833</v>
      </c>
      <c r="J151" s="582">
        <v>5</v>
      </c>
      <c r="K151" s="583">
        <v>44165</v>
      </c>
    </row>
    <row r="152" spans="1:11" ht="14.45" customHeight="1" x14ac:dyDescent="0.2">
      <c r="A152" s="540" t="s">
        <v>472</v>
      </c>
      <c r="B152" s="541" t="s">
        <v>473</v>
      </c>
      <c r="C152" s="544" t="s">
        <v>478</v>
      </c>
      <c r="D152" s="581" t="s">
        <v>479</v>
      </c>
      <c r="E152" s="544" t="s">
        <v>541</v>
      </c>
      <c r="F152" s="581" t="s">
        <v>542</v>
      </c>
      <c r="G152" s="544" t="s">
        <v>837</v>
      </c>
      <c r="H152" s="544" t="s">
        <v>838</v>
      </c>
      <c r="I152" s="582">
        <v>2905.2099609375</v>
      </c>
      <c r="J152" s="582">
        <v>1</v>
      </c>
      <c r="K152" s="583">
        <v>2905.2099609375</v>
      </c>
    </row>
    <row r="153" spans="1:11" ht="14.45" customHeight="1" x14ac:dyDescent="0.2">
      <c r="A153" s="540" t="s">
        <v>472</v>
      </c>
      <c r="B153" s="541" t="s">
        <v>473</v>
      </c>
      <c r="C153" s="544" t="s">
        <v>478</v>
      </c>
      <c r="D153" s="581" t="s">
        <v>479</v>
      </c>
      <c r="E153" s="544" t="s">
        <v>541</v>
      </c>
      <c r="F153" s="581" t="s">
        <v>542</v>
      </c>
      <c r="G153" s="544" t="s">
        <v>839</v>
      </c>
      <c r="H153" s="544" t="s">
        <v>840</v>
      </c>
      <c r="I153" s="582">
        <v>2905.2099609375</v>
      </c>
      <c r="J153" s="582">
        <v>1</v>
      </c>
      <c r="K153" s="583">
        <v>2905.2099609375</v>
      </c>
    </row>
    <row r="154" spans="1:11" ht="14.45" customHeight="1" x14ac:dyDescent="0.2">
      <c r="A154" s="540" t="s">
        <v>472</v>
      </c>
      <c r="B154" s="541" t="s">
        <v>473</v>
      </c>
      <c r="C154" s="544" t="s">
        <v>478</v>
      </c>
      <c r="D154" s="581" t="s">
        <v>479</v>
      </c>
      <c r="E154" s="544" t="s">
        <v>541</v>
      </c>
      <c r="F154" s="581" t="s">
        <v>542</v>
      </c>
      <c r="G154" s="544" t="s">
        <v>841</v>
      </c>
      <c r="H154" s="544" t="s">
        <v>842</v>
      </c>
      <c r="I154" s="582">
        <v>2905.2099609375</v>
      </c>
      <c r="J154" s="582">
        <v>1</v>
      </c>
      <c r="K154" s="583">
        <v>2905.2099609375</v>
      </c>
    </row>
    <row r="155" spans="1:11" ht="14.45" customHeight="1" x14ac:dyDescent="0.2">
      <c r="A155" s="540" t="s">
        <v>472</v>
      </c>
      <c r="B155" s="541" t="s">
        <v>473</v>
      </c>
      <c r="C155" s="544" t="s">
        <v>478</v>
      </c>
      <c r="D155" s="581" t="s">
        <v>479</v>
      </c>
      <c r="E155" s="544" t="s">
        <v>541</v>
      </c>
      <c r="F155" s="581" t="s">
        <v>542</v>
      </c>
      <c r="G155" s="544" t="s">
        <v>843</v>
      </c>
      <c r="H155" s="544" t="s">
        <v>844</v>
      </c>
      <c r="I155" s="582">
        <v>2905.2099609375</v>
      </c>
      <c r="J155" s="582">
        <v>1</v>
      </c>
      <c r="K155" s="583">
        <v>2905.2099609375</v>
      </c>
    </row>
    <row r="156" spans="1:11" ht="14.45" customHeight="1" x14ac:dyDescent="0.2">
      <c r="A156" s="540" t="s">
        <v>472</v>
      </c>
      <c r="B156" s="541" t="s">
        <v>473</v>
      </c>
      <c r="C156" s="544" t="s">
        <v>478</v>
      </c>
      <c r="D156" s="581" t="s">
        <v>479</v>
      </c>
      <c r="E156" s="544" t="s">
        <v>541</v>
      </c>
      <c r="F156" s="581" t="s">
        <v>542</v>
      </c>
      <c r="G156" s="544" t="s">
        <v>845</v>
      </c>
      <c r="H156" s="544" t="s">
        <v>846</v>
      </c>
      <c r="I156" s="582">
        <v>2905.2099609375</v>
      </c>
      <c r="J156" s="582">
        <v>2</v>
      </c>
      <c r="K156" s="583">
        <v>5810.419921875</v>
      </c>
    </row>
    <row r="157" spans="1:11" ht="14.45" customHeight="1" x14ac:dyDescent="0.2">
      <c r="A157" s="540" t="s">
        <v>472</v>
      </c>
      <c r="B157" s="541" t="s">
        <v>473</v>
      </c>
      <c r="C157" s="544" t="s">
        <v>478</v>
      </c>
      <c r="D157" s="581" t="s">
        <v>479</v>
      </c>
      <c r="E157" s="544" t="s">
        <v>541</v>
      </c>
      <c r="F157" s="581" t="s">
        <v>542</v>
      </c>
      <c r="G157" s="544" t="s">
        <v>847</v>
      </c>
      <c r="H157" s="544" t="s">
        <v>848</v>
      </c>
      <c r="I157" s="582">
        <v>2905.2099609375</v>
      </c>
      <c r="J157" s="582">
        <v>1</v>
      </c>
      <c r="K157" s="583">
        <v>2905.2099609375</v>
      </c>
    </row>
    <row r="158" spans="1:11" ht="14.45" customHeight="1" x14ac:dyDescent="0.2">
      <c r="A158" s="540" t="s">
        <v>472</v>
      </c>
      <c r="B158" s="541" t="s">
        <v>473</v>
      </c>
      <c r="C158" s="544" t="s">
        <v>478</v>
      </c>
      <c r="D158" s="581" t="s">
        <v>479</v>
      </c>
      <c r="E158" s="544" t="s">
        <v>541</v>
      </c>
      <c r="F158" s="581" t="s">
        <v>542</v>
      </c>
      <c r="G158" s="544" t="s">
        <v>849</v>
      </c>
      <c r="H158" s="544" t="s">
        <v>850</v>
      </c>
      <c r="I158" s="582">
        <v>2905.2099609375</v>
      </c>
      <c r="J158" s="582">
        <v>1</v>
      </c>
      <c r="K158" s="583">
        <v>2905.2099609375</v>
      </c>
    </row>
    <row r="159" spans="1:11" ht="14.45" customHeight="1" x14ac:dyDescent="0.2">
      <c r="A159" s="540" t="s">
        <v>472</v>
      </c>
      <c r="B159" s="541" t="s">
        <v>473</v>
      </c>
      <c r="C159" s="544" t="s">
        <v>478</v>
      </c>
      <c r="D159" s="581" t="s">
        <v>479</v>
      </c>
      <c r="E159" s="544" t="s">
        <v>541</v>
      </c>
      <c r="F159" s="581" t="s">
        <v>542</v>
      </c>
      <c r="G159" s="544" t="s">
        <v>851</v>
      </c>
      <c r="H159" s="544" t="s">
        <v>852</v>
      </c>
      <c r="I159" s="582">
        <v>2905.2099609375</v>
      </c>
      <c r="J159" s="582">
        <v>1</v>
      </c>
      <c r="K159" s="583">
        <v>2905.2099609375</v>
      </c>
    </row>
    <row r="160" spans="1:11" ht="14.45" customHeight="1" x14ac:dyDescent="0.2">
      <c r="A160" s="540" t="s">
        <v>472</v>
      </c>
      <c r="B160" s="541" t="s">
        <v>473</v>
      </c>
      <c r="C160" s="544" t="s">
        <v>478</v>
      </c>
      <c r="D160" s="581" t="s">
        <v>479</v>
      </c>
      <c r="E160" s="544" t="s">
        <v>541</v>
      </c>
      <c r="F160" s="581" t="s">
        <v>542</v>
      </c>
      <c r="G160" s="544" t="s">
        <v>853</v>
      </c>
      <c r="H160" s="544" t="s">
        <v>854</v>
      </c>
      <c r="I160" s="582">
        <v>2905.2099609375</v>
      </c>
      <c r="J160" s="582">
        <v>1</v>
      </c>
      <c r="K160" s="583">
        <v>2905.2099609375</v>
      </c>
    </row>
    <row r="161" spans="1:11" ht="14.45" customHeight="1" x14ac:dyDescent="0.2">
      <c r="A161" s="540" t="s">
        <v>472</v>
      </c>
      <c r="B161" s="541" t="s">
        <v>473</v>
      </c>
      <c r="C161" s="544" t="s">
        <v>478</v>
      </c>
      <c r="D161" s="581" t="s">
        <v>479</v>
      </c>
      <c r="E161" s="544" t="s">
        <v>541</v>
      </c>
      <c r="F161" s="581" t="s">
        <v>542</v>
      </c>
      <c r="G161" s="544" t="s">
        <v>855</v>
      </c>
      <c r="H161" s="544" t="s">
        <v>856</v>
      </c>
      <c r="I161" s="582">
        <v>2235.22998046875</v>
      </c>
      <c r="J161" s="582">
        <v>1</v>
      </c>
      <c r="K161" s="583">
        <v>2235.22998046875</v>
      </c>
    </row>
    <row r="162" spans="1:11" ht="14.45" customHeight="1" x14ac:dyDescent="0.2">
      <c r="A162" s="540" t="s">
        <v>472</v>
      </c>
      <c r="B162" s="541" t="s">
        <v>473</v>
      </c>
      <c r="C162" s="544" t="s">
        <v>478</v>
      </c>
      <c r="D162" s="581" t="s">
        <v>479</v>
      </c>
      <c r="E162" s="544" t="s">
        <v>541</v>
      </c>
      <c r="F162" s="581" t="s">
        <v>542</v>
      </c>
      <c r="G162" s="544" t="s">
        <v>857</v>
      </c>
      <c r="H162" s="544" t="s">
        <v>858</v>
      </c>
      <c r="I162" s="582">
        <v>4624.6201171875</v>
      </c>
      <c r="J162" s="582">
        <v>3</v>
      </c>
      <c r="K162" s="583">
        <v>13873.8603515625</v>
      </c>
    </row>
    <row r="163" spans="1:11" ht="14.45" customHeight="1" x14ac:dyDescent="0.2">
      <c r="A163" s="540" t="s">
        <v>472</v>
      </c>
      <c r="B163" s="541" t="s">
        <v>473</v>
      </c>
      <c r="C163" s="544" t="s">
        <v>478</v>
      </c>
      <c r="D163" s="581" t="s">
        <v>479</v>
      </c>
      <c r="E163" s="544" t="s">
        <v>541</v>
      </c>
      <c r="F163" s="581" t="s">
        <v>542</v>
      </c>
      <c r="G163" s="544" t="s">
        <v>859</v>
      </c>
      <c r="H163" s="544" t="s">
        <v>860</v>
      </c>
      <c r="I163" s="582">
        <v>7780.2998046875</v>
      </c>
      <c r="J163" s="582">
        <v>5</v>
      </c>
      <c r="K163" s="583">
        <v>38901.5</v>
      </c>
    </row>
    <row r="164" spans="1:11" ht="14.45" customHeight="1" x14ac:dyDescent="0.2">
      <c r="A164" s="540" t="s">
        <v>472</v>
      </c>
      <c r="B164" s="541" t="s">
        <v>473</v>
      </c>
      <c r="C164" s="544" t="s">
        <v>478</v>
      </c>
      <c r="D164" s="581" t="s">
        <v>479</v>
      </c>
      <c r="E164" s="544" t="s">
        <v>541</v>
      </c>
      <c r="F164" s="581" t="s">
        <v>542</v>
      </c>
      <c r="G164" s="544" t="s">
        <v>861</v>
      </c>
      <c r="H164" s="544" t="s">
        <v>862</v>
      </c>
      <c r="I164" s="582">
        <v>493.67999267578125</v>
      </c>
      <c r="J164" s="582">
        <v>15</v>
      </c>
      <c r="K164" s="583">
        <v>7405.2001953125</v>
      </c>
    </row>
    <row r="165" spans="1:11" ht="14.45" customHeight="1" x14ac:dyDescent="0.2">
      <c r="A165" s="540" t="s">
        <v>472</v>
      </c>
      <c r="B165" s="541" t="s">
        <v>473</v>
      </c>
      <c r="C165" s="544" t="s">
        <v>478</v>
      </c>
      <c r="D165" s="581" t="s">
        <v>479</v>
      </c>
      <c r="E165" s="544" t="s">
        <v>541</v>
      </c>
      <c r="F165" s="581" t="s">
        <v>542</v>
      </c>
      <c r="G165" s="544" t="s">
        <v>863</v>
      </c>
      <c r="H165" s="544" t="s">
        <v>864</v>
      </c>
      <c r="I165" s="582">
        <v>4110.3701171875</v>
      </c>
      <c r="J165" s="582">
        <v>2</v>
      </c>
      <c r="K165" s="583">
        <v>8220.740234375</v>
      </c>
    </row>
    <row r="166" spans="1:11" ht="14.45" customHeight="1" x14ac:dyDescent="0.2">
      <c r="A166" s="540" t="s">
        <v>472</v>
      </c>
      <c r="B166" s="541" t="s">
        <v>473</v>
      </c>
      <c r="C166" s="544" t="s">
        <v>478</v>
      </c>
      <c r="D166" s="581" t="s">
        <v>479</v>
      </c>
      <c r="E166" s="544" t="s">
        <v>541</v>
      </c>
      <c r="F166" s="581" t="s">
        <v>542</v>
      </c>
      <c r="G166" s="544" t="s">
        <v>865</v>
      </c>
      <c r="H166" s="544" t="s">
        <v>866</v>
      </c>
      <c r="I166" s="582">
        <v>1145.8699951171875</v>
      </c>
      <c r="J166" s="582">
        <v>4</v>
      </c>
      <c r="K166" s="583">
        <v>4583.47998046875</v>
      </c>
    </row>
    <row r="167" spans="1:11" ht="14.45" customHeight="1" x14ac:dyDescent="0.2">
      <c r="A167" s="540" t="s">
        <v>472</v>
      </c>
      <c r="B167" s="541" t="s">
        <v>473</v>
      </c>
      <c r="C167" s="544" t="s">
        <v>478</v>
      </c>
      <c r="D167" s="581" t="s">
        <v>479</v>
      </c>
      <c r="E167" s="544" t="s">
        <v>541</v>
      </c>
      <c r="F167" s="581" t="s">
        <v>542</v>
      </c>
      <c r="G167" s="544" t="s">
        <v>867</v>
      </c>
      <c r="H167" s="544" t="s">
        <v>868</v>
      </c>
      <c r="I167" s="582">
        <v>6757.25</v>
      </c>
      <c r="J167" s="582">
        <v>9</v>
      </c>
      <c r="K167" s="583">
        <v>60815.2109375</v>
      </c>
    </row>
    <row r="168" spans="1:11" ht="14.45" customHeight="1" x14ac:dyDescent="0.2">
      <c r="A168" s="540" t="s">
        <v>472</v>
      </c>
      <c r="B168" s="541" t="s">
        <v>473</v>
      </c>
      <c r="C168" s="544" t="s">
        <v>478</v>
      </c>
      <c r="D168" s="581" t="s">
        <v>479</v>
      </c>
      <c r="E168" s="544" t="s">
        <v>541</v>
      </c>
      <c r="F168" s="581" t="s">
        <v>542</v>
      </c>
      <c r="G168" s="544" t="s">
        <v>869</v>
      </c>
      <c r="H168" s="544" t="s">
        <v>870</v>
      </c>
      <c r="I168" s="582">
        <v>1996.5</v>
      </c>
      <c r="J168" s="582">
        <v>1</v>
      </c>
      <c r="K168" s="583">
        <v>1996.5</v>
      </c>
    </row>
    <row r="169" spans="1:11" ht="14.45" customHeight="1" x14ac:dyDescent="0.2">
      <c r="A169" s="540" t="s">
        <v>472</v>
      </c>
      <c r="B169" s="541" t="s">
        <v>473</v>
      </c>
      <c r="C169" s="544" t="s">
        <v>478</v>
      </c>
      <c r="D169" s="581" t="s">
        <v>479</v>
      </c>
      <c r="E169" s="544" t="s">
        <v>541</v>
      </c>
      <c r="F169" s="581" t="s">
        <v>542</v>
      </c>
      <c r="G169" s="544" t="s">
        <v>871</v>
      </c>
      <c r="H169" s="544" t="s">
        <v>872</v>
      </c>
      <c r="I169" s="582">
        <v>2064.260009765625</v>
      </c>
      <c r="J169" s="582">
        <v>1</v>
      </c>
      <c r="K169" s="583">
        <v>2064.260009765625</v>
      </c>
    </row>
    <row r="170" spans="1:11" ht="14.45" customHeight="1" x14ac:dyDescent="0.2">
      <c r="A170" s="540" t="s">
        <v>472</v>
      </c>
      <c r="B170" s="541" t="s">
        <v>473</v>
      </c>
      <c r="C170" s="544" t="s">
        <v>478</v>
      </c>
      <c r="D170" s="581" t="s">
        <v>479</v>
      </c>
      <c r="E170" s="544" t="s">
        <v>541</v>
      </c>
      <c r="F170" s="581" t="s">
        <v>542</v>
      </c>
      <c r="G170" s="544" t="s">
        <v>873</v>
      </c>
      <c r="H170" s="544" t="s">
        <v>874</v>
      </c>
      <c r="I170" s="582">
        <v>2064.260009765625</v>
      </c>
      <c r="J170" s="582">
        <v>2</v>
      </c>
      <c r="K170" s="583">
        <v>4128.52001953125</v>
      </c>
    </row>
    <row r="171" spans="1:11" ht="14.45" customHeight="1" x14ac:dyDescent="0.2">
      <c r="A171" s="540" t="s">
        <v>472</v>
      </c>
      <c r="B171" s="541" t="s">
        <v>473</v>
      </c>
      <c r="C171" s="544" t="s">
        <v>478</v>
      </c>
      <c r="D171" s="581" t="s">
        <v>479</v>
      </c>
      <c r="E171" s="544" t="s">
        <v>541</v>
      </c>
      <c r="F171" s="581" t="s">
        <v>542</v>
      </c>
      <c r="G171" s="544" t="s">
        <v>875</v>
      </c>
      <c r="H171" s="544" t="s">
        <v>876</v>
      </c>
      <c r="I171" s="582">
        <v>2064.260009765625</v>
      </c>
      <c r="J171" s="582">
        <v>2</v>
      </c>
      <c r="K171" s="583">
        <v>4128.52001953125</v>
      </c>
    </row>
    <row r="172" spans="1:11" ht="14.45" customHeight="1" x14ac:dyDescent="0.2">
      <c r="A172" s="540" t="s">
        <v>472</v>
      </c>
      <c r="B172" s="541" t="s">
        <v>473</v>
      </c>
      <c r="C172" s="544" t="s">
        <v>478</v>
      </c>
      <c r="D172" s="581" t="s">
        <v>479</v>
      </c>
      <c r="E172" s="544" t="s">
        <v>541</v>
      </c>
      <c r="F172" s="581" t="s">
        <v>542</v>
      </c>
      <c r="G172" s="544" t="s">
        <v>877</v>
      </c>
      <c r="H172" s="544" t="s">
        <v>878</v>
      </c>
      <c r="I172" s="582">
        <v>40208.98828125</v>
      </c>
      <c r="J172" s="582">
        <v>1</v>
      </c>
      <c r="K172" s="583">
        <v>40208.98828125</v>
      </c>
    </row>
    <row r="173" spans="1:11" ht="14.45" customHeight="1" x14ac:dyDescent="0.2">
      <c r="A173" s="540" t="s">
        <v>472</v>
      </c>
      <c r="B173" s="541" t="s">
        <v>473</v>
      </c>
      <c r="C173" s="544" t="s">
        <v>478</v>
      </c>
      <c r="D173" s="581" t="s">
        <v>479</v>
      </c>
      <c r="E173" s="544" t="s">
        <v>541</v>
      </c>
      <c r="F173" s="581" t="s">
        <v>542</v>
      </c>
      <c r="G173" s="544" t="s">
        <v>879</v>
      </c>
      <c r="H173" s="544" t="s">
        <v>880</v>
      </c>
      <c r="I173" s="582">
        <v>2714.215087890625</v>
      </c>
      <c r="J173" s="582">
        <v>2</v>
      </c>
      <c r="K173" s="583">
        <v>5428.43017578125</v>
      </c>
    </row>
    <row r="174" spans="1:11" ht="14.45" customHeight="1" x14ac:dyDescent="0.2">
      <c r="A174" s="540" t="s">
        <v>472</v>
      </c>
      <c r="B174" s="541" t="s">
        <v>473</v>
      </c>
      <c r="C174" s="544" t="s">
        <v>478</v>
      </c>
      <c r="D174" s="581" t="s">
        <v>479</v>
      </c>
      <c r="E174" s="544" t="s">
        <v>541</v>
      </c>
      <c r="F174" s="581" t="s">
        <v>542</v>
      </c>
      <c r="G174" s="544" t="s">
        <v>881</v>
      </c>
      <c r="H174" s="544" t="s">
        <v>882</v>
      </c>
      <c r="I174" s="582">
        <v>109391.484375</v>
      </c>
      <c r="J174" s="582">
        <v>2</v>
      </c>
      <c r="K174" s="583">
        <v>218782.96875</v>
      </c>
    </row>
    <row r="175" spans="1:11" ht="14.45" customHeight="1" x14ac:dyDescent="0.2">
      <c r="A175" s="540" t="s">
        <v>472</v>
      </c>
      <c r="B175" s="541" t="s">
        <v>473</v>
      </c>
      <c r="C175" s="544" t="s">
        <v>478</v>
      </c>
      <c r="D175" s="581" t="s">
        <v>479</v>
      </c>
      <c r="E175" s="544" t="s">
        <v>541</v>
      </c>
      <c r="F175" s="581" t="s">
        <v>542</v>
      </c>
      <c r="G175" s="544" t="s">
        <v>883</v>
      </c>
      <c r="H175" s="544" t="s">
        <v>884</v>
      </c>
      <c r="I175" s="582">
        <v>73632.265625</v>
      </c>
      <c r="J175" s="582">
        <v>2</v>
      </c>
      <c r="K175" s="583">
        <v>147264.53125</v>
      </c>
    </row>
    <row r="176" spans="1:11" ht="14.45" customHeight="1" x14ac:dyDescent="0.2">
      <c r="A176" s="540" t="s">
        <v>472</v>
      </c>
      <c r="B176" s="541" t="s">
        <v>473</v>
      </c>
      <c r="C176" s="544" t="s">
        <v>478</v>
      </c>
      <c r="D176" s="581" t="s">
        <v>479</v>
      </c>
      <c r="E176" s="544" t="s">
        <v>541</v>
      </c>
      <c r="F176" s="581" t="s">
        <v>542</v>
      </c>
      <c r="G176" s="544" t="s">
        <v>885</v>
      </c>
      <c r="H176" s="544" t="s">
        <v>886</v>
      </c>
      <c r="I176" s="582">
        <v>73568</v>
      </c>
      <c r="J176" s="582">
        <v>1</v>
      </c>
      <c r="K176" s="583">
        <v>73568</v>
      </c>
    </row>
    <row r="177" spans="1:11" ht="14.45" customHeight="1" x14ac:dyDescent="0.2">
      <c r="A177" s="540" t="s">
        <v>472</v>
      </c>
      <c r="B177" s="541" t="s">
        <v>473</v>
      </c>
      <c r="C177" s="544" t="s">
        <v>478</v>
      </c>
      <c r="D177" s="581" t="s">
        <v>479</v>
      </c>
      <c r="E177" s="544" t="s">
        <v>541</v>
      </c>
      <c r="F177" s="581" t="s">
        <v>542</v>
      </c>
      <c r="G177" s="544" t="s">
        <v>887</v>
      </c>
      <c r="H177" s="544" t="s">
        <v>888</v>
      </c>
      <c r="I177" s="582">
        <v>13285.7998046875</v>
      </c>
      <c r="J177" s="582">
        <v>9</v>
      </c>
      <c r="K177" s="583">
        <v>119572.197265625</v>
      </c>
    </row>
    <row r="178" spans="1:11" ht="14.45" customHeight="1" x14ac:dyDescent="0.2">
      <c r="A178" s="540" t="s">
        <v>472</v>
      </c>
      <c r="B178" s="541" t="s">
        <v>473</v>
      </c>
      <c r="C178" s="544" t="s">
        <v>478</v>
      </c>
      <c r="D178" s="581" t="s">
        <v>479</v>
      </c>
      <c r="E178" s="544" t="s">
        <v>541</v>
      </c>
      <c r="F178" s="581" t="s">
        <v>542</v>
      </c>
      <c r="G178" s="544" t="s">
        <v>889</v>
      </c>
      <c r="H178" s="544" t="s">
        <v>890</v>
      </c>
      <c r="I178" s="582">
        <v>166815.4375</v>
      </c>
      <c r="J178" s="582">
        <v>2</v>
      </c>
      <c r="K178" s="583">
        <v>333630.875</v>
      </c>
    </row>
    <row r="179" spans="1:11" ht="14.45" customHeight="1" x14ac:dyDescent="0.2">
      <c r="A179" s="540" t="s">
        <v>472</v>
      </c>
      <c r="B179" s="541" t="s">
        <v>473</v>
      </c>
      <c r="C179" s="544" t="s">
        <v>478</v>
      </c>
      <c r="D179" s="581" t="s">
        <v>479</v>
      </c>
      <c r="E179" s="544" t="s">
        <v>541</v>
      </c>
      <c r="F179" s="581" t="s">
        <v>542</v>
      </c>
      <c r="G179" s="544" t="s">
        <v>891</v>
      </c>
      <c r="H179" s="544" t="s">
        <v>892</v>
      </c>
      <c r="I179" s="582">
        <v>352.29419728386324</v>
      </c>
      <c r="J179" s="582">
        <v>19</v>
      </c>
      <c r="K179" s="583">
        <v>6708.7625331910513</v>
      </c>
    </row>
    <row r="180" spans="1:11" ht="14.45" customHeight="1" x14ac:dyDescent="0.2">
      <c r="A180" s="540" t="s">
        <v>472</v>
      </c>
      <c r="B180" s="541" t="s">
        <v>473</v>
      </c>
      <c r="C180" s="544" t="s">
        <v>478</v>
      </c>
      <c r="D180" s="581" t="s">
        <v>479</v>
      </c>
      <c r="E180" s="544" t="s">
        <v>541</v>
      </c>
      <c r="F180" s="581" t="s">
        <v>542</v>
      </c>
      <c r="G180" s="544" t="s">
        <v>893</v>
      </c>
      <c r="H180" s="544" t="s">
        <v>894</v>
      </c>
      <c r="I180" s="582">
        <v>2214.300048828125</v>
      </c>
      <c r="J180" s="582">
        <v>16</v>
      </c>
      <c r="K180" s="583">
        <v>35428.80029296875</v>
      </c>
    </row>
    <row r="181" spans="1:11" ht="14.45" customHeight="1" x14ac:dyDescent="0.2">
      <c r="A181" s="540" t="s">
        <v>472</v>
      </c>
      <c r="B181" s="541" t="s">
        <v>473</v>
      </c>
      <c r="C181" s="544" t="s">
        <v>478</v>
      </c>
      <c r="D181" s="581" t="s">
        <v>479</v>
      </c>
      <c r="E181" s="544" t="s">
        <v>541</v>
      </c>
      <c r="F181" s="581" t="s">
        <v>542</v>
      </c>
      <c r="G181" s="544" t="s">
        <v>895</v>
      </c>
      <c r="H181" s="544" t="s">
        <v>896</v>
      </c>
      <c r="I181" s="582">
        <v>2214.300048828125</v>
      </c>
      <c r="J181" s="582">
        <v>13</v>
      </c>
      <c r="K181" s="583">
        <v>28785.89990234375</v>
      </c>
    </row>
    <row r="182" spans="1:11" ht="14.45" customHeight="1" x14ac:dyDescent="0.2">
      <c r="A182" s="540" t="s">
        <v>472</v>
      </c>
      <c r="B182" s="541" t="s">
        <v>473</v>
      </c>
      <c r="C182" s="544" t="s">
        <v>478</v>
      </c>
      <c r="D182" s="581" t="s">
        <v>479</v>
      </c>
      <c r="E182" s="544" t="s">
        <v>541</v>
      </c>
      <c r="F182" s="581" t="s">
        <v>542</v>
      </c>
      <c r="G182" s="544" t="s">
        <v>897</v>
      </c>
      <c r="H182" s="544" t="s">
        <v>898</v>
      </c>
      <c r="I182" s="582">
        <v>2214.300048828125</v>
      </c>
      <c r="J182" s="582">
        <v>17</v>
      </c>
      <c r="K182" s="583">
        <v>37643.099609375</v>
      </c>
    </row>
    <row r="183" spans="1:11" ht="14.45" customHeight="1" x14ac:dyDescent="0.2">
      <c r="A183" s="540" t="s">
        <v>472</v>
      </c>
      <c r="B183" s="541" t="s">
        <v>473</v>
      </c>
      <c r="C183" s="544" t="s">
        <v>478</v>
      </c>
      <c r="D183" s="581" t="s">
        <v>479</v>
      </c>
      <c r="E183" s="544" t="s">
        <v>541</v>
      </c>
      <c r="F183" s="581" t="s">
        <v>542</v>
      </c>
      <c r="G183" s="544" t="s">
        <v>899</v>
      </c>
      <c r="H183" s="544" t="s">
        <v>900</v>
      </c>
      <c r="I183" s="582">
        <v>6255.7001953125</v>
      </c>
      <c r="J183" s="582">
        <v>24</v>
      </c>
      <c r="K183" s="583">
        <v>150136.798828125</v>
      </c>
    </row>
    <row r="184" spans="1:11" ht="14.45" customHeight="1" x14ac:dyDescent="0.2">
      <c r="A184" s="540" t="s">
        <v>472</v>
      </c>
      <c r="B184" s="541" t="s">
        <v>473</v>
      </c>
      <c r="C184" s="544" t="s">
        <v>478</v>
      </c>
      <c r="D184" s="581" t="s">
        <v>479</v>
      </c>
      <c r="E184" s="544" t="s">
        <v>541</v>
      </c>
      <c r="F184" s="581" t="s">
        <v>542</v>
      </c>
      <c r="G184" s="544" t="s">
        <v>901</v>
      </c>
      <c r="H184" s="544" t="s">
        <v>902</v>
      </c>
      <c r="I184" s="582">
        <v>6255.7001953125</v>
      </c>
      <c r="J184" s="582">
        <v>20</v>
      </c>
      <c r="K184" s="583">
        <v>125113.9990234375</v>
      </c>
    </row>
    <row r="185" spans="1:11" ht="14.45" customHeight="1" x14ac:dyDescent="0.2">
      <c r="A185" s="540" t="s">
        <v>472</v>
      </c>
      <c r="B185" s="541" t="s">
        <v>473</v>
      </c>
      <c r="C185" s="544" t="s">
        <v>478</v>
      </c>
      <c r="D185" s="581" t="s">
        <v>479</v>
      </c>
      <c r="E185" s="544" t="s">
        <v>541</v>
      </c>
      <c r="F185" s="581" t="s">
        <v>542</v>
      </c>
      <c r="G185" s="544" t="s">
        <v>903</v>
      </c>
      <c r="H185" s="544" t="s">
        <v>904</v>
      </c>
      <c r="I185" s="582">
        <v>439.23001098632813</v>
      </c>
      <c r="J185" s="582">
        <v>1</v>
      </c>
      <c r="K185" s="583">
        <v>439.23001098632813</v>
      </c>
    </row>
    <row r="186" spans="1:11" ht="14.45" customHeight="1" x14ac:dyDescent="0.2">
      <c r="A186" s="540" t="s">
        <v>472</v>
      </c>
      <c r="B186" s="541" t="s">
        <v>473</v>
      </c>
      <c r="C186" s="544" t="s">
        <v>478</v>
      </c>
      <c r="D186" s="581" t="s">
        <v>479</v>
      </c>
      <c r="E186" s="544" t="s">
        <v>541</v>
      </c>
      <c r="F186" s="581" t="s">
        <v>542</v>
      </c>
      <c r="G186" s="544" t="s">
        <v>905</v>
      </c>
      <c r="H186" s="544" t="s">
        <v>906</v>
      </c>
      <c r="I186" s="582">
        <v>16727.0390625</v>
      </c>
      <c r="J186" s="582">
        <v>3</v>
      </c>
      <c r="K186" s="583">
        <v>50181.1171875</v>
      </c>
    </row>
    <row r="187" spans="1:11" ht="14.45" customHeight="1" x14ac:dyDescent="0.2">
      <c r="A187" s="540" t="s">
        <v>472</v>
      </c>
      <c r="B187" s="541" t="s">
        <v>473</v>
      </c>
      <c r="C187" s="544" t="s">
        <v>478</v>
      </c>
      <c r="D187" s="581" t="s">
        <v>479</v>
      </c>
      <c r="E187" s="544" t="s">
        <v>541</v>
      </c>
      <c r="F187" s="581" t="s">
        <v>542</v>
      </c>
      <c r="G187" s="544" t="s">
        <v>907</v>
      </c>
      <c r="H187" s="544" t="s">
        <v>908</v>
      </c>
      <c r="I187" s="582">
        <v>37869.369140625</v>
      </c>
      <c r="J187" s="582">
        <v>4</v>
      </c>
      <c r="K187" s="583">
        <v>151477.4765625</v>
      </c>
    </row>
    <row r="188" spans="1:11" ht="14.45" customHeight="1" x14ac:dyDescent="0.2">
      <c r="A188" s="540" t="s">
        <v>472</v>
      </c>
      <c r="B188" s="541" t="s">
        <v>473</v>
      </c>
      <c r="C188" s="544" t="s">
        <v>478</v>
      </c>
      <c r="D188" s="581" t="s">
        <v>479</v>
      </c>
      <c r="E188" s="544" t="s">
        <v>541</v>
      </c>
      <c r="F188" s="581" t="s">
        <v>542</v>
      </c>
      <c r="G188" s="544" t="s">
        <v>909</v>
      </c>
      <c r="H188" s="544" t="s">
        <v>910</v>
      </c>
      <c r="I188" s="582">
        <v>7996.89013671875</v>
      </c>
      <c r="J188" s="582">
        <v>11</v>
      </c>
      <c r="K188" s="583">
        <v>87965.7900390625</v>
      </c>
    </row>
    <row r="189" spans="1:11" ht="14.45" customHeight="1" x14ac:dyDescent="0.2">
      <c r="A189" s="540" t="s">
        <v>472</v>
      </c>
      <c r="B189" s="541" t="s">
        <v>473</v>
      </c>
      <c r="C189" s="544" t="s">
        <v>478</v>
      </c>
      <c r="D189" s="581" t="s">
        <v>479</v>
      </c>
      <c r="E189" s="544" t="s">
        <v>541</v>
      </c>
      <c r="F189" s="581" t="s">
        <v>542</v>
      </c>
      <c r="G189" s="544" t="s">
        <v>911</v>
      </c>
      <c r="H189" s="544" t="s">
        <v>912</v>
      </c>
      <c r="I189" s="582">
        <v>7595.169921875</v>
      </c>
      <c r="J189" s="582">
        <v>1</v>
      </c>
      <c r="K189" s="583">
        <v>7595.169921875</v>
      </c>
    </row>
    <row r="190" spans="1:11" ht="14.45" customHeight="1" x14ac:dyDescent="0.2">
      <c r="A190" s="540" t="s">
        <v>472</v>
      </c>
      <c r="B190" s="541" t="s">
        <v>473</v>
      </c>
      <c r="C190" s="544" t="s">
        <v>478</v>
      </c>
      <c r="D190" s="581" t="s">
        <v>479</v>
      </c>
      <c r="E190" s="544" t="s">
        <v>541</v>
      </c>
      <c r="F190" s="581" t="s">
        <v>542</v>
      </c>
      <c r="G190" s="544" t="s">
        <v>913</v>
      </c>
      <c r="H190" s="544" t="s">
        <v>914</v>
      </c>
      <c r="I190" s="582">
        <v>7732.68994140625</v>
      </c>
      <c r="J190" s="582">
        <v>2</v>
      </c>
      <c r="K190" s="583">
        <v>15465.3798828125</v>
      </c>
    </row>
    <row r="191" spans="1:11" ht="14.45" customHeight="1" x14ac:dyDescent="0.2">
      <c r="A191" s="540" t="s">
        <v>472</v>
      </c>
      <c r="B191" s="541" t="s">
        <v>473</v>
      </c>
      <c r="C191" s="544" t="s">
        <v>478</v>
      </c>
      <c r="D191" s="581" t="s">
        <v>479</v>
      </c>
      <c r="E191" s="544" t="s">
        <v>541</v>
      </c>
      <c r="F191" s="581" t="s">
        <v>542</v>
      </c>
      <c r="G191" s="544" t="s">
        <v>915</v>
      </c>
      <c r="H191" s="544" t="s">
        <v>916</v>
      </c>
      <c r="I191" s="582">
        <v>6916.35986328125</v>
      </c>
      <c r="J191" s="582">
        <v>18</v>
      </c>
      <c r="K191" s="583">
        <v>124494.4775390625</v>
      </c>
    </row>
    <row r="192" spans="1:11" ht="14.45" customHeight="1" x14ac:dyDescent="0.2">
      <c r="A192" s="540" t="s">
        <v>472</v>
      </c>
      <c r="B192" s="541" t="s">
        <v>473</v>
      </c>
      <c r="C192" s="544" t="s">
        <v>478</v>
      </c>
      <c r="D192" s="581" t="s">
        <v>479</v>
      </c>
      <c r="E192" s="544" t="s">
        <v>541</v>
      </c>
      <c r="F192" s="581" t="s">
        <v>542</v>
      </c>
      <c r="G192" s="544" t="s">
        <v>917</v>
      </c>
      <c r="H192" s="544" t="s">
        <v>918</v>
      </c>
      <c r="I192" s="582">
        <v>6916.35986328125</v>
      </c>
      <c r="J192" s="582">
        <v>16</v>
      </c>
      <c r="K192" s="583">
        <v>110661.7587890625</v>
      </c>
    </row>
    <row r="193" spans="1:11" ht="14.45" customHeight="1" x14ac:dyDescent="0.2">
      <c r="A193" s="540" t="s">
        <v>472</v>
      </c>
      <c r="B193" s="541" t="s">
        <v>473</v>
      </c>
      <c r="C193" s="544" t="s">
        <v>478</v>
      </c>
      <c r="D193" s="581" t="s">
        <v>479</v>
      </c>
      <c r="E193" s="544" t="s">
        <v>541</v>
      </c>
      <c r="F193" s="581" t="s">
        <v>542</v>
      </c>
      <c r="G193" s="544" t="s">
        <v>919</v>
      </c>
      <c r="H193" s="544" t="s">
        <v>920</v>
      </c>
      <c r="I193" s="582">
        <v>8839.0498046875</v>
      </c>
      <c r="J193" s="582">
        <v>11</v>
      </c>
      <c r="K193" s="583">
        <v>97229.5498046875</v>
      </c>
    </row>
    <row r="194" spans="1:11" ht="14.45" customHeight="1" x14ac:dyDescent="0.2">
      <c r="A194" s="540" t="s">
        <v>472</v>
      </c>
      <c r="B194" s="541" t="s">
        <v>473</v>
      </c>
      <c r="C194" s="544" t="s">
        <v>478</v>
      </c>
      <c r="D194" s="581" t="s">
        <v>479</v>
      </c>
      <c r="E194" s="544" t="s">
        <v>541</v>
      </c>
      <c r="F194" s="581" t="s">
        <v>542</v>
      </c>
      <c r="G194" s="544" t="s">
        <v>921</v>
      </c>
      <c r="H194" s="544" t="s">
        <v>922</v>
      </c>
      <c r="I194" s="582">
        <v>4210.7998046875</v>
      </c>
      <c r="J194" s="582">
        <v>12</v>
      </c>
      <c r="K194" s="583">
        <v>50529.599609375</v>
      </c>
    </row>
    <row r="195" spans="1:11" ht="14.45" customHeight="1" x14ac:dyDescent="0.2">
      <c r="A195" s="540" t="s">
        <v>472</v>
      </c>
      <c r="B195" s="541" t="s">
        <v>473</v>
      </c>
      <c r="C195" s="544" t="s">
        <v>478</v>
      </c>
      <c r="D195" s="581" t="s">
        <v>479</v>
      </c>
      <c r="E195" s="544" t="s">
        <v>541</v>
      </c>
      <c r="F195" s="581" t="s">
        <v>542</v>
      </c>
      <c r="G195" s="544" t="s">
        <v>923</v>
      </c>
      <c r="H195" s="544" t="s">
        <v>924</v>
      </c>
      <c r="I195" s="582">
        <v>15786.8701171875</v>
      </c>
      <c r="J195" s="582">
        <v>2</v>
      </c>
      <c r="K195" s="583">
        <v>31573.740234375</v>
      </c>
    </row>
    <row r="196" spans="1:11" ht="14.45" customHeight="1" x14ac:dyDescent="0.2">
      <c r="A196" s="540" t="s">
        <v>472</v>
      </c>
      <c r="B196" s="541" t="s">
        <v>473</v>
      </c>
      <c r="C196" s="544" t="s">
        <v>478</v>
      </c>
      <c r="D196" s="581" t="s">
        <v>479</v>
      </c>
      <c r="E196" s="544" t="s">
        <v>541</v>
      </c>
      <c r="F196" s="581" t="s">
        <v>542</v>
      </c>
      <c r="G196" s="544" t="s">
        <v>925</v>
      </c>
      <c r="H196" s="544" t="s">
        <v>926</v>
      </c>
      <c r="I196" s="582">
        <v>4657.2900390625</v>
      </c>
      <c r="J196" s="582">
        <v>13</v>
      </c>
      <c r="K196" s="583">
        <v>60544.7705078125</v>
      </c>
    </row>
    <row r="197" spans="1:11" ht="14.45" customHeight="1" x14ac:dyDescent="0.2">
      <c r="A197" s="540" t="s">
        <v>472</v>
      </c>
      <c r="B197" s="541" t="s">
        <v>473</v>
      </c>
      <c r="C197" s="544" t="s">
        <v>478</v>
      </c>
      <c r="D197" s="581" t="s">
        <v>479</v>
      </c>
      <c r="E197" s="544" t="s">
        <v>541</v>
      </c>
      <c r="F197" s="581" t="s">
        <v>542</v>
      </c>
      <c r="G197" s="544" t="s">
        <v>927</v>
      </c>
      <c r="H197" s="544" t="s">
        <v>928</v>
      </c>
      <c r="I197" s="582">
        <v>5405.06982421875</v>
      </c>
      <c r="J197" s="582">
        <v>5</v>
      </c>
      <c r="K197" s="583">
        <v>27025.34912109375</v>
      </c>
    </row>
    <row r="198" spans="1:11" ht="14.45" customHeight="1" x14ac:dyDescent="0.2">
      <c r="A198" s="540" t="s">
        <v>472</v>
      </c>
      <c r="B198" s="541" t="s">
        <v>473</v>
      </c>
      <c r="C198" s="544" t="s">
        <v>478</v>
      </c>
      <c r="D198" s="581" t="s">
        <v>479</v>
      </c>
      <c r="E198" s="544" t="s">
        <v>541</v>
      </c>
      <c r="F198" s="581" t="s">
        <v>542</v>
      </c>
      <c r="G198" s="544" t="s">
        <v>929</v>
      </c>
      <c r="H198" s="544" t="s">
        <v>930</v>
      </c>
      <c r="I198" s="582">
        <v>1174.9100341796875</v>
      </c>
      <c r="J198" s="582">
        <v>2</v>
      </c>
      <c r="K198" s="583">
        <v>2349.820068359375</v>
      </c>
    </row>
    <row r="199" spans="1:11" ht="14.45" customHeight="1" x14ac:dyDescent="0.2">
      <c r="A199" s="540" t="s">
        <v>472</v>
      </c>
      <c r="B199" s="541" t="s">
        <v>473</v>
      </c>
      <c r="C199" s="544" t="s">
        <v>478</v>
      </c>
      <c r="D199" s="581" t="s">
        <v>479</v>
      </c>
      <c r="E199" s="544" t="s">
        <v>541</v>
      </c>
      <c r="F199" s="581" t="s">
        <v>542</v>
      </c>
      <c r="G199" s="544" t="s">
        <v>931</v>
      </c>
      <c r="H199" s="544" t="s">
        <v>932</v>
      </c>
      <c r="I199" s="582">
        <v>456.17001342773438</v>
      </c>
      <c r="J199" s="582">
        <v>9</v>
      </c>
      <c r="K199" s="583">
        <v>4105.530029296875</v>
      </c>
    </row>
    <row r="200" spans="1:11" ht="14.45" customHeight="1" x14ac:dyDescent="0.2">
      <c r="A200" s="540" t="s">
        <v>472</v>
      </c>
      <c r="B200" s="541" t="s">
        <v>473</v>
      </c>
      <c r="C200" s="544" t="s">
        <v>478</v>
      </c>
      <c r="D200" s="581" t="s">
        <v>479</v>
      </c>
      <c r="E200" s="544" t="s">
        <v>541</v>
      </c>
      <c r="F200" s="581" t="s">
        <v>542</v>
      </c>
      <c r="G200" s="544" t="s">
        <v>933</v>
      </c>
      <c r="H200" s="544" t="s">
        <v>934</v>
      </c>
      <c r="I200" s="582">
        <v>5684.580078125</v>
      </c>
      <c r="J200" s="582">
        <v>3</v>
      </c>
      <c r="K200" s="583">
        <v>17053.740234375</v>
      </c>
    </row>
    <row r="201" spans="1:11" ht="14.45" customHeight="1" x14ac:dyDescent="0.2">
      <c r="A201" s="540" t="s">
        <v>472</v>
      </c>
      <c r="B201" s="541" t="s">
        <v>473</v>
      </c>
      <c r="C201" s="544" t="s">
        <v>478</v>
      </c>
      <c r="D201" s="581" t="s">
        <v>479</v>
      </c>
      <c r="E201" s="544" t="s">
        <v>541</v>
      </c>
      <c r="F201" s="581" t="s">
        <v>542</v>
      </c>
      <c r="G201" s="544" t="s">
        <v>935</v>
      </c>
      <c r="H201" s="544" t="s">
        <v>936</v>
      </c>
      <c r="I201" s="582">
        <v>5684.580078125</v>
      </c>
      <c r="J201" s="582">
        <v>1</v>
      </c>
      <c r="K201" s="583">
        <v>5684.580078125</v>
      </c>
    </row>
    <row r="202" spans="1:11" ht="14.45" customHeight="1" x14ac:dyDescent="0.2">
      <c r="A202" s="540" t="s">
        <v>472</v>
      </c>
      <c r="B202" s="541" t="s">
        <v>473</v>
      </c>
      <c r="C202" s="544" t="s">
        <v>478</v>
      </c>
      <c r="D202" s="581" t="s">
        <v>479</v>
      </c>
      <c r="E202" s="544" t="s">
        <v>541</v>
      </c>
      <c r="F202" s="581" t="s">
        <v>542</v>
      </c>
      <c r="G202" s="544" t="s">
        <v>937</v>
      </c>
      <c r="H202" s="544" t="s">
        <v>938</v>
      </c>
      <c r="I202" s="582">
        <v>4374.14990234375</v>
      </c>
      <c r="J202" s="582">
        <v>1</v>
      </c>
      <c r="K202" s="583">
        <v>4374.14990234375</v>
      </c>
    </row>
    <row r="203" spans="1:11" ht="14.45" customHeight="1" x14ac:dyDescent="0.2">
      <c r="A203" s="540" t="s">
        <v>472</v>
      </c>
      <c r="B203" s="541" t="s">
        <v>473</v>
      </c>
      <c r="C203" s="544" t="s">
        <v>478</v>
      </c>
      <c r="D203" s="581" t="s">
        <v>479</v>
      </c>
      <c r="E203" s="544" t="s">
        <v>541</v>
      </c>
      <c r="F203" s="581" t="s">
        <v>542</v>
      </c>
      <c r="G203" s="544" t="s">
        <v>939</v>
      </c>
      <c r="H203" s="544" t="s">
        <v>940</v>
      </c>
      <c r="I203" s="582">
        <v>4374.14990234375</v>
      </c>
      <c r="J203" s="582">
        <v>2</v>
      </c>
      <c r="K203" s="583">
        <v>8748.2998046875</v>
      </c>
    </row>
    <row r="204" spans="1:11" ht="14.45" customHeight="1" x14ac:dyDescent="0.2">
      <c r="A204" s="540" t="s">
        <v>472</v>
      </c>
      <c r="B204" s="541" t="s">
        <v>473</v>
      </c>
      <c r="C204" s="544" t="s">
        <v>478</v>
      </c>
      <c r="D204" s="581" t="s">
        <v>479</v>
      </c>
      <c r="E204" s="544" t="s">
        <v>541</v>
      </c>
      <c r="F204" s="581" t="s">
        <v>542</v>
      </c>
      <c r="G204" s="544" t="s">
        <v>941</v>
      </c>
      <c r="H204" s="544" t="s">
        <v>942</v>
      </c>
      <c r="I204" s="582">
        <v>4720.2099609375</v>
      </c>
      <c r="J204" s="582">
        <v>7</v>
      </c>
      <c r="K204" s="583">
        <v>33041.4697265625</v>
      </c>
    </row>
    <row r="205" spans="1:11" ht="14.45" customHeight="1" x14ac:dyDescent="0.2">
      <c r="A205" s="540" t="s">
        <v>472</v>
      </c>
      <c r="B205" s="541" t="s">
        <v>473</v>
      </c>
      <c r="C205" s="544" t="s">
        <v>478</v>
      </c>
      <c r="D205" s="581" t="s">
        <v>479</v>
      </c>
      <c r="E205" s="544" t="s">
        <v>541</v>
      </c>
      <c r="F205" s="581" t="s">
        <v>542</v>
      </c>
      <c r="G205" s="544" t="s">
        <v>943</v>
      </c>
      <c r="H205" s="544" t="s">
        <v>944</v>
      </c>
      <c r="I205" s="582">
        <v>7090.60009765625</v>
      </c>
      <c r="J205" s="582">
        <v>19</v>
      </c>
      <c r="K205" s="583">
        <v>134721.40234375</v>
      </c>
    </row>
    <row r="206" spans="1:11" ht="14.45" customHeight="1" x14ac:dyDescent="0.2">
      <c r="A206" s="540" t="s">
        <v>472</v>
      </c>
      <c r="B206" s="541" t="s">
        <v>473</v>
      </c>
      <c r="C206" s="544" t="s">
        <v>478</v>
      </c>
      <c r="D206" s="581" t="s">
        <v>479</v>
      </c>
      <c r="E206" s="544" t="s">
        <v>541</v>
      </c>
      <c r="F206" s="581" t="s">
        <v>542</v>
      </c>
      <c r="G206" s="544" t="s">
        <v>945</v>
      </c>
      <c r="H206" s="544" t="s">
        <v>946</v>
      </c>
      <c r="I206" s="582">
        <v>7932.759765625</v>
      </c>
      <c r="J206" s="582">
        <v>19</v>
      </c>
      <c r="K206" s="583">
        <v>150722.435546875</v>
      </c>
    </row>
    <row r="207" spans="1:11" ht="14.45" customHeight="1" x14ac:dyDescent="0.2">
      <c r="A207" s="540" t="s">
        <v>472</v>
      </c>
      <c r="B207" s="541" t="s">
        <v>473</v>
      </c>
      <c r="C207" s="544" t="s">
        <v>478</v>
      </c>
      <c r="D207" s="581" t="s">
        <v>479</v>
      </c>
      <c r="E207" s="544" t="s">
        <v>541</v>
      </c>
      <c r="F207" s="581" t="s">
        <v>542</v>
      </c>
      <c r="G207" s="544" t="s">
        <v>947</v>
      </c>
      <c r="H207" s="544" t="s">
        <v>948</v>
      </c>
      <c r="I207" s="582">
        <v>1798.06005859375</v>
      </c>
      <c r="J207" s="582">
        <v>2</v>
      </c>
      <c r="K207" s="583">
        <v>3596.1201171875</v>
      </c>
    </row>
    <row r="208" spans="1:11" ht="14.45" customHeight="1" x14ac:dyDescent="0.2">
      <c r="A208" s="540" t="s">
        <v>472</v>
      </c>
      <c r="B208" s="541" t="s">
        <v>473</v>
      </c>
      <c r="C208" s="544" t="s">
        <v>478</v>
      </c>
      <c r="D208" s="581" t="s">
        <v>479</v>
      </c>
      <c r="E208" s="544" t="s">
        <v>541</v>
      </c>
      <c r="F208" s="581" t="s">
        <v>542</v>
      </c>
      <c r="G208" s="544" t="s">
        <v>949</v>
      </c>
      <c r="H208" s="544" t="s">
        <v>950</v>
      </c>
      <c r="I208" s="582">
        <v>24414.169921875</v>
      </c>
      <c r="J208" s="582">
        <v>1</v>
      </c>
      <c r="K208" s="583">
        <v>24414.169921875</v>
      </c>
    </row>
    <row r="209" spans="1:11" ht="14.45" customHeight="1" x14ac:dyDescent="0.2">
      <c r="A209" s="540" t="s">
        <v>472</v>
      </c>
      <c r="B209" s="541" t="s">
        <v>473</v>
      </c>
      <c r="C209" s="544" t="s">
        <v>478</v>
      </c>
      <c r="D209" s="581" t="s">
        <v>479</v>
      </c>
      <c r="E209" s="544" t="s">
        <v>541</v>
      </c>
      <c r="F209" s="581" t="s">
        <v>542</v>
      </c>
      <c r="G209" s="544" t="s">
        <v>951</v>
      </c>
      <c r="H209" s="544" t="s">
        <v>952</v>
      </c>
      <c r="I209" s="582">
        <v>12031.0302734375</v>
      </c>
      <c r="J209" s="582">
        <v>23</v>
      </c>
      <c r="K209" s="583">
        <v>276713.693359375</v>
      </c>
    </row>
    <row r="210" spans="1:11" ht="14.45" customHeight="1" x14ac:dyDescent="0.2">
      <c r="A210" s="540" t="s">
        <v>472</v>
      </c>
      <c r="B210" s="541" t="s">
        <v>473</v>
      </c>
      <c r="C210" s="544" t="s">
        <v>478</v>
      </c>
      <c r="D210" s="581" t="s">
        <v>479</v>
      </c>
      <c r="E210" s="544" t="s">
        <v>541</v>
      </c>
      <c r="F210" s="581" t="s">
        <v>542</v>
      </c>
      <c r="G210" s="544" t="s">
        <v>953</v>
      </c>
      <c r="H210" s="544" t="s">
        <v>954</v>
      </c>
      <c r="I210" s="582">
        <v>6063.31005859375</v>
      </c>
      <c r="J210" s="582">
        <v>20</v>
      </c>
      <c r="K210" s="583">
        <v>121266.201171875</v>
      </c>
    </row>
    <row r="211" spans="1:11" ht="14.45" customHeight="1" x14ac:dyDescent="0.2">
      <c r="A211" s="540" t="s">
        <v>472</v>
      </c>
      <c r="B211" s="541" t="s">
        <v>473</v>
      </c>
      <c r="C211" s="544" t="s">
        <v>478</v>
      </c>
      <c r="D211" s="581" t="s">
        <v>479</v>
      </c>
      <c r="E211" s="544" t="s">
        <v>541</v>
      </c>
      <c r="F211" s="581" t="s">
        <v>542</v>
      </c>
      <c r="G211" s="544" t="s">
        <v>955</v>
      </c>
      <c r="H211" s="544" t="s">
        <v>956</v>
      </c>
      <c r="I211" s="582">
        <v>12031.0302734375</v>
      </c>
      <c r="J211" s="582">
        <v>17</v>
      </c>
      <c r="K211" s="583">
        <v>204527.513671875</v>
      </c>
    </row>
    <row r="212" spans="1:11" ht="14.45" customHeight="1" x14ac:dyDescent="0.2">
      <c r="A212" s="540" t="s">
        <v>472</v>
      </c>
      <c r="B212" s="541" t="s">
        <v>473</v>
      </c>
      <c r="C212" s="544" t="s">
        <v>478</v>
      </c>
      <c r="D212" s="581" t="s">
        <v>479</v>
      </c>
      <c r="E212" s="544" t="s">
        <v>541</v>
      </c>
      <c r="F212" s="581" t="s">
        <v>542</v>
      </c>
      <c r="G212" s="544" t="s">
        <v>957</v>
      </c>
      <c r="H212" s="544" t="s">
        <v>958</v>
      </c>
      <c r="I212" s="582">
        <v>6916.35986328125</v>
      </c>
      <c r="J212" s="582">
        <v>15</v>
      </c>
      <c r="K212" s="583">
        <v>103745.3984375</v>
      </c>
    </row>
    <row r="213" spans="1:11" ht="14.45" customHeight="1" x14ac:dyDescent="0.2">
      <c r="A213" s="540" t="s">
        <v>472</v>
      </c>
      <c r="B213" s="541" t="s">
        <v>473</v>
      </c>
      <c r="C213" s="544" t="s">
        <v>478</v>
      </c>
      <c r="D213" s="581" t="s">
        <v>479</v>
      </c>
      <c r="E213" s="544" t="s">
        <v>541</v>
      </c>
      <c r="F213" s="581" t="s">
        <v>542</v>
      </c>
      <c r="G213" s="544" t="s">
        <v>959</v>
      </c>
      <c r="H213" s="544" t="s">
        <v>960</v>
      </c>
      <c r="I213" s="582">
        <v>6916.35986328125</v>
      </c>
      <c r="J213" s="582">
        <v>15</v>
      </c>
      <c r="K213" s="583">
        <v>103745.3984375</v>
      </c>
    </row>
    <row r="214" spans="1:11" ht="14.45" customHeight="1" x14ac:dyDescent="0.2">
      <c r="A214" s="540" t="s">
        <v>472</v>
      </c>
      <c r="B214" s="541" t="s">
        <v>473</v>
      </c>
      <c r="C214" s="544" t="s">
        <v>478</v>
      </c>
      <c r="D214" s="581" t="s">
        <v>479</v>
      </c>
      <c r="E214" s="544" t="s">
        <v>541</v>
      </c>
      <c r="F214" s="581" t="s">
        <v>542</v>
      </c>
      <c r="G214" s="544" t="s">
        <v>961</v>
      </c>
      <c r="H214" s="544" t="s">
        <v>962</v>
      </c>
      <c r="I214" s="582">
        <v>5176.7998046875</v>
      </c>
      <c r="J214" s="582">
        <v>4</v>
      </c>
      <c r="K214" s="583">
        <v>20707.19921875</v>
      </c>
    </row>
    <row r="215" spans="1:11" ht="14.45" customHeight="1" x14ac:dyDescent="0.2">
      <c r="A215" s="540" t="s">
        <v>472</v>
      </c>
      <c r="B215" s="541" t="s">
        <v>473</v>
      </c>
      <c r="C215" s="544" t="s">
        <v>478</v>
      </c>
      <c r="D215" s="581" t="s">
        <v>479</v>
      </c>
      <c r="E215" s="544" t="s">
        <v>541</v>
      </c>
      <c r="F215" s="581" t="s">
        <v>542</v>
      </c>
      <c r="G215" s="544" t="s">
        <v>963</v>
      </c>
      <c r="H215" s="544" t="s">
        <v>964</v>
      </c>
      <c r="I215" s="582">
        <v>3872</v>
      </c>
      <c r="J215" s="582">
        <v>10</v>
      </c>
      <c r="K215" s="583">
        <v>38720</v>
      </c>
    </row>
    <row r="216" spans="1:11" ht="14.45" customHeight="1" x14ac:dyDescent="0.2">
      <c r="A216" s="540" t="s">
        <v>472</v>
      </c>
      <c r="B216" s="541" t="s">
        <v>473</v>
      </c>
      <c r="C216" s="544" t="s">
        <v>478</v>
      </c>
      <c r="D216" s="581" t="s">
        <v>479</v>
      </c>
      <c r="E216" s="544" t="s">
        <v>541</v>
      </c>
      <c r="F216" s="581" t="s">
        <v>542</v>
      </c>
      <c r="G216" s="544" t="s">
        <v>965</v>
      </c>
      <c r="H216" s="544" t="s">
        <v>966</v>
      </c>
      <c r="I216" s="582">
        <v>7056.72021484375</v>
      </c>
      <c r="J216" s="582">
        <v>2</v>
      </c>
      <c r="K216" s="583">
        <v>14113.4404296875</v>
      </c>
    </row>
    <row r="217" spans="1:11" ht="14.45" customHeight="1" x14ac:dyDescent="0.2">
      <c r="A217" s="540" t="s">
        <v>472</v>
      </c>
      <c r="B217" s="541" t="s">
        <v>473</v>
      </c>
      <c r="C217" s="544" t="s">
        <v>478</v>
      </c>
      <c r="D217" s="581" t="s">
        <v>479</v>
      </c>
      <c r="E217" s="544" t="s">
        <v>541</v>
      </c>
      <c r="F217" s="581" t="s">
        <v>542</v>
      </c>
      <c r="G217" s="544" t="s">
        <v>967</v>
      </c>
      <c r="H217" s="544" t="s">
        <v>968</v>
      </c>
      <c r="I217" s="582">
        <v>4126.10009765625</v>
      </c>
      <c r="J217" s="582">
        <v>1</v>
      </c>
      <c r="K217" s="583">
        <v>4126.10009765625</v>
      </c>
    </row>
    <row r="218" spans="1:11" ht="14.45" customHeight="1" x14ac:dyDescent="0.2">
      <c r="A218" s="540" t="s">
        <v>472</v>
      </c>
      <c r="B218" s="541" t="s">
        <v>473</v>
      </c>
      <c r="C218" s="544" t="s">
        <v>478</v>
      </c>
      <c r="D218" s="581" t="s">
        <v>479</v>
      </c>
      <c r="E218" s="544" t="s">
        <v>541</v>
      </c>
      <c r="F218" s="581" t="s">
        <v>542</v>
      </c>
      <c r="G218" s="544" t="s">
        <v>969</v>
      </c>
      <c r="H218" s="544" t="s">
        <v>970</v>
      </c>
      <c r="I218" s="582">
        <v>19093.80078125</v>
      </c>
      <c r="J218" s="582">
        <v>1</v>
      </c>
      <c r="K218" s="583">
        <v>19093.80078125</v>
      </c>
    </row>
    <row r="219" spans="1:11" ht="14.45" customHeight="1" x14ac:dyDescent="0.2">
      <c r="A219" s="540" t="s">
        <v>472</v>
      </c>
      <c r="B219" s="541" t="s">
        <v>473</v>
      </c>
      <c r="C219" s="544" t="s">
        <v>478</v>
      </c>
      <c r="D219" s="581" t="s">
        <v>479</v>
      </c>
      <c r="E219" s="544" t="s">
        <v>541</v>
      </c>
      <c r="F219" s="581" t="s">
        <v>542</v>
      </c>
      <c r="G219" s="544" t="s">
        <v>971</v>
      </c>
      <c r="H219" s="544" t="s">
        <v>972</v>
      </c>
      <c r="I219" s="582">
        <v>14229.599609375</v>
      </c>
      <c r="J219" s="582">
        <v>2</v>
      </c>
      <c r="K219" s="583">
        <v>28459.19921875</v>
      </c>
    </row>
    <row r="220" spans="1:11" ht="14.45" customHeight="1" x14ac:dyDescent="0.2">
      <c r="A220" s="540" t="s">
        <v>472</v>
      </c>
      <c r="B220" s="541" t="s">
        <v>473</v>
      </c>
      <c r="C220" s="544" t="s">
        <v>478</v>
      </c>
      <c r="D220" s="581" t="s">
        <v>479</v>
      </c>
      <c r="E220" s="544" t="s">
        <v>541</v>
      </c>
      <c r="F220" s="581" t="s">
        <v>542</v>
      </c>
      <c r="G220" s="544" t="s">
        <v>973</v>
      </c>
      <c r="H220" s="544" t="s">
        <v>974</v>
      </c>
      <c r="I220" s="582">
        <v>7508.64990234375</v>
      </c>
      <c r="J220" s="582">
        <v>2</v>
      </c>
      <c r="K220" s="583">
        <v>15017.2900390625</v>
      </c>
    </row>
    <row r="221" spans="1:11" ht="14.45" customHeight="1" x14ac:dyDescent="0.2">
      <c r="A221" s="540" t="s">
        <v>472</v>
      </c>
      <c r="B221" s="541" t="s">
        <v>473</v>
      </c>
      <c r="C221" s="544" t="s">
        <v>478</v>
      </c>
      <c r="D221" s="581" t="s">
        <v>479</v>
      </c>
      <c r="E221" s="544" t="s">
        <v>541</v>
      </c>
      <c r="F221" s="581" t="s">
        <v>542</v>
      </c>
      <c r="G221" s="544" t="s">
        <v>975</v>
      </c>
      <c r="H221" s="544" t="s">
        <v>976</v>
      </c>
      <c r="I221" s="582">
        <v>6609.10009765625</v>
      </c>
      <c r="J221" s="582">
        <v>1</v>
      </c>
      <c r="K221" s="583">
        <v>6609.10009765625</v>
      </c>
    </row>
    <row r="222" spans="1:11" ht="14.45" customHeight="1" x14ac:dyDescent="0.2">
      <c r="A222" s="540" t="s">
        <v>472</v>
      </c>
      <c r="B222" s="541" t="s">
        <v>473</v>
      </c>
      <c r="C222" s="544" t="s">
        <v>478</v>
      </c>
      <c r="D222" s="581" t="s">
        <v>479</v>
      </c>
      <c r="E222" s="544" t="s">
        <v>541</v>
      </c>
      <c r="F222" s="581" t="s">
        <v>542</v>
      </c>
      <c r="G222" s="544" t="s">
        <v>977</v>
      </c>
      <c r="H222" s="544" t="s">
        <v>978</v>
      </c>
      <c r="I222" s="582">
        <v>5739.02978515625</v>
      </c>
      <c r="J222" s="582">
        <v>4</v>
      </c>
      <c r="K222" s="583">
        <v>22956.119140625</v>
      </c>
    </row>
    <row r="223" spans="1:11" ht="14.45" customHeight="1" x14ac:dyDescent="0.2">
      <c r="A223" s="540" t="s">
        <v>472</v>
      </c>
      <c r="B223" s="541" t="s">
        <v>473</v>
      </c>
      <c r="C223" s="544" t="s">
        <v>478</v>
      </c>
      <c r="D223" s="581" t="s">
        <v>479</v>
      </c>
      <c r="E223" s="544" t="s">
        <v>541</v>
      </c>
      <c r="F223" s="581" t="s">
        <v>542</v>
      </c>
      <c r="G223" s="544" t="s">
        <v>979</v>
      </c>
      <c r="H223" s="544" t="s">
        <v>980</v>
      </c>
      <c r="I223" s="582">
        <v>662.72499084472656</v>
      </c>
      <c r="J223" s="582">
        <v>25</v>
      </c>
      <c r="K223" s="583">
        <v>20993.140625</v>
      </c>
    </row>
    <row r="224" spans="1:11" ht="14.45" customHeight="1" x14ac:dyDescent="0.2">
      <c r="A224" s="540" t="s">
        <v>472</v>
      </c>
      <c r="B224" s="541" t="s">
        <v>473</v>
      </c>
      <c r="C224" s="544" t="s">
        <v>478</v>
      </c>
      <c r="D224" s="581" t="s">
        <v>479</v>
      </c>
      <c r="E224" s="544" t="s">
        <v>541</v>
      </c>
      <c r="F224" s="581" t="s">
        <v>542</v>
      </c>
      <c r="G224" s="544" t="s">
        <v>981</v>
      </c>
      <c r="H224" s="544" t="s">
        <v>982</v>
      </c>
      <c r="I224" s="582">
        <v>2734.60009765625</v>
      </c>
      <c r="J224" s="582">
        <v>2</v>
      </c>
      <c r="K224" s="583">
        <v>5469.2001953125</v>
      </c>
    </row>
    <row r="225" spans="1:11" ht="14.45" customHeight="1" x14ac:dyDescent="0.2">
      <c r="A225" s="540" t="s">
        <v>472</v>
      </c>
      <c r="B225" s="541" t="s">
        <v>473</v>
      </c>
      <c r="C225" s="544" t="s">
        <v>478</v>
      </c>
      <c r="D225" s="581" t="s">
        <v>479</v>
      </c>
      <c r="E225" s="544" t="s">
        <v>541</v>
      </c>
      <c r="F225" s="581" t="s">
        <v>542</v>
      </c>
      <c r="G225" s="544" t="s">
        <v>983</v>
      </c>
      <c r="H225" s="544" t="s">
        <v>984</v>
      </c>
      <c r="I225" s="582">
        <v>4515.1201171875</v>
      </c>
      <c r="J225" s="582">
        <v>1</v>
      </c>
      <c r="K225" s="583">
        <v>4515.1201171875</v>
      </c>
    </row>
    <row r="226" spans="1:11" ht="14.45" customHeight="1" x14ac:dyDescent="0.2">
      <c r="A226" s="540" t="s">
        <v>472</v>
      </c>
      <c r="B226" s="541" t="s">
        <v>473</v>
      </c>
      <c r="C226" s="544" t="s">
        <v>478</v>
      </c>
      <c r="D226" s="581" t="s">
        <v>479</v>
      </c>
      <c r="E226" s="544" t="s">
        <v>541</v>
      </c>
      <c r="F226" s="581" t="s">
        <v>542</v>
      </c>
      <c r="G226" s="544" t="s">
        <v>985</v>
      </c>
      <c r="H226" s="544" t="s">
        <v>986</v>
      </c>
      <c r="I226" s="582">
        <v>11477</v>
      </c>
      <c r="J226" s="582">
        <v>9</v>
      </c>
      <c r="K226" s="583">
        <v>103293</v>
      </c>
    </row>
    <row r="227" spans="1:11" ht="14.45" customHeight="1" x14ac:dyDescent="0.2">
      <c r="A227" s="540" t="s">
        <v>472</v>
      </c>
      <c r="B227" s="541" t="s">
        <v>473</v>
      </c>
      <c r="C227" s="544" t="s">
        <v>478</v>
      </c>
      <c r="D227" s="581" t="s">
        <v>479</v>
      </c>
      <c r="E227" s="544" t="s">
        <v>541</v>
      </c>
      <c r="F227" s="581" t="s">
        <v>542</v>
      </c>
      <c r="G227" s="544" t="s">
        <v>987</v>
      </c>
      <c r="H227" s="544" t="s">
        <v>988</v>
      </c>
      <c r="I227" s="582">
        <v>24116.650390625</v>
      </c>
      <c r="J227" s="582">
        <v>10</v>
      </c>
      <c r="K227" s="583">
        <v>241166.5078125</v>
      </c>
    </row>
    <row r="228" spans="1:11" ht="14.45" customHeight="1" x14ac:dyDescent="0.2">
      <c r="A228" s="540" t="s">
        <v>472</v>
      </c>
      <c r="B228" s="541" t="s">
        <v>473</v>
      </c>
      <c r="C228" s="544" t="s">
        <v>478</v>
      </c>
      <c r="D228" s="581" t="s">
        <v>479</v>
      </c>
      <c r="E228" s="544" t="s">
        <v>541</v>
      </c>
      <c r="F228" s="581" t="s">
        <v>542</v>
      </c>
      <c r="G228" s="544" t="s">
        <v>989</v>
      </c>
      <c r="H228" s="544" t="s">
        <v>990</v>
      </c>
      <c r="I228" s="582">
        <v>3981.02001953125</v>
      </c>
      <c r="J228" s="582">
        <v>2</v>
      </c>
      <c r="K228" s="583">
        <v>7962.0400390625</v>
      </c>
    </row>
    <row r="229" spans="1:11" ht="14.45" customHeight="1" x14ac:dyDescent="0.2">
      <c r="A229" s="540" t="s">
        <v>472</v>
      </c>
      <c r="B229" s="541" t="s">
        <v>473</v>
      </c>
      <c r="C229" s="544" t="s">
        <v>478</v>
      </c>
      <c r="D229" s="581" t="s">
        <v>479</v>
      </c>
      <c r="E229" s="544" t="s">
        <v>541</v>
      </c>
      <c r="F229" s="581" t="s">
        <v>542</v>
      </c>
      <c r="G229" s="544" t="s">
        <v>991</v>
      </c>
      <c r="H229" s="544" t="s">
        <v>992</v>
      </c>
      <c r="I229" s="582">
        <v>4840</v>
      </c>
      <c r="J229" s="582">
        <v>21</v>
      </c>
      <c r="K229" s="583">
        <v>101640</v>
      </c>
    </row>
    <row r="230" spans="1:11" ht="14.45" customHeight="1" x14ac:dyDescent="0.2">
      <c r="A230" s="540" t="s">
        <v>472</v>
      </c>
      <c r="B230" s="541" t="s">
        <v>473</v>
      </c>
      <c r="C230" s="544" t="s">
        <v>478</v>
      </c>
      <c r="D230" s="581" t="s">
        <v>479</v>
      </c>
      <c r="E230" s="544" t="s">
        <v>541</v>
      </c>
      <c r="F230" s="581" t="s">
        <v>542</v>
      </c>
      <c r="G230" s="544" t="s">
        <v>993</v>
      </c>
      <c r="H230" s="544" t="s">
        <v>994</v>
      </c>
      <c r="I230" s="582">
        <v>221.3800048828125</v>
      </c>
      <c r="J230" s="582">
        <v>2</v>
      </c>
      <c r="K230" s="583">
        <v>442.760009765625</v>
      </c>
    </row>
    <row r="231" spans="1:11" ht="14.45" customHeight="1" x14ac:dyDescent="0.2">
      <c r="A231" s="540" t="s">
        <v>472</v>
      </c>
      <c r="B231" s="541" t="s">
        <v>473</v>
      </c>
      <c r="C231" s="544" t="s">
        <v>478</v>
      </c>
      <c r="D231" s="581" t="s">
        <v>479</v>
      </c>
      <c r="E231" s="544" t="s">
        <v>541</v>
      </c>
      <c r="F231" s="581" t="s">
        <v>542</v>
      </c>
      <c r="G231" s="544" t="s">
        <v>995</v>
      </c>
      <c r="H231" s="544" t="s">
        <v>996</v>
      </c>
      <c r="I231" s="582">
        <v>317.59367370605469</v>
      </c>
      <c r="J231" s="582">
        <v>15</v>
      </c>
      <c r="K231" s="583">
        <v>4042.31005859375</v>
      </c>
    </row>
    <row r="232" spans="1:11" ht="14.45" customHeight="1" x14ac:dyDescent="0.2">
      <c r="A232" s="540" t="s">
        <v>472</v>
      </c>
      <c r="B232" s="541" t="s">
        <v>473</v>
      </c>
      <c r="C232" s="544" t="s">
        <v>478</v>
      </c>
      <c r="D232" s="581" t="s">
        <v>479</v>
      </c>
      <c r="E232" s="544" t="s">
        <v>541</v>
      </c>
      <c r="F232" s="581" t="s">
        <v>542</v>
      </c>
      <c r="G232" s="544" t="s">
        <v>997</v>
      </c>
      <c r="H232" s="544" t="s">
        <v>998</v>
      </c>
      <c r="I232" s="582">
        <v>14210.240234375</v>
      </c>
      <c r="J232" s="582">
        <v>1</v>
      </c>
      <c r="K232" s="583">
        <v>14210.240234375</v>
      </c>
    </row>
    <row r="233" spans="1:11" ht="14.45" customHeight="1" x14ac:dyDescent="0.2">
      <c r="A233" s="540" t="s">
        <v>472</v>
      </c>
      <c r="B233" s="541" t="s">
        <v>473</v>
      </c>
      <c r="C233" s="544" t="s">
        <v>478</v>
      </c>
      <c r="D233" s="581" t="s">
        <v>479</v>
      </c>
      <c r="E233" s="544" t="s">
        <v>541</v>
      </c>
      <c r="F233" s="581" t="s">
        <v>542</v>
      </c>
      <c r="G233" s="544" t="s">
        <v>999</v>
      </c>
      <c r="H233" s="544" t="s">
        <v>1000</v>
      </c>
      <c r="I233" s="582">
        <v>544.5</v>
      </c>
      <c r="J233" s="582">
        <v>14</v>
      </c>
      <c r="K233" s="583">
        <v>7623</v>
      </c>
    </row>
    <row r="234" spans="1:11" ht="14.45" customHeight="1" x14ac:dyDescent="0.2">
      <c r="A234" s="540" t="s">
        <v>472</v>
      </c>
      <c r="B234" s="541" t="s">
        <v>473</v>
      </c>
      <c r="C234" s="544" t="s">
        <v>478</v>
      </c>
      <c r="D234" s="581" t="s">
        <v>479</v>
      </c>
      <c r="E234" s="544" t="s">
        <v>541</v>
      </c>
      <c r="F234" s="581" t="s">
        <v>542</v>
      </c>
      <c r="G234" s="544" t="s">
        <v>1001</v>
      </c>
      <c r="H234" s="544" t="s">
        <v>1002</v>
      </c>
      <c r="I234" s="582">
        <v>13465.81494140625</v>
      </c>
      <c r="J234" s="582">
        <v>2</v>
      </c>
      <c r="K234" s="583">
        <v>26931.6298828125</v>
      </c>
    </row>
    <row r="235" spans="1:11" ht="14.45" customHeight="1" x14ac:dyDescent="0.2">
      <c r="A235" s="540" t="s">
        <v>472</v>
      </c>
      <c r="B235" s="541" t="s">
        <v>473</v>
      </c>
      <c r="C235" s="544" t="s">
        <v>478</v>
      </c>
      <c r="D235" s="581" t="s">
        <v>479</v>
      </c>
      <c r="E235" s="544" t="s">
        <v>541</v>
      </c>
      <c r="F235" s="581" t="s">
        <v>542</v>
      </c>
      <c r="G235" s="544" t="s">
        <v>1003</v>
      </c>
      <c r="H235" s="544" t="s">
        <v>1004</v>
      </c>
      <c r="I235" s="582">
        <v>5950.77978515625</v>
      </c>
      <c r="J235" s="582">
        <v>7</v>
      </c>
      <c r="K235" s="583">
        <v>41655.458984375</v>
      </c>
    </row>
    <row r="236" spans="1:11" ht="14.45" customHeight="1" x14ac:dyDescent="0.2">
      <c r="A236" s="540" t="s">
        <v>472</v>
      </c>
      <c r="B236" s="541" t="s">
        <v>473</v>
      </c>
      <c r="C236" s="544" t="s">
        <v>478</v>
      </c>
      <c r="D236" s="581" t="s">
        <v>479</v>
      </c>
      <c r="E236" s="544" t="s">
        <v>541</v>
      </c>
      <c r="F236" s="581" t="s">
        <v>542</v>
      </c>
      <c r="G236" s="544" t="s">
        <v>1005</v>
      </c>
      <c r="H236" s="544" t="s">
        <v>1006</v>
      </c>
      <c r="I236" s="582">
        <v>28.75</v>
      </c>
      <c r="J236" s="582">
        <v>18</v>
      </c>
      <c r="K236" s="583">
        <v>517.5</v>
      </c>
    </row>
    <row r="237" spans="1:11" ht="14.45" customHeight="1" x14ac:dyDescent="0.2">
      <c r="A237" s="540" t="s">
        <v>472</v>
      </c>
      <c r="B237" s="541" t="s">
        <v>473</v>
      </c>
      <c r="C237" s="544" t="s">
        <v>478</v>
      </c>
      <c r="D237" s="581" t="s">
        <v>479</v>
      </c>
      <c r="E237" s="544" t="s">
        <v>541</v>
      </c>
      <c r="F237" s="581" t="s">
        <v>542</v>
      </c>
      <c r="G237" s="544" t="s">
        <v>1007</v>
      </c>
      <c r="H237" s="544" t="s">
        <v>1008</v>
      </c>
      <c r="I237" s="582">
        <v>1202.739990234375</v>
      </c>
      <c r="J237" s="582">
        <v>1</v>
      </c>
      <c r="K237" s="583">
        <v>1202.739990234375</v>
      </c>
    </row>
    <row r="238" spans="1:11" ht="14.45" customHeight="1" x14ac:dyDescent="0.2">
      <c r="A238" s="540" t="s">
        <v>472</v>
      </c>
      <c r="B238" s="541" t="s">
        <v>473</v>
      </c>
      <c r="C238" s="544" t="s">
        <v>478</v>
      </c>
      <c r="D238" s="581" t="s">
        <v>479</v>
      </c>
      <c r="E238" s="544" t="s">
        <v>541</v>
      </c>
      <c r="F238" s="581" t="s">
        <v>542</v>
      </c>
      <c r="G238" s="544" t="s">
        <v>1009</v>
      </c>
      <c r="H238" s="544" t="s">
        <v>1010</v>
      </c>
      <c r="I238" s="582">
        <v>2833.6134440104165</v>
      </c>
      <c r="J238" s="582">
        <v>3</v>
      </c>
      <c r="K238" s="583">
        <v>8500.84033203125</v>
      </c>
    </row>
    <row r="239" spans="1:11" ht="14.45" customHeight="1" x14ac:dyDescent="0.2">
      <c r="A239" s="540" t="s">
        <v>472</v>
      </c>
      <c r="B239" s="541" t="s">
        <v>473</v>
      </c>
      <c r="C239" s="544" t="s">
        <v>478</v>
      </c>
      <c r="D239" s="581" t="s">
        <v>479</v>
      </c>
      <c r="E239" s="544" t="s">
        <v>541</v>
      </c>
      <c r="F239" s="581" t="s">
        <v>542</v>
      </c>
      <c r="G239" s="544" t="s">
        <v>1011</v>
      </c>
      <c r="H239" s="544" t="s">
        <v>1012</v>
      </c>
      <c r="I239" s="582">
        <v>2546.7249755859375</v>
      </c>
      <c r="J239" s="582">
        <v>3</v>
      </c>
      <c r="K239" s="583">
        <v>7640.170166015625</v>
      </c>
    </row>
    <row r="240" spans="1:11" ht="14.45" customHeight="1" x14ac:dyDescent="0.2">
      <c r="A240" s="540" t="s">
        <v>472</v>
      </c>
      <c r="B240" s="541" t="s">
        <v>473</v>
      </c>
      <c r="C240" s="544" t="s">
        <v>478</v>
      </c>
      <c r="D240" s="581" t="s">
        <v>479</v>
      </c>
      <c r="E240" s="544" t="s">
        <v>541</v>
      </c>
      <c r="F240" s="581" t="s">
        <v>542</v>
      </c>
      <c r="G240" s="544" t="s">
        <v>1013</v>
      </c>
      <c r="H240" s="544" t="s">
        <v>1014</v>
      </c>
      <c r="I240" s="582">
        <v>2214.300048828125</v>
      </c>
      <c r="J240" s="582">
        <v>2</v>
      </c>
      <c r="K240" s="583">
        <v>4428.60009765625</v>
      </c>
    </row>
    <row r="241" spans="1:11" ht="14.45" customHeight="1" x14ac:dyDescent="0.2">
      <c r="A241" s="540" t="s">
        <v>472</v>
      </c>
      <c r="B241" s="541" t="s">
        <v>473</v>
      </c>
      <c r="C241" s="544" t="s">
        <v>478</v>
      </c>
      <c r="D241" s="581" t="s">
        <v>479</v>
      </c>
      <c r="E241" s="544" t="s">
        <v>541</v>
      </c>
      <c r="F241" s="581" t="s">
        <v>542</v>
      </c>
      <c r="G241" s="544" t="s">
        <v>1015</v>
      </c>
      <c r="H241" s="544" t="s">
        <v>1016</v>
      </c>
      <c r="I241" s="582">
        <v>2138.070068359375</v>
      </c>
      <c r="J241" s="582">
        <v>3</v>
      </c>
      <c r="K241" s="583">
        <v>6414.210205078125</v>
      </c>
    </row>
    <row r="242" spans="1:11" ht="14.45" customHeight="1" x14ac:dyDescent="0.2">
      <c r="A242" s="540" t="s">
        <v>472</v>
      </c>
      <c r="B242" s="541" t="s">
        <v>473</v>
      </c>
      <c r="C242" s="544" t="s">
        <v>478</v>
      </c>
      <c r="D242" s="581" t="s">
        <v>479</v>
      </c>
      <c r="E242" s="544" t="s">
        <v>541</v>
      </c>
      <c r="F242" s="581" t="s">
        <v>542</v>
      </c>
      <c r="G242" s="544" t="s">
        <v>1017</v>
      </c>
      <c r="H242" s="544" t="s">
        <v>1018</v>
      </c>
      <c r="I242" s="582">
        <v>2905.2099609375</v>
      </c>
      <c r="J242" s="582">
        <v>1</v>
      </c>
      <c r="K242" s="583">
        <v>2905.2099609375</v>
      </c>
    </row>
    <row r="243" spans="1:11" ht="14.45" customHeight="1" x14ac:dyDescent="0.2">
      <c r="A243" s="540" t="s">
        <v>472</v>
      </c>
      <c r="B243" s="541" t="s">
        <v>473</v>
      </c>
      <c r="C243" s="544" t="s">
        <v>478</v>
      </c>
      <c r="D243" s="581" t="s">
        <v>479</v>
      </c>
      <c r="E243" s="544" t="s">
        <v>541</v>
      </c>
      <c r="F243" s="581" t="s">
        <v>542</v>
      </c>
      <c r="G243" s="544" t="s">
        <v>1019</v>
      </c>
      <c r="H243" s="544" t="s">
        <v>1020</v>
      </c>
      <c r="I243" s="582">
        <v>2905.2099609375</v>
      </c>
      <c r="J243" s="582">
        <v>1</v>
      </c>
      <c r="K243" s="583">
        <v>2905.2099609375</v>
      </c>
    </row>
    <row r="244" spans="1:11" ht="14.45" customHeight="1" x14ac:dyDescent="0.2">
      <c r="A244" s="540" t="s">
        <v>472</v>
      </c>
      <c r="B244" s="541" t="s">
        <v>473</v>
      </c>
      <c r="C244" s="544" t="s">
        <v>478</v>
      </c>
      <c r="D244" s="581" t="s">
        <v>479</v>
      </c>
      <c r="E244" s="544" t="s">
        <v>541</v>
      </c>
      <c r="F244" s="581" t="s">
        <v>542</v>
      </c>
      <c r="G244" s="544" t="s">
        <v>1021</v>
      </c>
      <c r="H244" s="544" t="s">
        <v>1022</v>
      </c>
      <c r="I244" s="582">
        <v>2214.300048828125</v>
      </c>
      <c r="J244" s="582">
        <v>16</v>
      </c>
      <c r="K244" s="583">
        <v>35428.7998046875</v>
      </c>
    </row>
    <row r="245" spans="1:11" ht="14.45" customHeight="1" x14ac:dyDescent="0.2">
      <c r="A245" s="540" t="s">
        <v>472</v>
      </c>
      <c r="B245" s="541" t="s">
        <v>473</v>
      </c>
      <c r="C245" s="544" t="s">
        <v>478</v>
      </c>
      <c r="D245" s="581" t="s">
        <v>479</v>
      </c>
      <c r="E245" s="544" t="s">
        <v>541</v>
      </c>
      <c r="F245" s="581" t="s">
        <v>542</v>
      </c>
      <c r="G245" s="544" t="s">
        <v>1023</v>
      </c>
      <c r="H245" s="544" t="s">
        <v>1024</v>
      </c>
      <c r="I245" s="582">
        <v>2214.300048828125</v>
      </c>
      <c r="J245" s="582">
        <v>4</v>
      </c>
      <c r="K245" s="583">
        <v>8857.2001953125</v>
      </c>
    </row>
    <row r="246" spans="1:11" ht="14.45" customHeight="1" x14ac:dyDescent="0.2">
      <c r="A246" s="540" t="s">
        <v>472</v>
      </c>
      <c r="B246" s="541" t="s">
        <v>473</v>
      </c>
      <c r="C246" s="544" t="s">
        <v>478</v>
      </c>
      <c r="D246" s="581" t="s">
        <v>479</v>
      </c>
      <c r="E246" s="544" t="s">
        <v>541</v>
      </c>
      <c r="F246" s="581" t="s">
        <v>542</v>
      </c>
      <c r="G246" s="544" t="s">
        <v>1025</v>
      </c>
      <c r="H246" s="544" t="s">
        <v>1026</v>
      </c>
      <c r="I246" s="582">
        <v>2214.300048828125</v>
      </c>
      <c r="J246" s="582">
        <v>1</v>
      </c>
      <c r="K246" s="583">
        <v>2214.300048828125</v>
      </c>
    </row>
    <row r="247" spans="1:11" ht="14.45" customHeight="1" x14ac:dyDescent="0.2">
      <c r="A247" s="540" t="s">
        <v>472</v>
      </c>
      <c r="B247" s="541" t="s">
        <v>473</v>
      </c>
      <c r="C247" s="544" t="s">
        <v>478</v>
      </c>
      <c r="D247" s="581" t="s">
        <v>479</v>
      </c>
      <c r="E247" s="544" t="s">
        <v>541</v>
      </c>
      <c r="F247" s="581" t="s">
        <v>542</v>
      </c>
      <c r="G247" s="544" t="s">
        <v>1027</v>
      </c>
      <c r="H247" s="544" t="s">
        <v>1028</v>
      </c>
      <c r="I247" s="582">
        <v>12620.2998046875</v>
      </c>
      <c r="J247" s="582">
        <v>2</v>
      </c>
      <c r="K247" s="583">
        <v>25240.599609375</v>
      </c>
    </row>
    <row r="248" spans="1:11" ht="14.45" customHeight="1" x14ac:dyDescent="0.2">
      <c r="A248" s="540" t="s">
        <v>472</v>
      </c>
      <c r="B248" s="541" t="s">
        <v>473</v>
      </c>
      <c r="C248" s="544" t="s">
        <v>478</v>
      </c>
      <c r="D248" s="581" t="s">
        <v>479</v>
      </c>
      <c r="E248" s="544" t="s">
        <v>541</v>
      </c>
      <c r="F248" s="581" t="s">
        <v>542</v>
      </c>
      <c r="G248" s="544" t="s">
        <v>1029</v>
      </c>
      <c r="H248" s="544" t="s">
        <v>1030</v>
      </c>
      <c r="I248" s="582">
        <v>481.10000610351563</v>
      </c>
      <c r="J248" s="582">
        <v>2</v>
      </c>
      <c r="K248" s="583">
        <v>962.19000244140625</v>
      </c>
    </row>
    <row r="249" spans="1:11" ht="14.45" customHeight="1" x14ac:dyDescent="0.2">
      <c r="A249" s="540" t="s">
        <v>472</v>
      </c>
      <c r="B249" s="541" t="s">
        <v>473</v>
      </c>
      <c r="C249" s="544" t="s">
        <v>478</v>
      </c>
      <c r="D249" s="581" t="s">
        <v>479</v>
      </c>
      <c r="E249" s="544" t="s">
        <v>541</v>
      </c>
      <c r="F249" s="581" t="s">
        <v>542</v>
      </c>
      <c r="G249" s="544" t="s">
        <v>1031</v>
      </c>
      <c r="H249" s="544" t="s">
        <v>1032</v>
      </c>
      <c r="I249" s="582">
        <v>4571.3798828125</v>
      </c>
      <c r="J249" s="582">
        <v>1</v>
      </c>
      <c r="K249" s="583">
        <v>4571.3798828125</v>
      </c>
    </row>
    <row r="250" spans="1:11" ht="14.45" customHeight="1" x14ac:dyDescent="0.2">
      <c r="A250" s="540" t="s">
        <v>472</v>
      </c>
      <c r="B250" s="541" t="s">
        <v>473</v>
      </c>
      <c r="C250" s="544" t="s">
        <v>478</v>
      </c>
      <c r="D250" s="581" t="s">
        <v>479</v>
      </c>
      <c r="E250" s="544" t="s">
        <v>541</v>
      </c>
      <c r="F250" s="581" t="s">
        <v>542</v>
      </c>
      <c r="G250" s="544" t="s">
        <v>1033</v>
      </c>
      <c r="H250" s="544" t="s">
        <v>1034</v>
      </c>
      <c r="I250" s="582">
        <v>4489.1298828125</v>
      </c>
      <c r="J250" s="582">
        <v>1</v>
      </c>
      <c r="K250" s="583">
        <v>4489.1298828125</v>
      </c>
    </row>
    <row r="251" spans="1:11" ht="14.45" customHeight="1" x14ac:dyDescent="0.2">
      <c r="A251" s="540" t="s">
        <v>472</v>
      </c>
      <c r="B251" s="541" t="s">
        <v>473</v>
      </c>
      <c r="C251" s="544" t="s">
        <v>478</v>
      </c>
      <c r="D251" s="581" t="s">
        <v>479</v>
      </c>
      <c r="E251" s="544" t="s">
        <v>541</v>
      </c>
      <c r="F251" s="581" t="s">
        <v>542</v>
      </c>
      <c r="G251" s="544" t="s">
        <v>1035</v>
      </c>
      <c r="H251" s="544" t="s">
        <v>1036</v>
      </c>
      <c r="I251" s="582">
        <v>925.70001220703125</v>
      </c>
      <c r="J251" s="582">
        <v>1</v>
      </c>
      <c r="K251" s="583">
        <v>925.70001220703125</v>
      </c>
    </row>
    <row r="252" spans="1:11" ht="14.45" customHeight="1" x14ac:dyDescent="0.2">
      <c r="A252" s="540" t="s">
        <v>472</v>
      </c>
      <c r="B252" s="541" t="s">
        <v>473</v>
      </c>
      <c r="C252" s="544" t="s">
        <v>478</v>
      </c>
      <c r="D252" s="581" t="s">
        <v>479</v>
      </c>
      <c r="E252" s="544" t="s">
        <v>541</v>
      </c>
      <c r="F252" s="581" t="s">
        <v>542</v>
      </c>
      <c r="G252" s="544" t="s">
        <v>1037</v>
      </c>
      <c r="H252" s="544" t="s">
        <v>1038</v>
      </c>
      <c r="I252" s="582">
        <v>5989.5</v>
      </c>
      <c r="J252" s="582">
        <v>4</v>
      </c>
      <c r="K252" s="583">
        <v>23958</v>
      </c>
    </row>
    <row r="253" spans="1:11" ht="14.45" customHeight="1" x14ac:dyDescent="0.2">
      <c r="A253" s="540" t="s">
        <v>472</v>
      </c>
      <c r="B253" s="541" t="s">
        <v>473</v>
      </c>
      <c r="C253" s="544" t="s">
        <v>478</v>
      </c>
      <c r="D253" s="581" t="s">
        <v>479</v>
      </c>
      <c r="E253" s="544" t="s">
        <v>541</v>
      </c>
      <c r="F253" s="581" t="s">
        <v>542</v>
      </c>
      <c r="G253" s="544" t="s">
        <v>1039</v>
      </c>
      <c r="H253" s="544" t="s">
        <v>1040</v>
      </c>
      <c r="I253" s="582">
        <v>902.30999755859375</v>
      </c>
      <c r="J253" s="582">
        <v>14</v>
      </c>
      <c r="K253" s="583">
        <v>12632.3203125</v>
      </c>
    </row>
    <row r="254" spans="1:11" ht="14.45" customHeight="1" x14ac:dyDescent="0.2">
      <c r="A254" s="540" t="s">
        <v>472</v>
      </c>
      <c r="B254" s="541" t="s">
        <v>473</v>
      </c>
      <c r="C254" s="544" t="s">
        <v>478</v>
      </c>
      <c r="D254" s="581" t="s">
        <v>479</v>
      </c>
      <c r="E254" s="544" t="s">
        <v>541</v>
      </c>
      <c r="F254" s="581" t="s">
        <v>542</v>
      </c>
      <c r="G254" s="544" t="s">
        <v>1041</v>
      </c>
      <c r="H254" s="544" t="s">
        <v>1042</v>
      </c>
      <c r="I254" s="582">
        <v>1793.219970703125</v>
      </c>
      <c r="J254" s="582">
        <v>4</v>
      </c>
      <c r="K254" s="583">
        <v>7172.880126953125</v>
      </c>
    </row>
    <row r="255" spans="1:11" ht="14.45" customHeight="1" x14ac:dyDescent="0.2">
      <c r="A255" s="540" t="s">
        <v>472</v>
      </c>
      <c r="B255" s="541" t="s">
        <v>473</v>
      </c>
      <c r="C255" s="544" t="s">
        <v>478</v>
      </c>
      <c r="D255" s="581" t="s">
        <v>479</v>
      </c>
      <c r="E255" s="544" t="s">
        <v>541</v>
      </c>
      <c r="F255" s="581" t="s">
        <v>542</v>
      </c>
      <c r="G255" s="544" t="s">
        <v>1043</v>
      </c>
      <c r="H255" s="544" t="s">
        <v>1044</v>
      </c>
      <c r="I255" s="582">
        <v>257.74000549316406</v>
      </c>
      <c r="J255" s="582">
        <v>3</v>
      </c>
      <c r="K255" s="583">
        <v>773.23001098632813</v>
      </c>
    </row>
    <row r="256" spans="1:11" ht="14.45" customHeight="1" x14ac:dyDescent="0.2">
      <c r="A256" s="540" t="s">
        <v>472</v>
      </c>
      <c r="B256" s="541" t="s">
        <v>473</v>
      </c>
      <c r="C256" s="544" t="s">
        <v>478</v>
      </c>
      <c r="D256" s="581" t="s">
        <v>479</v>
      </c>
      <c r="E256" s="544" t="s">
        <v>541</v>
      </c>
      <c r="F256" s="581" t="s">
        <v>542</v>
      </c>
      <c r="G256" s="544" t="s">
        <v>1045</v>
      </c>
      <c r="H256" s="544" t="s">
        <v>1046</v>
      </c>
      <c r="I256" s="582">
        <v>2936.669921875</v>
      </c>
      <c r="J256" s="582">
        <v>5</v>
      </c>
      <c r="K256" s="583">
        <v>14683.349609375</v>
      </c>
    </row>
    <row r="257" spans="1:11" ht="14.45" customHeight="1" x14ac:dyDescent="0.2">
      <c r="A257" s="540" t="s">
        <v>472</v>
      </c>
      <c r="B257" s="541" t="s">
        <v>473</v>
      </c>
      <c r="C257" s="544" t="s">
        <v>478</v>
      </c>
      <c r="D257" s="581" t="s">
        <v>479</v>
      </c>
      <c r="E257" s="544" t="s">
        <v>541</v>
      </c>
      <c r="F257" s="581" t="s">
        <v>542</v>
      </c>
      <c r="G257" s="544" t="s">
        <v>1047</v>
      </c>
      <c r="H257" s="544" t="s">
        <v>1048</v>
      </c>
      <c r="I257" s="582">
        <v>2214.300048828125</v>
      </c>
      <c r="J257" s="582">
        <v>4</v>
      </c>
      <c r="K257" s="583">
        <v>8857.2001953125</v>
      </c>
    </row>
    <row r="258" spans="1:11" ht="14.45" customHeight="1" x14ac:dyDescent="0.2">
      <c r="A258" s="540" t="s">
        <v>472</v>
      </c>
      <c r="B258" s="541" t="s">
        <v>473</v>
      </c>
      <c r="C258" s="544" t="s">
        <v>478</v>
      </c>
      <c r="D258" s="581" t="s">
        <v>479</v>
      </c>
      <c r="E258" s="544" t="s">
        <v>541</v>
      </c>
      <c r="F258" s="581" t="s">
        <v>542</v>
      </c>
      <c r="G258" s="544" t="s">
        <v>1049</v>
      </c>
      <c r="H258" s="544" t="s">
        <v>1050</v>
      </c>
      <c r="I258" s="582">
        <v>2214.300048828125</v>
      </c>
      <c r="J258" s="582">
        <v>12</v>
      </c>
      <c r="K258" s="583">
        <v>26571.60009765625</v>
      </c>
    </row>
    <row r="259" spans="1:11" ht="14.45" customHeight="1" x14ac:dyDescent="0.2">
      <c r="A259" s="540" t="s">
        <v>472</v>
      </c>
      <c r="B259" s="541" t="s">
        <v>473</v>
      </c>
      <c r="C259" s="544" t="s">
        <v>478</v>
      </c>
      <c r="D259" s="581" t="s">
        <v>479</v>
      </c>
      <c r="E259" s="544" t="s">
        <v>541</v>
      </c>
      <c r="F259" s="581" t="s">
        <v>542</v>
      </c>
      <c r="G259" s="544" t="s">
        <v>1051</v>
      </c>
      <c r="H259" s="544" t="s">
        <v>1052</v>
      </c>
      <c r="I259" s="582">
        <v>2442.989990234375</v>
      </c>
      <c r="J259" s="582">
        <v>22</v>
      </c>
      <c r="K259" s="583">
        <v>53745.7802734375</v>
      </c>
    </row>
    <row r="260" spans="1:11" ht="14.45" customHeight="1" x14ac:dyDescent="0.2">
      <c r="A260" s="540" t="s">
        <v>472</v>
      </c>
      <c r="B260" s="541" t="s">
        <v>473</v>
      </c>
      <c r="C260" s="544" t="s">
        <v>478</v>
      </c>
      <c r="D260" s="581" t="s">
        <v>479</v>
      </c>
      <c r="E260" s="544" t="s">
        <v>541</v>
      </c>
      <c r="F260" s="581" t="s">
        <v>542</v>
      </c>
      <c r="G260" s="544" t="s">
        <v>1053</v>
      </c>
      <c r="H260" s="544" t="s">
        <v>1054</v>
      </c>
      <c r="I260" s="582">
        <v>3545.199951171875</v>
      </c>
      <c r="J260" s="582">
        <v>3</v>
      </c>
      <c r="K260" s="583">
        <v>10635.599853515625</v>
      </c>
    </row>
    <row r="261" spans="1:11" ht="14.45" customHeight="1" x14ac:dyDescent="0.2">
      <c r="A261" s="540" t="s">
        <v>472</v>
      </c>
      <c r="B261" s="541" t="s">
        <v>473</v>
      </c>
      <c r="C261" s="544" t="s">
        <v>478</v>
      </c>
      <c r="D261" s="581" t="s">
        <v>479</v>
      </c>
      <c r="E261" s="544" t="s">
        <v>1055</v>
      </c>
      <c r="F261" s="581" t="s">
        <v>1056</v>
      </c>
      <c r="G261" s="544" t="s">
        <v>1057</v>
      </c>
      <c r="H261" s="544" t="s">
        <v>1058</v>
      </c>
      <c r="I261" s="582">
        <v>1600</v>
      </c>
      <c r="J261" s="582">
        <v>6</v>
      </c>
      <c r="K261" s="583">
        <v>9600</v>
      </c>
    </row>
    <row r="262" spans="1:11" ht="14.45" customHeight="1" x14ac:dyDescent="0.2">
      <c r="A262" s="540" t="s">
        <v>472</v>
      </c>
      <c r="B262" s="541" t="s">
        <v>473</v>
      </c>
      <c r="C262" s="544" t="s">
        <v>478</v>
      </c>
      <c r="D262" s="581" t="s">
        <v>479</v>
      </c>
      <c r="E262" s="544" t="s">
        <v>1059</v>
      </c>
      <c r="F262" s="581" t="s">
        <v>1060</v>
      </c>
      <c r="G262" s="544" t="s">
        <v>1061</v>
      </c>
      <c r="H262" s="544" t="s">
        <v>1062</v>
      </c>
      <c r="I262" s="582">
        <v>60.979999542236328</v>
      </c>
      <c r="J262" s="582">
        <v>350</v>
      </c>
      <c r="K262" s="583">
        <v>21344.400390625</v>
      </c>
    </row>
    <row r="263" spans="1:11" ht="14.45" customHeight="1" x14ac:dyDescent="0.2">
      <c r="A263" s="540" t="s">
        <v>472</v>
      </c>
      <c r="B263" s="541" t="s">
        <v>473</v>
      </c>
      <c r="C263" s="544" t="s">
        <v>478</v>
      </c>
      <c r="D263" s="581" t="s">
        <v>479</v>
      </c>
      <c r="E263" s="544" t="s">
        <v>1059</v>
      </c>
      <c r="F263" s="581" t="s">
        <v>1060</v>
      </c>
      <c r="G263" s="544" t="s">
        <v>1063</v>
      </c>
      <c r="H263" s="544" t="s">
        <v>1064</v>
      </c>
      <c r="I263" s="582">
        <v>43.919998168945313</v>
      </c>
      <c r="J263" s="582">
        <v>500</v>
      </c>
      <c r="K263" s="583">
        <v>21961.5</v>
      </c>
    </row>
    <row r="264" spans="1:11" ht="14.45" customHeight="1" x14ac:dyDescent="0.2">
      <c r="A264" s="540" t="s">
        <v>472</v>
      </c>
      <c r="B264" s="541" t="s">
        <v>473</v>
      </c>
      <c r="C264" s="544" t="s">
        <v>478</v>
      </c>
      <c r="D264" s="581" t="s">
        <v>479</v>
      </c>
      <c r="E264" s="544" t="s">
        <v>1059</v>
      </c>
      <c r="F264" s="581" t="s">
        <v>1060</v>
      </c>
      <c r="G264" s="544" t="s">
        <v>1065</v>
      </c>
      <c r="H264" s="544" t="s">
        <v>1066</v>
      </c>
      <c r="I264" s="582">
        <v>2.7999999523162842</v>
      </c>
      <c r="J264" s="582">
        <v>7680</v>
      </c>
      <c r="K264" s="583">
        <v>21489.599609375</v>
      </c>
    </row>
    <row r="265" spans="1:11" ht="14.45" customHeight="1" x14ac:dyDescent="0.2">
      <c r="A265" s="540" t="s">
        <v>472</v>
      </c>
      <c r="B265" s="541" t="s">
        <v>473</v>
      </c>
      <c r="C265" s="544" t="s">
        <v>478</v>
      </c>
      <c r="D265" s="581" t="s">
        <v>479</v>
      </c>
      <c r="E265" s="544" t="s">
        <v>1059</v>
      </c>
      <c r="F265" s="581" t="s">
        <v>1060</v>
      </c>
      <c r="G265" s="544" t="s">
        <v>1067</v>
      </c>
      <c r="H265" s="544" t="s">
        <v>1068</v>
      </c>
      <c r="I265" s="582">
        <v>5.0399999618530273</v>
      </c>
      <c r="J265" s="582">
        <v>5760</v>
      </c>
      <c r="K265" s="583">
        <v>29040</v>
      </c>
    </row>
    <row r="266" spans="1:11" ht="14.45" customHeight="1" x14ac:dyDescent="0.2">
      <c r="A266" s="540" t="s">
        <v>472</v>
      </c>
      <c r="B266" s="541" t="s">
        <v>473</v>
      </c>
      <c r="C266" s="544" t="s">
        <v>478</v>
      </c>
      <c r="D266" s="581" t="s">
        <v>479</v>
      </c>
      <c r="E266" s="544" t="s">
        <v>1059</v>
      </c>
      <c r="F266" s="581" t="s">
        <v>1060</v>
      </c>
      <c r="G266" s="544" t="s">
        <v>1069</v>
      </c>
      <c r="H266" s="544" t="s">
        <v>1070</v>
      </c>
      <c r="I266" s="582">
        <v>0.37999999523162842</v>
      </c>
      <c r="J266" s="582">
        <v>5000</v>
      </c>
      <c r="K266" s="583">
        <v>1875.5</v>
      </c>
    </row>
    <row r="267" spans="1:11" ht="14.45" customHeight="1" x14ac:dyDescent="0.2">
      <c r="A267" s="540" t="s">
        <v>472</v>
      </c>
      <c r="B267" s="541" t="s">
        <v>473</v>
      </c>
      <c r="C267" s="544" t="s">
        <v>478</v>
      </c>
      <c r="D267" s="581" t="s">
        <v>479</v>
      </c>
      <c r="E267" s="544" t="s">
        <v>1059</v>
      </c>
      <c r="F267" s="581" t="s">
        <v>1060</v>
      </c>
      <c r="G267" s="544" t="s">
        <v>1071</v>
      </c>
      <c r="H267" s="544" t="s">
        <v>1072</v>
      </c>
      <c r="I267" s="582">
        <v>4.5</v>
      </c>
      <c r="J267" s="582">
        <v>1000</v>
      </c>
      <c r="K267" s="583">
        <v>4496.35986328125</v>
      </c>
    </row>
    <row r="268" spans="1:11" ht="14.45" customHeight="1" x14ac:dyDescent="0.2">
      <c r="A268" s="540" t="s">
        <v>472</v>
      </c>
      <c r="B268" s="541" t="s">
        <v>473</v>
      </c>
      <c r="C268" s="544" t="s">
        <v>478</v>
      </c>
      <c r="D268" s="581" t="s">
        <v>479</v>
      </c>
      <c r="E268" s="544" t="s">
        <v>1059</v>
      </c>
      <c r="F268" s="581" t="s">
        <v>1060</v>
      </c>
      <c r="G268" s="544" t="s">
        <v>1073</v>
      </c>
      <c r="H268" s="544" t="s">
        <v>1074</v>
      </c>
      <c r="I268" s="582">
        <v>0.12999999523162842</v>
      </c>
      <c r="J268" s="582">
        <v>9000</v>
      </c>
      <c r="K268" s="583">
        <v>1154.3399963378906</v>
      </c>
    </row>
    <row r="269" spans="1:11" ht="14.45" customHeight="1" x14ac:dyDescent="0.2">
      <c r="A269" s="540" t="s">
        <v>472</v>
      </c>
      <c r="B269" s="541" t="s">
        <v>473</v>
      </c>
      <c r="C269" s="544" t="s">
        <v>478</v>
      </c>
      <c r="D269" s="581" t="s">
        <v>479</v>
      </c>
      <c r="E269" s="544" t="s">
        <v>1059</v>
      </c>
      <c r="F269" s="581" t="s">
        <v>1060</v>
      </c>
      <c r="G269" s="544" t="s">
        <v>1075</v>
      </c>
      <c r="H269" s="544" t="s">
        <v>1076</v>
      </c>
      <c r="I269" s="582">
        <v>0.17000000178813934</v>
      </c>
      <c r="J269" s="582">
        <v>30000</v>
      </c>
      <c r="K269" s="583">
        <v>4991.6099853515625</v>
      </c>
    </row>
    <row r="270" spans="1:11" ht="14.45" customHeight="1" x14ac:dyDescent="0.2">
      <c r="A270" s="540" t="s">
        <v>472</v>
      </c>
      <c r="B270" s="541" t="s">
        <v>473</v>
      </c>
      <c r="C270" s="544" t="s">
        <v>478</v>
      </c>
      <c r="D270" s="581" t="s">
        <v>479</v>
      </c>
      <c r="E270" s="544" t="s">
        <v>1059</v>
      </c>
      <c r="F270" s="581" t="s">
        <v>1060</v>
      </c>
      <c r="G270" s="544" t="s">
        <v>1077</v>
      </c>
      <c r="H270" s="544" t="s">
        <v>1078</v>
      </c>
      <c r="I270" s="582">
        <v>2.2799999713897705</v>
      </c>
      <c r="J270" s="582">
        <v>1920</v>
      </c>
      <c r="K270" s="583">
        <v>4381.409912109375</v>
      </c>
    </row>
    <row r="271" spans="1:11" ht="14.45" customHeight="1" x14ac:dyDescent="0.2">
      <c r="A271" s="540" t="s">
        <v>472</v>
      </c>
      <c r="B271" s="541" t="s">
        <v>473</v>
      </c>
      <c r="C271" s="544" t="s">
        <v>478</v>
      </c>
      <c r="D271" s="581" t="s">
        <v>479</v>
      </c>
      <c r="E271" s="544" t="s">
        <v>1059</v>
      </c>
      <c r="F271" s="581" t="s">
        <v>1060</v>
      </c>
      <c r="G271" s="544" t="s">
        <v>1079</v>
      </c>
      <c r="H271" s="544" t="s">
        <v>1080</v>
      </c>
      <c r="I271" s="582">
        <v>1.3700000047683716</v>
      </c>
      <c r="J271" s="582">
        <v>1000</v>
      </c>
      <c r="K271" s="583">
        <v>1370.3299560546875</v>
      </c>
    </row>
    <row r="272" spans="1:11" ht="14.45" customHeight="1" x14ac:dyDescent="0.2">
      <c r="A272" s="540" t="s">
        <v>472</v>
      </c>
      <c r="B272" s="541" t="s">
        <v>473</v>
      </c>
      <c r="C272" s="544" t="s">
        <v>478</v>
      </c>
      <c r="D272" s="581" t="s">
        <v>479</v>
      </c>
      <c r="E272" s="544" t="s">
        <v>1059</v>
      </c>
      <c r="F272" s="581" t="s">
        <v>1060</v>
      </c>
      <c r="G272" s="544" t="s">
        <v>1081</v>
      </c>
      <c r="H272" s="544" t="s">
        <v>1082</v>
      </c>
      <c r="I272" s="582">
        <v>0.25</v>
      </c>
      <c r="J272" s="582">
        <v>12000</v>
      </c>
      <c r="K272" s="583">
        <v>3049.2000122070313</v>
      </c>
    </row>
    <row r="273" spans="1:11" ht="14.45" customHeight="1" x14ac:dyDescent="0.2">
      <c r="A273" s="540" t="s">
        <v>472</v>
      </c>
      <c r="B273" s="541" t="s">
        <v>473</v>
      </c>
      <c r="C273" s="544" t="s">
        <v>478</v>
      </c>
      <c r="D273" s="581" t="s">
        <v>479</v>
      </c>
      <c r="E273" s="544" t="s">
        <v>1059</v>
      </c>
      <c r="F273" s="581" t="s">
        <v>1060</v>
      </c>
      <c r="G273" s="544" t="s">
        <v>1083</v>
      </c>
      <c r="H273" s="544" t="s">
        <v>1084</v>
      </c>
      <c r="I273" s="582">
        <v>3515.050048828125</v>
      </c>
      <c r="J273" s="582">
        <v>1</v>
      </c>
      <c r="K273" s="583">
        <v>3515.050048828125</v>
      </c>
    </row>
    <row r="274" spans="1:11" ht="14.45" customHeight="1" x14ac:dyDescent="0.2">
      <c r="A274" s="540" t="s">
        <v>472</v>
      </c>
      <c r="B274" s="541" t="s">
        <v>473</v>
      </c>
      <c r="C274" s="544" t="s">
        <v>478</v>
      </c>
      <c r="D274" s="581" t="s">
        <v>479</v>
      </c>
      <c r="E274" s="544" t="s">
        <v>1059</v>
      </c>
      <c r="F274" s="581" t="s">
        <v>1060</v>
      </c>
      <c r="G274" s="544" t="s">
        <v>1085</v>
      </c>
      <c r="H274" s="544" t="s">
        <v>1086</v>
      </c>
      <c r="I274" s="582">
        <v>2.6700000762939453</v>
      </c>
      <c r="J274" s="582">
        <v>500</v>
      </c>
      <c r="K274" s="583">
        <v>1334.6300048828125</v>
      </c>
    </row>
    <row r="275" spans="1:11" ht="14.45" customHeight="1" x14ac:dyDescent="0.2">
      <c r="A275" s="540" t="s">
        <v>472</v>
      </c>
      <c r="B275" s="541" t="s">
        <v>473</v>
      </c>
      <c r="C275" s="544" t="s">
        <v>478</v>
      </c>
      <c r="D275" s="581" t="s">
        <v>479</v>
      </c>
      <c r="E275" s="544" t="s">
        <v>1059</v>
      </c>
      <c r="F275" s="581" t="s">
        <v>1060</v>
      </c>
      <c r="G275" s="544" t="s">
        <v>1087</v>
      </c>
      <c r="H275" s="544" t="s">
        <v>1088</v>
      </c>
      <c r="I275" s="582">
        <v>0.38999998569488525</v>
      </c>
      <c r="J275" s="582">
        <v>2000</v>
      </c>
      <c r="K275" s="583">
        <v>774.4000244140625</v>
      </c>
    </row>
    <row r="276" spans="1:11" ht="14.45" customHeight="1" x14ac:dyDescent="0.2">
      <c r="A276" s="540" t="s">
        <v>472</v>
      </c>
      <c r="B276" s="541" t="s">
        <v>473</v>
      </c>
      <c r="C276" s="544" t="s">
        <v>478</v>
      </c>
      <c r="D276" s="581" t="s">
        <v>479</v>
      </c>
      <c r="E276" s="544" t="s">
        <v>1059</v>
      </c>
      <c r="F276" s="581" t="s">
        <v>1060</v>
      </c>
      <c r="G276" s="544" t="s">
        <v>1089</v>
      </c>
      <c r="H276" s="544" t="s">
        <v>1090</v>
      </c>
      <c r="I276" s="582">
        <v>14.510000228881836</v>
      </c>
      <c r="J276" s="582">
        <v>500</v>
      </c>
      <c r="K276" s="583">
        <v>7252.740234375</v>
      </c>
    </row>
    <row r="277" spans="1:11" ht="14.45" customHeight="1" x14ac:dyDescent="0.2">
      <c r="A277" s="540" t="s">
        <v>472</v>
      </c>
      <c r="B277" s="541" t="s">
        <v>473</v>
      </c>
      <c r="C277" s="544" t="s">
        <v>478</v>
      </c>
      <c r="D277" s="581" t="s">
        <v>479</v>
      </c>
      <c r="E277" s="544" t="s">
        <v>1059</v>
      </c>
      <c r="F277" s="581" t="s">
        <v>1060</v>
      </c>
      <c r="G277" s="544" t="s">
        <v>1091</v>
      </c>
      <c r="H277" s="544" t="s">
        <v>1092</v>
      </c>
      <c r="I277" s="582">
        <v>2.7166666984558105</v>
      </c>
      <c r="J277" s="582">
        <v>3000</v>
      </c>
      <c r="K277" s="583">
        <v>8102.159912109375</v>
      </c>
    </row>
    <row r="278" spans="1:11" ht="14.45" customHeight="1" x14ac:dyDescent="0.2">
      <c r="A278" s="540" t="s">
        <v>472</v>
      </c>
      <c r="B278" s="541" t="s">
        <v>473</v>
      </c>
      <c r="C278" s="544" t="s">
        <v>478</v>
      </c>
      <c r="D278" s="581" t="s">
        <v>479</v>
      </c>
      <c r="E278" s="544" t="s">
        <v>1059</v>
      </c>
      <c r="F278" s="581" t="s">
        <v>1060</v>
      </c>
      <c r="G278" s="544" t="s">
        <v>1093</v>
      </c>
      <c r="H278" s="544" t="s">
        <v>1094</v>
      </c>
      <c r="I278" s="582">
        <v>7.570000171661377</v>
      </c>
      <c r="J278" s="582">
        <v>360</v>
      </c>
      <c r="K278" s="583">
        <v>2726.10009765625</v>
      </c>
    </row>
    <row r="279" spans="1:11" ht="14.45" customHeight="1" x14ac:dyDescent="0.2">
      <c r="A279" s="540" t="s">
        <v>472</v>
      </c>
      <c r="B279" s="541" t="s">
        <v>473</v>
      </c>
      <c r="C279" s="544" t="s">
        <v>478</v>
      </c>
      <c r="D279" s="581" t="s">
        <v>479</v>
      </c>
      <c r="E279" s="544" t="s">
        <v>1059</v>
      </c>
      <c r="F279" s="581" t="s">
        <v>1060</v>
      </c>
      <c r="G279" s="544" t="s">
        <v>1095</v>
      </c>
      <c r="H279" s="544" t="s">
        <v>1096</v>
      </c>
      <c r="I279" s="582">
        <v>2.809999942779541</v>
      </c>
      <c r="J279" s="582">
        <v>3000</v>
      </c>
      <c r="K279" s="583">
        <v>8432.490234375</v>
      </c>
    </row>
    <row r="280" spans="1:11" ht="14.45" customHeight="1" x14ac:dyDescent="0.2">
      <c r="A280" s="540" t="s">
        <v>472</v>
      </c>
      <c r="B280" s="541" t="s">
        <v>473</v>
      </c>
      <c r="C280" s="544" t="s">
        <v>478</v>
      </c>
      <c r="D280" s="581" t="s">
        <v>479</v>
      </c>
      <c r="E280" s="544" t="s">
        <v>1059</v>
      </c>
      <c r="F280" s="581" t="s">
        <v>1060</v>
      </c>
      <c r="G280" s="544" t="s">
        <v>1097</v>
      </c>
      <c r="H280" s="544" t="s">
        <v>1098</v>
      </c>
      <c r="I280" s="582">
        <v>9.9300003051757813</v>
      </c>
      <c r="J280" s="582">
        <v>500</v>
      </c>
      <c r="K280" s="583">
        <v>4967.0498046875</v>
      </c>
    </row>
    <row r="281" spans="1:11" ht="14.45" customHeight="1" x14ac:dyDescent="0.2">
      <c r="A281" s="540" t="s">
        <v>472</v>
      </c>
      <c r="B281" s="541" t="s">
        <v>473</v>
      </c>
      <c r="C281" s="544" t="s">
        <v>478</v>
      </c>
      <c r="D281" s="581" t="s">
        <v>479</v>
      </c>
      <c r="E281" s="544" t="s">
        <v>1059</v>
      </c>
      <c r="F281" s="581" t="s">
        <v>1060</v>
      </c>
      <c r="G281" s="544" t="s">
        <v>1099</v>
      </c>
      <c r="H281" s="544" t="s">
        <v>1100</v>
      </c>
      <c r="I281" s="582">
        <v>1.1699999570846558</v>
      </c>
      <c r="J281" s="582">
        <v>8000</v>
      </c>
      <c r="K281" s="583">
        <v>9360.5595703125</v>
      </c>
    </row>
    <row r="282" spans="1:11" ht="14.45" customHeight="1" x14ac:dyDescent="0.2">
      <c r="A282" s="540" t="s">
        <v>472</v>
      </c>
      <c r="B282" s="541" t="s">
        <v>473</v>
      </c>
      <c r="C282" s="544" t="s">
        <v>478</v>
      </c>
      <c r="D282" s="581" t="s">
        <v>479</v>
      </c>
      <c r="E282" s="544" t="s">
        <v>1059</v>
      </c>
      <c r="F282" s="581" t="s">
        <v>1060</v>
      </c>
      <c r="G282" s="544" t="s">
        <v>1101</v>
      </c>
      <c r="H282" s="544" t="s">
        <v>1102</v>
      </c>
      <c r="I282" s="582">
        <v>3.0033333301544189</v>
      </c>
      <c r="J282" s="582">
        <v>1200</v>
      </c>
      <c r="K282" s="583">
        <v>3605.7999267578125</v>
      </c>
    </row>
    <row r="283" spans="1:11" ht="14.45" customHeight="1" x14ac:dyDescent="0.2">
      <c r="A283" s="540" t="s">
        <v>472</v>
      </c>
      <c r="B283" s="541" t="s">
        <v>473</v>
      </c>
      <c r="C283" s="544" t="s">
        <v>478</v>
      </c>
      <c r="D283" s="581" t="s">
        <v>479</v>
      </c>
      <c r="E283" s="544" t="s">
        <v>1103</v>
      </c>
      <c r="F283" s="581" t="s">
        <v>1104</v>
      </c>
      <c r="G283" s="544" t="s">
        <v>1105</v>
      </c>
      <c r="H283" s="544" t="s">
        <v>1106</v>
      </c>
      <c r="I283" s="582">
        <v>11.640000343322754</v>
      </c>
      <c r="J283" s="582">
        <v>1</v>
      </c>
      <c r="K283" s="583">
        <v>11.640000343322754</v>
      </c>
    </row>
    <row r="284" spans="1:11" ht="14.45" customHeight="1" x14ac:dyDescent="0.2">
      <c r="A284" s="540" t="s">
        <v>472</v>
      </c>
      <c r="B284" s="541" t="s">
        <v>473</v>
      </c>
      <c r="C284" s="544" t="s">
        <v>478</v>
      </c>
      <c r="D284" s="581" t="s">
        <v>479</v>
      </c>
      <c r="E284" s="544" t="s">
        <v>1103</v>
      </c>
      <c r="F284" s="581" t="s">
        <v>1104</v>
      </c>
      <c r="G284" s="544" t="s">
        <v>1107</v>
      </c>
      <c r="H284" s="544" t="s">
        <v>1108</v>
      </c>
      <c r="I284" s="582">
        <v>0.37999999523162842</v>
      </c>
      <c r="J284" s="582">
        <v>100</v>
      </c>
      <c r="K284" s="583">
        <v>38</v>
      </c>
    </row>
    <row r="285" spans="1:11" ht="14.45" customHeight="1" x14ac:dyDescent="0.2">
      <c r="A285" s="540" t="s">
        <v>472</v>
      </c>
      <c r="B285" s="541" t="s">
        <v>473</v>
      </c>
      <c r="C285" s="544" t="s">
        <v>478</v>
      </c>
      <c r="D285" s="581" t="s">
        <v>479</v>
      </c>
      <c r="E285" s="544" t="s">
        <v>1103</v>
      </c>
      <c r="F285" s="581" t="s">
        <v>1104</v>
      </c>
      <c r="G285" s="544" t="s">
        <v>1109</v>
      </c>
      <c r="H285" s="544" t="s">
        <v>1110</v>
      </c>
      <c r="I285" s="582">
        <v>42.444999694824219</v>
      </c>
      <c r="J285" s="582">
        <v>22</v>
      </c>
      <c r="K285" s="583">
        <v>933.77999877929688</v>
      </c>
    </row>
    <row r="286" spans="1:11" ht="14.45" customHeight="1" x14ac:dyDescent="0.2">
      <c r="A286" s="540" t="s">
        <v>472</v>
      </c>
      <c r="B286" s="541" t="s">
        <v>473</v>
      </c>
      <c r="C286" s="544" t="s">
        <v>478</v>
      </c>
      <c r="D286" s="581" t="s">
        <v>479</v>
      </c>
      <c r="E286" s="544" t="s">
        <v>1103</v>
      </c>
      <c r="F286" s="581" t="s">
        <v>1104</v>
      </c>
      <c r="G286" s="544" t="s">
        <v>1111</v>
      </c>
      <c r="H286" s="544" t="s">
        <v>1112</v>
      </c>
      <c r="I286" s="582">
        <v>31.430000305175781</v>
      </c>
      <c r="J286" s="582">
        <v>1</v>
      </c>
      <c r="K286" s="583">
        <v>31.430000305175781</v>
      </c>
    </row>
    <row r="287" spans="1:11" ht="14.45" customHeight="1" x14ac:dyDescent="0.2">
      <c r="A287" s="540" t="s">
        <v>472</v>
      </c>
      <c r="B287" s="541" t="s">
        <v>473</v>
      </c>
      <c r="C287" s="544" t="s">
        <v>478</v>
      </c>
      <c r="D287" s="581" t="s">
        <v>479</v>
      </c>
      <c r="E287" s="544" t="s">
        <v>1103</v>
      </c>
      <c r="F287" s="581" t="s">
        <v>1104</v>
      </c>
      <c r="G287" s="544" t="s">
        <v>1113</v>
      </c>
      <c r="H287" s="544" t="s">
        <v>1114</v>
      </c>
      <c r="I287" s="582">
        <v>30.780000686645508</v>
      </c>
      <c r="J287" s="582">
        <v>49</v>
      </c>
      <c r="K287" s="583">
        <v>1508.2199420928955</v>
      </c>
    </row>
    <row r="288" spans="1:11" ht="14.45" customHeight="1" x14ac:dyDescent="0.2">
      <c r="A288" s="540" t="s">
        <v>472</v>
      </c>
      <c r="B288" s="541" t="s">
        <v>473</v>
      </c>
      <c r="C288" s="544" t="s">
        <v>478</v>
      </c>
      <c r="D288" s="581" t="s">
        <v>479</v>
      </c>
      <c r="E288" s="544" t="s">
        <v>1115</v>
      </c>
      <c r="F288" s="581" t="s">
        <v>1116</v>
      </c>
      <c r="G288" s="544" t="s">
        <v>1117</v>
      </c>
      <c r="H288" s="544" t="s">
        <v>1118</v>
      </c>
      <c r="I288" s="582">
        <v>9.1000003814697266</v>
      </c>
      <c r="J288" s="582">
        <v>2000</v>
      </c>
      <c r="K288" s="583">
        <v>18205.66015625</v>
      </c>
    </row>
    <row r="289" spans="1:11" ht="14.45" customHeight="1" x14ac:dyDescent="0.2">
      <c r="A289" s="540" t="s">
        <v>472</v>
      </c>
      <c r="B289" s="541" t="s">
        <v>473</v>
      </c>
      <c r="C289" s="544" t="s">
        <v>478</v>
      </c>
      <c r="D289" s="581" t="s">
        <v>479</v>
      </c>
      <c r="E289" s="544" t="s">
        <v>1115</v>
      </c>
      <c r="F289" s="581" t="s">
        <v>1116</v>
      </c>
      <c r="G289" s="544" t="s">
        <v>1119</v>
      </c>
      <c r="H289" s="544" t="s">
        <v>1120</v>
      </c>
      <c r="I289" s="582">
        <v>34.279998779296875</v>
      </c>
      <c r="J289" s="582">
        <v>60</v>
      </c>
      <c r="K289" s="583">
        <v>2057</v>
      </c>
    </row>
    <row r="290" spans="1:11" ht="14.45" customHeight="1" x14ac:dyDescent="0.2">
      <c r="A290" s="540" t="s">
        <v>472</v>
      </c>
      <c r="B290" s="541" t="s">
        <v>473</v>
      </c>
      <c r="C290" s="544" t="s">
        <v>478</v>
      </c>
      <c r="D290" s="581" t="s">
        <v>479</v>
      </c>
      <c r="E290" s="544" t="s">
        <v>1115</v>
      </c>
      <c r="F290" s="581" t="s">
        <v>1116</v>
      </c>
      <c r="G290" s="544" t="s">
        <v>1121</v>
      </c>
      <c r="H290" s="544" t="s">
        <v>1122</v>
      </c>
      <c r="I290" s="582">
        <v>71.147999572753903</v>
      </c>
      <c r="J290" s="582">
        <v>120</v>
      </c>
      <c r="K290" s="583">
        <v>8566.7999877929688</v>
      </c>
    </row>
    <row r="291" spans="1:11" ht="14.45" customHeight="1" x14ac:dyDescent="0.2">
      <c r="A291" s="540" t="s">
        <v>472</v>
      </c>
      <c r="B291" s="541" t="s">
        <v>473</v>
      </c>
      <c r="C291" s="544" t="s">
        <v>478</v>
      </c>
      <c r="D291" s="581" t="s">
        <v>479</v>
      </c>
      <c r="E291" s="544" t="s">
        <v>1115</v>
      </c>
      <c r="F291" s="581" t="s">
        <v>1116</v>
      </c>
      <c r="G291" s="544" t="s">
        <v>1123</v>
      </c>
      <c r="H291" s="544" t="s">
        <v>1124</v>
      </c>
      <c r="I291" s="582">
        <v>25.530000686645508</v>
      </c>
      <c r="J291" s="582">
        <v>10</v>
      </c>
      <c r="K291" s="583">
        <v>255.30000495910645</v>
      </c>
    </row>
    <row r="292" spans="1:11" ht="14.45" customHeight="1" x14ac:dyDescent="0.2">
      <c r="A292" s="540" t="s">
        <v>472</v>
      </c>
      <c r="B292" s="541" t="s">
        <v>473</v>
      </c>
      <c r="C292" s="544" t="s">
        <v>478</v>
      </c>
      <c r="D292" s="581" t="s">
        <v>479</v>
      </c>
      <c r="E292" s="544" t="s">
        <v>1115</v>
      </c>
      <c r="F292" s="581" t="s">
        <v>1116</v>
      </c>
      <c r="G292" s="544" t="s">
        <v>1125</v>
      </c>
      <c r="H292" s="544" t="s">
        <v>1126</v>
      </c>
      <c r="I292" s="582">
        <v>2.5899999141693115</v>
      </c>
      <c r="J292" s="582">
        <v>500</v>
      </c>
      <c r="K292" s="583">
        <v>1294.699951171875</v>
      </c>
    </row>
    <row r="293" spans="1:11" ht="14.45" customHeight="1" x14ac:dyDescent="0.2">
      <c r="A293" s="540" t="s">
        <v>472</v>
      </c>
      <c r="B293" s="541" t="s">
        <v>473</v>
      </c>
      <c r="C293" s="544" t="s">
        <v>478</v>
      </c>
      <c r="D293" s="581" t="s">
        <v>479</v>
      </c>
      <c r="E293" s="544" t="s">
        <v>1115</v>
      </c>
      <c r="F293" s="581" t="s">
        <v>1116</v>
      </c>
      <c r="G293" s="544" t="s">
        <v>1127</v>
      </c>
      <c r="H293" s="544" t="s">
        <v>1128</v>
      </c>
      <c r="I293" s="582">
        <v>1.2100000381469727</v>
      </c>
      <c r="J293" s="582">
        <v>2000</v>
      </c>
      <c r="K293" s="583">
        <v>2420</v>
      </c>
    </row>
    <row r="294" spans="1:11" ht="14.45" customHeight="1" x14ac:dyDescent="0.2">
      <c r="A294" s="540" t="s">
        <v>472</v>
      </c>
      <c r="B294" s="541" t="s">
        <v>473</v>
      </c>
      <c r="C294" s="544" t="s">
        <v>478</v>
      </c>
      <c r="D294" s="581" t="s">
        <v>479</v>
      </c>
      <c r="E294" s="544" t="s">
        <v>1115</v>
      </c>
      <c r="F294" s="581" t="s">
        <v>1116</v>
      </c>
      <c r="G294" s="544" t="s">
        <v>1129</v>
      </c>
      <c r="H294" s="544" t="s">
        <v>1130</v>
      </c>
      <c r="I294" s="582">
        <v>0.63999998569488525</v>
      </c>
      <c r="J294" s="582">
        <v>2500</v>
      </c>
      <c r="K294" s="583">
        <v>1588.1300048828125</v>
      </c>
    </row>
    <row r="295" spans="1:11" ht="14.45" customHeight="1" x14ac:dyDescent="0.2">
      <c r="A295" s="540" t="s">
        <v>472</v>
      </c>
      <c r="B295" s="541" t="s">
        <v>473</v>
      </c>
      <c r="C295" s="544" t="s">
        <v>478</v>
      </c>
      <c r="D295" s="581" t="s">
        <v>479</v>
      </c>
      <c r="E295" s="544" t="s">
        <v>1115</v>
      </c>
      <c r="F295" s="581" t="s">
        <v>1116</v>
      </c>
      <c r="G295" s="544" t="s">
        <v>1131</v>
      </c>
      <c r="H295" s="544" t="s">
        <v>1132</v>
      </c>
      <c r="I295" s="582">
        <v>171.27999877929688</v>
      </c>
      <c r="J295" s="582">
        <v>2</v>
      </c>
      <c r="K295" s="583">
        <v>342.54998779296875</v>
      </c>
    </row>
    <row r="296" spans="1:11" ht="14.45" customHeight="1" x14ac:dyDescent="0.2">
      <c r="A296" s="540" t="s">
        <v>472</v>
      </c>
      <c r="B296" s="541" t="s">
        <v>473</v>
      </c>
      <c r="C296" s="544" t="s">
        <v>478</v>
      </c>
      <c r="D296" s="581" t="s">
        <v>479</v>
      </c>
      <c r="E296" s="544" t="s">
        <v>1115</v>
      </c>
      <c r="F296" s="581" t="s">
        <v>1116</v>
      </c>
      <c r="G296" s="544" t="s">
        <v>1133</v>
      </c>
      <c r="H296" s="544" t="s">
        <v>1134</v>
      </c>
      <c r="I296" s="582">
        <v>6.369999885559082</v>
      </c>
      <c r="J296" s="582">
        <v>1200</v>
      </c>
      <c r="K296" s="583">
        <v>7643.31982421875</v>
      </c>
    </row>
    <row r="297" spans="1:11" ht="14.45" customHeight="1" x14ac:dyDescent="0.2">
      <c r="A297" s="540" t="s">
        <v>472</v>
      </c>
      <c r="B297" s="541" t="s">
        <v>473</v>
      </c>
      <c r="C297" s="544" t="s">
        <v>478</v>
      </c>
      <c r="D297" s="581" t="s">
        <v>479</v>
      </c>
      <c r="E297" s="544" t="s">
        <v>1115</v>
      </c>
      <c r="F297" s="581" t="s">
        <v>1116</v>
      </c>
      <c r="G297" s="544" t="s">
        <v>1135</v>
      </c>
      <c r="H297" s="544" t="s">
        <v>1136</v>
      </c>
      <c r="I297" s="582">
        <v>0.34000000357627869</v>
      </c>
      <c r="J297" s="582">
        <v>19000</v>
      </c>
      <c r="K297" s="583">
        <v>6391.2200927734375</v>
      </c>
    </row>
    <row r="298" spans="1:11" ht="14.45" customHeight="1" x14ac:dyDescent="0.2">
      <c r="A298" s="540" t="s">
        <v>472</v>
      </c>
      <c r="B298" s="541" t="s">
        <v>473</v>
      </c>
      <c r="C298" s="544" t="s">
        <v>478</v>
      </c>
      <c r="D298" s="581" t="s">
        <v>479</v>
      </c>
      <c r="E298" s="544" t="s">
        <v>1115</v>
      </c>
      <c r="F298" s="581" t="s">
        <v>1116</v>
      </c>
      <c r="G298" s="544" t="s">
        <v>1137</v>
      </c>
      <c r="H298" s="544" t="s">
        <v>1138</v>
      </c>
      <c r="I298" s="582">
        <v>4.0999999046325684</v>
      </c>
      <c r="J298" s="582">
        <v>100</v>
      </c>
      <c r="K298" s="583">
        <v>410.19000244140625</v>
      </c>
    </row>
    <row r="299" spans="1:11" ht="14.45" customHeight="1" x14ac:dyDescent="0.2">
      <c r="A299" s="540" t="s">
        <v>472</v>
      </c>
      <c r="B299" s="541" t="s">
        <v>473</v>
      </c>
      <c r="C299" s="544" t="s">
        <v>478</v>
      </c>
      <c r="D299" s="581" t="s">
        <v>479</v>
      </c>
      <c r="E299" s="544" t="s">
        <v>1115</v>
      </c>
      <c r="F299" s="581" t="s">
        <v>1116</v>
      </c>
      <c r="G299" s="544" t="s">
        <v>1139</v>
      </c>
      <c r="H299" s="544" t="s">
        <v>1140</v>
      </c>
      <c r="I299" s="582">
        <v>3.8199999332427979</v>
      </c>
      <c r="J299" s="582">
        <v>100</v>
      </c>
      <c r="K299" s="583">
        <v>381.510009765625</v>
      </c>
    </row>
    <row r="300" spans="1:11" ht="14.45" customHeight="1" x14ac:dyDescent="0.2">
      <c r="A300" s="540" t="s">
        <v>472</v>
      </c>
      <c r="B300" s="541" t="s">
        <v>473</v>
      </c>
      <c r="C300" s="544" t="s">
        <v>478</v>
      </c>
      <c r="D300" s="581" t="s">
        <v>479</v>
      </c>
      <c r="E300" s="544" t="s">
        <v>1115</v>
      </c>
      <c r="F300" s="581" t="s">
        <v>1116</v>
      </c>
      <c r="G300" s="544" t="s">
        <v>1141</v>
      </c>
      <c r="H300" s="544" t="s">
        <v>1142</v>
      </c>
      <c r="I300" s="582">
        <v>0.52999997138977051</v>
      </c>
      <c r="J300" s="582">
        <v>3000</v>
      </c>
      <c r="K300" s="583">
        <v>1597.2000732421875</v>
      </c>
    </row>
    <row r="301" spans="1:11" ht="14.45" customHeight="1" x14ac:dyDescent="0.2">
      <c r="A301" s="540" t="s">
        <v>472</v>
      </c>
      <c r="B301" s="541" t="s">
        <v>473</v>
      </c>
      <c r="C301" s="544" t="s">
        <v>478</v>
      </c>
      <c r="D301" s="581" t="s">
        <v>479</v>
      </c>
      <c r="E301" s="544" t="s">
        <v>1115</v>
      </c>
      <c r="F301" s="581" t="s">
        <v>1116</v>
      </c>
      <c r="G301" s="544" t="s">
        <v>1143</v>
      </c>
      <c r="H301" s="544" t="s">
        <v>1144</v>
      </c>
      <c r="I301" s="582">
        <v>3.1533332665761313</v>
      </c>
      <c r="J301" s="582">
        <v>200</v>
      </c>
      <c r="K301" s="583">
        <v>628</v>
      </c>
    </row>
    <row r="302" spans="1:11" ht="14.45" customHeight="1" x14ac:dyDescent="0.2">
      <c r="A302" s="540" t="s">
        <v>472</v>
      </c>
      <c r="B302" s="541" t="s">
        <v>473</v>
      </c>
      <c r="C302" s="544" t="s">
        <v>478</v>
      </c>
      <c r="D302" s="581" t="s">
        <v>479</v>
      </c>
      <c r="E302" s="544" t="s">
        <v>1115</v>
      </c>
      <c r="F302" s="581" t="s">
        <v>1116</v>
      </c>
      <c r="G302" s="544" t="s">
        <v>1145</v>
      </c>
      <c r="H302" s="544" t="s">
        <v>1146</v>
      </c>
      <c r="I302" s="582">
        <v>2.0399999618530273</v>
      </c>
      <c r="J302" s="582">
        <v>150</v>
      </c>
      <c r="K302" s="583">
        <v>306</v>
      </c>
    </row>
    <row r="303" spans="1:11" ht="14.45" customHeight="1" x14ac:dyDescent="0.2">
      <c r="A303" s="540" t="s">
        <v>472</v>
      </c>
      <c r="B303" s="541" t="s">
        <v>473</v>
      </c>
      <c r="C303" s="544" t="s">
        <v>478</v>
      </c>
      <c r="D303" s="581" t="s">
        <v>479</v>
      </c>
      <c r="E303" s="544" t="s">
        <v>1115</v>
      </c>
      <c r="F303" s="581" t="s">
        <v>1116</v>
      </c>
      <c r="G303" s="544" t="s">
        <v>1147</v>
      </c>
      <c r="H303" s="544" t="s">
        <v>1148</v>
      </c>
      <c r="I303" s="582">
        <v>2.0349999666213989</v>
      </c>
      <c r="J303" s="582">
        <v>150</v>
      </c>
      <c r="K303" s="583">
        <v>305</v>
      </c>
    </row>
    <row r="304" spans="1:11" ht="14.45" customHeight="1" x14ac:dyDescent="0.2">
      <c r="A304" s="540" t="s">
        <v>472</v>
      </c>
      <c r="B304" s="541" t="s">
        <v>473</v>
      </c>
      <c r="C304" s="544" t="s">
        <v>478</v>
      </c>
      <c r="D304" s="581" t="s">
        <v>479</v>
      </c>
      <c r="E304" s="544" t="s">
        <v>1115</v>
      </c>
      <c r="F304" s="581" t="s">
        <v>1116</v>
      </c>
      <c r="G304" s="544" t="s">
        <v>1149</v>
      </c>
      <c r="H304" s="544" t="s">
        <v>1150</v>
      </c>
      <c r="I304" s="582">
        <v>2.6800000667572021</v>
      </c>
      <c r="J304" s="582">
        <v>100</v>
      </c>
      <c r="K304" s="583">
        <v>268</v>
      </c>
    </row>
    <row r="305" spans="1:11" ht="14.45" customHeight="1" x14ac:dyDescent="0.2">
      <c r="A305" s="540" t="s">
        <v>472</v>
      </c>
      <c r="B305" s="541" t="s">
        <v>473</v>
      </c>
      <c r="C305" s="544" t="s">
        <v>478</v>
      </c>
      <c r="D305" s="581" t="s">
        <v>479</v>
      </c>
      <c r="E305" s="544" t="s">
        <v>1115</v>
      </c>
      <c r="F305" s="581" t="s">
        <v>1116</v>
      </c>
      <c r="G305" s="544" t="s">
        <v>1151</v>
      </c>
      <c r="H305" s="544" t="s">
        <v>1152</v>
      </c>
      <c r="I305" s="582">
        <v>0.51999998092651367</v>
      </c>
      <c r="J305" s="582">
        <v>16000</v>
      </c>
      <c r="K305" s="583">
        <v>8333.7998046875</v>
      </c>
    </row>
    <row r="306" spans="1:11" ht="14.45" customHeight="1" x14ac:dyDescent="0.2">
      <c r="A306" s="540" t="s">
        <v>472</v>
      </c>
      <c r="B306" s="541" t="s">
        <v>473</v>
      </c>
      <c r="C306" s="544" t="s">
        <v>478</v>
      </c>
      <c r="D306" s="581" t="s">
        <v>479</v>
      </c>
      <c r="E306" s="544" t="s">
        <v>1153</v>
      </c>
      <c r="F306" s="581" t="s">
        <v>1154</v>
      </c>
      <c r="G306" s="544" t="s">
        <v>1155</v>
      </c>
      <c r="H306" s="544" t="s">
        <v>1156</v>
      </c>
      <c r="I306" s="582">
        <v>3.0233333110809326</v>
      </c>
      <c r="J306" s="582">
        <v>3400</v>
      </c>
      <c r="K306" s="583">
        <v>10278</v>
      </c>
    </row>
    <row r="307" spans="1:11" ht="14.45" customHeight="1" x14ac:dyDescent="0.2">
      <c r="A307" s="540" t="s">
        <v>472</v>
      </c>
      <c r="B307" s="541" t="s">
        <v>473</v>
      </c>
      <c r="C307" s="544" t="s">
        <v>478</v>
      </c>
      <c r="D307" s="581" t="s">
        <v>479</v>
      </c>
      <c r="E307" s="544" t="s">
        <v>1153</v>
      </c>
      <c r="F307" s="581" t="s">
        <v>1154</v>
      </c>
      <c r="G307" s="544" t="s">
        <v>1157</v>
      </c>
      <c r="H307" s="544" t="s">
        <v>1158</v>
      </c>
      <c r="I307" s="582">
        <v>3.3900001049041748</v>
      </c>
      <c r="J307" s="582">
        <v>1000</v>
      </c>
      <c r="K307" s="583">
        <v>3390</v>
      </c>
    </row>
    <row r="308" spans="1:11" ht="14.45" customHeight="1" thickBot="1" x14ac:dyDescent="0.25">
      <c r="A308" s="548" t="s">
        <v>472</v>
      </c>
      <c r="B308" s="549" t="s">
        <v>473</v>
      </c>
      <c r="C308" s="552" t="s">
        <v>478</v>
      </c>
      <c r="D308" s="584" t="s">
        <v>479</v>
      </c>
      <c r="E308" s="552" t="s">
        <v>1153</v>
      </c>
      <c r="F308" s="584" t="s">
        <v>1154</v>
      </c>
      <c r="G308" s="552" t="s">
        <v>1159</v>
      </c>
      <c r="H308" s="552" t="s">
        <v>1160</v>
      </c>
      <c r="I308" s="563">
        <v>3.565000057220459</v>
      </c>
      <c r="J308" s="563">
        <v>2000</v>
      </c>
      <c r="K308" s="564">
        <v>7130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9EAC0F0-37E3-4B79-8BBC-2EEE4B2229E4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265</v>
      </c>
      <c r="B2" s="232"/>
    </row>
    <row r="3" spans="1:19" x14ac:dyDescent="0.25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237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236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235</v>
      </c>
      <c r="J4" s="430" t="s">
        <v>178</v>
      </c>
      <c r="K4" s="408" t="s">
        <v>234</v>
      </c>
      <c r="L4" s="409"/>
      <c r="M4" s="409"/>
      <c r="N4" s="410"/>
      <c r="O4" s="411" t="s">
        <v>233</v>
      </c>
      <c r="P4" s="400" t="s">
        <v>232</v>
      </c>
      <c r="Q4" s="400" t="s">
        <v>188</v>
      </c>
      <c r="R4" s="402" t="s">
        <v>74</v>
      </c>
      <c r="S4" s="404" t="s">
        <v>187</v>
      </c>
    </row>
    <row r="5" spans="1:19" s="310" customFormat="1" ht="19.149999999999999" customHeight="1" x14ac:dyDescent="0.25">
      <c r="A5" s="406" t="s">
        <v>231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179</v>
      </c>
      <c r="L5" s="312" t="s">
        <v>180</v>
      </c>
      <c r="M5" s="312" t="s">
        <v>230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174</v>
      </c>
      <c r="B6" s="425"/>
      <c r="C6" s="309">
        <f ca="1">SUM(Tabulka[01 uv_sk])/2</f>
        <v>31.8</v>
      </c>
      <c r="D6" s="307"/>
      <c r="E6" s="307"/>
      <c r="F6" s="306"/>
      <c r="G6" s="308">
        <f ca="1">SUM(Tabulka[05 h_vram])/2</f>
        <v>18409.599999999999</v>
      </c>
      <c r="H6" s="307">
        <f ca="1">SUM(Tabulka[06 h_naduv])/2</f>
        <v>704.9</v>
      </c>
      <c r="I6" s="307">
        <f ca="1">SUM(Tabulka[07 h_nadzk])/2</f>
        <v>589.59999999999991</v>
      </c>
      <c r="J6" s="306">
        <f ca="1">SUM(Tabulka[08 h_oon])/2</f>
        <v>634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89706</v>
      </c>
      <c r="N6" s="307">
        <f ca="1">SUM(Tabulka[12 m_oc])/2</f>
        <v>89706</v>
      </c>
      <c r="O6" s="306">
        <f ca="1">SUM(Tabulka[13 m_sk])/2</f>
        <v>8351016</v>
      </c>
      <c r="P6" s="305">
        <f ca="1">SUM(Tabulka[14_vzsk])/2</f>
        <v>8700</v>
      </c>
      <c r="Q6" s="305">
        <f ca="1">SUM(Tabulka[15_vzpl])/2</f>
        <v>23371.87901895673</v>
      </c>
      <c r="R6" s="304">
        <f ca="1">IF(Q6=0,0,P6/Q6)</f>
        <v>0.37224221436982047</v>
      </c>
      <c r="S6" s="303">
        <f ca="1">Q6-P6</f>
        <v>14671.87901895673</v>
      </c>
    </row>
    <row r="7" spans="1:19" hidden="1" x14ac:dyDescent="0.25">
      <c r="A7" s="302" t="s">
        <v>229</v>
      </c>
      <c r="B7" s="301" t="s">
        <v>228</v>
      </c>
      <c r="C7" s="300" t="s">
        <v>227</v>
      </c>
      <c r="D7" s="299" t="s">
        <v>226</v>
      </c>
      <c r="E7" s="298" t="s">
        <v>225</v>
      </c>
      <c r="F7" s="297" t="s">
        <v>224</v>
      </c>
      <c r="G7" s="296" t="s">
        <v>223</v>
      </c>
      <c r="H7" s="294" t="s">
        <v>222</v>
      </c>
      <c r="I7" s="294" t="s">
        <v>221</v>
      </c>
      <c r="J7" s="293" t="s">
        <v>220</v>
      </c>
      <c r="K7" s="295" t="s">
        <v>219</v>
      </c>
      <c r="L7" s="294" t="s">
        <v>218</v>
      </c>
      <c r="M7" s="294" t="s">
        <v>217</v>
      </c>
      <c r="N7" s="293" t="s">
        <v>216</v>
      </c>
      <c r="O7" s="292" t="s">
        <v>215</v>
      </c>
      <c r="P7" s="291" t="s">
        <v>214</v>
      </c>
      <c r="Q7" s="290" t="s">
        <v>213</v>
      </c>
      <c r="R7" s="289" t="s">
        <v>212</v>
      </c>
      <c r="S7" s="288" t="s">
        <v>211</v>
      </c>
    </row>
    <row r="8" spans="1:19" x14ac:dyDescent="0.25">
      <c r="A8" s="285" t="s">
        <v>210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1416.7999999999997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920466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2275.6598240469207</v>
      </c>
      <c r="R8" s="287">
        <f ca="1">IF(Tabulka[[#This Row],[15_vzpl]]=0,"",Tabulka[[#This Row],[14_vzsk]]/Tabulka[[#This Row],[15_vzpl]])</f>
        <v>0</v>
      </c>
      <c r="S8" s="286">
        <f ca="1">IF(Tabulka[[#This Row],[15_vzpl]]-Tabulka[[#This Row],[14_vzsk]]=0,"",Tabulka[[#This Row],[15_vzpl]]-Tabulka[[#This Row],[14_vzsk]])</f>
        <v>2275.6598240469207</v>
      </c>
    </row>
    <row r="9" spans="1:19" x14ac:dyDescent="0.25">
      <c r="A9" s="285">
        <v>99</v>
      </c>
      <c r="B9" s="284" t="s">
        <v>1171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2275.6598240469207</v>
      </c>
      <c r="R9" s="287">
        <f ca="1">IF(Tabulka[[#This Row],[15_vzpl]]=0,"",Tabulka[[#This Row],[14_vzsk]]/Tabulka[[#This Row],[15_vzpl]])</f>
        <v>0</v>
      </c>
      <c r="S9" s="286">
        <f ca="1">IF(Tabulka[[#This Row],[15_vzpl]]-Tabulka[[#This Row],[14_vzsk]]=0,"",Tabulka[[#This Row],[15_vzpl]]-Tabulka[[#This Row],[14_vzsk]])</f>
        <v>2275.6598240469207</v>
      </c>
    </row>
    <row r="10" spans="1:19" x14ac:dyDescent="0.25">
      <c r="A10" s="285">
        <v>101</v>
      </c>
      <c r="B10" s="284" t="s">
        <v>1172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1416.7999999999997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920466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 t="s">
        <v>1162</v>
      </c>
      <c r="B11" s="284"/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11.95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7172.8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426.4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589.59999999999991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25160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25160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3799813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16429.552528243144</v>
      </c>
      <c r="R11" s="287">
        <f ca="1">IF(Tabulka[[#This Row],[15_vzpl]]=0,"",Tabulka[[#This Row],[14_vzsk]]/Tabulka[[#This Row],[15_vzpl]])</f>
        <v>0.52953359411610912</v>
      </c>
      <c r="S11" s="286">
        <f ca="1">IF(Tabulka[[#This Row],[15_vzpl]]-Tabulka[[#This Row],[14_vzsk]]=0,"",Tabulka[[#This Row],[15_vzpl]]-Tabulka[[#This Row],[14_vzsk]])</f>
        <v>7729.5525282431445</v>
      </c>
    </row>
    <row r="12" spans="1:19" x14ac:dyDescent="0.25">
      <c r="A12" s="285">
        <v>526</v>
      </c>
      <c r="B12" s="284" t="s">
        <v>1173</v>
      </c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10.35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6120.7999999999993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25160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25160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3223796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16429.552528243144</v>
      </c>
      <c r="R12" s="287">
        <f ca="1">IF(Tabulka[[#This Row],[15_vzpl]]=0,"",Tabulka[[#This Row],[14_vzsk]]/Tabulka[[#This Row],[15_vzpl]])</f>
        <v>0.52953359411610912</v>
      </c>
      <c r="S12" s="286">
        <f ca="1">IF(Tabulka[[#This Row],[15_vzpl]]-Tabulka[[#This Row],[14_vzsk]]=0,"",Tabulka[[#This Row],[15_vzpl]]-Tabulka[[#This Row],[14_vzsk]])</f>
        <v>7729.5525282431445</v>
      </c>
    </row>
    <row r="13" spans="1:19" x14ac:dyDescent="0.25">
      <c r="A13" s="285">
        <v>746</v>
      </c>
      <c r="B13" s="284" t="s">
        <v>1174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70.400000000000006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350.6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576017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7" t="str">
        <f ca="1">IF(Tabulka[[#This Row],[15_vzpl]]=0,"",Tabulka[[#This Row],[14_vzsk]]/Tabulka[[#This Row],[15_vzpl]])</f>
        <v/>
      </c>
      <c r="S13" s="286" t="str">
        <f ca="1">IF(Tabulka[[#This Row],[15_vzpl]]-Tabulka[[#This Row],[14_vzsk]]=0,"",Tabulka[[#This Row],[15_vzpl]]-Tabulka[[#This Row],[14_vzsk]])</f>
        <v/>
      </c>
    </row>
    <row r="14" spans="1:19" x14ac:dyDescent="0.25">
      <c r="A14" s="285" t="s">
        <v>1163</v>
      </c>
      <c r="B14" s="284"/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16.75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9264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278.5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43546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43546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3461591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4666.666666666667</v>
      </c>
      <c r="R14" s="287">
        <f ca="1">IF(Tabulka[[#This Row],[15_vzpl]]=0,"",Tabulka[[#This Row],[14_vzsk]]/Tabulka[[#This Row],[15_vzpl]])</f>
        <v>0</v>
      </c>
      <c r="S14" s="286">
        <f ca="1">IF(Tabulka[[#This Row],[15_vzpl]]-Tabulka[[#This Row],[14_vzsk]]=0,"",Tabulka[[#This Row],[15_vzpl]]-Tabulka[[#This Row],[14_vzsk]])</f>
        <v>4666.666666666667</v>
      </c>
    </row>
    <row r="15" spans="1:19" x14ac:dyDescent="0.25">
      <c r="A15" s="285">
        <v>303</v>
      </c>
      <c r="B15" s="284" t="s">
        <v>1175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210511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4666.666666666667</v>
      </c>
      <c r="R15" s="287">
        <f ca="1">IF(Tabulka[[#This Row],[15_vzpl]]=0,"",Tabulka[[#This Row],[14_vzsk]]/Tabulka[[#This Row],[15_vzpl]])</f>
        <v>0</v>
      </c>
      <c r="S15" s="286">
        <f ca="1">IF(Tabulka[[#This Row],[15_vzpl]]-Tabulka[[#This Row],[14_vzsk]]=0,"",Tabulka[[#This Row],[15_vzpl]]-Tabulka[[#This Row],[14_vzsk]])</f>
        <v>4666.666666666667</v>
      </c>
    </row>
    <row r="16" spans="1:19" x14ac:dyDescent="0.25">
      <c r="A16" s="285">
        <v>409</v>
      </c>
      <c r="B16" s="284" t="s">
        <v>1176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12.25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7100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278.5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22250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22250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2780353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630</v>
      </c>
      <c r="B17" s="284" t="s">
        <v>1177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16822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642</v>
      </c>
      <c r="B18" s="284" t="s">
        <v>1178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1624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21296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21296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453905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 t="s">
        <v>1164</v>
      </c>
      <c r="B19" s="284"/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161157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30</v>
      </c>
      <c r="B20" s="284" t="s">
        <v>1179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161157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 t="s">
        <v>1168</v>
      </c>
      <c r="B21" s="284"/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7989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>
        <v>0</v>
      </c>
      <c r="B22" s="284" t="s">
        <v>1180</v>
      </c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7989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239</v>
      </c>
    </row>
    <row r="24" spans="1:19" x14ac:dyDescent="0.25">
      <c r="A24" s="113" t="s">
        <v>156</v>
      </c>
    </row>
    <row r="25" spans="1:19" x14ac:dyDescent="0.25">
      <c r="A25" s="114" t="s">
        <v>209</v>
      </c>
    </row>
    <row r="26" spans="1:19" x14ac:dyDescent="0.25">
      <c r="A26" s="277" t="s">
        <v>208</v>
      </c>
    </row>
    <row r="27" spans="1:19" x14ac:dyDescent="0.25">
      <c r="A27" s="234" t="s">
        <v>184</v>
      </c>
    </row>
    <row r="28" spans="1:19" x14ac:dyDescent="0.25">
      <c r="A28" s="236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4" priority="3" operator="lessThan">
      <formula>0</formula>
    </cfRule>
  </conditionalFormatting>
  <conditionalFormatting sqref="R6:R22">
    <cfRule type="cellIs" dxfId="3" priority="4" operator="greaterThan">
      <formula>1</formula>
    </cfRule>
  </conditionalFormatting>
  <conditionalFormatting sqref="A8:S22">
    <cfRule type="expression" dxfId="2" priority="2">
      <formula>$B8=""</formula>
    </cfRule>
  </conditionalFormatting>
  <conditionalFormatting sqref="P8:S22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4950179-962C-447B-B029-9E902FF02F8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1170</v>
      </c>
    </row>
    <row r="2" spans="1:19" x14ac:dyDescent="0.25">
      <c r="A2" s="231" t="s">
        <v>265</v>
      </c>
    </row>
    <row r="3" spans="1:19" x14ac:dyDescent="0.25">
      <c r="A3" s="323" t="s">
        <v>161</v>
      </c>
      <c r="B3" s="322">
        <v>2021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1" t="s">
        <v>162</v>
      </c>
      <c r="B4" s="320">
        <v>1</v>
      </c>
      <c r="C4" s="315">
        <v>1</v>
      </c>
      <c r="D4" s="315" t="s">
        <v>210</v>
      </c>
      <c r="E4" s="314">
        <v>2.1</v>
      </c>
      <c r="F4" s="314"/>
      <c r="G4" s="314"/>
      <c r="H4" s="314"/>
      <c r="I4" s="314">
        <v>344.8</v>
      </c>
      <c r="J4" s="314"/>
      <c r="K4" s="314"/>
      <c r="L4" s="314"/>
      <c r="M4" s="314"/>
      <c r="N4" s="314"/>
      <c r="O4" s="314"/>
      <c r="P4" s="314"/>
      <c r="Q4" s="314">
        <v>193442</v>
      </c>
      <c r="R4" s="314"/>
      <c r="S4" s="314">
        <v>568.91495601173017</v>
      </c>
    </row>
    <row r="5" spans="1:19" x14ac:dyDescent="0.25">
      <c r="A5" s="319" t="s">
        <v>163</v>
      </c>
      <c r="B5" s="318">
        <v>2</v>
      </c>
      <c r="C5">
        <v>1</v>
      </c>
      <c r="D5">
        <v>99</v>
      </c>
      <c r="S5">
        <v>568.91495601173017</v>
      </c>
    </row>
    <row r="6" spans="1:19" x14ac:dyDescent="0.25">
      <c r="A6" s="321" t="s">
        <v>164</v>
      </c>
      <c r="B6" s="320">
        <v>3</v>
      </c>
      <c r="C6">
        <v>1</v>
      </c>
      <c r="D6">
        <v>101</v>
      </c>
      <c r="E6">
        <v>2.1</v>
      </c>
      <c r="I6">
        <v>344.8</v>
      </c>
      <c r="Q6">
        <v>193442</v>
      </c>
    </row>
    <row r="7" spans="1:19" x14ac:dyDescent="0.25">
      <c r="A7" s="319" t="s">
        <v>165</v>
      </c>
      <c r="B7" s="318">
        <v>4</v>
      </c>
      <c r="C7">
        <v>1</v>
      </c>
      <c r="D7" t="s">
        <v>1162</v>
      </c>
      <c r="E7">
        <v>12.45</v>
      </c>
      <c r="I7">
        <v>1891.1999999999998</v>
      </c>
      <c r="J7">
        <v>87</v>
      </c>
      <c r="K7">
        <v>110</v>
      </c>
      <c r="Q7">
        <v>707735</v>
      </c>
      <c r="R7">
        <v>4350</v>
      </c>
      <c r="S7">
        <v>4107.3881320607861</v>
      </c>
    </row>
    <row r="8" spans="1:19" x14ac:dyDescent="0.25">
      <c r="A8" s="321" t="s">
        <v>166</v>
      </c>
      <c r="B8" s="320">
        <v>5</v>
      </c>
      <c r="C8">
        <v>1</v>
      </c>
      <c r="D8">
        <v>526</v>
      </c>
      <c r="E8">
        <v>10.35</v>
      </c>
      <c r="I8">
        <v>1540.8</v>
      </c>
      <c r="J8">
        <v>72.5</v>
      </c>
      <c r="K8">
        <v>52</v>
      </c>
      <c r="Q8">
        <v>616460</v>
      </c>
      <c r="R8">
        <v>4350</v>
      </c>
      <c r="S8">
        <v>4107.3881320607861</v>
      </c>
    </row>
    <row r="9" spans="1:19" x14ac:dyDescent="0.25">
      <c r="A9" s="319" t="s">
        <v>167</v>
      </c>
      <c r="B9" s="318">
        <v>6</v>
      </c>
      <c r="C9">
        <v>1</v>
      </c>
      <c r="D9">
        <v>746</v>
      </c>
      <c r="E9">
        <v>2.1</v>
      </c>
      <c r="I9">
        <v>350.4</v>
      </c>
      <c r="J9">
        <v>14.5</v>
      </c>
      <c r="K9">
        <v>58</v>
      </c>
      <c r="Q9">
        <v>91275</v>
      </c>
    </row>
    <row r="10" spans="1:19" x14ac:dyDescent="0.25">
      <c r="A10" s="321" t="s">
        <v>168</v>
      </c>
      <c r="B10" s="320">
        <v>7</v>
      </c>
      <c r="C10">
        <v>1</v>
      </c>
      <c r="D10" t="s">
        <v>1163</v>
      </c>
      <c r="E10">
        <v>17</v>
      </c>
      <c r="I10">
        <v>2448</v>
      </c>
      <c r="J10">
        <v>48</v>
      </c>
      <c r="O10">
        <v>6650</v>
      </c>
      <c r="P10">
        <v>6650</v>
      </c>
      <c r="Q10">
        <v>631453</v>
      </c>
      <c r="S10">
        <v>1166.6666666666667</v>
      </c>
    </row>
    <row r="11" spans="1:19" x14ac:dyDescent="0.25">
      <c r="A11" s="319" t="s">
        <v>169</v>
      </c>
      <c r="B11" s="318">
        <v>8</v>
      </c>
      <c r="C11">
        <v>1</v>
      </c>
      <c r="D11">
        <v>303</v>
      </c>
      <c r="E11">
        <v>1</v>
      </c>
      <c r="I11">
        <v>168</v>
      </c>
      <c r="Q11">
        <v>43910</v>
      </c>
      <c r="S11">
        <v>1166.6666666666667</v>
      </c>
    </row>
    <row r="12" spans="1:19" x14ac:dyDescent="0.25">
      <c r="A12" s="321" t="s">
        <v>170</v>
      </c>
      <c r="B12" s="320">
        <v>9</v>
      </c>
      <c r="C12">
        <v>1</v>
      </c>
      <c r="D12">
        <v>409</v>
      </c>
      <c r="E12">
        <v>12.5</v>
      </c>
      <c r="I12">
        <v>1868</v>
      </c>
      <c r="J12">
        <v>48</v>
      </c>
      <c r="O12">
        <v>750</v>
      </c>
      <c r="P12">
        <v>750</v>
      </c>
      <c r="Q12">
        <v>513913</v>
      </c>
    </row>
    <row r="13" spans="1:19" x14ac:dyDescent="0.25">
      <c r="A13" s="319" t="s">
        <v>171</v>
      </c>
      <c r="B13" s="318">
        <v>10</v>
      </c>
      <c r="C13">
        <v>1</v>
      </c>
      <c r="D13">
        <v>630</v>
      </c>
      <c r="E13">
        <v>1</v>
      </c>
    </row>
    <row r="14" spans="1:19" x14ac:dyDescent="0.25">
      <c r="A14" s="321" t="s">
        <v>172</v>
      </c>
      <c r="B14" s="320">
        <v>11</v>
      </c>
      <c r="C14">
        <v>1</v>
      </c>
      <c r="D14">
        <v>642</v>
      </c>
      <c r="E14">
        <v>2.5</v>
      </c>
      <c r="I14">
        <v>412</v>
      </c>
      <c r="O14">
        <v>5900</v>
      </c>
      <c r="P14">
        <v>5900</v>
      </c>
      <c r="Q14">
        <v>73630</v>
      </c>
    </row>
    <row r="15" spans="1:19" x14ac:dyDescent="0.25">
      <c r="A15" s="319" t="s">
        <v>173</v>
      </c>
      <c r="B15" s="318">
        <v>12</v>
      </c>
      <c r="C15">
        <v>1</v>
      </c>
      <c r="D15" t="s">
        <v>1164</v>
      </c>
      <c r="E15">
        <v>1</v>
      </c>
      <c r="I15">
        <v>156</v>
      </c>
      <c r="O15">
        <v>3000</v>
      </c>
      <c r="P15">
        <v>3000</v>
      </c>
      <c r="Q15">
        <v>32360</v>
      </c>
    </row>
    <row r="16" spans="1:19" x14ac:dyDescent="0.25">
      <c r="A16" s="317" t="s">
        <v>161</v>
      </c>
      <c r="B16" s="316">
        <v>2021</v>
      </c>
      <c r="C16">
        <v>1</v>
      </c>
      <c r="D16">
        <v>30</v>
      </c>
      <c r="E16">
        <v>1</v>
      </c>
      <c r="I16">
        <v>156</v>
      </c>
      <c r="O16">
        <v>3000</v>
      </c>
      <c r="P16">
        <v>3000</v>
      </c>
      <c r="Q16">
        <v>32360</v>
      </c>
    </row>
    <row r="17" spans="3:19" x14ac:dyDescent="0.25">
      <c r="C17" t="s">
        <v>1165</v>
      </c>
      <c r="E17">
        <v>32.549999999999997</v>
      </c>
      <c r="I17">
        <v>4840</v>
      </c>
      <c r="J17">
        <v>135</v>
      </c>
      <c r="K17">
        <v>110</v>
      </c>
      <c r="O17">
        <v>9650</v>
      </c>
      <c r="P17">
        <v>9650</v>
      </c>
      <c r="Q17">
        <v>1564990</v>
      </c>
      <c r="R17">
        <v>4350</v>
      </c>
      <c r="S17">
        <v>5842.9697547391834</v>
      </c>
    </row>
    <row r="18" spans="3:19" x14ac:dyDescent="0.25">
      <c r="C18">
        <v>2</v>
      </c>
      <c r="D18" t="s">
        <v>210</v>
      </c>
      <c r="E18">
        <v>2.1</v>
      </c>
      <c r="I18">
        <v>336</v>
      </c>
      <c r="Q18">
        <v>184329</v>
      </c>
      <c r="S18">
        <v>568.91495601173017</v>
      </c>
    </row>
    <row r="19" spans="3:19" x14ac:dyDescent="0.25">
      <c r="C19">
        <v>2</v>
      </c>
      <c r="D19">
        <v>99</v>
      </c>
      <c r="S19">
        <v>568.91495601173017</v>
      </c>
    </row>
    <row r="20" spans="3:19" x14ac:dyDescent="0.25">
      <c r="C20">
        <v>2</v>
      </c>
      <c r="D20">
        <v>101</v>
      </c>
      <c r="E20">
        <v>2.1</v>
      </c>
      <c r="I20">
        <v>336</v>
      </c>
      <c r="Q20">
        <v>184329</v>
      </c>
    </row>
    <row r="21" spans="3:19" x14ac:dyDescent="0.25">
      <c r="C21">
        <v>2</v>
      </c>
      <c r="D21" t="s">
        <v>1162</v>
      </c>
      <c r="E21">
        <v>12.45</v>
      </c>
      <c r="I21">
        <v>1684</v>
      </c>
      <c r="J21">
        <v>121.4</v>
      </c>
      <c r="K21">
        <v>131.5</v>
      </c>
      <c r="Q21">
        <v>744470</v>
      </c>
      <c r="R21">
        <v>4350</v>
      </c>
      <c r="S21">
        <v>4107.3881320607861</v>
      </c>
    </row>
    <row r="22" spans="3:19" x14ac:dyDescent="0.25">
      <c r="C22">
        <v>2</v>
      </c>
      <c r="D22">
        <v>526</v>
      </c>
      <c r="E22">
        <v>11.35</v>
      </c>
      <c r="I22">
        <v>1536</v>
      </c>
      <c r="J22">
        <v>108.5</v>
      </c>
      <c r="K22">
        <v>54.5</v>
      </c>
      <c r="Q22">
        <v>671735</v>
      </c>
      <c r="R22">
        <v>4350</v>
      </c>
      <c r="S22">
        <v>4107.3881320607861</v>
      </c>
    </row>
    <row r="23" spans="3:19" x14ac:dyDescent="0.25">
      <c r="C23">
        <v>2</v>
      </c>
      <c r="D23">
        <v>746</v>
      </c>
      <c r="E23">
        <v>1.1000000000000001</v>
      </c>
      <c r="I23">
        <v>148</v>
      </c>
      <c r="J23">
        <v>12.9</v>
      </c>
      <c r="K23">
        <v>77</v>
      </c>
      <c r="Q23">
        <v>72735</v>
      </c>
    </row>
    <row r="24" spans="3:19" x14ac:dyDescent="0.25">
      <c r="C24">
        <v>2</v>
      </c>
      <c r="D24" t="s">
        <v>1163</v>
      </c>
      <c r="E24">
        <v>17</v>
      </c>
      <c r="I24">
        <v>2068</v>
      </c>
      <c r="J24">
        <v>45</v>
      </c>
      <c r="O24">
        <v>10132</v>
      </c>
      <c r="P24">
        <v>10132</v>
      </c>
      <c r="Q24">
        <v>598023</v>
      </c>
      <c r="S24">
        <v>1166.6666666666667</v>
      </c>
    </row>
    <row r="25" spans="3:19" x14ac:dyDescent="0.25">
      <c r="C25">
        <v>2</v>
      </c>
      <c r="D25">
        <v>303</v>
      </c>
      <c r="E25">
        <v>1</v>
      </c>
      <c r="I25">
        <v>32</v>
      </c>
      <c r="Q25">
        <v>19174</v>
      </c>
      <c r="S25">
        <v>1166.6666666666667</v>
      </c>
    </row>
    <row r="26" spans="3:19" x14ac:dyDescent="0.25">
      <c r="C26">
        <v>2</v>
      </c>
      <c r="D26">
        <v>409</v>
      </c>
      <c r="E26">
        <v>12.5</v>
      </c>
      <c r="I26">
        <v>1664</v>
      </c>
      <c r="J26">
        <v>45</v>
      </c>
      <c r="O26">
        <v>4500</v>
      </c>
      <c r="P26">
        <v>4500</v>
      </c>
      <c r="Q26">
        <v>505654</v>
      </c>
    </row>
    <row r="27" spans="3:19" x14ac:dyDescent="0.25">
      <c r="C27">
        <v>2</v>
      </c>
      <c r="D27">
        <v>630</v>
      </c>
      <c r="E27">
        <v>1</v>
      </c>
    </row>
    <row r="28" spans="3:19" x14ac:dyDescent="0.25">
      <c r="C28">
        <v>2</v>
      </c>
      <c r="D28">
        <v>642</v>
      </c>
      <c r="E28">
        <v>2.5</v>
      </c>
      <c r="I28">
        <v>372</v>
      </c>
      <c r="O28">
        <v>5632</v>
      </c>
      <c r="P28">
        <v>5632</v>
      </c>
      <c r="Q28">
        <v>73195</v>
      </c>
    </row>
    <row r="29" spans="3:19" x14ac:dyDescent="0.25">
      <c r="C29">
        <v>2</v>
      </c>
      <c r="D29" t="s">
        <v>1164</v>
      </c>
      <c r="E29">
        <v>1</v>
      </c>
      <c r="I29">
        <v>136</v>
      </c>
      <c r="Q29">
        <v>29392</v>
      </c>
    </row>
    <row r="30" spans="3:19" x14ac:dyDescent="0.25">
      <c r="C30">
        <v>2</v>
      </c>
      <c r="D30">
        <v>30</v>
      </c>
      <c r="E30">
        <v>1</v>
      </c>
      <c r="I30">
        <v>136</v>
      </c>
      <c r="Q30">
        <v>29392</v>
      </c>
    </row>
    <row r="31" spans="3:19" x14ac:dyDescent="0.25">
      <c r="C31" t="s">
        <v>1166</v>
      </c>
      <c r="E31">
        <v>32.549999999999997</v>
      </c>
      <c r="I31">
        <v>4224</v>
      </c>
      <c r="J31">
        <v>166.4</v>
      </c>
      <c r="K31">
        <v>131.5</v>
      </c>
      <c r="O31">
        <v>10132</v>
      </c>
      <c r="P31">
        <v>10132</v>
      </c>
      <c r="Q31">
        <v>1556214</v>
      </c>
      <c r="R31">
        <v>4350</v>
      </c>
      <c r="S31">
        <v>5842.9697547391834</v>
      </c>
    </row>
    <row r="32" spans="3:19" x14ac:dyDescent="0.25">
      <c r="C32">
        <v>3</v>
      </c>
      <c r="D32" t="s">
        <v>210</v>
      </c>
      <c r="E32">
        <v>2.1</v>
      </c>
      <c r="I32">
        <v>374.4</v>
      </c>
      <c r="O32">
        <v>10000</v>
      </c>
      <c r="P32">
        <v>10000</v>
      </c>
      <c r="Q32">
        <v>203903</v>
      </c>
      <c r="S32">
        <v>568.91495601173017</v>
      </c>
    </row>
    <row r="33" spans="3:19" x14ac:dyDescent="0.25">
      <c r="C33">
        <v>3</v>
      </c>
      <c r="D33">
        <v>99</v>
      </c>
      <c r="S33">
        <v>568.91495601173017</v>
      </c>
    </row>
    <row r="34" spans="3:19" x14ac:dyDescent="0.25">
      <c r="C34">
        <v>3</v>
      </c>
      <c r="D34">
        <v>101</v>
      </c>
      <c r="E34">
        <v>2.1</v>
      </c>
      <c r="I34">
        <v>374.4</v>
      </c>
      <c r="O34">
        <v>10000</v>
      </c>
      <c r="P34">
        <v>10000</v>
      </c>
      <c r="Q34">
        <v>203903</v>
      </c>
    </row>
    <row r="35" spans="3:19" x14ac:dyDescent="0.25">
      <c r="C35">
        <v>3</v>
      </c>
      <c r="D35" t="s">
        <v>1162</v>
      </c>
      <c r="E35">
        <v>11.45</v>
      </c>
      <c r="I35">
        <v>1775</v>
      </c>
      <c r="J35">
        <v>115</v>
      </c>
      <c r="K35">
        <v>160.4</v>
      </c>
      <c r="L35">
        <v>237</v>
      </c>
      <c r="O35">
        <v>17084</v>
      </c>
      <c r="P35">
        <v>17084</v>
      </c>
      <c r="Q35">
        <v>795368</v>
      </c>
      <c r="S35">
        <v>4107.3881320607861</v>
      </c>
    </row>
    <row r="36" spans="3:19" x14ac:dyDescent="0.25">
      <c r="C36">
        <v>3</v>
      </c>
      <c r="D36">
        <v>526</v>
      </c>
      <c r="E36">
        <v>10.35</v>
      </c>
      <c r="I36">
        <v>1572.6</v>
      </c>
      <c r="J36">
        <v>104</v>
      </c>
      <c r="K36">
        <v>58</v>
      </c>
      <c r="O36">
        <v>17084</v>
      </c>
      <c r="P36">
        <v>17084</v>
      </c>
      <c r="Q36">
        <v>632536</v>
      </c>
      <c r="S36">
        <v>4107.3881320607861</v>
      </c>
    </row>
    <row r="37" spans="3:19" x14ac:dyDescent="0.25">
      <c r="C37">
        <v>3</v>
      </c>
      <c r="D37">
        <v>746</v>
      </c>
      <c r="E37">
        <v>1.1000000000000001</v>
      </c>
      <c r="I37">
        <v>202.4</v>
      </c>
      <c r="J37">
        <v>11</v>
      </c>
      <c r="K37">
        <v>102.4</v>
      </c>
      <c r="L37">
        <v>237</v>
      </c>
      <c r="Q37">
        <v>162832</v>
      </c>
    </row>
    <row r="38" spans="3:19" x14ac:dyDescent="0.25">
      <c r="C38">
        <v>3</v>
      </c>
      <c r="D38" t="s">
        <v>1163</v>
      </c>
      <c r="E38">
        <v>17</v>
      </c>
      <c r="I38">
        <v>2288</v>
      </c>
      <c r="J38">
        <v>123</v>
      </c>
      <c r="O38">
        <v>10132</v>
      </c>
      <c r="P38">
        <v>10132</v>
      </c>
      <c r="Q38">
        <v>563483</v>
      </c>
      <c r="S38">
        <v>1166.6666666666667</v>
      </c>
    </row>
    <row r="39" spans="3:19" x14ac:dyDescent="0.25">
      <c r="C39">
        <v>3</v>
      </c>
      <c r="D39">
        <v>303</v>
      </c>
      <c r="E39">
        <v>1</v>
      </c>
      <c r="I39">
        <v>168</v>
      </c>
      <c r="Q39">
        <v>44210</v>
      </c>
      <c r="S39">
        <v>1166.6666666666667</v>
      </c>
    </row>
    <row r="40" spans="3:19" x14ac:dyDescent="0.25">
      <c r="C40">
        <v>3</v>
      </c>
      <c r="D40">
        <v>409</v>
      </c>
      <c r="E40">
        <v>12.5</v>
      </c>
      <c r="I40">
        <v>1700</v>
      </c>
      <c r="J40">
        <v>123</v>
      </c>
      <c r="O40">
        <v>4500</v>
      </c>
      <c r="P40">
        <v>4500</v>
      </c>
      <c r="Q40">
        <v>445057</v>
      </c>
    </row>
    <row r="41" spans="3:19" x14ac:dyDescent="0.25">
      <c r="C41">
        <v>3</v>
      </c>
      <c r="D41">
        <v>630</v>
      </c>
      <c r="E41">
        <v>1</v>
      </c>
    </row>
    <row r="42" spans="3:19" x14ac:dyDescent="0.25">
      <c r="C42">
        <v>3</v>
      </c>
      <c r="D42">
        <v>642</v>
      </c>
      <c r="E42">
        <v>2.5</v>
      </c>
      <c r="I42">
        <v>420</v>
      </c>
      <c r="O42">
        <v>5632</v>
      </c>
      <c r="P42">
        <v>5632</v>
      </c>
      <c r="Q42">
        <v>74216</v>
      </c>
    </row>
    <row r="43" spans="3:19" x14ac:dyDescent="0.25">
      <c r="C43">
        <v>3</v>
      </c>
      <c r="D43" t="s">
        <v>1164</v>
      </c>
      <c r="E43">
        <v>1</v>
      </c>
      <c r="I43">
        <v>112</v>
      </c>
      <c r="L43">
        <v>78</v>
      </c>
      <c r="Q43">
        <v>31766</v>
      </c>
    </row>
    <row r="44" spans="3:19" x14ac:dyDescent="0.25">
      <c r="C44">
        <v>3</v>
      </c>
      <c r="D44">
        <v>30</v>
      </c>
      <c r="E44">
        <v>1</v>
      </c>
      <c r="I44">
        <v>112</v>
      </c>
      <c r="L44">
        <v>78</v>
      </c>
      <c r="Q44">
        <v>31766</v>
      </c>
    </row>
    <row r="45" spans="3:19" x14ac:dyDescent="0.25">
      <c r="C45" t="s">
        <v>1167</v>
      </c>
      <c r="E45">
        <v>31.549999999999997</v>
      </c>
      <c r="I45">
        <v>4549.3999999999996</v>
      </c>
      <c r="J45">
        <v>238</v>
      </c>
      <c r="K45">
        <v>160.4</v>
      </c>
      <c r="L45">
        <v>315</v>
      </c>
      <c r="O45">
        <v>37216</v>
      </c>
      <c r="P45">
        <v>37216</v>
      </c>
      <c r="Q45">
        <v>1594520</v>
      </c>
      <c r="S45">
        <v>5842.9697547391834</v>
      </c>
    </row>
    <row r="46" spans="3:19" x14ac:dyDescent="0.25">
      <c r="C46">
        <v>4</v>
      </c>
      <c r="D46" t="s">
        <v>210</v>
      </c>
      <c r="E46">
        <v>2.1</v>
      </c>
      <c r="I46">
        <v>361.6</v>
      </c>
      <c r="O46">
        <v>8000</v>
      </c>
      <c r="P46">
        <v>8000</v>
      </c>
      <c r="Q46">
        <v>338792</v>
      </c>
      <c r="S46">
        <v>568.91495601173017</v>
      </c>
    </row>
    <row r="47" spans="3:19" x14ac:dyDescent="0.25">
      <c r="C47">
        <v>4</v>
      </c>
      <c r="D47">
        <v>99</v>
      </c>
      <c r="S47">
        <v>568.91495601173017</v>
      </c>
    </row>
    <row r="48" spans="3:19" x14ac:dyDescent="0.25">
      <c r="C48">
        <v>4</v>
      </c>
      <c r="D48">
        <v>101</v>
      </c>
      <c r="E48">
        <v>2.1</v>
      </c>
      <c r="I48">
        <v>361.6</v>
      </c>
      <c r="O48">
        <v>8000</v>
      </c>
      <c r="P48">
        <v>8000</v>
      </c>
      <c r="Q48">
        <v>338792</v>
      </c>
    </row>
    <row r="49" spans="3:19" x14ac:dyDescent="0.25">
      <c r="C49">
        <v>4</v>
      </c>
      <c r="D49" t="s">
        <v>1162</v>
      </c>
      <c r="E49">
        <v>11.45</v>
      </c>
      <c r="I49">
        <v>1822.6000000000001</v>
      </c>
      <c r="J49">
        <v>103</v>
      </c>
      <c r="K49">
        <v>187.7</v>
      </c>
      <c r="L49">
        <v>238</v>
      </c>
      <c r="O49">
        <v>8076</v>
      </c>
      <c r="P49">
        <v>8076</v>
      </c>
      <c r="Q49">
        <v>1552240</v>
      </c>
      <c r="S49">
        <v>4107.3881320607861</v>
      </c>
    </row>
    <row r="50" spans="3:19" x14ac:dyDescent="0.25">
      <c r="C50">
        <v>4</v>
      </c>
      <c r="D50">
        <v>526</v>
      </c>
      <c r="E50">
        <v>9.35</v>
      </c>
      <c r="I50">
        <v>1471.4</v>
      </c>
      <c r="J50">
        <v>71</v>
      </c>
      <c r="K50">
        <v>74.5</v>
      </c>
      <c r="O50">
        <v>8076</v>
      </c>
      <c r="P50">
        <v>8076</v>
      </c>
      <c r="Q50">
        <v>1303065</v>
      </c>
      <c r="S50">
        <v>4107.3881320607861</v>
      </c>
    </row>
    <row r="51" spans="3:19" x14ac:dyDescent="0.25">
      <c r="C51">
        <v>4</v>
      </c>
      <c r="D51">
        <v>746</v>
      </c>
      <c r="E51">
        <v>2.1</v>
      </c>
      <c r="I51">
        <v>351.2</v>
      </c>
      <c r="J51">
        <v>32</v>
      </c>
      <c r="K51">
        <v>113.2</v>
      </c>
      <c r="L51">
        <v>238</v>
      </c>
      <c r="Q51">
        <v>249175</v>
      </c>
    </row>
    <row r="52" spans="3:19" x14ac:dyDescent="0.25">
      <c r="C52">
        <v>4</v>
      </c>
      <c r="D52" t="s">
        <v>1163</v>
      </c>
      <c r="E52">
        <v>16</v>
      </c>
      <c r="I52">
        <v>2460</v>
      </c>
      <c r="J52">
        <v>62.5</v>
      </c>
      <c r="O52">
        <v>16632</v>
      </c>
      <c r="P52">
        <v>16632</v>
      </c>
      <c r="Q52">
        <v>1668632</v>
      </c>
      <c r="S52">
        <v>1166.6666666666667</v>
      </c>
    </row>
    <row r="53" spans="3:19" x14ac:dyDescent="0.25">
      <c r="C53">
        <v>4</v>
      </c>
      <c r="D53">
        <v>303</v>
      </c>
      <c r="E53">
        <v>1</v>
      </c>
      <c r="I53">
        <v>172</v>
      </c>
      <c r="Q53">
        <v>103217</v>
      </c>
      <c r="S53">
        <v>1166.6666666666667</v>
      </c>
    </row>
    <row r="54" spans="3:19" x14ac:dyDescent="0.25">
      <c r="C54">
        <v>4</v>
      </c>
      <c r="D54">
        <v>409</v>
      </c>
      <c r="E54">
        <v>11.5</v>
      </c>
      <c r="I54">
        <v>1868</v>
      </c>
      <c r="J54">
        <v>62.5</v>
      </c>
      <c r="O54">
        <v>12500</v>
      </c>
      <c r="P54">
        <v>12500</v>
      </c>
      <c r="Q54">
        <v>1315729</v>
      </c>
    </row>
    <row r="55" spans="3:19" x14ac:dyDescent="0.25">
      <c r="C55">
        <v>4</v>
      </c>
      <c r="D55">
        <v>630</v>
      </c>
      <c r="E55">
        <v>1</v>
      </c>
      <c r="Q55">
        <v>16822</v>
      </c>
    </row>
    <row r="56" spans="3:19" x14ac:dyDescent="0.25">
      <c r="C56">
        <v>4</v>
      </c>
      <c r="D56">
        <v>642</v>
      </c>
      <c r="E56">
        <v>2.5</v>
      </c>
      <c r="I56">
        <v>420</v>
      </c>
      <c r="O56">
        <v>4132</v>
      </c>
      <c r="P56">
        <v>4132</v>
      </c>
      <c r="Q56">
        <v>232864</v>
      </c>
    </row>
    <row r="57" spans="3:19" x14ac:dyDescent="0.25">
      <c r="C57">
        <v>4</v>
      </c>
      <c r="D57" t="s">
        <v>1164</v>
      </c>
      <c r="E57">
        <v>1</v>
      </c>
      <c r="I57">
        <v>152</v>
      </c>
      <c r="L57">
        <v>78</v>
      </c>
      <c r="Q57">
        <v>67639</v>
      </c>
    </row>
    <row r="58" spans="3:19" x14ac:dyDescent="0.25">
      <c r="C58">
        <v>4</v>
      </c>
      <c r="D58">
        <v>30</v>
      </c>
      <c r="E58">
        <v>1</v>
      </c>
      <c r="I58">
        <v>152</v>
      </c>
      <c r="L58">
        <v>78</v>
      </c>
      <c r="Q58">
        <v>67639</v>
      </c>
    </row>
    <row r="59" spans="3:19" x14ac:dyDescent="0.25">
      <c r="C59">
        <v>4</v>
      </c>
      <c r="D59" t="s">
        <v>1168</v>
      </c>
      <c r="L59">
        <v>3</v>
      </c>
      <c r="Q59">
        <v>7989</v>
      </c>
    </row>
    <row r="60" spans="3:19" x14ac:dyDescent="0.25">
      <c r="C60">
        <v>4</v>
      </c>
      <c r="D60">
        <v>0</v>
      </c>
      <c r="L60">
        <v>3</v>
      </c>
      <c r="Q60">
        <v>7989</v>
      </c>
    </row>
    <row r="61" spans="3:19" x14ac:dyDescent="0.25">
      <c r="C61" t="s">
        <v>1169</v>
      </c>
      <c r="E61">
        <v>30.549999999999997</v>
      </c>
      <c r="I61">
        <v>4796.2</v>
      </c>
      <c r="J61">
        <v>165.5</v>
      </c>
      <c r="K61">
        <v>187.7</v>
      </c>
      <c r="L61">
        <v>319</v>
      </c>
      <c r="O61">
        <v>32708</v>
      </c>
      <c r="P61">
        <v>32708</v>
      </c>
      <c r="Q61">
        <v>3635292</v>
      </c>
      <c r="S61">
        <v>5842.9697547391834</v>
      </c>
    </row>
  </sheetData>
  <hyperlinks>
    <hyperlink ref="A2" location="Obsah!A1" display="Zpět na Obsah  KL 01  1.-4.měsíc" xr:uid="{EBACC892-382F-4878-9DAF-B219776E8D42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1185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27238510</v>
      </c>
      <c r="C3" s="221">
        <f t="shared" ref="C3:Z3" si="0">SUBTOTAL(9,C6:C1048576)</f>
        <v>0</v>
      </c>
      <c r="D3" s="221"/>
      <c r="E3" s="221">
        <f>SUBTOTAL(9,E6:E1048576)/4</f>
        <v>18742711</v>
      </c>
      <c r="F3" s="221"/>
      <c r="G3" s="221">
        <f t="shared" si="0"/>
        <v>0</v>
      </c>
      <c r="H3" s="221">
        <f>SUBTOTAL(9,H6:H1048576)/4</f>
        <v>42113184.060000002</v>
      </c>
      <c r="I3" s="224">
        <f>IF(B3&lt;&gt;0,H3/B3,"")</f>
        <v>1.5460898580722662</v>
      </c>
      <c r="J3" s="222">
        <f>IF(E3&lt;&gt;0,H3/E3,"")</f>
        <v>2.2469099619580115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5"/>
      <c r="B5" s="586">
        <v>2019</v>
      </c>
      <c r="C5" s="587"/>
      <c r="D5" s="587"/>
      <c r="E5" s="587">
        <v>2020</v>
      </c>
      <c r="F5" s="587"/>
      <c r="G5" s="587"/>
      <c r="H5" s="587">
        <v>2021</v>
      </c>
      <c r="I5" s="588" t="s">
        <v>264</v>
      </c>
      <c r="J5" s="589" t="s">
        <v>2</v>
      </c>
      <c r="K5" s="586">
        <v>2015</v>
      </c>
      <c r="L5" s="587"/>
      <c r="M5" s="587"/>
      <c r="N5" s="587">
        <v>2020</v>
      </c>
      <c r="O5" s="587"/>
      <c r="P5" s="587"/>
      <c r="Q5" s="587">
        <v>2021</v>
      </c>
      <c r="R5" s="588" t="s">
        <v>264</v>
      </c>
      <c r="S5" s="589" t="s">
        <v>2</v>
      </c>
      <c r="T5" s="586">
        <v>2015</v>
      </c>
      <c r="U5" s="587"/>
      <c r="V5" s="587"/>
      <c r="W5" s="587">
        <v>2020</v>
      </c>
      <c r="X5" s="587"/>
      <c r="Y5" s="587"/>
      <c r="Z5" s="587">
        <v>2021</v>
      </c>
      <c r="AA5" s="588" t="s">
        <v>264</v>
      </c>
      <c r="AB5" s="589" t="s">
        <v>2</v>
      </c>
    </row>
    <row r="6" spans="1:28" ht="14.45" customHeight="1" x14ac:dyDescent="0.25">
      <c r="A6" s="590" t="s">
        <v>1181</v>
      </c>
      <c r="B6" s="591">
        <v>1901609</v>
      </c>
      <c r="C6" s="592"/>
      <c r="D6" s="592"/>
      <c r="E6" s="591">
        <v>1495815</v>
      </c>
      <c r="F6" s="592"/>
      <c r="G6" s="592"/>
      <c r="H6" s="591">
        <v>17402152.059999995</v>
      </c>
      <c r="I6" s="592"/>
      <c r="J6" s="592"/>
      <c r="K6" s="591"/>
      <c r="L6" s="592"/>
      <c r="M6" s="592"/>
      <c r="N6" s="591"/>
      <c r="O6" s="592"/>
      <c r="P6" s="592"/>
      <c r="Q6" s="591"/>
      <c r="R6" s="592"/>
      <c r="S6" s="592"/>
      <c r="T6" s="591"/>
      <c r="U6" s="592"/>
      <c r="V6" s="592"/>
      <c r="W6" s="591"/>
      <c r="X6" s="592"/>
      <c r="Y6" s="592"/>
      <c r="Z6" s="591"/>
      <c r="AA6" s="592"/>
      <c r="AB6" s="593"/>
    </row>
    <row r="7" spans="1:28" ht="14.45" customHeight="1" x14ac:dyDescent="0.25">
      <c r="A7" s="604" t="s">
        <v>1182</v>
      </c>
      <c r="B7" s="594">
        <v>1901609</v>
      </c>
      <c r="C7" s="595"/>
      <c r="D7" s="595"/>
      <c r="E7" s="594">
        <v>1495815</v>
      </c>
      <c r="F7" s="595"/>
      <c r="G7" s="595"/>
      <c r="H7" s="594">
        <v>17402152.059999995</v>
      </c>
      <c r="I7" s="595"/>
      <c r="J7" s="595"/>
      <c r="K7" s="594"/>
      <c r="L7" s="595"/>
      <c r="M7" s="595"/>
      <c r="N7" s="594"/>
      <c r="O7" s="595"/>
      <c r="P7" s="595"/>
      <c r="Q7" s="594"/>
      <c r="R7" s="595"/>
      <c r="S7" s="595"/>
      <c r="T7" s="594"/>
      <c r="U7" s="595"/>
      <c r="V7" s="595"/>
      <c r="W7" s="594"/>
      <c r="X7" s="595"/>
      <c r="Y7" s="595"/>
      <c r="Z7" s="594"/>
      <c r="AA7" s="595"/>
      <c r="AB7" s="596"/>
    </row>
    <row r="8" spans="1:28" ht="14.45" customHeight="1" x14ac:dyDescent="0.25">
      <c r="A8" s="597" t="s">
        <v>1183</v>
      </c>
      <c r="B8" s="598">
        <v>25336901</v>
      </c>
      <c r="C8" s="599"/>
      <c r="D8" s="599"/>
      <c r="E8" s="598">
        <v>17246896</v>
      </c>
      <c r="F8" s="599"/>
      <c r="G8" s="599"/>
      <c r="H8" s="598">
        <v>24711032</v>
      </c>
      <c r="I8" s="599"/>
      <c r="J8" s="599"/>
      <c r="K8" s="598"/>
      <c r="L8" s="599"/>
      <c r="M8" s="599"/>
      <c r="N8" s="598"/>
      <c r="O8" s="599"/>
      <c r="P8" s="599"/>
      <c r="Q8" s="598"/>
      <c r="R8" s="599"/>
      <c r="S8" s="599"/>
      <c r="T8" s="598"/>
      <c r="U8" s="599"/>
      <c r="V8" s="599"/>
      <c r="W8" s="598"/>
      <c r="X8" s="599"/>
      <c r="Y8" s="599"/>
      <c r="Z8" s="598"/>
      <c r="AA8" s="599"/>
      <c r="AB8" s="600"/>
    </row>
    <row r="9" spans="1:28" ht="14.45" customHeight="1" thickBot="1" x14ac:dyDescent="0.3">
      <c r="A9" s="605" t="s">
        <v>1184</v>
      </c>
      <c r="B9" s="601">
        <v>25336901</v>
      </c>
      <c r="C9" s="602"/>
      <c r="D9" s="602"/>
      <c r="E9" s="601">
        <v>17246896</v>
      </c>
      <c r="F9" s="602"/>
      <c r="G9" s="602"/>
      <c r="H9" s="601">
        <v>24711032</v>
      </c>
      <c r="I9" s="602"/>
      <c r="J9" s="602"/>
      <c r="K9" s="601"/>
      <c r="L9" s="602"/>
      <c r="M9" s="602"/>
      <c r="N9" s="601"/>
      <c r="O9" s="602"/>
      <c r="P9" s="602"/>
      <c r="Q9" s="601"/>
      <c r="R9" s="602"/>
      <c r="S9" s="602"/>
      <c r="T9" s="601"/>
      <c r="U9" s="602"/>
      <c r="V9" s="602"/>
      <c r="W9" s="601"/>
      <c r="X9" s="602"/>
      <c r="Y9" s="602"/>
      <c r="Z9" s="601"/>
      <c r="AA9" s="602"/>
      <c r="AB9" s="603"/>
    </row>
    <row r="10" spans="1:28" ht="14.45" customHeight="1" thickBot="1" x14ac:dyDescent="0.25"/>
    <row r="11" spans="1:28" ht="14.45" customHeight="1" x14ac:dyDescent="0.25">
      <c r="A11" s="590" t="s">
        <v>478</v>
      </c>
      <c r="B11" s="591">
        <v>26943982</v>
      </c>
      <c r="C11" s="592"/>
      <c r="D11" s="592"/>
      <c r="E11" s="591">
        <v>18480055</v>
      </c>
      <c r="F11" s="592"/>
      <c r="G11" s="592"/>
      <c r="H11" s="591">
        <v>41930615.060000002</v>
      </c>
      <c r="I11" s="592"/>
      <c r="J11" s="593"/>
    </row>
    <row r="12" spans="1:28" ht="14.45" customHeight="1" x14ac:dyDescent="0.25">
      <c r="A12" s="604" t="s">
        <v>1186</v>
      </c>
      <c r="B12" s="594">
        <v>26943982</v>
      </c>
      <c r="C12" s="595"/>
      <c r="D12" s="595"/>
      <c r="E12" s="594">
        <v>18480055</v>
      </c>
      <c r="F12" s="595"/>
      <c r="G12" s="595"/>
      <c r="H12" s="594">
        <v>41930615.060000002</v>
      </c>
      <c r="I12" s="595"/>
      <c r="J12" s="596"/>
    </row>
    <row r="13" spans="1:28" ht="14.45" customHeight="1" x14ac:dyDescent="0.25">
      <c r="A13" s="597" t="s">
        <v>1187</v>
      </c>
      <c r="B13" s="598">
        <v>294528</v>
      </c>
      <c r="C13" s="599"/>
      <c r="D13" s="599"/>
      <c r="E13" s="598">
        <v>262656</v>
      </c>
      <c r="F13" s="599"/>
      <c r="G13" s="599"/>
      <c r="H13" s="598">
        <v>182569</v>
      </c>
      <c r="I13" s="599"/>
      <c r="J13" s="600"/>
    </row>
    <row r="14" spans="1:28" ht="14.45" customHeight="1" thickBot="1" x14ac:dyDescent="0.3">
      <c r="A14" s="605" t="s">
        <v>1186</v>
      </c>
      <c r="B14" s="601">
        <v>294528</v>
      </c>
      <c r="C14" s="602"/>
      <c r="D14" s="602"/>
      <c r="E14" s="601">
        <v>262656</v>
      </c>
      <c r="F14" s="602"/>
      <c r="G14" s="602"/>
      <c r="H14" s="601">
        <v>182569</v>
      </c>
      <c r="I14" s="602"/>
      <c r="J14" s="603"/>
    </row>
    <row r="15" spans="1:28" ht="14.45" customHeight="1" x14ac:dyDescent="0.2">
      <c r="A15" s="516" t="s">
        <v>239</v>
      </c>
    </row>
    <row r="16" spans="1:28" ht="14.45" customHeight="1" x14ac:dyDescent="0.2">
      <c r="A16" s="517" t="s">
        <v>507</v>
      </c>
    </row>
    <row r="17" spans="1:1" ht="14.45" customHeight="1" x14ac:dyDescent="0.2">
      <c r="A17" s="516" t="s">
        <v>1188</v>
      </c>
    </row>
    <row r="18" spans="1:1" ht="14.45" customHeight="1" x14ac:dyDescent="0.2">
      <c r="A18" s="516" t="s">
        <v>1189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96185F16-1524-4692-AC35-52086440C47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1190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46819</v>
      </c>
      <c r="C3" s="259">
        <f t="shared" si="0"/>
        <v>36734</v>
      </c>
      <c r="D3" s="271">
        <f t="shared" si="0"/>
        <v>55213</v>
      </c>
      <c r="E3" s="223">
        <f t="shared" si="0"/>
        <v>27238510</v>
      </c>
      <c r="F3" s="221">
        <f t="shared" si="0"/>
        <v>18742711</v>
      </c>
      <c r="G3" s="260">
        <f t="shared" si="0"/>
        <v>42113184.060000002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5"/>
      <c r="B5" s="586">
        <v>2019</v>
      </c>
      <c r="C5" s="587">
        <v>2020</v>
      </c>
      <c r="D5" s="606">
        <v>2021</v>
      </c>
      <c r="E5" s="586">
        <v>2019</v>
      </c>
      <c r="F5" s="587">
        <v>2020</v>
      </c>
      <c r="G5" s="606">
        <v>2021</v>
      </c>
    </row>
    <row r="6" spans="1:7" ht="14.45" customHeight="1" thickBot="1" x14ac:dyDescent="0.25">
      <c r="A6" s="609" t="s">
        <v>1186</v>
      </c>
      <c r="B6" s="566">
        <v>46819</v>
      </c>
      <c r="C6" s="566">
        <v>36734</v>
      </c>
      <c r="D6" s="566">
        <v>55213</v>
      </c>
      <c r="E6" s="607">
        <v>27238510</v>
      </c>
      <c r="F6" s="607">
        <v>18742711</v>
      </c>
      <c r="G6" s="608">
        <v>42113184.060000002</v>
      </c>
    </row>
    <row r="7" spans="1:7" ht="14.45" customHeight="1" x14ac:dyDescent="0.2">
      <c r="A7" s="516" t="s">
        <v>239</v>
      </c>
    </row>
    <row r="8" spans="1:7" ht="14.45" customHeight="1" x14ac:dyDescent="0.2">
      <c r="A8" s="517" t="s">
        <v>507</v>
      </c>
    </row>
    <row r="9" spans="1:7" ht="14.45" customHeight="1" x14ac:dyDescent="0.2">
      <c r="A9" s="516" t="s">
        <v>1188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ECBEC81-13D8-49C7-8333-B9BC02F8C6F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1381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265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46819</v>
      </c>
      <c r="H3" s="103">
        <f t="shared" si="0"/>
        <v>27238510</v>
      </c>
      <c r="I3" s="74"/>
      <c r="J3" s="74"/>
      <c r="K3" s="103">
        <f t="shared" si="0"/>
        <v>36734</v>
      </c>
      <c r="L3" s="103">
        <f t="shared" si="0"/>
        <v>18742711</v>
      </c>
      <c r="M3" s="74"/>
      <c r="N3" s="74"/>
      <c r="O3" s="103">
        <f t="shared" si="0"/>
        <v>55213</v>
      </c>
      <c r="P3" s="103">
        <f t="shared" si="0"/>
        <v>42113184.060000002</v>
      </c>
      <c r="Q3" s="75">
        <f>IF(L3=0,0,P3/L3)</f>
        <v>2.2469099619580115</v>
      </c>
      <c r="R3" s="104">
        <f>IF(O3=0,0,P3/O3)</f>
        <v>762.74037020266974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0"/>
      <c r="B5" s="610"/>
      <c r="C5" s="611"/>
      <c r="D5" s="612"/>
      <c r="E5" s="613"/>
      <c r="F5" s="614"/>
      <c r="G5" s="615" t="s">
        <v>71</v>
      </c>
      <c r="H5" s="616" t="s">
        <v>14</v>
      </c>
      <c r="I5" s="617"/>
      <c r="J5" s="617"/>
      <c r="K5" s="615" t="s">
        <v>71</v>
      </c>
      <c r="L5" s="616" t="s">
        <v>14</v>
      </c>
      <c r="M5" s="617"/>
      <c r="N5" s="617"/>
      <c r="O5" s="615" t="s">
        <v>71</v>
      </c>
      <c r="P5" s="616" t="s">
        <v>14</v>
      </c>
      <c r="Q5" s="618"/>
      <c r="R5" s="619"/>
    </row>
    <row r="6" spans="1:18" ht="14.45" customHeight="1" x14ac:dyDescent="0.2">
      <c r="A6" s="533" t="s">
        <v>1191</v>
      </c>
      <c r="B6" s="534" t="s">
        <v>1192</v>
      </c>
      <c r="C6" s="534" t="s">
        <v>478</v>
      </c>
      <c r="D6" s="534" t="s">
        <v>1193</v>
      </c>
      <c r="E6" s="534" t="s">
        <v>1194</v>
      </c>
      <c r="F6" s="534" t="s">
        <v>1195</v>
      </c>
      <c r="G6" s="116"/>
      <c r="H6" s="116"/>
      <c r="I6" s="534"/>
      <c r="J6" s="534"/>
      <c r="K6" s="116"/>
      <c r="L6" s="116"/>
      <c r="M6" s="534"/>
      <c r="N6" s="534"/>
      <c r="O6" s="116">
        <v>4</v>
      </c>
      <c r="P6" s="116">
        <v>288</v>
      </c>
      <c r="Q6" s="539"/>
      <c r="R6" s="562">
        <v>72</v>
      </c>
    </row>
    <row r="7" spans="1:18" ht="14.45" customHeight="1" x14ac:dyDescent="0.2">
      <c r="A7" s="540" t="s">
        <v>1191</v>
      </c>
      <c r="B7" s="541" t="s">
        <v>1192</v>
      </c>
      <c r="C7" s="541" t="s">
        <v>478</v>
      </c>
      <c r="D7" s="541" t="s">
        <v>1193</v>
      </c>
      <c r="E7" s="541" t="s">
        <v>1196</v>
      </c>
      <c r="F7" s="541" t="s">
        <v>1197</v>
      </c>
      <c r="G7" s="582">
        <v>163</v>
      </c>
      <c r="H7" s="582">
        <v>242218</v>
      </c>
      <c r="I7" s="541"/>
      <c r="J7" s="541">
        <v>1486</v>
      </c>
      <c r="K7" s="582">
        <v>162</v>
      </c>
      <c r="L7" s="582">
        <v>241056</v>
      </c>
      <c r="M7" s="541"/>
      <c r="N7" s="541">
        <v>1488</v>
      </c>
      <c r="O7" s="582">
        <v>274</v>
      </c>
      <c r="P7" s="582">
        <v>409082</v>
      </c>
      <c r="Q7" s="546"/>
      <c r="R7" s="583">
        <v>1493</v>
      </c>
    </row>
    <row r="8" spans="1:18" ht="14.45" customHeight="1" x14ac:dyDescent="0.2">
      <c r="A8" s="540" t="s">
        <v>1191</v>
      </c>
      <c r="B8" s="541" t="s">
        <v>1192</v>
      </c>
      <c r="C8" s="541" t="s">
        <v>478</v>
      </c>
      <c r="D8" s="541" t="s">
        <v>1193</v>
      </c>
      <c r="E8" s="541" t="s">
        <v>1198</v>
      </c>
      <c r="F8" s="541" t="s">
        <v>1199</v>
      </c>
      <c r="G8" s="582">
        <v>40</v>
      </c>
      <c r="H8" s="582">
        <v>157080</v>
      </c>
      <c r="I8" s="541"/>
      <c r="J8" s="541">
        <v>3927</v>
      </c>
      <c r="K8" s="582">
        <v>16</v>
      </c>
      <c r="L8" s="582">
        <v>62976</v>
      </c>
      <c r="M8" s="541"/>
      <c r="N8" s="541">
        <v>3936</v>
      </c>
      <c r="O8" s="582">
        <v>24</v>
      </c>
      <c r="P8" s="582">
        <v>95544</v>
      </c>
      <c r="Q8" s="546"/>
      <c r="R8" s="583">
        <v>3981</v>
      </c>
    </row>
    <row r="9" spans="1:18" ht="14.45" customHeight="1" x14ac:dyDescent="0.2">
      <c r="A9" s="540" t="s">
        <v>1191</v>
      </c>
      <c r="B9" s="541" t="s">
        <v>1192</v>
      </c>
      <c r="C9" s="541" t="s">
        <v>478</v>
      </c>
      <c r="D9" s="541" t="s">
        <v>1193</v>
      </c>
      <c r="E9" s="541" t="s">
        <v>1200</v>
      </c>
      <c r="F9" s="541" t="s">
        <v>1201</v>
      </c>
      <c r="G9" s="582">
        <v>148</v>
      </c>
      <c r="H9" s="582">
        <v>97828</v>
      </c>
      <c r="I9" s="541"/>
      <c r="J9" s="541">
        <v>661</v>
      </c>
      <c r="K9" s="582">
        <v>98</v>
      </c>
      <c r="L9" s="582">
        <v>64974</v>
      </c>
      <c r="M9" s="541"/>
      <c r="N9" s="541">
        <v>663</v>
      </c>
      <c r="O9" s="582">
        <v>128</v>
      </c>
      <c r="P9" s="582">
        <v>85632</v>
      </c>
      <c r="Q9" s="546"/>
      <c r="R9" s="583">
        <v>669</v>
      </c>
    </row>
    <row r="10" spans="1:18" ht="14.45" customHeight="1" x14ac:dyDescent="0.2">
      <c r="A10" s="540" t="s">
        <v>1191</v>
      </c>
      <c r="B10" s="541" t="s">
        <v>1192</v>
      </c>
      <c r="C10" s="541" t="s">
        <v>478</v>
      </c>
      <c r="D10" s="541" t="s">
        <v>1193</v>
      </c>
      <c r="E10" s="541" t="s">
        <v>1202</v>
      </c>
      <c r="F10" s="541" t="s">
        <v>1203</v>
      </c>
      <c r="G10" s="582">
        <v>20</v>
      </c>
      <c r="H10" s="582">
        <v>21000</v>
      </c>
      <c r="I10" s="541"/>
      <c r="J10" s="541">
        <v>1050</v>
      </c>
      <c r="K10" s="582">
        <v>19</v>
      </c>
      <c r="L10" s="582">
        <v>20216</v>
      </c>
      <c r="M10" s="541"/>
      <c r="N10" s="541">
        <v>1064</v>
      </c>
      <c r="O10" s="582">
        <v>8</v>
      </c>
      <c r="P10" s="582">
        <v>8752</v>
      </c>
      <c r="Q10" s="546"/>
      <c r="R10" s="583">
        <v>1094</v>
      </c>
    </row>
    <row r="11" spans="1:18" ht="14.45" customHeight="1" x14ac:dyDescent="0.2">
      <c r="A11" s="540" t="s">
        <v>1191</v>
      </c>
      <c r="B11" s="541" t="s">
        <v>1192</v>
      </c>
      <c r="C11" s="541" t="s">
        <v>478</v>
      </c>
      <c r="D11" s="541" t="s">
        <v>1193</v>
      </c>
      <c r="E11" s="541" t="s">
        <v>1204</v>
      </c>
      <c r="F11" s="541" t="s">
        <v>1205</v>
      </c>
      <c r="G11" s="582"/>
      <c r="H11" s="582"/>
      <c r="I11" s="541"/>
      <c r="J11" s="541"/>
      <c r="K11" s="582">
        <v>1</v>
      </c>
      <c r="L11" s="582">
        <v>1114</v>
      </c>
      <c r="M11" s="541"/>
      <c r="N11" s="541">
        <v>1114</v>
      </c>
      <c r="O11" s="582"/>
      <c r="P11" s="582"/>
      <c r="Q11" s="546"/>
      <c r="R11" s="583"/>
    </row>
    <row r="12" spans="1:18" ht="14.45" customHeight="1" x14ac:dyDescent="0.2">
      <c r="A12" s="540" t="s">
        <v>1191</v>
      </c>
      <c r="B12" s="541" t="s">
        <v>1192</v>
      </c>
      <c r="C12" s="541" t="s">
        <v>478</v>
      </c>
      <c r="D12" s="541" t="s">
        <v>1193</v>
      </c>
      <c r="E12" s="541" t="s">
        <v>1206</v>
      </c>
      <c r="F12" s="541" t="s">
        <v>1207</v>
      </c>
      <c r="G12" s="582">
        <v>203</v>
      </c>
      <c r="H12" s="582">
        <v>171738</v>
      </c>
      <c r="I12" s="541"/>
      <c r="J12" s="541">
        <v>846</v>
      </c>
      <c r="K12" s="582">
        <v>193</v>
      </c>
      <c r="L12" s="582">
        <v>163857</v>
      </c>
      <c r="M12" s="541"/>
      <c r="N12" s="541">
        <v>849</v>
      </c>
      <c r="O12" s="582">
        <v>166</v>
      </c>
      <c r="P12" s="582">
        <v>143424</v>
      </c>
      <c r="Q12" s="546"/>
      <c r="R12" s="583">
        <v>864</v>
      </c>
    </row>
    <row r="13" spans="1:18" ht="14.45" customHeight="1" x14ac:dyDescent="0.2">
      <c r="A13" s="540" t="s">
        <v>1191</v>
      </c>
      <c r="B13" s="541" t="s">
        <v>1192</v>
      </c>
      <c r="C13" s="541" t="s">
        <v>478</v>
      </c>
      <c r="D13" s="541" t="s">
        <v>1193</v>
      </c>
      <c r="E13" s="541" t="s">
        <v>1208</v>
      </c>
      <c r="F13" s="541" t="s">
        <v>1209</v>
      </c>
      <c r="G13" s="582">
        <v>234</v>
      </c>
      <c r="H13" s="582">
        <v>188604</v>
      </c>
      <c r="I13" s="541"/>
      <c r="J13" s="541">
        <v>806</v>
      </c>
      <c r="K13" s="582">
        <v>265</v>
      </c>
      <c r="L13" s="582">
        <v>214120</v>
      </c>
      <c r="M13" s="541"/>
      <c r="N13" s="541">
        <v>808</v>
      </c>
      <c r="O13" s="582">
        <v>357</v>
      </c>
      <c r="P13" s="582">
        <v>289527</v>
      </c>
      <c r="Q13" s="546"/>
      <c r="R13" s="583">
        <v>811</v>
      </c>
    </row>
    <row r="14" spans="1:18" ht="14.45" customHeight="1" x14ac:dyDescent="0.2">
      <c r="A14" s="540" t="s">
        <v>1191</v>
      </c>
      <c r="B14" s="541" t="s">
        <v>1192</v>
      </c>
      <c r="C14" s="541" t="s">
        <v>478</v>
      </c>
      <c r="D14" s="541" t="s">
        <v>1193</v>
      </c>
      <c r="E14" s="541" t="s">
        <v>1210</v>
      </c>
      <c r="F14" s="541" t="s">
        <v>1211</v>
      </c>
      <c r="G14" s="582">
        <v>234</v>
      </c>
      <c r="H14" s="582">
        <v>188604</v>
      </c>
      <c r="I14" s="541"/>
      <c r="J14" s="541">
        <v>806</v>
      </c>
      <c r="K14" s="582">
        <v>265</v>
      </c>
      <c r="L14" s="582">
        <v>214120</v>
      </c>
      <c r="M14" s="541"/>
      <c r="N14" s="541">
        <v>808</v>
      </c>
      <c r="O14" s="582">
        <v>357</v>
      </c>
      <c r="P14" s="582">
        <v>289527</v>
      </c>
      <c r="Q14" s="546"/>
      <c r="R14" s="583">
        <v>811</v>
      </c>
    </row>
    <row r="15" spans="1:18" ht="14.45" customHeight="1" x14ac:dyDescent="0.2">
      <c r="A15" s="540" t="s">
        <v>1191</v>
      </c>
      <c r="B15" s="541" t="s">
        <v>1192</v>
      </c>
      <c r="C15" s="541" t="s">
        <v>478</v>
      </c>
      <c r="D15" s="541" t="s">
        <v>1193</v>
      </c>
      <c r="E15" s="541" t="s">
        <v>1212</v>
      </c>
      <c r="F15" s="541" t="s">
        <v>1213</v>
      </c>
      <c r="G15" s="582">
        <v>1827</v>
      </c>
      <c r="H15" s="582">
        <v>306936</v>
      </c>
      <c r="I15" s="541"/>
      <c r="J15" s="541">
        <v>168</v>
      </c>
      <c r="K15" s="582">
        <v>1333</v>
      </c>
      <c r="L15" s="582">
        <v>223944</v>
      </c>
      <c r="M15" s="541"/>
      <c r="N15" s="541">
        <v>168</v>
      </c>
      <c r="O15" s="582">
        <v>1662</v>
      </c>
      <c r="P15" s="582">
        <v>280878</v>
      </c>
      <c r="Q15" s="546"/>
      <c r="R15" s="583">
        <v>169</v>
      </c>
    </row>
    <row r="16" spans="1:18" ht="14.45" customHeight="1" x14ac:dyDescent="0.2">
      <c r="A16" s="540" t="s">
        <v>1191</v>
      </c>
      <c r="B16" s="541" t="s">
        <v>1192</v>
      </c>
      <c r="C16" s="541" t="s">
        <v>478</v>
      </c>
      <c r="D16" s="541" t="s">
        <v>1193</v>
      </c>
      <c r="E16" s="541" t="s">
        <v>1214</v>
      </c>
      <c r="F16" s="541" t="s">
        <v>1215</v>
      </c>
      <c r="G16" s="582">
        <v>1608</v>
      </c>
      <c r="H16" s="582">
        <v>281400</v>
      </c>
      <c r="I16" s="541"/>
      <c r="J16" s="541">
        <v>175</v>
      </c>
      <c r="K16" s="582">
        <v>1129</v>
      </c>
      <c r="L16" s="582">
        <v>197575</v>
      </c>
      <c r="M16" s="541"/>
      <c r="N16" s="541">
        <v>175</v>
      </c>
      <c r="O16" s="582">
        <v>1437</v>
      </c>
      <c r="P16" s="582">
        <v>252912</v>
      </c>
      <c r="Q16" s="546"/>
      <c r="R16" s="583">
        <v>176</v>
      </c>
    </row>
    <row r="17" spans="1:18" ht="14.45" customHeight="1" x14ac:dyDescent="0.2">
      <c r="A17" s="540" t="s">
        <v>1191</v>
      </c>
      <c r="B17" s="541" t="s">
        <v>1192</v>
      </c>
      <c r="C17" s="541" t="s">
        <v>478</v>
      </c>
      <c r="D17" s="541" t="s">
        <v>1193</v>
      </c>
      <c r="E17" s="541" t="s">
        <v>1216</v>
      </c>
      <c r="F17" s="541" t="s">
        <v>1217</v>
      </c>
      <c r="G17" s="582">
        <v>1674</v>
      </c>
      <c r="H17" s="582">
        <v>590922</v>
      </c>
      <c r="I17" s="541"/>
      <c r="J17" s="541">
        <v>353</v>
      </c>
      <c r="K17" s="582">
        <v>1222</v>
      </c>
      <c r="L17" s="582">
        <v>432588</v>
      </c>
      <c r="M17" s="541"/>
      <c r="N17" s="541">
        <v>354</v>
      </c>
      <c r="O17" s="582">
        <v>1504</v>
      </c>
      <c r="P17" s="582">
        <v>535424</v>
      </c>
      <c r="Q17" s="546"/>
      <c r="R17" s="583">
        <v>356</v>
      </c>
    </row>
    <row r="18" spans="1:18" ht="14.45" customHeight="1" x14ac:dyDescent="0.2">
      <c r="A18" s="540" t="s">
        <v>1191</v>
      </c>
      <c r="B18" s="541" t="s">
        <v>1192</v>
      </c>
      <c r="C18" s="541" t="s">
        <v>478</v>
      </c>
      <c r="D18" s="541" t="s">
        <v>1193</v>
      </c>
      <c r="E18" s="541" t="s">
        <v>1218</v>
      </c>
      <c r="F18" s="541" t="s">
        <v>1219</v>
      </c>
      <c r="G18" s="582">
        <v>365</v>
      </c>
      <c r="H18" s="582">
        <v>69715</v>
      </c>
      <c r="I18" s="541"/>
      <c r="J18" s="541">
        <v>191</v>
      </c>
      <c r="K18" s="582">
        <v>256</v>
      </c>
      <c r="L18" s="582">
        <v>48896</v>
      </c>
      <c r="M18" s="541"/>
      <c r="N18" s="541">
        <v>191</v>
      </c>
      <c r="O18" s="582">
        <v>275</v>
      </c>
      <c r="P18" s="582">
        <v>53075</v>
      </c>
      <c r="Q18" s="546"/>
      <c r="R18" s="583">
        <v>193</v>
      </c>
    </row>
    <row r="19" spans="1:18" ht="14.45" customHeight="1" x14ac:dyDescent="0.2">
      <c r="A19" s="540" t="s">
        <v>1191</v>
      </c>
      <c r="B19" s="541" t="s">
        <v>1192</v>
      </c>
      <c r="C19" s="541" t="s">
        <v>478</v>
      </c>
      <c r="D19" s="541" t="s">
        <v>1193</v>
      </c>
      <c r="E19" s="541" t="s">
        <v>1220</v>
      </c>
      <c r="F19" s="541" t="s">
        <v>1221</v>
      </c>
      <c r="G19" s="582">
        <v>1895</v>
      </c>
      <c r="H19" s="582">
        <v>1559585</v>
      </c>
      <c r="I19" s="541"/>
      <c r="J19" s="541">
        <v>823</v>
      </c>
      <c r="K19" s="582">
        <v>937</v>
      </c>
      <c r="L19" s="582">
        <v>771151</v>
      </c>
      <c r="M19" s="541"/>
      <c r="N19" s="541">
        <v>823</v>
      </c>
      <c r="O19" s="582">
        <v>1211</v>
      </c>
      <c r="P19" s="582">
        <v>999075</v>
      </c>
      <c r="Q19" s="546"/>
      <c r="R19" s="583">
        <v>825</v>
      </c>
    </row>
    <row r="20" spans="1:18" ht="14.45" customHeight="1" x14ac:dyDescent="0.2">
      <c r="A20" s="540" t="s">
        <v>1191</v>
      </c>
      <c r="B20" s="541" t="s">
        <v>1192</v>
      </c>
      <c r="C20" s="541" t="s">
        <v>478</v>
      </c>
      <c r="D20" s="541" t="s">
        <v>1193</v>
      </c>
      <c r="E20" s="541" t="s">
        <v>1222</v>
      </c>
      <c r="F20" s="541" t="s">
        <v>1223</v>
      </c>
      <c r="G20" s="582">
        <v>17</v>
      </c>
      <c r="H20" s="582">
        <v>23596</v>
      </c>
      <c r="I20" s="541"/>
      <c r="J20" s="541">
        <v>1388</v>
      </c>
      <c r="K20" s="582">
        <v>16</v>
      </c>
      <c r="L20" s="582">
        <v>22208</v>
      </c>
      <c r="M20" s="541"/>
      <c r="N20" s="541">
        <v>1388</v>
      </c>
      <c r="O20" s="582"/>
      <c r="P20" s="582"/>
      <c r="Q20" s="546"/>
      <c r="R20" s="583"/>
    </row>
    <row r="21" spans="1:18" ht="14.45" customHeight="1" x14ac:dyDescent="0.2">
      <c r="A21" s="540" t="s">
        <v>1191</v>
      </c>
      <c r="B21" s="541" t="s">
        <v>1192</v>
      </c>
      <c r="C21" s="541" t="s">
        <v>478</v>
      </c>
      <c r="D21" s="541" t="s">
        <v>1193</v>
      </c>
      <c r="E21" s="541" t="s">
        <v>1224</v>
      </c>
      <c r="F21" s="541" t="s">
        <v>1225</v>
      </c>
      <c r="G21" s="582">
        <v>1182</v>
      </c>
      <c r="H21" s="582">
        <v>651282</v>
      </c>
      <c r="I21" s="541"/>
      <c r="J21" s="541">
        <v>551</v>
      </c>
      <c r="K21" s="582">
        <v>892</v>
      </c>
      <c r="L21" s="582">
        <v>492384</v>
      </c>
      <c r="M21" s="541"/>
      <c r="N21" s="541">
        <v>552</v>
      </c>
      <c r="O21" s="582">
        <v>1136</v>
      </c>
      <c r="P21" s="582">
        <v>630480</v>
      </c>
      <c r="Q21" s="546"/>
      <c r="R21" s="583">
        <v>555</v>
      </c>
    </row>
    <row r="22" spans="1:18" ht="14.45" customHeight="1" x14ac:dyDescent="0.2">
      <c r="A22" s="540" t="s">
        <v>1191</v>
      </c>
      <c r="B22" s="541" t="s">
        <v>1192</v>
      </c>
      <c r="C22" s="541" t="s">
        <v>478</v>
      </c>
      <c r="D22" s="541" t="s">
        <v>1193</v>
      </c>
      <c r="E22" s="541" t="s">
        <v>1226</v>
      </c>
      <c r="F22" s="541" t="s">
        <v>1227</v>
      </c>
      <c r="G22" s="582">
        <v>219</v>
      </c>
      <c r="H22" s="582">
        <v>143664</v>
      </c>
      <c r="I22" s="541"/>
      <c r="J22" s="541">
        <v>656</v>
      </c>
      <c r="K22" s="582">
        <v>211</v>
      </c>
      <c r="L22" s="582">
        <v>138627</v>
      </c>
      <c r="M22" s="541"/>
      <c r="N22" s="541">
        <v>657</v>
      </c>
      <c r="O22" s="582">
        <v>197</v>
      </c>
      <c r="P22" s="582">
        <v>130020</v>
      </c>
      <c r="Q22" s="546"/>
      <c r="R22" s="583">
        <v>660</v>
      </c>
    </row>
    <row r="23" spans="1:18" ht="14.45" customHeight="1" x14ac:dyDescent="0.2">
      <c r="A23" s="540" t="s">
        <v>1191</v>
      </c>
      <c r="B23" s="541" t="s">
        <v>1192</v>
      </c>
      <c r="C23" s="541" t="s">
        <v>478</v>
      </c>
      <c r="D23" s="541" t="s">
        <v>1193</v>
      </c>
      <c r="E23" s="541" t="s">
        <v>1228</v>
      </c>
      <c r="F23" s="541" t="s">
        <v>1229</v>
      </c>
      <c r="G23" s="582">
        <v>219</v>
      </c>
      <c r="H23" s="582">
        <v>143664</v>
      </c>
      <c r="I23" s="541"/>
      <c r="J23" s="541">
        <v>656</v>
      </c>
      <c r="K23" s="582">
        <v>211</v>
      </c>
      <c r="L23" s="582">
        <v>138627</v>
      </c>
      <c r="M23" s="541"/>
      <c r="N23" s="541">
        <v>657</v>
      </c>
      <c r="O23" s="582">
        <v>197</v>
      </c>
      <c r="P23" s="582">
        <v>130020</v>
      </c>
      <c r="Q23" s="546"/>
      <c r="R23" s="583">
        <v>660</v>
      </c>
    </row>
    <row r="24" spans="1:18" ht="14.45" customHeight="1" x14ac:dyDescent="0.2">
      <c r="A24" s="540" t="s">
        <v>1191</v>
      </c>
      <c r="B24" s="541" t="s">
        <v>1192</v>
      </c>
      <c r="C24" s="541" t="s">
        <v>478</v>
      </c>
      <c r="D24" s="541" t="s">
        <v>1193</v>
      </c>
      <c r="E24" s="541" t="s">
        <v>1230</v>
      </c>
      <c r="F24" s="541" t="s">
        <v>1231</v>
      </c>
      <c r="G24" s="582">
        <v>191</v>
      </c>
      <c r="H24" s="582">
        <v>129689</v>
      </c>
      <c r="I24" s="541"/>
      <c r="J24" s="541">
        <v>679</v>
      </c>
      <c r="K24" s="582">
        <v>205</v>
      </c>
      <c r="L24" s="582">
        <v>139400</v>
      </c>
      <c r="M24" s="541"/>
      <c r="N24" s="541">
        <v>680</v>
      </c>
      <c r="O24" s="582">
        <v>267</v>
      </c>
      <c r="P24" s="582">
        <v>182361</v>
      </c>
      <c r="Q24" s="546"/>
      <c r="R24" s="583">
        <v>683</v>
      </c>
    </row>
    <row r="25" spans="1:18" ht="14.45" customHeight="1" x14ac:dyDescent="0.2">
      <c r="A25" s="540" t="s">
        <v>1191</v>
      </c>
      <c r="B25" s="541" t="s">
        <v>1192</v>
      </c>
      <c r="C25" s="541" t="s">
        <v>478</v>
      </c>
      <c r="D25" s="541" t="s">
        <v>1193</v>
      </c>
      <c r="E25" s="541" t="s">
        <v>1232</v>
      </c>
      <c r="F25" s="541" t="s">
        <v>1233</v>
      </c>
      <c r="G25" s="582">
        <v>224</v>
      </c>
      <c r="H25" s="582">
        <v>115360</v>
      </c>
      <c r="I25" s="541"/>
      <c r="J25" s="541">
        <v>515</v>
      </c>
      <c r="K25" s="582">
        <v>251</v>
      </c>
      <c r="L25" s="582">
        <v>129516</v>
      </c>
      <c r="M25" s="541"/>
      <c r="N25" s="541">
        <v>516</v>
      </c>
      <c r="O25" s="582">
        <v>263</v>
      </c>
      <c r="P25" s="582">
        <v>136497</v>
      </c>
      <c r="Q25" s="546"/>
      <c r="R25" s="583">
        <v>519</v>
      </c>
    </row>
    <row r="26" spans="1:18" ht="14.45" customHeight="1" x14ac:dyDescent="0.2">
      <c r="A26" s="540" t="s">
        <v>1191</v>
      </c>
      <c r="B26" s="541" t="s">
        <v>1192</v>
      </c>
      <c r="C26" s="541" t="s">
        <v>478</v>
      </c>
      <c r="D26" s="541" t="s">
        <v>1193</v>
      </c>
      <c r="E26" s="541" t="s">
        <v>1234</v>
      </c>
      <c r="F26" s="541" t="s">
        <v>1235</v>
      </c>
      <c r="G26" s="582">
        <v>224</v>
      </c>
      <c r="H26" s="582">
        <v>95200</v>
      </c>
      <c r="I26" s="541"/>
      <c r="J26" s="541">
        <v>425</v>
      </c>
      <c r="K26" s="582">
        <v>251</v>
      </c>
      <c r="L26" s="582">
        <v>106926</v>
      </c>
      <c r="M26" s="541"/>
      <c r="N26" s="541">
        <v>426</v>
      </c>
      <c r="O26" s="582">
        <v>263</v>
      </c>
      <c r="P26" s="582">
        <v>112827</v>
      </c>
      <c r="Q26" s="546"/>
      <c r="R26" s="583">
        <v>429</v>
      </c>
    </row>
    <row r="27" spans="1:18" ht="14.45" customHeight="1" x14ac:dyDescent="0.2">
      <c r="A27" s="540" t="s">
        <v>1191</v>
      </c>
      <c r="B27" s="541" t="s">
        <v>1192</v>
      </c>
      <c r="C27" s="541" t="s">
        <v>478</v>
      </c>
      <c r="D27" s="541" t="s">
        <v>1193</v>
      </c>
      <c r="E27" s="541" t="s">
        <v>1236</v>
      </c>
      <c r="F27" s="541" t="s">
        <v>1237</v>
      </c>
      <c r="G27" s="582">
        <v>1529</v>
      </c>
      <c r="H27" s="582">
        <v>536679</v>
      </c>
      <c r="I27" s="541"/>
      <c r="J27" s="541">
        <v>351</v>
      </c>
      <c r="K27" s="582">
        <v>1113</v>
      </c>
      <c r="L27" s="582">
        <v>392889</v>
      </c>
      <c r="M27" s="541"/>
      <c r="N27" s="541">
        <v>353</v>
      </c>
      <c r="O27" s="582">
        <v>1557</v>
      </c>
      <c r="P27" s="582">
        <v>555849</v>
      </c>
      <c r="Q27" s="546"/>
      <c r="R27" s="583">
        <v>357</v>
      </c>
    </row>
    <row r="28" spans="1:18" ht="14.45" customHeight="1" x14ac:dyDescent="0.2">
      <c r="A28" s="540" t="s">
        <v>1191</v>
      </c>
      <c r="B28" s="541" t="s">
        <v>1192</v>
      </c>
      <c r="C28" s="541" t="s">
        <v>478</v>
      </c>
      <c r="D28" s="541" t="s">
        <v>1193</v>
      </c>
      <c r="E28" s="541" t="s">
        <v>1238</v>
      </c>
      <c r="F28" s="541" t="s">
        <v>1239</v>
      </c>
      <c r="G28" s="582">
        <v>283</v>
      </c>
      <c r="H28" s="582">
        <v>63109</v>
      </c>
      <c r="I28" s="541"/>
      <c r="J28" s="541">
        <v>223</v>
      </c>
      <c r="K28" s="582">
        <v>217</v>
      </c>
      <c r="L28" s="582">
        <v>48608</v>
      </c>
      <c r="M28" s="541"/>
      <c r="N28" s="541">
        <v>224</v>
      </c>
      <c r="O28" s="582">
        <v>463</v>
      </c>
      <c r="P28" s="582">
        <v>105101</v>
      </c>
      <c r="Q28" s="546"/>
      <c r="R28" s="583">
        <v>227</v>
      </c>
    </row>
    <row r="29" spans="1:18" ht="14.45" customHeight="1" x14ac:dyDescent="0.2">
      <c r="A29" s="540" t="s">
        <v>1191</v>
      </c>
      <c r="B29" s="541" t="s">
        <v>1192</v>
      </c>
      <c r="C29" s="541" t="s">
        <v>478</v>
      </c>
      <c r="D29" s="541" t="s">
        <v>1193</v>
      </c>
      <c r="E29" s="541" t="s">
        <v>1240</v>
      </c>
      <c r="F29" s="541" t="s">
        <v>1241</v>
      </c>
      <c r="G29" s="582">
        <v>74</v>
      </c>
      <c r="H29" s="582">
        <v>37962</v>
      </c>
      <c r="I29" s="541"/>
      <c r="J29" s="541">
        <v>513</v>
      </c>
      <c r="K29" s="582">
        <v>156</v>
      </c>
      <c r="L29" s="582">
        <v>80652</v>
      </c>
      <c r="M29" s="541"/>
      <c r="N29" s="541">
        <v>517</v>
      </c>
      <c r="O29" s="582">
        <v>122</v>
      </c>
      <c r="P29" s="582">
        <v>64050</v>
      </c>
      <c r="Q29" s="546"/>
      <c r="R29" s="583">
        <v>525</v>
      </c>
    </row>
    <row r="30" spans="1:18" ht="14.45" customHeight="1" x14ac:dyDescent="0.2">
      <c r="A30" s="540" t="s">
        <v>1191</v>
      </c>
      <c r="B30" s="541" t="s">
        <v>1192</v>
      </c>
      <c r="C30" s="541" t="s">
        <v>478</v>
      </c>
      <c r="D30" s="541" t="s">
        <v>1193</v>
      </c>
      <c r="E30" s="541" t="s">
        <v>1242</v>
      </c>
      <c r="F30" s="541" t="s">
        <v>1243</v>
      </c>
      <c r="G30" s="582">
        <v>56</v>
      </c>
      <c r="H30" s="582">
        <v>8512</v>
      </c>
      <c r="I30" s="541"/>
      <c r="J30" s="541">
        <v>152</v>
      </c>
      <c r="K30" s="582">
        <v>27</v>
      </c>
      <c r="L30" s="582">
        <v>4158</v>
      </c>
      <c r="M30" s="541"/>
      <c r="N30" s="541">
        <v>154</v>
      </c>
      <c r="O30" s="582">
        <v>22</v>
      </c>
      <c r="P30" s="582">
        <v>3476</v>
      </c>
      <c r="Q30" s="546"/>
      <c r="R30" s="583">
        <v>158</v>
      </c>
    </row>
    <row r="31" spans="1:18" ht="14.45" customHeight="1" x14ac:dyDescent="0.2">
      <c r="A31" s="540" t="s">
        <v>1191</v>
      </c>
      <c r="B31" s="541" t="s">
        <v>1192</v>
      </c>
      <c r="C31" s="541" t="s">
        <v>478</v>
      </c>
      <c r="D31" s="541" t="s">
        <v>1193</v>
      </c>
      <c r="E31" s="541" t="s">
        <v>1244</v>
      </c>
      <c r="F31" s="541" t="s">
        <v>1245</v>
      </c>
      <c r="G31" s="582">
        <v>926</v>
      </c>
      <c r="H31" s="582">
        <v>222240</v>
      </c>
      <c r="I31" s="541"/>
      <c r="J31" s="541">
        <v>240</v>
      </c>
      <c r="K31" s="582">
        <v>629</v>
      </c>
      <c r="L31" s="582">
        <v>150960</v>
      </c>
      <c r="M31" s="541"/>
      <c r="N31" s="541">
        <v>240</v>
      </c>
      <c r="O31" s="582">
        <v>842</v>
      </c>
      <c r="P31" s="582">
        <v>203764</v>
      </c>
      <c r="Q31" s="546"/>
      <c r="R31" s="583">
        <v>242</v>
      </c>
    </row>
    <row r="32" spans="1:18" ht="14.45" customHeight="1" x14ac:dyDescent="0.2">
      <c r="A32" s="540" t="s">
        <v>1191</v>
      </c>
      <c r="B32" s="541" t="s">
        <v>1192</v>
      </c>
      <c r="C32" s="541" t="s">
        <v>478</v>
      </c>
      <c r="D32" s="541" t="s">
        <v>1193</v>
      </c>
      <c r="E32" s="541" t="s">
        <v>1246</v>
      </c>
      <c r="F32" s="541" t="s">
        <v>1247</v>
      </c>
      <c r="G32" s="582">
        <v>1103</v>
      </c>
      <c r="H32" s="582">
        <v>122433</v>
      </c>
      <c r="I32" s="541"/>
      <c r="J32" s="541">
        <v>111</v>
      </c>
      <c r="K32" s="582">
        <v>735</v>
      </c>
      <c r="L32" s="582">
        <v>82320</v>
      </c>
      <c r="M32" s="541"/>
      <c r="N32" s="541">
        <v>112</v>
      </c>
      <c r="O32" s="582">
        <v>921</v>
      </c>
      <c r="P32" s="582">
        <v>103152</v>
      </c>
      <c r="Q32" s="546"/>
      <c r="R32" s="583">
        <v>112</v>
      </c>
    </row>
    <row r="33" spans="1:18" ht="14.45" customHeight="1" x14ac:dyDescent="0.2">
      <c r="A33" s="540" t="s">
        <v>1191</v>
      </c>
      <c r="B33" s="541" t="s">
        <v>1192</v>
      </c>
      <c r="C33" s="541" t="s">
        <v>478</v>
      </c>
      <c r="D33" s="541" t="s">
        <v>1193</v>
      </c>
      <c r="E33" s="541" t="s">
        <v>1248</v>
      </c>
      <c r="F33" s="541" t="s">
        <v>1249</v>
      </c>
      <c r="G33" s="582">
        <v>706</v>
      </c>
      <c r="H33" s="582">
        <v>220272</v>
      </c>
      <c r="I33" s="541"/>
      <c r="J33" s="541">
        <v>312</v>
      </c>
      <c r="K33" s="582">
        <v>646</v>
      </c>
      <c r="L33" s="582">
        <v>202198</v>
      </c>
      <c r="M33" s="541"/>
      <c r="N33" s="541">
        <v>313</v>
      </c>
      <c r="O33" s="582">
        <v>632</v>
      </c>
      <c r="P33" s="582">
        <v>198448</v>
      </c>
      <c r="Q33" s="546"/>
      <c r="R33" s="583">
        <v>314</v>
      </c>
    </row>
    <row r="34" spans="1:18" ht="14.45" customHeight="1" x14ac:dyDescent="0.2">
      <c r="A34" s="540" t="s">
        <v>1191</v>
      </c>
      <c r="B34" s="541" t="s">
        <v>1192</v>
      </c>
      <c r="C34" s="541" t="s">
        <v>478</v>
      </c>
      <c r="D34" s="541" t="s">
        <v>1193</v>
      </c>
      <c r="E34" s="541" t="s">
        <v>1250</v>
      </c>
      <c r="F34" s="541" t="s">
        <v>1251</v>
      </c>
      <c r="G34" s="582">
        <v>3935</v>
      </c>
      <c r="H34" s="582">
        <v>66895</v>
      </c>
      <c r="I34" s="541"/>
      <c r="J34" s="541">
        <v>17</v>
      </c>
      <c r="K34" s="582">
        <v>3086</v>
      </c>
      <c r="L34" s="582">
        <v>52462</v>
      </c>
      <c r="M34" s="541"/>
      <c r="N34" s="541">
        <v>17</v>
      </c>
      <c r="O34" s="582">
        <v>4059</v>
      </c>
      <c r="P34" s="582">
        <v>77121</v>
      </c>
      <c r="Q34" s="546"/>
      <c r="R34" s="583">
        <v>19</v>
      </c>
    </row>
    <row r="35" spans="1:18" ht="14.45" customHeight="1" x14ac:dyDescent="0.2">
      <c r="A35" s="540" t="s">
        <v>1191</v>
      </c>
      <c r="B35" s="541" t="s">
        <v>1192</v>
      </c>
      <c r="C35" s="541" t="s">
        <v>478</v>
      </c>
      <c r="D35" s="541" t="s">
        <v>1193</v>
      </c>
      <c r="E35" s="541" t="s">
        <v>1252</v>
      </c>
      <c r="F35" s="541" t="s">
        <v>1253</v>
      </c>
      <c r="G35" s="582">
        <v>1</v>
      </c>
      <c r="H35" s="582">
        <v>1567</v>
      </c>
      <c r="I35" s="541"/>
      <c r="J35" s="541">
        <v>1567</v>
      </c>
      <c r="K35" s="582">
        <v>1</v>
      </c>
      <c r="L35" s="582">
        <v>1577</v>
      </c>
      <c r="M35" s="541"/>
      <c r="N35" s="541">
        <v>1577</v>
      </c>
      <c r="O35" s="582">
        <v>2</v>
      </c>
      <c r="P35" s="582">
        <v>3276</v>
      </c>
      <c r="Q35" s="546"/>
      <c r="R35" s="583">
        <v>1638</v>
      </c>
    </row>
    <row r="36" spans="1:18" ht="14.45" customHeight="1" x14ac:dyDescent="0.2">
      <c r="A36" s="540" t="s">
        <v>1191</v>
      </c>
      <c r="B36" s="541" t="s">
        <v>1192</v>
      </c>
      <c r="C36" s="541" t="s">
        <v>478</v>
      </c>
      <c r="D36" s="541" t="s">
        <v>1193</v>
      </c>
      <c r="E36" s="541" t="s">
        <v>1254</v>
      </c>
      <c r="F36" s="541" t="s">
        <v>1255</v>
      </c>
      <c r="G36" s="582">
        <v>4222</v>
      </c>
      <c r="H36" s="582">
        <v>1481922</v>
      </c>
      <c r="I36" s="541"/>
      <c r="J36" s="541">
        <v>351</v>
      </c>
      <c r="K36" s="582">
        <v>4714</v>
      </c>
      <c r="L36" s="582">
        <v>1659328</v>
      </c>
      <c r="M36" s="541"/>
      <c r="N36" s="541">
        <v>352</v>
      </c>
      <c r="O36" s="582">
        <v>11891</v>
      </c>
      <c r="P36" s="582">
        <v>4209414</v>
      </c>
      <c r="Q36" s="546"/>
      <c r="R36" s="583">
        <v>354</v>
      </c>
    </row>
    <row r="37" spans="1:18" ht="14.45" customHeight="1" x14ac:dyDescent="0.2">
      <c r="A37" s="540" t="s">
        <v>1191</v>
      </c>
      <c r="B37" s="541" t="s">
        <v>1192</v>
      </c>
      <c r="C37" s="541" t="s">
        <v>478</v>
      </c>
      <c r="D37" s="541" t="s">
        <v>1193</v>
      </c>
      <c r="E37" s="541" t="s">
        <v>1256</v>
      </c>
      <c r="F37" s="541" t="s">
        <v>1257</v>
      </c>
      <c r="G37" s="582">
        <v>866</v>
      </c>
      <c r="H37" s="582">
        <v>129900</v>
      </c>
      <c r="I37" s="541"/>
      <c r="J37" s="541">
        <v>150</v>
      </c>
      <c r="K37" s="582">
        <v>601</v>
      </c>
      <c r="L37" s="582">
        <v>90150</v>
      </c>
      <c r="M37" s="541"/>
      <c r="N37" s="541">
        <v>150</v>
      </c>
      <c r="O37" s="582">
        <v>703</v>
      </c>
      <c r="P37" s="582">
        <v>106153</v>
      </c>
      <c r="Q37" s="546"/>
      <c r="R37" s="583">
        <v>151</v>
      </c>
    </row>
    <row r="38" spans="1:18" ht="14.45" customHeight="1" x14ac:dyDescent="0.2">
      <c r="A38" s="540" t="s">
        <v>1191</v>
      </c>
      <c r="B38" s="541" t="s">
        <v>1192</v>
      </c>
      <c r="C38" s="541" t="s">
        <v>478</v>
      </c>
      <c r="D38" s="541" t="s">
        <v>1193</v>
      </c>
      <c r="E38" s="541" t="s">
        <v>1258</v>
      </c>
      <c r="F38" s="541" t="s">
        <v>1259</v>
      </c>
      <c r="G38" s="582">
        <v>9</v>
      </c>
      <c r="H38" s="582">
        <v>342</v>
      </c>
      <c r="I38" s="541"/>
      <c r="J38" s="541">
        <v>38</v>
      </c>
      <c r="K38" s="582">
        <v>5</v>
      </c>
      <c r="L38" s="582">
        <v>190</v>
      </c>
      <c r="M38" s="541"/>
      <c r="N38" s="541">
        <v>38</v>
      </c>
      <c r="O38" s="582">
        <v>3</v>
      </c>
      <c r="P38" s="582">
        <v>117</v>
      </c>
      <c r="Q38" s="546"/>
      <c r="R38" s="583">
        <v>39</v>
      </c>
    </row>
    <row r="39" spans="1:18" ht="14.45" customHeight="1" x14ac:dyDescent="0.2">
      <c r="A39" s="540" t="s">
        <v>1191</v>
      </c>
      <c r="B39" s="541" t="s">
        <v>1192</v>
      </c>
      <c r="C39" s="541" t="s">
        <v>478</v>
      </c>
      <c r="D39" s="541" t="s">
        <v>1193</v>
      </c>
      <c r="E39" s="541" t="s">
        <v>1260</v>
      </c>
      <c r="F39" s="541" t="s">
        <v>1261</v>
      </c>
      <c r="G39" s="582">
        <v>1005</v>
      </c>
      <c r="H39" s="582">
        <v>297480</v>
      </c>
      <c r="I39" s="541"/>
      <c r="J39" s="541">
        <v>296</v>
      </c>
      <c r="K39" s="582">
        <v>716</v>
      </c>
      <c r="L39" s="582">
        <v>212652</v>
      </c>
      <c r="M39" s="541"/>
      <c r="N39" s="541">
        <v>297</v>
      </c>
      <c r="O39" s="582">
        <v>913</v>
      </c>
      <c r="P39" s="582">
        <v>272074</v>
      </c>
      <c r="Q39" s="546"/>
      <c r="R39" s="583">
        <v>298</v>
      </c>
    </row>
    <row r="40" spans="1:18" ht="14.45" customHeight="1" x14ac:dyDescent="0.2">
      <c r="A40" s="540" t="s">
        <v>1191</v>
      </c>
      <c r="B40" s="541" t="s">
        <v>1192</v>
      </c>
      <c r="C40" s="541" t="s">
        <v>478</v>
      </c>
      <c r="D40" s="541" t="s">
        <v>1193</v>
      </c>
      <c r="E40" s="541" t="s">
        <v>1262</v>
      </c>
      <c r="F40" s="541" t="s">
        <v>1263</v>
      </c>
      <c r="G40" s="582">
        <v>826</v>
      </c>
      <c r="H40" s="582">
        <v>174286</v>
      </c>
      <c r="I40" s="541"/>
      <c r="J40" s="541">
        <v>211</v>
      </c>
      <c r="K40" s="582">
        <v>621</v>
      </c>
      <c r="L40" s="582">
        <v>132273</v>
      </c>
      <c r="M40" s="541"/>
      <c r="N40" s="541">
        <v>213</v>
      </c>
      <c r="O40" s="582">
        <v>829</v>
      </c>
      <c r="P40" s="582">
        <v>179893</v>
      </c>
      <c r="Q40" s="546"/>
      <c r="R40" s="583">
        <v>217</v>
      </c>
    </row>
    <row r="41" spans="1:18" ht="14.45" customHeight="1" x14ac:dyDescent="0.2">
      <c r="A41" s="540" t="s">
        <v>1191</v>
      </c>
      <c r="B41" s="541" t="s">
        <v>1192</v>
      </c>
      <c r="C41" s="541" t="s">
        <v>478</v>
      </c>
      <c r="D41" s="541" t="s">
        <v>1193</v>
      </c>
      <c r="E41" s="541" t="s">
        <v>1264</v>
      </c>
      <c r="F41" s="541" t="s">
        <v>1265</v>
      </c>
      <c r="G41" s="582">
        <v>1148</v>
      </c>
      <c r="H41" s="582">
        <v>45920</v>
      </c>
      <c r="I41" s="541"/>
      <c r="J41" s="541">
        <v>40</v>
      </c>
      <c r="K41" s="582">
        <v>807</v>
      </c>
      <c r="L41" s="582">
        <v>32280</v>
      </c>
      <c r="M41" s="541"/>
      <c r="N41" s="541">
        <v>40</v>
      </c>
      <c r="O41" s="582">
        <v>958</v>
      </c>
      <c r="P41" s="582">
        <v>40236</v>
      </c>
      <c r="Q41" s="546"/>
      <c r="R41" s="583">
        <v>42</v>
      </c>
    </row>
    <row r="42" spans="1:18" ht="14.45" customHeight="1" x14ac:dyDescent="0.2">
      <c r="A42" s="540" t="s">
        <v>1191</v>
      </c>
      <c r="B42" s="541" t="s">
        <v>1192</v>
      </c>
      <c r="C42" s="541" t="s">
        <v>478</v>
      </c>
      <c r="D42" s="541" t="s">
        <v>1193</v>
      </c>
      <c r="E42" s="541" t="s">
        <v>1266</v>
      </c>
      <c r="F42" s="541" t="s">
        <v>1267</v>
      </c>
      <c r="G42" s="582">
        <v>116</v>
      </c>
      <c r="H42" s="582">
        <v>583480</v>
      </c>
      <c r="I42" s="541"/>
      <c r="J42" s="541">
        <v>5030</v>
      </c>
      <c r="K42" s="582">
        <v>83</v>
      </c>
      <c r="L42" s="582">
        <v>417905</v>
      </c>
      <c r="M42" s="541"/>
      <c r="N42" s="541">
        <v>5035</v>
      </c>
      <c r="O42" s="582">
        <v>80</v>
      </c>
      <c r="P42" s="582">
        <v>404960</v>
      </c>
      <c r="Q42" s="546"/>
      <c r="R42" s="583">
        <v>5062</v>
      </c>
    </row>
    <row r="43" spans="1:18" ht="14.45" customHeight="1" x14ac:dyDescent="0.2">
      <c r="A43" s="540" t="s">
        <v>1191</v>
      </c>
      <c r="B43" s="541" t="s">
        <v>1192</v>
      </c>
      <c r="C43" s="541" t="s">
        <v>478</v>
      </c>
      <c r="D43" s="541" t="s">
        <v>1193</v>
      </c>
      <c r="E43" s="541" t="s">
        <v>1268</v>
      </c>
      <c r="F43" s="541" t="s">
        <v>1269</v>
      </c>
      <c r="G43" s="582">
        <v>1417</v>
      </c>
      <c r="H43" s="582">
        <v>242307</v>
      </c>
      <c r="I43" s="541"/>
      <c r="J43" s="541">
        <v>171</v>
      </c>
      <c r="K43" s="582">
        <v>1036</v>
      </c>
      <c r="L43" s="582">
        <v>177156</v>
      </c>
      <c r="M43" s="541"/>
      <c r="N43" s="541">
        <v>171</v>
      </c>
      <c r="O43" s="582">
        <v>1325</v>
      </c>
      <c r="P43" s="582">
        <v>227900</v>
      </c>
      <c r="Q43" s="546"/>
      <c r="R43" s="583">
        <v>172</v>
      </c>
    </row>
    <row r="44" spans="1:18" ht="14.45" customHeight="1" x14ac:dyDescent="0.2">
      <c r="A44" s="540" t="s">
        <v>1191</v>
      </c>
      <c r="B44" s="541" t="s">
        <v>1192</v>
      </c>
      <c r="C44" s="541" t="s">
        <v>478</v>
      </c>
      <c r="D44" s="541" t="s">
        <v>1193</v>
      </c>
      <c r="E44" s="541" t="s">
        <v>1270</v>
      </c>
      <c r="F44" s="541" t="s">
        <v>1271</v>
      </c>
      <c r="G44" s="582">
        <v>148</v>
      </c>
      <c r="H44" s="582">
        <v>48544</v>
      </c>
      <c r="I44" s="541"/>
      <c r="J44" s="541">
        <v>328</v>
      </c>
      <c r="K44" s="582">
        <v>173</v>
      </c>
      <c r="L44" s="582">
        <v>56917</v>
      </c>
      <c r="M44" s="541"/>
      <c r="N44" s="541">
        <v>329</v>
      </c>
      <c r="O44" s="582">
        <v>224</v>
      </c>
      <c r="P44" s="582">
        <v>74144</v>
      </c>
      <c r="Q44" s="546"/>
      <c r="R44" s="583">
        <v>331</v>
      </c>
    </row>
    <row r="45" spans="1:18" ht="14.45" customHeight="1" x14ac:dyDescent="0.2">
      <c r="A45" s="540" t="s">
        <v>1191</v>
      </c>
      <c r="B45" s="541" t="s">
        <v>1192</v>
      </c>
      <c r="C45" s="541" t="s">
        <v>478</v>
      </c>
      <c r="D45" s="541" t="s">
        <v>1193</v>
      </c>
      <c r="E45" s="541" t="s">
        <v>1272</v>
      </c>
      <c r="F45" s="541" t="s">
        <v>1273</v>
      </c>
      <c r="G45" s="582">
        <v>467</v>
      </c>
      <c r="H45" s="582">
        <v>323164</v>
      </c>
      <c r="I45" s="541"/>
      <c r="J45" s="541">
        <v>692</v>
      </c>
      <c r="K45" s="582">
        <v>324</v>
      </c>
      <c r="L45" s="582">
        <v>224532</v>
      </c>
      <c r="M45" s="541"/>
      <c r="N45" s="541">
        <v>693</v>
      </c>
      <c r="O45" s="582">
        <v>451</v>
      </c>
      <c r="P45" s="582">
        <v>313896</v>
      </c>
      <c r="Q45" s="546"/>
      <c r="R45" s="583">
        <v>696</v>
      </c>
    </row>
    <row r="46" spans="1:18" ht="14.45" customHeight="1" x14ac:dyDescent="0.2">
      <c r="A46" s="540" t="s">
        <v>1191</v>
      </c>
      <c r="B46" s="541" t="s">
        <v>1192</v>
      </c>
      <c r="C46" s="541" t="s">
        <v>478</v>
      </c>
      <c r="D46" s="541" t="s">
        <v>1193</v>
      </c>
      <c r="E46" s="541" t="s">
        <v>1274</v>
      </c>
      <c r="F46" s="541" t="s">
        <v>1275</v>
      </c>
      <c r="G46" s="582">
        <v>1332</v>
      </c>
      <c r="H46" s="582">
        <v>467532</v>
      </c>
      <c r="I46" s="541"/>
      <c r="J46" s="541">
        <v>351</v>
      </c>
      <c r="K46" s="582">
        <v>963</v>
      </c>
      <c r="L46" s="582">
        <v>338013</v>
      </c>
      <c r="M46" s="541"/>
      <c r="N46" s="541">
        <v>351</v>
      </c>
      <c r="O46" s="582">
        <v>1178</v>
      </c>
      <c r="P46" s="582">
        <v>417012</v>
      </c>
      <c r="Q46" s="546"/>
      <c r="R46" s="583">
        <v>354</v>
      </c>
    </row>
    <row r="47" spans="1:18" ht="14.45" customHeight="1" x14ac:dyDescent="0.2">
      <c r="A47" s="540" t="s">
        <v>1191</v>
      </c>
      <c r="B47" s="541" t="s">
        <v>1192</v>
      </c>
      <c r="C47" s="541" t="s">
        <v>478</v>
      </c>
      <c r="D47" s="541" t="s">
        <v>1193</v>
      </c>
      <c r="E47" s="541" t="s">
        <v>1276</v>
      </c>
      <c r="F47" s="541" t="s">
        <v>1277</v>
      </c>
      <c r="G47" s="582">
        <v>1250</v>
      </c>
      <c r="H47" s="582">
        <v>217500</v>
      </c>
      <c r="I47" s="541"/>
      <c r="J47" s="541">
        <v>174</v>
      </c>
      <c r="K47" s="582">
        <v>912</v>
      </c>
      <c r="L47" s="582">
        <v>158688</v>
      </c>
      <c r="M47" s="541"/>
      <c r="N47" s="541">
        <v>174</v>
      </c>
      <c r="O47" s="582">
        <v>1099</v>
      </c>
      <c r="P47" s="582">
        <v>192325</v>
      </c>
      <c r="Q47" s="546"/>
      <c r="R47" s="583">
        <v>175</v>
      </c>
    </row>
    <row r="48" spans="1:18" ht="14.45" customHeight="1" x14ac:dyDescent="0.2">
      <c r="A48" s="540" t="s">
        <v>1191</v>
      </c>
      <c r="B48" s="541" t="s">
        <v>1192</v>
      </c>
      <c r="C48" s="541" t="s">
        <v>478</v>
      </c>
      <c r="D48" s="541" t="s">
        <v>1193</v>
      </c>
      <c r="E48" s="541" t="s">
        <v>1278</v>
      </c>
      <c r="F48" s="541" t="s">
        <v>1279</v>
      </c>
      <c r="G48" s="582">
        <v>762</v>
      </c>
      <c r="H48" s="582">
        <v>305562</v>
      </c>
      <c r="I48" s="541"/>
      <c r="J48" s="541">
        <v>401</v>
      </c>
      <c r="K48" s="582">
        <v>570</v>
      </c>
      <c r="L48" s="582">
        <v>229140</v>
      </c>
      <c r="M48" s="541"/>
      <c r="N48" s="541">
        <v>402</v>
      </c>
      <c r="O48" s="582">
        <v>924</v>
      </c>
      <c r="P48" s="582">
        <v>372372</v>
      </c>
      <c r="Q48" s="546"/>
      <c r="R48" s="583">
        <v>403</v>
      </c>
    </row>
    <row r="49" spans="1:18" ht="14.45" customHeight="1" x14ac:dyDescent="0.2">
      <c r="A49" s="540" t="s">
        <v>1191</v>
      </c>
      <c r="B49" s="541" t="s">
        <v>1192</v>
      </c>
      <c r="C49" s="541" t="s">
        <v>478</v>
      </c>
      <c r="D49" s="541" t="s">
        <v>1193</v>
      </c>
      <c r="E49" s="541" t="s">
        <v>1280</v>
      </c>
      <c r="F49" s="541" t="s">
        <v>1281</v>
      </c>
      <c r="G49" s="582">
        <v>219</v>
      </c>
      <c r="H49" s="582">
        <v>143664</v>
      </c>
      <c r="I49" s="541"/>
      <c r="J49" s="541">
        <v>656</v>
      </c>
      <c r="K49" s="582">
        <v>211</v>
      </c>
      <c r="L49" s="582">
        <v>138627</v>
      </c>
      <c r="M49" s="541"/>
      <c r="N49" s="541">
        <v>657</v>
      </c>
      <c r="O49" s="582">
        <v>197</v>
      </c>
      <c r="P49" s="582">
        <v>130020</v>
      </c>
      <c r="Q49" s="546"/>
      <c r="R49" s="583">
        <v>660</v>
      </c>
    </row>
    <row r="50" spans="1:18" ht="14.45" customHeight="1" x14ac:dyDescent="0.2">
      <c r="A50" s="540" t="s">
        <v>1191</v>
      </c>
      <c r="B50" s="541" t="s">
        <v>1192</v>
      </c>
      <c r="C50" s="541" t="s">
        <v>478</v>
      </c>
      <c r="D50" s="541" t="s">
        <v>1193</v>
      </c>
      <c r="E50" s="541" t="s">
        <v>1282</v>
      </c>
      <c r="F50" s="541" t="s">
        <v>1283</v>
      </c>
      <c r="G50" s="582">
        <v>219</v>
      </c>
      <c r="H50" s="582">
        <v>143664</v>
      </c>
      <c r="I50" s="541"/>
      <c r="J50" s="541">
        <v>656</v>
      </c>
      <c r="K50" s="582">
        <v>211</v>
      </c>
      <c r="L50" s="582">
        <v>138627</v>
      </c>
      <c r="M50" s="541"/>
      <c r="N50" s="541">
        <v>657</v>
      </c>
      <c r="O50" s="582">
        <v>197</v>
      </c>
      <c r="P50" s="582">
        <v>130020</v>
      </c>
      <c r="Q50" s="546"/>
      <c r="R50" s="583">
        <v>660</v>
      </c>
    </row>
    <row r="51" spans="1:18" ht="14.45" customHeight="1" x14ac:dyDescent="0.2">
      <c r="A51" s="540" t="s">
        <v>1191</v>
      </c>
      <c r="B51" s="541" t="s">
        <v>1192</v>
      </c>
      <c r="C51" s="541" t="s">
        <v>478</v>
      </c>
      <c r="D51" s="541" t="s">
        <v>1193</v>
      </c>
      <c r="E51" s="541" t="s">
        <v>1284</v>
      </c>
      <c r="F51" s="541" t="s">
        <v>1285</v>
      </c>
      <c r="G51" s="582">
        <v>80</v>
      </c>
      <c r="H51" s="582">
        <v>55680</v>
      </c>
      <c r="I51" s="541"/>
      <c r="J51" s="541">
        <v>696</v>
      </c>
      <c r="K51" s="582">
        <v>95</v>
      </c>
      <c r="L51" s="582">
        <v>66215</v>
      </c>
      <c r="M51" s="541"/>
      <c r="N51" s="541">
        <v>697</v>
      </c>
      <c r="O51" s="582">
        <v>96</v>
      </c>
      <c r="P51" s="582">
        <v>67200</v>
      </c>
      <c r="Q51" s="546"/>
      <c r="R51" s="583">
        <v>700</v>
      </c>
    </row>
    <row r="52" spans="1:18" ht="14.45" customHeight="1" x14ac:dyDescent="0.2">
      <c r="A52" s="540" t="s">
        <v>1191</v>
      </c>
      <c r="B52" s="541" t="s">
        <v>1192</v>
      </c>
      <c r="C52" s="541" t="s">
        <v>478</v>
      </c>
      <c r="D52" s="541" t="s">
        <v>1193</v>
      </c>
      <c r="E52" s="541" t="s">
        <v>1286</v>
      </c>
      <c r="F52" s="541" t="s">
        <v>1287</v>
      </c>
      <c r="G52" s="582">
        <v>191</v>
      </c>
      <c r="H52" s="582">
        <v>129689</v>
      </c>
      <c r="I52" s="541"/>
      <c r="J52" s="541">
        <v>679</v>
      </c>
      <c r="K52" s="582">
        <v>205</v>
      </c>
      <c r="L52" s="582">
        <v>139400</v>
      </c>
      <c r="M52" s="541"/>
      <c r="N52" s="541">
        <v>680</v>
      </c>
      <c r="O52" s="582">
        <v>267</v>
      </c>
      <c r="P52" s="582">
        <v>182361</v>
      </c>
      <c r="Q52" s="546"/>
      <c r="R52" s="583">
        <v>683</v>
      </c>
    </row>
    <row r="53" spans="1:18" ht="14.45" customHeight="1" x14ac:dyDescent="0.2">
      <c r="A53" s="540" t="s">
        <v>1191</v>
      </c>
      <c r="B53" s="541" t="s">
        <v>1192</v>
      </c>
      <c r="C53" s="541" t="s">
        <v>478</v>
      </c>
      <c r="D53" s="541" t="s">
        <v>1193</v>
      </c>
      <c r="E53" s="541" t="s">
        <v>1288</v>
      </c>
      <c r="F53" s="541" t="s">
        <v>1289</v>
      </c>
      <c r="G53" s="582">
        <v>840</v>
      </c>
      <c r="H53" s="582">
        <v>401520</v>
      </c>
      <c r="I53" s="541"/>
      <c r="J53" s="541">
        <v>478</v>
      </c>
      <c r="K53" s="582">
        <v>619</v>
      </c>
      <c r="L53" s="582">
        <v>296501</v>
      </c>
      <c r="M53" s="541"/>
      <c r="N53" s="541">
        <v>479</v>
      </c>
      <c r="O53" s="582">
        <v>839</v>
      </c>
      <c r="P53" s="582">
        <v>404398</v>
      </c>
      <c r="Q53" s="546"/>
      <c r="R53" s="583">
        <v>482</v>
      </c>
    </row>
    <row r="54" spans="1:18" ht="14.45" customHeight="1" x14ac:dyDescent="0.2">
      <c r="A54" s="540" t="s">
        <v>1191</v>
      </c>
      <c r="B54" s="541" t="s">
        <v>1192</v>
      </c>
      <c r="C54" s="541" t="s">
        <v>478</v>
      </c>
      <c r="D54" s="541" t="s">
        <v>1193</v>
      </c>
      <c r="E54" s="541" t="s">
        <v>1290</v>
      </c>
      <c r="F54" s="541" t="s">
        <v>1291</v>
      </c>
      <c r="G54" s="582">
        <v>224</v>
      </c>
      <c r="H54" s="582">
        <v>65632</v>
      </c>
      <c r="I54" s="541"/>
      <c r="J54" s="541">
        <v>293</v>
      </c>
      <c r="K54" s="582">
        <v>251</v>
      </c>
      <c r="L54" s="582">
        <v>73794</v>
      </c>
      <c r="M54" s="541"/>
      <c r="N54" s="541">
        <v>294</v>
      </c>
      <c r="O54" s="582">
        <v>263</v>
      </c>
      <c r="P54" s="582">
        <v>78111</v>
      </c>
      <c r="Q54" s="546"/>
      <c r="R54" s="583">
        <v>297</v>
      </c>
    </row>
    <row r="55" spans="1:18" ht="14.45" customHeight="1" x14ac:dyDescent="0.2">
      <c r="A55" s="540" t="s">
        <v>1191</v>
      </c>
      <c r="B55" s="541" t="s">
        <v>1192</v>
      </c>
      <c r="C55" s="541" t="s">
        <v>478</v>
      </c>
      <c r="D55" s="541" t="s">
        <v>1193</v>
      </c>
      <c r="E55" s="541" t="s">
        <v>1292</v>
      </c>
      <c r="F55" s="541" t="s">
        <v>1293</v>
      </c>
      <c r="G55" s="582">
        <v>234</v>
      </c>
      <c r="H55" s="582">
        <v>188604</v>
      </c>
      <c r="I55" s="541"/>
      <c r="J55" s="541">
        <v>806</v>
      </c>
      <c r="K55" s="582">
        <v>265</v>
      </c>
      <c r="L55" s="582">
        <v>214120</v>
      </c>
      <c r="M55" s="541"/>
      <c r="N55" s="541">
        <v>808</v>
      </c>
      <c r="O55" s="582">
        <v>357</v>
      </c>
      <c r="P55" s="582">
        <v>289527</v>
      </c>
      <c r="Q55" s="546"/>
      <c r="R55" s="583">
        <v>811</v>
      </c>
    </row>
    <row r="56" spans="1:18" ht="14.45" customHeight="1" x14ac:dyDescent="0.2">
      <c r="A56" s="540" t="s">
        <v>1191</v>
      </c>
      <c r="B56" s="541" t="s">
        <v>1192</v>
      </c>
      <c r="C56" s="541" t="s">
        <v>478</v>
      </c>
      <c r="D56" s="541" t="s">
        <v>1193</v>
      </c>
      <c r="E56" s="541" t="s">
        <v>1294</v>
      </c>
      <c r="F56" s="541" t="s">
        <v>1295</v>
      </c>
      <c r="G56" s="582">
        <v>1603</v>
      </c>
      <c r="H56" s="582">
        <v>269304</v>
      </c>
      <c r="I56" s="541"/>
      <c r="J56" s="541">
        <v>168</v>
      </c>
      <c r="K56" s="582">
        <v>1130</v>
      </c>
      <c r="L56" s="582">
        <v>189840</v>
      </c>
      <c r="M56" s="541"/>
      <c r="N56" s="541">
        <v>168</v>
      </c>
      <c r="O56" s="582">
        <v>1433</v>
      </c>
      <c r="P56" s="582">
        <v>242177</v>
      </c>
      <c r="Q56" s="546"/>
      <c r="R56" s="583">
        <v>169</v>
      </c>
    </row>
    <row r="57" spans="1:18" ht="14.45" customHeight="1" x14ac:dyDescent="0.2">
      <c r="A57" s="540" t="s">
        <v>1191</v>
      </c>
      <c r="B57" s="541" t="s">
        <v>1192</v>
      </c>
      <c r="C57" s="541" t="s">
        <v>478</v>
      </c>
      <c r="D57" s="541" t="s">
        <v>1193</v>
      </c>
      <c r="E57" s="541" t="s">
        <v>1296</v>
      </c>
      <c r="F57" s="541" t="s">
        <v>1297</v>
      </c>
      <c r="G57" s="582">
        <v>134</v>
      </c>
      <c r="H57" s="582">
        <v>114570</v>
      </c>
      <c r="I57" s="541"/>
      <c r="J57" s="541">
        <v>855</v>
      </c>
      <c r="K57" s="582">
        <v>104</v>
      </c>
      <c r="L57" s="582">
        <v>88920</v>
      </c>
      <c r="M57" s="541"/>
      <c r="N57" s="541">
        <v>855</v>
      </c>
      <c r="O57" s="582">
        <v>239</v>
      </c>
      <c r="P57" s="582">
        <v>204823</v>
      </c>
      <c r="Q57" s="546"/>
      <c r="R57" s="583">
        <v>857</v>
      </c>
    </row>
    <row r="58" spans="1:18" ht="14.45" customHeight="1" x14ac:dyDescent="0.2">
      <c r="A58" s="540" t="s">
        <v>1191</v>
      </c>
      <c r="B58" s="541" t="s">
        <v>1192</v>
      </c>
      <c r="C58" s="541" t="s">
        <v>478</v>
      </c>
      <c r="D58" s="541" t="s">
        <v>1193</v>
      </c>
      <c r="E58" s="541" t="s">
        <v>1298</v>
      </c>
      <c r="F58" s="541" t="s">
        <v>1299</v>
      </c>
      <c r="G58" s="582">
        <v>127</v>
      </c>
      <c r="H58" s="582">
        <v>72898</v>
      </c>
      <c r="I58" s="541"/>
      <c r="J58" s="541">
        <v>574</v>
      </c>
      <c r="K58" s="582">
        <v>95</v>
      </c>
      <c r="L58" s="582">
        <v>54625</v>
      </c>
      <c r="M58" s="541"/>
      <c r="N58" s="541">
        <v>575</v>
      </c>
      <c r="O58" s="582">
        <v>154</v>
      </c>
      <c r="P58" s="582">
        <v>88704</v>
      </c>
      <c r="Q58" s="546"/>
      <c r="R58" s="583">
        <v>576</v>
      </c>
    </row>
    <row r="59" spans="1:18" ht="14.45" customHeight="1" x14ac:dyDescent="0.2">
      <c r="A59" s="540" t="s">
        <v>1191</v>
      </c>
      <c r="B59" s="541" t="s">
        <v>1192</v>
      </c>
      <c r="C59" s="541" t="s">
        <v>478</v>
      </c>
      <c r="D59" s="541" t="s">
        <v>1193</v>
      </c>
      <c r="E59" s="541" t="s">
        <v>1300</v>
      </c>
      <c r="F59" s="541" t="s">
        <v>1301</v>
      </c>
      <c r="G59" s="582">
        <v>365</v>
      </c>
      <c r="H59" s="582">
        <v>68620</v>
      </c>
      <c r="I59" s="541"/>
      <c r="J59" s="541">
        <v>188</v>
      </c>
      <c r="K59" s="582">
        <v>256</v>
      </c>
      <c r="L59" s="582">
        <v>48128</v>
      </c>
      <c r="M59" s="541"/>
      <c r="N59" s="541">
        <v>188</v>
      </c>
      <c r="O59" s="582">
        <v>275</v>
      </c>
      <c r="P59" s="582">
        <v>52250</v>
      </c>
      <c r="Q59" s="546"/>
      <c r="R59" s="583">
        <v>190</v>
      </c>
    </row>
    <row r="60" spans="1:18" ht="14.45" customHeight="1" x14ac:dyDescent="0.2">
      <c r="A60" s="540" t="s">
        <v>1191</v>
      </c>
      <c r="B60" s="541" t="s">
        <v>1192</v>
      </c>
      <c r="C60" s="541" t="s">
        <v>478</v>
      </c>
      <c r="D60" s="541" t="s">
        <v>1193</v>
      </c>
      <c r="E60" s="541" t="s">
        <v>1302</v>
      </c>
      <c r="F60" s="541" t="s">
        <v>1303</v>
      </c>
      <c r="G60" s="582">
        <v>6536</v>
      </c>
      <c r="H60" s="582">
        <v>3764736</v>
      </c>
      <c r="I60" s="541"/>
      <c r="J60" s="541">
        <v>576</v>
      </c>
      <c r="K60" s="582">
        <v>4857</v>
      </c>
      <c r="L60" s="582">
        <v>2797632</v>
      </c>
      <c r="M60" s="541"/>
      <c r="N60" s="541">
        <v>576</v>
      </c>
      <c r="O60" s="582">
        <v>5783</v>
      </c>
      <c r="P60" s="582">
        <v>3342574</v>
      </c>
      <c r="Q60" s="546"/>
      <c r="R60" s="583">
        <v>578</v>
      </c>
    </row>
    <row r="61" spans="1:18" ht="14.45" customHeight="1" x14ac:dyDescent="0.2">
      <c r="A61" s="540" t="s">
        <v>1191</v>
      </c>
      <c r="B61" s="541" t="s">
        <v>1192</v>
      </c>
      <c r="C61" s="541" t="s">
        <v>478</v>
      </c>
      <c r="D61" s="541" t="s">
        <v>1193</v>
      </c>
      <c r="E61" s="541" t="s">
        <v>1304</v>
      </c>
      <c r="F61" s="541" t="s">
        <v>1305</v>
      </c>
      <c r="G61" s="582">
        <v>219</v>
      </c>
      <c r="H61" s="582">
        <v>306600</v>
      </c>
      <c r="I61" s="541"/>
      <c r="J61" s="541">
        <v>1400</v>
      </c>
      <c r="K61" s="582">
        <v>211</v>
      </c>
      <c r="L61" s="582">
        <v>295611</v>
      </c>
      <c r="M61" s="541"/>
      <c r="N61" s="541">
        <v>1401</v>
      </c>
      <c r="O61" s="582">
        <v>197</v>
      </c>
      <c r="P61" s="582">
        <v>276588</v>
      </c>
      <c r="Q61" s="546"/>
      <c r="R61" s="583">
        <v>1404</v>
      </c>
    </row>
    <row r="62" spans="1:18" ht="14.45" customHeight="1" x14ac:dyDescent="0.2">
      <c r="A62" s="540" t="s">
        <v>1191</v>
      </c>
      <c r="B62" s="541" t="s">
        <v>1192</v>
      </c>
      <c r="C62" s="541" t="s">
        <v>478</v>
      </c>
      <c r="D62" s="541" t="s">
        <v>1193</v>
      </c>
      <c r="E62" s="541" t="s">
        <v>1306</v>
      </c>
      <c r="F62" s="541" t="s">
        <v>1307</v>
      </c>
      <c r="G62" s="582">
        <v>11</v>
      </c>
      <c r="H62" s="582">
        <v>11253</v>
      </c>
      <c r="I62" s="541"/>
      <c r="J62" s="541">
        <v>1023</v>
      </c>
      <c r="K62" s="582">
        <v>8</v>
      </c>
      <c r="L62" s="582">
        <v>8192</v>
      </c>
      <c r="M62" s="541"/>
      <c r="N62" s="541">
        <v>1024</v>
      </c>
      <c r="O62" s="582">
        <v>11</v>
      </c>
      <c r="P62" s="582">
        <v>11319</v>
      </c>
      <c r="Q62" s="546"/>
      <c r="R62" s="583">
        <v>1029</v>
      </c>
    </row>
    <row r="63" spans="1:18" ht="14.45" customHeight="1" x14ac:dyDescent="0.2">
      <c r="A63" s="540" t="s">
        <v>1191</v>
      </c>
      <c r="B63" s="541" t="s">
        <v>1192</v>
      </c>
      <c r="C63" s="541" t="s">
        <v>478</v>
      </c>
      <c r="D63" s="541" t="s">
        <v>1193</v>
      </c>
      <c r="E63" s="541" t="s">
        <v>1308</v>
      </c>
      <c r="F63" s="541" t="s">
        <v>1309</v>
      </c>
      <c r="G63" s="582">
        <v>171</v>
      </c>
      <c r="H63" s="582">
        <v>32490</v>
      </c>
      <c r="I63" s="541"/>
      <c r="J63" s="541">
        <v>190</v>
      </c>
      <c r="K63" s="582">
        <v>116</v>
      </c>
      <c r="L63" s="582">
        <v>22040</v>
      </c>
      <c r="M63" s="541"/>
      <c r="N63" s="541">
        <v>190</v>
      </c>
      <c r="O63" s="582">
        <v>130</v>
      </c>
      <c r="P63" s="582">
        <v>24830</v>
      </c>
      <c r="Q63" s="546"/>
      <c r="R63" s="583">
        <v>191</v>
      </c>
    </row>
    <row r="64" spans="1:18" ht="14.45" customHeight="1" x14ac:dyDescent="0.2">
      <c r="A64" s="540" t="s">
        <v>1191</v>
      </c>
      <c r="B64" s="541" t="s">
        <v>1192</v>
      </c>
      <c r="C64" s="541" t="s">
        <v>478</v>
      </c>
      <c r="D64" s="541" t="s">
        <v>1193</v>
      </c>
      <c r="E64" s="541" t="s">
        <v>1310</v>
      </c>
      <c r="F64" s="541" t="s">
        <v>1311</v>
      </c>
      <c r="G64" s="582">
        <v>234</v>
      </c>
      <c r="H64" s="582">
        <v>188604</v>
      </c>
      <c r="I64" s="541"/>
      <c r="J64" s="541">
        <v>806</v>
      </c>
      <c r="K64" s="582">
        <v>265</v>
      </c>
      <c r="L64" s="582">
        <v>214120</v>
      </c>
      <c r="M64" s="541"/>
      <c r="N64" s="541">
        <v>808</v>
      </c>
      <c r="O64" s="582">
        <v>357</v>
      </c>
      <c r="P64" s="582">
        <v>289527</v>
      </c>
      <c r="Q64" s="546"/>
      <c r="R64" s="583">
        <v>811</v>
      </c>
    </row>
    <row r="65" spans="1:18" ht="14.45" customHeight="1" x14ac:dyDescent="0.2">
      <c r="A65" s="540" t="s">
        <v>1191</v>
      </c>
      <c r="B65" s="541" t="s">
        <v>1192</v>
      </c>
      <c r="C65" s="541" t="s">
        <v>478</v>
      </c>
      <c r="D65" s="541" t="s">
        <v>1193</v>
      </c>
      <c r="E65" s="541" t="s">
        <v>1312</v>
      </c>
      <c r="F65" s="541" t="s">
        <v>1313</v>
      </c>
      <c r="G65" s="582"/>
      <c r="H65" s="582"/>
      <c r="I65" s="541"/>
      <c r="J65" s="541"/>
      <c r="K65" s="582">
        <v>1</v>
      </c>
      <c r="L65" s="582">
        <v>350</v>
      </c>
      <c r="M65" s="541"/>
      <c r="N65" s="541">
        <v>350</v>
      </c>
      <c r="O65" s="582"/>
      <c r="P65" s="582"/>
      <c r="Q65" s="546"/>
      <c r="R65" s="583"/>
    </row>
    <row r="66" spans="1:18" ht="14.45" customHeight="1" x14ac:dyDescent="0.2">
      <c r="A66" s="540" t="s">
        <v>1191</v>
      </c>
      <c r="B66" s="541" t="s">
        <v>1192</v>
      </c>
      <c r="C66" s="541" t="s">
        <v>478</v>
      </c>
      <c r="D66" s="541" t="s">
        <v>1193</v>
      </c>
      <c r="E66" s="541" t="s">
        <v>1314</v>
      </c>
      <c r="F66" s="541" t="s">
        <v>1315</v>
      </c>
      <c r="G66" s="582">
        <v>10</v>
      </c>
      <c r="H66" s="582">
        <v>2620</v>
      </c>
      <c r="I66" s="541"/>
      <c r="J66" s="541">
        <v>262</v>
      </c>
      <c r="K66" s="582">
        <v>8</v>
      </c>
      <c r="L66" s="582">
        <v>2104</v>
      </c>
      <c r="M66" s="541"/>
      <c r="N66" s="541">
        <v>263</v>
      </c>
      <c r="O66" s="582">
        <v>20</v>
      </c>
      <c r="P66" s="582">
        <v>5320</v>
      </c>
      <c r="Q66" s="546"/>
      <c r="R66" s="583">
        <v>266</v>
      </c>
    </row>
    <row r="67" spans="1:18" ht="14.45" customHeight="1" x14ac:dyDescent="0.2">
      <c r="A67" s="540" t="s">
        <v>1191</v>
      </c>
      <c r="B67" s="541" t="s">
        <v>1192</v>
      </c>
      <c r="C67" s="541" t="s">
        <v>478</v>
      </c>
      <c r="D67" s="541" t="s">
        <v>1193</v>
      </c>
      <c r="E67" s="541" t="s">
        <v>1316</v>
      </c>
      <c r="F67" s="541" t="s">
        <v>1317</v>
      </c>
      <c r="G67" s="582">
        <v>40</v>
      </c>
      <c r="H67" s="582">
        <v>164080</v>
      </c>
      <c r="I67" s="541"/>
      <c r="J67" s="541">
        <v>4102</v>
      </c>
      <c r="K67" s="582">
        <v>49</v>
      </c>
      <c r="L67" s="582">
        <v>201586</v>
      </c>
      <c r="M67" s="541"/>
      <c r="N67" s="541">
        <v>4114</v>
      </c>
      <c r="O67" s="582">
        <v>30</v>
      </c>
      <c r="P67" s="582">
        <v>124560</v>
      </c>
      <c r="Q67" s="546"/>
      <c r="R67" s="583">
        <v>4152</v>
      </c>
    </row>
    <row r="68" spans="1:18" ht="14.45" customHeight="1" x14ac:dyDescent="0.2">
      <c r="A68" s="540" t="s">
        <v>1191</v>
      </c>
      <c r="B68" s="541" t="s">
        <v>1192</v>
      </c>
      <c r="C68" s="541" t="s">
        <v>478</v>
      </c>
      <c r="D68" s="541" t="s">
        <v>1193</v>
      </c>
      <c r="E68" s="541" t="s">
        <v>1318</v>
      </c>
      <c r="F68" s="541" t="s">
        <v>1319</v>
      </c>
      <c r="G68" s="582">
        <v>7</v>
      </c>
      <c r="H68" s="582">
        <v>24381</v>
      </c>
      <c r="I68" s="541"/>
      <c r="J68" s="541">
        <v>3483</v>
      </c>
      <c r="K68" s="582">
        <v>17</v>
      </c>
      <c r="L68" s="582">
        <v>59500</v>
      </c>
      <c r="M68" s="541"/>
      <c r="N68" s="541">
        <v>3500</v>
      </c>
      <c r="O68" s="582">
        <v>9</v>
      </c>
      <c r="P68" s="582">
        <v>32238</v>
      </c>
      <c r="Q68" s="546"/>
      <c r="R68" s="583">
        <v>3582</v>
      </c>
    </row>
    <row r="69" spans="1:18" ht="14.45" customHeight="1" x14ac:dyDescent="0.2">
      <c r="A69" s="540" t="s">
        <v>1191</v>
      </c>
      <c r="B69" s="541" t="s">
        <v>1192</v>
      </c>
      <c r="C69" s="541" t="s">
        <v>478</v>
      </c>
      <c r="D69" s="541" t="s">
        <v>1193</v>
      </c>
      <c r="E69" s="541" t="s">
        <v>1320</v>
      </c>
      <c r="F69" s="541" t="s">
        <v>1321</v>
      </c>
      <c r="G69" s="582">
        <v>55</v>
      </c>
      <c r="H69" s="582">
        <v>13530</v>
      </c>
      <c r="I69" s="541"/>
      <c r="J69" s="541">
        <v>246</v>
      </c>
      <c r="K69" s="582">
        <v>39</v>
      </c>
      <c r="L69" s="582">
        <v>9672</v>
      </c>
      <c r="M69" s="541"/>
      <c r="N69" s="541">
        <v>248</v>
      </c>
      <c r="O69" s="582">
        <v>50</v>
      </c>
      <c r="P69" s="582">
        <v>12550</v>
      </c>
      <c r="Q69" s="546"/>
      <c r="R69" s="583">
        <v>251</v>
      </c>
    </row>
    <row r="70" spans="1:18" ht="14.45" customHeight="1" x14ac:dyDescent="0.2">
      <c r="A70" s="540" t="s">
        <v>1191</v>
      </c>
      <c r="B70" s="541" t="s">
        <v>1192</v>
      </c>
      <c r="C70" s="541" t="s">
        <v>478</v>
      </c>
      <c r="D70" s="541" t="s">
        <v>1193</v>
      </c>
      <c r="E70" s="541" t="s">
        <v>1322</v>
      </c>
      <c r="F70" s="541" t="s">
        <v>1323</v>
      </c>
      <c r="G70" s="582">
        <v>56</v>
      </c>
      <c r="H70" s="582">
        <v>23576</v>
      </c>
      <c r="I70" s="541"/>
      <c r="J70" s="541">
        <v>421</v>
      </c>
      <c r="K70" s="582">
        <v>39</v>
      </c>
      <c r="L70" s="582">
        <v>16458</v>
      </c>
      <c r="M70" s="541"/>
      <c r="N70" s="541">
        <v>422</v>
      </c>
      <c r="O70" s="582">
        <v>50</v>
      </c>
      <c r="P70" s="582">
        <v>21150</v>
      </c>
      <c r="Q70" s="546"/>
      <c r="R70" s="583">
        <v>423</v>
      </c>
    </row>
    <row r="71" spans="1:18" ht="14.45" customHeight="1" x14ac:dyDescent="0.2">
      <c r="A71" s="540" t="s">
        <v>1191</v>
      </c>
      <c r="B71" s="541" t="s">
        <v>1192</v>
      </c>
      <c r="C71" s="541" t="s">
        <v>478</v>
      </c>
      <c r="D71" s="541" t="s">
        <v>1193</v>
      </c>
      <c r="E71" s="541" t="s">
        <v>1324</v>
      </c>
      <c r="F71" s="541" t="s">
        <v>1325</v>
      </c>
      <c r="G71" s="582">
        <v>671</v>
      </c>
      <c r="H71" s="582">
        <v>5163345</v>
      </c>
      <c r="I71" s="541"/>
      <c r="J71" s="541">
        <v>7695</v>
      </c>
      <c r="K71" s="582">
        <v>133</v>
      </c>
      <c r="L71" s="582">
        <v>1025962</v>
      </c>
      <c r="M71" s="541"/>
      <c r="N71" s="541">
        <v>7714</v>
      </c>
      <c r="O71" s="582">
        <v>234</v>
      </c>
      <c r="P71" s="582">
        <v>1823796</v>
      </c>
      <c r="Q71" s="546"/>
      <c r="R71" s="583">
        <v>7794</v>
      </c>
    </row>
    <row r="72" spans="1:18" ht="14.45" customHeight="1" x14ac:dyDescent="0.2">
      <c r="A72" s="540" t="s">
        <v>1191</v>
      </c>
      <c r="B72" s="541" t="s">
        <v>1192</v>
      </c>
      <c r="C72" s="541" t="s">
        <v>478</v>
      </c>
      <c r="D72" s="541" t="s">
        <v>1193</v>
      </c>
      <c r="E72" s="541" t="s">
        <v>1326</v>
      </c>
      <c r="F72" s="541" t="s">
        <v>1327</v>
      </c>
      <c r="G72" s="582">
        <v>162</v>
      </c>
      <c r="H72" s="582">
        <v>2545830</v>
      </c>
      <c r="I72" s="541"/>
      <c r="J72" s="541">
        <v>15715</v>
      </c>
      <c r="K72" s="582">
        <v>121</v>
      </c>
      <c r="L72" s="582">
        <v>1903572</v>
      </c>
      <c r="M72" s="541"/>
      <c r="N72" s="541">
        <v>15732</v>
      </c>
      <c r="O72" s="582">
        <v>204</v>
      </c>
      <c r="P72" s="582">
        <v>3224832</v>
      </c>
      <c r="Q72" s="546"/>
      <c r="R72" s="583">
        <v>15808</v>
      </c>
    </row>
    <row r="73" spans="1:18" ht="14.45" customHeight="1" x14ac:dyDescent="0.2">
      <c r="A73" s="540" t="s">
        <v>1191</v>
      </c>
      <c r="B73" s="541" t="s">
        <v>1192</v>
      </c>
      <c r="C73" s="541" t="s">
        <v>478</v>
      </c>
      <c r="D73" s="541" t="s">
        <v>1193</v>
      </c>
      <c r="E73" s="541" t="s">
        <v>1328</v>
      </c>
      <c r="F73" s="541" t="s">
        <v>1329</v>
      </c>
      <c r="G73" s="582">
        <v>68</v>
      </c>
      <c r="H73" s="582">
        <v>161500</v>
      </c>
      <c r="I73" s="541"/>
      <c r="J73" s="541">
        <v>2375</v>
      </c>
      <c r="K73" s="582">
        <v>61</v>
      </c>
      <c r="L73" s="582">
        <v>145607</v>
      </c>
      <c r="M73" s="541"/>
      <c r="N73" s="541">
        <v>2387</v>
      </c>
      <c r="O73" s="582">
        <v>79</v>
      </c>
      <c r="P73" s="582">
        <v>191970</v>
      </c>
      <c r="Q73" s="546"/>
      <c r="R73" s="583">
        <v>2430</v>
      </c>
    </row>
    <row r="74" spans="1:18" ht="14.45" customHeight="1" x14ac:dyDescent="0.2">
      <c r="A74" s="540" t="s">
        <v>1191</v>
      </c>
      <c r="B74" s="541" t="s">
        <v>1192</v>
      </c>
      <c r="C74" s="541" t="s">
        <v>478</v>
      </c>
      <c r="D74" s="541" t="s">
        <v>1193</v>
      </c>
      <c r="E74" s="541" t="s">
        <v>1330</v>
      </c>
      <c r="F74" s="541" t="s">
        <v>1331</v>
      </c>
      <c r="G74" s="582">
        <v>34</v>
      </c>
      <c r="H74" s="582">
        <v>210290</v>
      </c>
      <c r="I74" s="541"/>
      <c r="J74" s="541">
        <v>6185</v>
      </c>
      <c r="K74" s="582">
        <v>32</v>
      </c>
      <c r="L74" s="582">
        <v>198304</v>
      </c>
      <c r="M74" s="541"/>
      <c r="N74" s="541">
        <v>6197</v>
      </c>
      <c r="O74" s="582">
        <v>44</v>
      </c>
      <c r="P74" s="582">
        <v>274560</v>
      </c>
      <c r="Q74" s="546"/>
      <c r="R74" s="583">
        <v>6240</v>
      </c>
    </row>
    <row r="75" spans="1:18" ht="14.45" customHeight="1" x14ac:dyDescent="0.2">
      <c r="A75" s="540" t="s">
        <v>1191</v>
      </c>
      <c r="B75" s="541" t="s">
        <v>1192</v>
      </c>
      <c r="C75" s="541" t="s">
        <v>478</v>
      </c>
      <c r="D75" s="541" t="s">
        <v>1193</v>
      </c>
      <c r="E75" s="541" t="s">
        <v>1332</v>
      </c>
      <c r="F75" s="541" t="s">
        <v>1333</v>
      </c>
      <c r="G75" s="582"/>
      <c r="H75" s="582"/>
      <c r="I75" s="541"/>
      <c r="J75" s="541"/>
      <c r="K75" s="582">
        <v>22</v>
      </c>
      <c r="L75" s="582">
        <v>15334</v>
      </c>
      <c r="M75" s="541"/>
      <c r="N75" s="541">
        <v>697</v>
      </c>
      <c r="O75" s="582">
        <v>81</v>
      </c>
      <c r="P75" s="582">
        <v>56700</v>
      </c>
      <c r="Q75" s="546"/>
      <c r="R75" s="583">
        <v>700</v>
      </c>
    </row>
    <row r="76" spans="1:18" ht="14.45" customHeight="1" x14ac:dyDescent="0.2">
      <c r="A76" s="540" t="s">
        <v>1191</v>
      </c>
      <c r="B76" s="541" t="s">
        <v>1192</v>
      </c>
      <c r="C76" s="541" t="s">
        <v>478</v>
      </c>
      <c r="D76" s="541" t="s">
        <v>1193</v>
      </c>
      <c r="E76" s="541" t="s">
        <v>1334</v>
      </c>
      <c r="F76" s="541" t="s">
        <v>1335</v>
      </c>
      <c r="G76" s="582"/>
      <c r="H76" s="582"/>
      <c r="I76" s="541"/>
      <c r="J76" s="541"/>
      <c r="K76" s="582">
        <v>107</v>
      </c>
      <c r="L76" s="582">
        <v>50076</v>
      </c>
      <c r="M76" s="541"/>
      <c r="N76" s="541">
        <v>468</v>
      </c>
      <c r="O76" s="582">
        <v>120</v>
      </c>
      <c r="P76" s="582">
        <v>56280</v>
      </c>
      <c r="Q76" s="546"/>
      <c r="R76" s="583">
        <v>469</v>
      </c>
    </row>
    <row r="77" spans="1:18" ht="14.45" customHeight="1" x14ac:dyDescent="0.2">
      <c r="A77" s="540" t="s">
        <v>1191</v>
      </c>
      <c r="B77" s="541" t="s">
        <v>1192</v>
      </c>
      <c r="C77" s="541" t="s">
        <v>1187</v>
      </c>
      <c r="D77" s="541" t="s">
        <v>1193</v>
      </c>
      <c r="E77" s="541" t="s">
        <v>1336</v>
      </c>
      <c r="F77" s="541" t="s">
        <v>1337</v>
      </c>
      <c r="G77" s="582">
        <v>256</v>
      </c>
      <c r="H77" s="582">
        <v>265984</v>
      </c>
      <c r="I77" s="541"/>
      <c r="J77" s="541">
        <v>1039</v>
      </c>
      <c r="K77" s="582">
        <v>228</v>
      </c>
      <c r="L77" s="582">
        <v>237120</v>
      </c>
      <c r="M77" s="541"/>
      <c r="N77" s="541">
        <v>1040</v>
      </c>
      <c r="O77" s="582">
        <v>158</v>
      </c>
      <c r="P77" s="582">
        <v>164636</v>
      </c>
      <c r="Q77" s="546"/>
      <c r="R77" s="583">
        <v>1042</v>
      </c>
    </row>
    <row r="78" spans="1:18" ht="14.45" customHeight="1" x14ac:dyDescent="0.2">
      <c r="A78" s="540" t="s">
        <v>1191</v>
      </c>
      <c r="B78" s="541" t="s">
        <v>1192</v>
      </c>
      <c r="C78" s="541" t="s">
        <v>1187</v>
      </c>
      <c r="D78" s="541" t="s">
        <v>1193</v>
      </c>
      <c r="E78" s="541" t="s">
        <v>1238</v>
      </c>
      <c r="F78" s="541" t="s">
        <v>1239</v>
      </c>
      <c r="G78" s="582">
        <v>128</v>
      </c>
      <c r="H78" s="582">
        <v>28544</v>
      </c>
      <c r="I78" s="541"/>
      <c r="J78" s="541">
        <v>223</v>
      </c>
      <c r="K78" s="582">
        <v>114</v>
      </c>
      <c r="L78" s="582">
        <v>25536</v>
      </c>
      <c r="M78" s="541"/>
      <c r="N78" s="541">
        <v>224</v>
      </c>
      <c r="O78" s="582">
        <v>79</v>
      </c>
      <c r="P78" s="582">
        <v>17933</v>
      </c>
      <c r="Q78" s="546"/>
      <c r="R78" s="583">
        <v>227</v>
      </c>
    </row>
    <row r="79" spans="1:18" ht="14.45" customHeight="1" x14ac:dyDescent="0.2">
      <c r="A79" s="540" t="s">
        <v>1191</v>
      </c>
      <c r="B79" s="541" t="s">
        <v>1338</v>
      </c>
      <c r="C79" s="541" t="s">
        <v>478</v>
      </c>
      <c r="D79" s="541" t="s">
        <v>1193</v>
      </c>
      <c r="E79" s="541" t="s">
        <v>1339</v>
      </c>
      <c r="F79" s="541" t="s">
        <v>1340</v>
      </c>
      <c r="G79" s="582"/>
      <c r="H79" s="582"/>
      <c r="I79" s="541"/>
      <c r="J79" s="541"/>
      <c r="K79" s="582"/>
      <c r="L79" s="582"/>
      <c r="M79" s="541"/>
      <c r="N79" s="541"/>
      <c r="O79" s="582">
        <v>23</v>
      </c>
      <c r="P79" s="582">
        <v>283475</v>
      </c>
      <c r="Q79" s="546"/>
      <c r="R79" s="583">
        <v>12325</v>
      </c>
    </row>
    <row r="80" spans="1:18" ht="14.45" customHeight="1" x14ac:dyDescent="0.2">
      <c r="A80" s="540" t="s">
        <v>1191</v>
      </c>
      <c r="B80" s="541" t="s">
        <v>1338</v>
      </c>
      <c r="C80" s="541" t="s">
        <v>478</v>
      </c>
      <c r="D80" s="541" t="s">
        <v>1193</v>
      </c>
      <c r="E80" s="541" t="s">
        <v>1341</v>
      </c>
      <c r="F80" s="541" t="s">
        <v>1342</v>
      </c>
      <c r="G80" s="582"/>
      <c r="H80" s="582"/>
      <c r="I80" s="541"/>
      <c r="J80" s="541"/>
      <c r="K80" s="582"/>
      <c r="L80" s="582"/>
      <c r="M80" s="541"/>
      <c r="N80" s="541"/>
      <c r="O80" s="582">
        <v>42</v>
      </c>
      <c r="P80" s="582">
        <v>13188</v>
      </c>
      <c r="Q80" s="546"/>
      <c r="R80" s="583">
        <v>314</v>
      </c>
    </row>
    <row r="81" spans="1:18" ht="14.45" customHeight="1" x14ac:dyDescent="0.2">
      <c r="A81" s="540" t="s">
        <v>1191</v>
      </c>
      <c r="B81" s="541" t="s">
        <v>1338</v>
      </c>
      <c r="C81" s="541" t="s">
        <v>478</v>
      </c>
      <c r="D81" s="541" t="s">
        <v>1193</v>
      </c>
      <c r="E81" s="541" t="s">
        <v>1343</v>
      </c>
      <c r="F81" s="541" t="s">
        <v>1344</v>
      </c>
      <c r="G81" s="582">
        <v>217</v>
      </c>
      <c r="H81" s="582">
        <v>2604</v>
      </c>
      <c r="I81" s="541"/>
      <c r="J81" s="541">
        <v>12</v>
      </c>
      <c r="K81" s="582">
        <v>136</v>
      </c>
      <c r="L81" s="582">
        <v>1632</v>
      </c>
      <c r="M81" s="541"/>
      <c r="N81" s="541">
        <v>12</v>
      </c>
      <c r="O81" s="582">
        <v>113</v>
      </c>
      <c r="P81" s="582">
        <v>1469</v>
      </c>
      <c r="Q81" s="546"/>
      <c r="R81" s="583">
        <v>13</v>
      </c>
    </row>
    <row r="82" spans="1:18" ht="14.45" customHeight="1" x14ac:dyDescent="0.2">
      <c r="A82" s="540" t="s">
        <v>1191</v>
      </c>
      <c r="B82" s="541" t="s">
        <v>1338</v>
      </c>
      <c r="C82" s="541" t="s">
        <v>478</v>
      </c>
      <c r="D82" s="541" t="s">
        <v>1193</v>
      </c>
      <c r="E82" s="541" t="s">
        <v>1345</v>
      </c>
      <c r="F82" s="541" t="s">
        <v>1346</v>
      </c>
      <c r="G82" s="582"/>
      <c r="H82" s="582"/>
      <c r="I82" s="541"/>
      <c r="J82" s="541"/>
      <c r="K82" s="582"/>
      <c r="L82" s="582"/>
      <c r="M82" s="541"/>
      <c r="N82" s="541"/>
      <c r="O82" s="582">
        <v>644</v>
      </c>
      <c r="P82" s="582">
        <v>6829620</v>
      </c>
      <c r="Q82" s="546"/>
      <c r="R82" s="583">
        <v>10605</v>
      </c>
    </row>
    <row r="83" spans="1:18" ht="14.45" customHeight="1" x14ac:dyDescent="0.2">
      <c r="A83" s="540" t="s">
        <v>1191</v>
      </c>
      <c r="B83" s="541" t="s">
        <v>1338</v>
      </c>
      <c r="C83" s="541" t="s">
        <v>478</v>
      </c>
      <c r="D83" s="541" t="s">
        <v>1193</v>
      </c>
      <c r="E83" s="541" t="s">
        <v>1347</v>
      </c>
      <c r="F83" s="541" t="s">
        <v>1348</v>
      </c>
      <c r="G83" s="582"/>
      <c r="H83" s="582"/>
      <c r="I83" s="541"/>
      <c r="J83" s="541"/>
      <c r="K83" s="582"/>
      <c r="L83" s="582"/>
      <c r="M83" s="541"/>
      <c r="N83" s="541"/>
      <c r="O83" s="582">
        <v>60</v>
      </c>
      <c r="P83" s="582">
        <v>716820</v>
      </c>
      <c r="Q83" s="546"/>
      <c r="R83" s="583">
        <v>11947</v>
      </c>
    </row>
    <row r="84" spans="1:18" ht="14.45" customHeight="1" x14ac:dyDescent="0.2">
      <c r="A84" s="540" t="s">
        <v>1191</v>
      </c>
      <c r="B84" s="541" t="s">
        <v>1338</v>
      </c>
      <c r="C84" s="541" t="s">
        <v>478</v>
      </c>
      <c r="D84" s="541" t="s">
        <v>1193</v>
      </c>
      <c r="E84" s="541" t="s">
        <v>1349</v>
      </c>
      <c r="F84" s="541" t="s">
        <v>1350</v>
      </c>
      <c r="G84" s="582"/>
      <c r="H84" s="582"/>
      <c r="I84" s="541"/>
      <c r="J84" s="541"/>
      <c r="K84" s="582"/>
      <c r="L84" s="582"/>
      <c r="M84" s="541"/>
      <c r="N84" s="541"/>
      <c r="O84" s="582">
        <v>386</v>
      </c>
      <c r="P84" s="582">
        <v>143206</v>
      </c>
      <c r="Q84" s="546"/>
      <c r="R84" s="583">
        <v>371</v>
      </c>
    </row>
    <row r="85" spans="1:18" ht="14.45" customHeight="1" x14ac:dyDescent="0.2">
      <c r="A85" s="540" t="s">
        <v>1191</v>
      </c>
      <c r="B85" s="541" t="s">
        <v>1338</v>
      </c>
      <c r="C85" s="541" t="s">
        <v>478</v>
      </c>
      <c r="D85" s="541" t="s">
        <v>1193</v>
      </c>
      <c r="E85" s="541" t="s">
        <v>1351</v>
      </c>
      <c r="F85" s="541" t="s">
        <v>1352</v>
      </c>
      <c r="G85" s="582"/>
      <c r="H85" s="582"/>
      <c r="I85" s="541"/>
      <c r="J85" s="541"/>
      <c r="K85" s="582"/>
      <c r="L85" s="582"/>
      <c r="M85" s="541"/>
      <c r="N85" s="541"/>
      <c r="O85" s="582">
        <v>4</v>
      </c>
      <c r="P85" s="582">
        <v>52172</v>
      </c>
      <c r="Q85" s="546"/>
      <c r="R85" s="583">
        <v>13043</v>
      </c>
    </row>
    <row r="86" spans="1:18" ht="14.45" customHeight="1" x14ac:dyDescent="0.2">
      <c r="A86" s="540" t="s">
        <v>1191</v>
      </c>
      <c r="B86" s="541" t="s">
        <v>1338</v>
      </c>
      <c r="C86" s="541" t="s">
        <v>478</v>
      </c>
      <c r="D86" s="541" t="s">
        <v>1193</v>
      </c>
      <c r="E86" s="541" t="s">
        <v>1353</v>
      </c>
      <c r="F86" s="541" t="s">
        <v>1354</v>
      </c>
      <c r="G86" s="582">
        <v>65</v>
      </c>
      <c r="H86" s="582">
        <v>39780</v>
      </c>
      <c r="I86" s="541"/>
      <c r="J86" s="541">
        <v>612</v>
      </c>
      <c r="K86" s="582">
        <v>51</v>
      </c>
      <c r="L86" s="582">
        <v>31365</v>
      </c>
      <c r="M86" s="541"/>
      <c r="N86" s="541">
        <v>615</v>
      </c>
      <c r="O86" s="582">
        <v>84</v>
      </c>
      <c r="P86" s="582">
        <v>53928</v>
      </c>
      <c r="Q86" s="546"/>
      <c r="R86" s="583">
        <v>642</v>
      </c>
    </row>
    <row r="87" spans="1:18" ht="14.45" customHeight="1" x14ac:dyDescent="0.2">
      <c r="A87" s="540" t="s">
        <v>1191</v>
      </c>
      <c r="B87" s="541" t="s">
        <v>1338</v>
      </c>
      <c r="C87" s="541" t="s">
        <v>478</v>
      </c>
      <c r="D87" s="541" t="s">
        <v>1193</v>
      </c>
      <c r="E87" s="541" t="s">
        <v>1355</v>
      </c>
      <c r="F87" s="541" t="s">
        <v>1356</v>
      </c>
      <c r="G87" s="582"/>
      <c r="H87" s="582"/>
      <c r="I87" s="541"/>
      <c r="J87" s="541"/>
      <c r="K87" s="582"/>
      <c r="L87" s="582"/>
      <c r="M87" s="541"/>
      <c r="N87" s="541"/>
      <c r="O87" s="582">
        <v>1003</v>
      </c>
      <c r="P87" s="582">
        <v>1151444</v>
      </c>
      <c r="Q87" s="546"/>
      <c r="R87" s="583">
        <v>1148</v>
      </c>
    </row>
    <row r="88" spans="1:18" ht="14.45" customHeight="1" x14ac:dyDescent="0.2">
      <c r="A88" s="540" t="s">
        <v>1191</v>
      </c>
      <c r="B88" s="541" t="s">
        <v>1338</v>
      </c>
      <c r="C88" s="541" t="s">
        <v>478</v>
      </c>
      <c r="D88" s="541" t="s">
        <v>1193</v>
      </c>
      <c r="E88" s="541" t="s">
        <v>1357</v>
      </c>
      <c r="F88" s="541" t="s">
        <v>1358</v>
      </c>
      <c r="G88" s="582"/>
      <c r="H88" s="582"/>
      <c r="I88" s="541"/>
      <c r="J88" s="541"/>
      <c r="K88" s="582"/>
      <c r="L88" s="582"/>
      <c r="M88" s="541"/>
      <c r="N88" s="541"/>
      <c r="O88" s="582">
        <v>12</v>
      </c>
      <c r="P88" s="582">
        <v>91344</v>
      </c>
      <c r="Q88" s="546"/>
      <c r="R88" s="583">
        <v>7612</v>
      </c>
    </row>
    <row r="89" spans="1:18" ht="14.45" customHeight="1" x14ac:dyDescent="0.2">
      <c r="A89" s="540" t="s">
        <v>1191</v>
      </c>
      <c r="B89" s="541" t="s">
        <v>1338</v>
      </c>
      <c r="C89" s="541" t="s">
        <v>478</v>
      </c>
      <c r="D89" s="541" t="s">
        <v>1193</v>
      </c>
      <c r="E89" s="541" t="s">
        <v>1359</v>
      </c>
      <c r="F89" s="541" t="s">
        <v>1360</v>
      </c>
      <c r="G89" s="582"/>
      <c r="H89" s="582"/>
      <c r="I89" s="541"/>
      <c r="J89" s="541"/>
      <c r="K89" s="582"/>
      <c r="L89" s="582"/>
      <c r="M89" s="541"/>
      <c r="N89" s="541"/>
      <c r="O89" s="582">
        <v>9</v>
      </c>
      <c r="P89" s="582">
        <v>21834</v>
      </c>
      <c r="Q89" s="546"/>
      <c r="R89" s="583">
        <v>2426</v>
      </c>
    </row>
    <row r="90" spans="1:18" ht="14.45" customHeight="1" x14ac:dyDescent="0.2">
      <c r="A90" s="540" t="s">
        <v>1191</v>
      </c>
      <c r="B90" s="541" t="s">
        <v>1338</v>
      </c>
      <c r="C90" s="541" t="s">
        <v>478</v>
      </c>
      <c r="D90" s="541" t="s">
        <v>1193</v>
      </c>
      <c r="E90" s="541" t="s">
        <v>1361</v>
      </c>
      <c r="F90" s="541" t="s">
        <v>1362</v>
      </c>
      <c r="G90" s="582"/>
      <c r="H90" s="582"/>
      <c r="I90" s="541"/>
      <c r="J90" s="541"/>
      <c r="K90" s="582"/>
      <c r="L90" s="582"/>
      <c r="M90" s="541"/>
      <c r="N90" s="541"/>
      <c r="O90" s="582">
        <v>188</v>
      </c>
      <c r="P90" s="582">
        <v>1670756</v>
      </c>
      <c r="Q90" s="546"/>
      <c r="R90" s="583">
        <v>8887</v>
      </c>
    </row>
    <row r="91" spans="1:18" ht="14.45" customHeight="1" x14ac:dyDescent="0.2">
      <c r="A91" s="540" t="s">
        <v>1191</v>
      </c>
      <c r="B91" s="541" t="s">
        <v>1338</v>
      </c>
      <c r="C91" s="541" t="s">
        <v>478</v>
      </c>
      <c r="D91" s="541" t="s">
        <v>1193</v>
      </c>
      <c r="E91" s="541" t="s">
        <v>1363</v>
      </c>
      <c r="F91" s="541" t="s">
        <v>1364</v>
      </c>
      <c r="G91" s="582"/>
      <c r="H91" s="582"/>
      <c r="I91" s="541"/>
      <c r="J91" s="541"/>
      <c r="K91" s="582"/>
      <c r="L91" s="582"/>
      <c r="M91" s="541"/>
      <c r="N91" s="541"/>
      <c r="O91" s="582">
        <v>105</v>
      </c>
      <c r="P91" s="582">
        <v>169050</v>
      </c>
      <c r="Q91" s="546"/>
      <c r="R91" s="583">
        <v>1610</v>
      </c>
    </row>
    <row r="92" spans="1:18" ht="14.45" customHeight="1" x14ac:dyDescent="0.2">
      <c r="A92" s="540" t="s">
        <v>1191</v>
      </c>
      <c r="B92" s="541" t="s">
        <v>1338</v>
      </c>
      <c r="C92" s="541" t="s">
        <v>478</v>
      </c>
      <c r="D92" s="541" t="s">
        <v>1193</v>
      </c>
      <c r="E92" s="541" t="s">
        <v>1365</v>
      </c>
      <c r="F92" s="541" t="s">
        <v>1366</v>
      </c>
      <c r="G92" s="582"/>
      <c r="H92" s="582"/>
      <c r="I92" s="541"/>
      <c r="J92" s="541"/>
      <c r="K92" s="582"/>
      <c r="L92" s="582"/>
      <c r="M92" s="541"/>
      <c r="N92" s="541"/>
      <c r="O92" s="582">
        <v>607</v>
      </c>
      <c r="P92" s="582">
        <v>1013690</v>
      </c>
      <c r="Q92" s="546"/>
      <c r="R92" s="583">
        <v>1670</v>
      </c>
    </row>
    <row r="93" spans="1:18" ht="14.45" customHeight="1" x14ac:dyDescent="0.2">
      <c r="A93" s="540" t="s">
        <v>1191</v>
      </c>
      <c r="B93" s="541" t="s">
        <v>1338</v>
      </c>
      <c r="C93" s="541" t="s">
        <v>478</v>
      </c>
      <c r="D93" s="541" t="s">
        <v>1193</v>
      </c>
      <c r="E93" s="541" t="s">
        <v>1367</v>
      </c>
      <c r="F93" s="541" t="s">
        <v>1368</v>
      </c>
      <c r="G93" s="582"/>
      <c r="H93" s="582"/>
      <c r="I93" s="541"/>
      <c r="J93" s="541"/>
      <c r="K93" s="582"/>
      <c r="L93" s="582"/>
      <c r="M93" s="541"/>
      <c r="N93" s="541"/>
      <c r="O93" s="582">
        <v>185</v>
      </c>
      <c r="P93" s="582">
        <v>717245</v>
      </c>
      <c r="Q93" s="546"/>
      <c r="R93" s="583">
        <v>3877</v>
      </c>
    </row>
    <row r="94" spans="1:18" ht="14.45" customHeight="1" x14ac:dyDescent="0.2">
      <c r="A94" s="540" t="s">
        <v>1191</v>
      </c>
      <c r="B94" s="541" t="s">
        <v>1338</v>
      </c>
      <c r="C94" s="541" t="s">
        <v>478</v>
      </c>
      <c r="D94" s="541" t="s">
        <v>1193</v>
      </c>
      <c r="E94" s="541" t="s">
        <v>1369</v>
      </c>
      <c r="F94" s="541" t="s">
        <v>1370</v>
      </c>
      <c r="G94" s="582"/>
      <c r="H94" s="582"/>
      <c r="I94" s="541"/>
      <c r="J94" s="541"/>
      <c r="K94" s="582"/>
      <c r="L94" s="582"/>
      <c r="M94" s="541"/>
      <c r="N94" s="541"/>
      <c r="O94" s="582">
        <v>105</v>
      </c>
      <c r="P94" s="582">
        <v>169050</v>
      </c>
      <c r="Q94" s="546"/>
      <c r="R94" s="583">
        <v>1610</v>
      </c>
    </row>
    <row r="95" spans="1:18" ht="14.45" customHeight="1" x14ac:dyDescent="0.2">
      <c r="A95" s="540" t="s">
        <v>1191</v>
      </c>
      <c r="B95" s="541" t="s">
        <v>1338</v>
      </c>
      <c r="C95" s="541" t="s">
        <v>478</v>
      </c>
      <c r="D95" s="541" t="s">
        <v>1193</v>
      </c>
      <c r="E95" s="541" t="s">
        <v>1371</v>
      </c>
      <c r="F95" s="541" t="s">
        <v>1372</v>
      </c>
      <c r="G95" s="582"/>
      <c r="H95" s="582"/>
      <c r="I95" s="541"/>
      <c r="J95" s="541"/>
      <c r="K95" s="582"/>
      <c r="L95" s="582"/>
      <c r="M95" s="541"/>
      <c r="N95" s="541"/>
      <c r="O95" s="582">
        <v>20</v>
      </c>
      <c r="P95" s="582">
        <v>809780</v>
      </c>
      <c r="Q95" s="546"/>
      <c r="R95" s="583">
        <v>40489</v>
      </c>
    </row>
    <row r="96" spans="1:18" ht="14.45" customHeight="1" x14ac:dyDescent="0.2">
      <c r="A96" s="540" t="s">
        <v>1191</v>
      </c>
      <c r="B96" s="541" t="s">
        <v>1338</v>
      </c>
      <c r="C96" s="541" t="s">
        <v>478</v>
      </c>
      <c r="D96" s="541" t="s">
        <v>1193</v>
      </c>
      <c r="E96" s="541" t="s">
        <v>1373</v>
      </c>
      <c r="F96" s="541" t="s">
        <v>1374</v>
      </c>
      <c r="G96" s="582">
        <v>775</v>
      </c>
      <c r="H96" s="582">
        <v>1859225</v>
      </c>
      <c r="I96" s="541"/>
      <c r="J96" s="541">
        <v>2399</v>
      </c>
      <c r="K96" s="582">
        <v>609</v>
      </c>
      <c r="L96" s="582">
        <v>1462818</v>
      </c>
      <c r="M96" s="541"/>
      <c r="N96" s="541">
        <v>2402</v>
      </c>
      <c r="O96" s="582">
        <v>665</v>
      </c>
      <c r="P96" s="582">
        <v>1613290</v>
      </c>
      <c r="Q96" s="546"/>
      <c r="R96" s="583">
        <v>2426</v>
      </c>
    </row>
    <row r="97" spans="1:18" ht="14.45" customHeight="1" x14ac:dyDescent="0.2">
      <c r="A97" s="540" t="s">
        <v>1191</v>
      </c>
      <c r="B97" s="541" t="s">
        <v>1338</v>
      </c>
      <c r="C97" s="541" t="s">
        <v>478</v>
      </c>
      <c r="D97" s="541" t="s">
        <v>1193</v>
      </c>
      <c r="E97" s="541" t="s">
        <v>1375</v>
      </c>
      <c r="F97" s="541" t="s">
        <v>1376</v>
      </c>
      <c r="G97" s="582"/>
      <c r="H97" s="582"/>
      <c r="I97" s="541"/>
      <c r="J97" s="541"/>
      <c r="K97" s="582"/>
      <c r="L97" s="582"/>
      <c r="M97" s="541"/>
      <c r="N97" s="541"/>
      <c r="O97" s="582">
        <v>14</v>
      </c>
      <c r="P97" s="582">
        <v>15182.180000000002</v>
      </c>
      <c r="Q97" s="546"/>
      <c r="R97" s="583">
        <v>1084.4414285714288</v>
      </c>
    </row>
    <row r="98" spans="1:18" ht="14.45" customHeight="1" x14ac:dyDescent="0.2">
      <c r="A98" s="540" t="s">
        <v>1191</v>
      </c>
      <c r="B98" s="541" t="s">
        <v>1338</v>
      </c>
      <c r="C98" s="541" t="s">
        <v>478</v>
      </c>
      <c r="D98" s="541" t="s">
        <v>1193</v>
      </c>
      <c r="E98" s="541" t="s">
        <v>1377</v>
      </c>
      <c r="F98" s="541" t="s">
        <v>1378</v>
      </c>
      <c r="G98" s="582"/>
      <c r="H98" s="582"/>
      <c r="I98" s="541"/>
      <c r="J98" s="541"/>
      <c r="K98" s="582"/>
      <c r="L98" s="582"/>
      <c r="M98" s="541"/>
      <c r="N98" s="541"/>
      <c r="O98" s="582">
        <v>50</v>
      </c>
      <c r="P98" s="582">
        <v>1799150</v>
      </c>
      <c r="Q98" s="546"/>
      <c r="R98" s="583">
        <v>35983</v>
      </c>
    </row>
    <row r="99" spans="1:18" ht="14.45" customHeight="1" thickBot="1" x14ac:dyDescent="0.25">
      <c r="A99" s="548" t="s">
        <v>1191</v>
      </c>
      <c r="B99" s="549" t="s">
        <v>1338</v>
      </c>
      <c r="C99" s="549" t="s">
        <v>478</v>
      </c>
      <c r="D99" s="549" t="s">
        <v>1193</v>
      </c>
      <c r="E99" s="549" t="s">
        <v>1379</v>
      </c>
      <c r="F99" s="549" t="s">
        <v>1380</v>
      </c>
      <c r="G99" s="563"/>
      <c r="H99" s="563"/>
      <c r="I99" s="549"/>
      <c r="J99" s="549"/>
      <c r="K99" s="563"/>
      <c r="L99" s="563"/>
      <c r="M99" s="549"/>
      <c r="N99" s="549"/>
      <c r="O99" s="563">
        <v>13</v>
      </c>
      <c r="P99" s="563">
        <v>66458.880000000005</v>
      </c>
      <c r="Q99" s="554"/>
      <c r="R99" s="564">
        <v>5112.2215384615392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4D4D5E8-F8AF-4654-B5CA-183C1845DEB5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1382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265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46819</v>
      </c>
      <c r="I3" s="103">
        <f t="shared" si="0"/>
        <v>27238510</v>
      </c>
      <c r="J3" s="74"/>
      <c r="K3" s="74"/>
      <c r="L3" s="103">
        <f t="shared" si="0"/>
        <v>36734</v>
      </c>
      <c r="M3" s="103">
        <f t="shared" si="0"/>
        <v>18742711</v>
      </c>
      <c r="N3" s="74"/>
      <c r="O3" s="74"/>
      <c r="P3" s="103">
        <f t="shared" si="0"/>
        <v>55213</v>
      </c>
      <c r="Q3" s="103">
        <f t="shared" si="0"/>
        <v>42113184.060000002</v>
      </c>
      <c r="R3" s="75">
        <f>IF(M3=0,0,Q3/M3)</f>
        <v>2.2469099619580115</v>
      </c>
      <c r="S3" s="104">
        <f>IF(P3=0,0,Q3/P3)</f>
        <v>762.74037020266974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5" t="s">
        <v>134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0"/>
      <c r="B5" s="610"/>
      <c r="C5" s="611"/>
      <c r="D5" s="620"/>
      <c r="E5" s="612"/>
      <c r="F5" s="613"/>
      <c r="G5" s="614"/>
      <c r="H5" s="615" t="s">
        <v>71</v>
      </c>
      <c r="I5" s="616" t="s">
        <v>14</v>
      </c>
      <c r="J5" s="617"/>
      <c r="K5" s="617"/>
      <c r="L5" s="615" t="s">
        <v>71</v>
      </c>
      <c r="M5" s="616" t="s">
        <v>14</v>
      </c>
      <c r="N5" s="617"/>
      <c r="O5" s="617"/>
      <c r="P5" s="615" t="s">
        <v>71</v>
      </c>
      <c r="Q5" s="616" t="s">
        <v>14</v>
      </c>
      <c r="R5" s="618"/>
      <c r="S5" s="619"/>
    </row>
    <row r="6" spans="1:19" ht="14.45" customHeight="1" x14ac:dyDescent="0.2">
      <c r="A6" s="533" t="s">
        <v>1191</v>
      </c>
      <c r="B6" s="534" t="s">
        <v>1192</v>
      </c>
      <c r="C6" s="534" t="s">
        <v>478</v>
      </c>
      <c r="D6" s="534" t="s">
        <v>1186</v>
      </c>
      <c r="E6" s="534" t="s">
        <v>1193</v>
      </c>
      <c r="F6" s="534" t="s">
        <v>1194</v>
      </c>
      <c r="G6" s="534" t="s">
        <v>1195</v>
      </c>
      <c r="H6" s="116"/>
      <c r="I6" s="116"/>
      <c r="J6" s="534"/>
      <c r="K6" s="534"/>
      <c r="L6" s="116"/>
      <c r="M6" s="116"/>
      <c r="N6" s="534"/>
      <c r="O6" s="534"/>
      <c r="P6" s="116">
        <v>4</v>
      </c>
      <c r="Q6" s="116">
        <v>288</v>
      </c>
      <c r="R6" s="539"/>
      <c r="S6" s="562">
        <v>72</v>
      </c>
    </row>
    <row r="7" spans="1:19" ht="14.45" customHeight="1" x14ac:dyDescent="0.2">
      <c r="A7" s="540" t="s">
        <v>1191</v>
      </c>
      <c r="B7" s="541" t="s">
        <v>1192</v>
      </c>
      <c r="C7" s="541" t="s">
        <v>478</v>
      </c>
      <c r="D7" s="541" t="s">
        <v>1186</v>
      </c>
      <c r="E7" s="541" t="s">
        <v>1193</v>
      </c>
      <c r="F7" s="541" t="s">
        <v>1196</v>
      </c>
      <c r="G7" s="541" t="s">
        <v>1197</v>
      </c>
      <c r="H7" s="582">
        <v>163</v>
      </c>
      <c r="I7" s="582">
        <v>242218</v>
      </c>
      <c r="J7" s="541"/>
      <c r="K7" s="541">
        <v>1486</v>
      </c>
      <c r="L7" s="582">
        <v>162</v>
      </c>
      <c r="M7" s="582">
        <v>241056</v>
      </c>
      <c r="N7" s="541"/>
      <c r="O7" s="541">
        <v>1488</v>
      </c>
      <c r="P7" s="582">
        <v>274</v>
      </c>
      <c r="Q7" s="582">
        <v>409082</v>
      </c>
      <c r="R7" s="546"/>
      <c r="S7" s="583">
        <v>1493</v>
      </c>
    </row>
    <row r="8" spans="1:19" ht="14.45" customHeight="1" x14ac:dyDescent="0.2">
      <c r="A8" s="540" t="s">
        <v>1191</v>
      </c>
      <c r="B8" s="541" t="s">
        <v>1192</v>
      </c>
      <c r="C8" s="541" t="s">
        <v>478</v>
      </c>
      <c r="D8" s="541" t="s">
        <v>1186</v>
      </c>
      <c r="E8" s="541" t="s">
        <v>1193</v>
      </c>
      <c r="F8" s="541" t="s">
        <v>1198</v>
      </c>
      <c r="G8" s="541" t="s">
        <v>1199</v>
      </c>
      <c r="H8" s="582">
        <v>40</v>
      </c>
      <c r="I8" s="582">
        <v>157080</v>
      </c>
      <c r="J8" s="541"/>
      <c r="K8" s="541">
        <v>3927</v>
      </c>
      <c r="L8" s="582">
        <v>16</v>
      </c>
      <c r="M8" s="582">
        <v>62976</v>
      </c>
      <c r="N8" s="541"/>
      <c r="O8" s="541">
        <v>3936</v>
      </c>
      <c r="P8" s="582">
        <v>24</v>
      </c>
      <c r="Q8" s="582">
        <v>95544</v>
      </c>
      <c r="R8" s="546"/>
      <c r="S8" s="583">
        <v>3981</v>
      </c>
    </row>
    <row r="9" spans="1:19" ht="14.45" customHeight="1" x14ac:dyDescent="0.2">
      <c r="A9" s="540" t="s">
        <v>1191</v>
      </c>
      <c r="B9" s="541" t="s">
        <v>1192</v>
      </c>
      <c r="C9" s="541" t="s">
        <v>478</v>
      </c>
      <c r="D9" s="541" t="s">
        <v>1186</v>
      </c>
      <c r="E9" s="541" t="s">
        <v>1193</v>
      </c>
      <c r="F9" s="541" t="s">
        <v>1200</v>
      </c>
      <c r="G9" s="541" t="s">
        <v>1201</v>
      </c>
      <c r="H9" s="582">
        <v>148</v>
      </c>
      <c r="I9" s="582">
        <v>97828</v>
      </c>
      <c r="J9" s="541"/>
      <c r="K9" s="541">
        <v>661</v>
      </c>
      <c r="L9" s="582">
        <v>98</v>
      </c>
      <c r="M9" s="582">
        <v>64974</v>
      </c>
      <c r="N9" s="541"/>
      <c r="O9" s="541">
        <v>663</v>
      </c>
      <c r="P9" s="582">
        <v>128</v>
      </c>
      <c r="Q9" s="582">
        <v>85632</v>
      </c>
      <c r="R9" s="546"/>
      <c r="S9" s="583">
        <v>669</v>
      </c>
    </row>
    <row r="10" spans="1:19" ht="14.45" customHeight="1" x14ac:dyDescent="0.2">
      <c r="A10" s="540" t="s">
        <v>1191</v>
      </c>
      <c r="B10" s="541" t="s">
        <v>1192</v>
      </c>
      <c r="C10" s="541" t="s">
        <v>478</v>
      </c>
      <c r="D10" s="541" t="s">
        <v>1186</v>
      </c>
      <c r="E10" s="541" t="s">
        <v>1193</v>
      </c>
      <c r="F10" s="541" t="s">
        <v>1202</v>
      </c>
      <c r="G10" s="541" t="s">
        <v>1203</v>
      </c>
      <c r="H10" s="582">
        <v>20</v>
      </c>
      <c r="I10" s="582">
        <v>21000</v>
      </c>
      <c r="J10" s="541"/>
      <c r="K10" s="541">
        <v>1050</v>
      </c>
      <c r="L10" s="582">
        <v>19</v>
      </c>
      <c r="M10" s="582">
        <v>20216</v>
      </c>
      <c r="N10" s="541"/>
      <c r="O10" s="541">
        <v>1064</v>
      </c>
      <c r="P10" s="582">
        <v>8</v>
      </c>
      <c r="Q10" s="582">
        <v>8752</v>
      </c>
      <c r="R10" s="546"/>
      <c r="S10" s="583">
        <v>1094</v>
      </c>
    </row>
    <row r="11" spans="1:19" ht="14.45" customHeight="1" x14ac:dyDescent="0.2">
      <c r="A11" s="540" t="s">
        <v>1191</v>
      </c>
      <c r="B11" s="541" t="s">
        <v>1192</v>
      </c>
      <c r="C11" s="541" t="s">
        <v>478</v>
      </c>
      <c r="D11" s="541" t="s">
        <v>1186</v>
      </c>
      <c r="E11" s="541" t="s">
        <v>1193</v>
      </c>
      <c r="F11" s="541" t="s">
        <v>1204</v>
      </c>
      <c r="G11" s="541" t="s">
        <v>1205</v>
      </c>
      <c r="H11" s="582"/>
      <c r="I11" s="582"/>
      <c r="J11" s="541"/>
      <c r="K11" s="541"/>
      <c r="L11" s="582">
        <v>1</v>
      </c>
      <c r="M11" s="582">
        <v>1114</v>
      </c>
      <c r="N11" s="541"/>
      <c r="O11" s="541">
        <v>1114</v>
      </c>
      <c r="P11" s="582"/>
      <c r="Q11" s="582"/>
      <c r="R11" s="546"/>
      <c r="S11" s="583"/>
    </row>
    <row r="12" spans="1:19" ht="14.45" customHeight="1" x14ac:dyDescent="0.2">
      <c r="A12" s="540" t="s">
        <v>1191</v>
      </c>
      <c r="B12" s="541" t="s">
        <v>1192</v>
      </c>
      <c r="C12" s="541" t="s">
        <v>478</v>
      </c>
      <c r="D12" s="541" t="s">
        <v>1186</v>
      </c>
      <c r="E12" s="541" t="s">
        <v>1193</v>
      </c>
      <c r="F12" s="541" t="s">
        <v>1206</v>
      </c>
      <c r="G12" s="541" t="s">
        <v>1207</v>
      </c>
      <c r="H12" s="582">
        <v>203</v>
      </c>
      <c r="I12" s="582">
        <v>171738</v>
      </c>
      <c r="J12" s="541"/>
      <c r="K12" s="541">
        <v>846</v>
      </c>
      <c r="L12" s="582">
        <v>193</v>
      </c>
      <c r="M12" s="582">
        <v>163857</v>
      </c>
      <c r="N12" s="541"/>
      <c r="O12" s="541">
        <v>849</v>
      </c>
      <c r="P12" s="582">
        <v>166</v>
      </c>
      <c r="Q12" s="582">
        <v>143424</v>
      </c>
      <c r="R12" s="546"/>
      <c r="S12" s="583">
        <v>864</v>
      </c>
    </row>
    <row r="13" spans="1:19" ht="14.45" customHeight="1" x14ac:dyDescent="0.2">
      <c r="A13" s="540" t="s">
        <v>1191</v>
      </c>
      <c r="B13" s="541" t="s">
        <v>1192</v>
      </c>
      <c r="C13" s="541" t="s">
        <v>478</v>
      </c>
      <c r="D13" s="541" t="s">
        <v>1186</v>
      </c>
      <c r="E13" s="541" t="s">
        <v>1193</v>
      </c>
      <c r="F13" s="541" t="s">
        <v>1208</v>
      </c>
      <c r="G13" s="541" t="s">
        <v>1209</v>
      </c>
      <c r="H13" s="582">
        <v>234</v>
      </c>
      <c r="I13" s="582">
        <v>188604</v>
      </c>
      <c r="J13" s="541"/>
      <c r="K13" s="541">
        <v>806</v>
      </c>
      <c r="L13" s="582">
        <v>265</v>
      </c>
      <c r="M13" s="582">
        <v>214120</v>
      </c>
      <c r="N13" s="541"/>
      <c r="O13" s="541">
        <v>808</v>
      </c>
      <c r="P13" s="582">
        <v>357</v>
      </c>
      <c r="Q13" s="582">
        <v>289527</v>
      </c>
      <c r="R13" s="546"/>
      <c r="S13" s="583">
        <v>811</v>
      </c>
    </row>
    <row r="14" spans="1:19" ht="14.45" customHeight="1" x14ac:dyDescent="0.2">
      <c r="A14" s="540" t="s">
        <v>1191</v>
      </c>
      <c r="B14" s="541" t="s">
        <v>1192</v>
      </c>
      <c r="C14" s="541" t="s">
        <v>478</v>
      </c>
      <c r="D14" s="541" t="s">
        <v>1186</v>
      </c>
      <c r="E14" s="541" t="s">
        <v>1193</v>
      </c>
      <c r="F14" s="541" t="s">
        <v>1210</v>
      </c>
      <c r="G14" s="541" t="s">
        <v>1211</v>
      </c>
      <c r="H14" s="582">
        <v>234</v>
      </c>
      <c r="I14" s="582">
        <v>188604</v>
      </c>
      <c r="J14" s="541"/>
      <c r="K14" s="541">
        <v>806</v>
      </c>
      <c r="L14" s="582">
        <v>265</v>
      </c>
      <c r="M14" s="582">
        <v>214120</v>
      </c>
      <c r="N14" s="541"/>
      <c r="O14" s="541">
        <v>808</v>
      </c>
      <c r="P14" s="582">
        <v>357</v>
      </c>
      <c r="Q14" s="582">
        <v>289527</v>
      </c>
      <c r="R14" s="546"/>
      <c r="S14" s="583">
        <v>811</v>
      </c>
    </row>
    <row r="15" spans="1:19" ht="14.45" customHeight="1" x14ac:dyDescent="0.2">
      <c r="A15" s="540" t="s">
        <v>1191</v>
      </c>
      <c r="B15" s="541" t="s">
        <v>1192</v>
      </c>
      <c r="C15" s="541" t="s">
        <v>478</v>
      </c>
      <c r="D15" s="541" t="s">
        <v>1186</v>
      </c>
      <c r="E15" s="541" t="s">
        <v>1193</v>
      </c>
      <c r="F15" s="541" t="s">
        <v>1212</v>
      </c>
      <c r="G15" s="541" t="s">
        <v>1213</v>
      </c>
      <c r="H15" s="582">
        <v>1827</v>
      </c>
      <c r="I15" s="582">
        <v>306936</v>
      </c>
      <c r="J15" s="541"/>
      <c r="K15" s="541">
        <v>168</v>
      </c>
      <c r="L15" s="582">
        <v>1333</v>
      </c>
      <c r="M15" s="582">
        <v>223944</v>
      </c>
      <c r="N15" s="541"/>
      <c r="O15" s="541">
        <v>168</v>
      </c>
      <c r="P15" s="582">
        <v>1662</v>
      </c>
      <c r="Q15" s="582">
        <v>280878</v>
      </c>
      <c r="R15" s="546"/>
      <c r="S15" s="583">
        <v>169</v>
      </c>
    </row>
    <row r="16" spans="1:19" ht="14.45" customHeight="1" x14ac:dyDescent="0.2">
      <c r="A16" s="540" t="s">
        <v>1191</v>
      </c>
      <c r="B16" s="541" t="s">
        <v>1192</v>
      </c>
      <c r="C16" s="541" t="s">
        <v>478</v>
      </c>
      <c r="D16" s="541" t="s">
        <v>1186</v>
      </c>
      <c r="E16" s="541" t="s">
        <v>1193</v>
      </c>
      <c r="F16" s="541" t="s">
        <v>1214</v>
      </c>
      <c r="G16" s="541" t="s">
        <v>1215</v>
      </c>
      <c r="H16" s="582">
        <v>1608</v>
      </c>
      <c r="I16" s="582">
        <v>281400</v>
      </c>
      <c r="J16" s="541"/>
      <c r="K16" s="541">
        <v>175</v>
      </c>
      <c r="L16" s="582">
        <v>1129</v>
      </c>
      <c r="M16" s="582">
        <v>197575</v>
      </c>
      <c r="N16" s="541"/>
      <c r="O16" s="541">
        <v>175</v>
      </c>
      <c r="P16" s="582">
        <v>1437</v>
      </c>
      <c r="Q16" s="582">
        <v>252912</v>
      </c>
      <c r="R16" s="546"/>
      <c r="S16" s="583">
        <v>176</v>
      </c>
    </row>
    <row r="17" spans="1:19" ht="14.45" customHeight="1" x14ac:dyDescent="0.2">
      <c r="A17" s="540" t="s">
        <v>1191</v>
      </c>
      <c r="B17" s="541" t="s">
        <v>1192</v>
      </c>
      <c r="C17" s="541" t="s">
        <v>478</v>
      </c>
      <c r="D17" s="541" t="s">
        <v>1186</v>
      </c>
      <c r="E17" s="541" t="s">
        <v>1193</v>
      </c>
      <c r="F17" s="541" t="s">
        <v>1216</v>
      </c>
      <c r="G17" s="541" t="s">
        <v>1217</v>
      </c>
      <c r="H17" s="582">
        <v>1674</v>
      </c>
      <c r="I17" s="582">
        <v>590922</v>
      </c>
      <c r="J17" s="541"/>
      <c r="K17" s="541">
        <v>353</v>
      </c>
      <c r="L17" s="582">
        <v>1222</v>
      </c>
      <c r="M17" s="582">
        <v>432588</v>
      </c>
      <c r="N17" s="541"/>
      <c r="O17" s="541">
        <v>354</v>
      </c>
      <c r="P17" s="582">
        <v>1504</v>
      </c>
      <c r="Q17" s="582">
        <v>535424</v>
      </c>
      <c r="R17" s="546"/>
      <c r="S17" s="583">
        <v>356</v>
      </c>
    </row>
    <row r="18" spans="1:19" ht="14.45" customHeight="1" x14ac:dyDescent="0.2">
      <c r="A18" s="540" t="s">
        <v>1191</v>
      </c>
      <c r="B18" s="541" t="s">
        <v>1192</v>
      </c>
      <c r="C18" s="541" t="s">
        <v>478</v>
      </c>
      <c r="D18" s="541" t="s">
        <v>1186</v>
      </c>
      <c r="E18" s="541" t="s">
        <v>1193</v>
      </c>
      <c r="F18" s="541" t="s">
        <v>1218</v>
      </c>
      <c r="G18" s="541" t="s">
        <v>1219</v>
      </c>
      <c r="H18" s="582">
        <v>365</v>
      </c>
      <c r="I18" s="582">
        <v>69715</v>
      </c>
      <c r="J18" s="541"/>
      <c r="K18" s="541">
        <v>191</v>
      </c>
      <c r="L18" s="582">
        <v>256</v>
      </c>
      <c r="M18" s="582">
        <v>48896</v>
      </c>
      <c r="N18" s="541"/>
      <c r="O18" s="541">
        <v>191</v>
      </c>
      <c r="P18" s="582">
        <v>275</v>
      </c>
      <c r="Q18" s="582">
        <v>53075</v>
      </c>
      <c r="R18" s="546"/>
      <c r="S18" s="583">
        <v>193</v>
      </c>
    </row>
    <row r="19" spans="1:19" ht="14.45" customHeight="1" x14ac:dyDescent="0.2">
      <c r="A19" s="540" t="s">
        <v>1191</v>
      </c>
      <c r="B19" s="541" t="s">
        <v>1192</v>
      </c>
      <c r="C19" s="541" t="s">
        <v>478</v>
      </c>
      <c r="D19" s="541" t="s">
        <v>1186</v>
      </c>
      <c r="E19" s="541" t="s">
        <v>1193</v>
      </c>
      <c r="F19" s="541" t="s">
        <v>1220</v>
      </c>
      <c r="G19" s="541" t="s">
        <v>1221</v>
      </c>
      <c r="H19" s="582">
        <v>1895</v>
      </c>
      <c r="I19" s="582">
        <v>1559585</v>
      </c>
      <c r="J19" s="541"/>
      <c r="K19" s="541">
        <v>823</v>
      </c>
      <c r="L19" s="582">
        <v>937</v>
      </c>
      <c r="M19" s="582">
        <v>771151</v>
      </c>
      <c r="N19" s="541"/>
      <c r="O19" s="541">
        <v>823</v>
      </c>
      <c r="P19" s="582">
        <v>1211</v>
      </c>
      <c r="Q19" s="582">
        <v>999075</v>
      </c>
      <c r="R19" s="546"/>
      <c r="S19" s="583">
        <v>825</v>
      </c>
    </row>
    <row r="20" spans="1:19" ht="14.45" customHeight="1" x14ac:dyDescent="0.2">
      <c r="A20" s="540" t="s">
        <v>1191</v>
      </c>
      <c r="B20" s="541" t="s">
        <v>1192</v>
      </c>
      <c r="C20" s="541" t="s">
        <v>478</v>
      </c>
      <c r="D20" s="541" t="s">
        <v>1186</v>
      </c>
      <c r="E20" s="541" t="s">
        <v>1193</v>
      </c>
      <c r="F20" s="541" t="s">
        <v>1222</v>
      </c>
      <c r="G20" s="541" t="s">
        <v>1223</v>
      </c>
      <c r="H20" s="582">
        <v>17</v>
      </c>
      <c r="I20" s="582">
        <v>23596</v>
      </c>
      <c r="J20" s="541"/>
      <c r="K20" s="541">
        <v>1388</v>
      </c>
      <c r="L20" s="582">
        <v>16</v>
      </c>
      <c r="M20" s="582">
        <v>22208</v>
      </c>
      <c r="N20" s="541"/>
      <c r="O20" s="541">
        <v>1388</v>
      </c>
      <c r="P20" s="582"/>
      <c r="Q20" s="582"/>
      <c r="R20" s="546"/>
      <c r="S20" s="583"/>
    </row>
    <row r="21" spans="1:19" ht="14.45" customHeight="1" x14ac:dyDescent="0.2">
      <c r="A21" s="540" t="s">
        <v>1191</v>
      </c>
      <c r="B21" s="541" t="s">
        <v>1192</v>
      </c>
      <c r="C21" s="541" t="s">
        <v>478</v>
      </c>
      <c r="D21" s="541" t="s">
        <v>1186</v>
      </c>
      <c r="E21" s="541" t="s">
        <v>1193</v>
      </c>
      <c r="F21" s="541" t="s">
        <v>1224</v>
      </c>
      <c r="G21" s="541" t="s">
        <v>1225</v>
      </c>
      <c r="H21" s="582">
        <v>1182</v>
      </c>
      <c r="I21" s="582">
        <v>651282</v>
      </c>
      <c r="J21" s="541"/>
      <c r="K21" s="541">
        <v>551</v>
      </c>
      <c r="L21" s="582">
        <v>892</v>
      </c>
      <c r="M21" s="582">
        <v>492384</v>
      </c>
      <c r="N21" s="541"/>
      <c r="O21" s="541">
        <v>552</v>
      </c>
      <c r="P21" s="582">
        <v>1136</v>
      </c>
      <c r="Q21" s="582">
        <v>630480</v>
      </c>
      <c r="R21" s="546"/>
      <c r="S21" s="583">
        <v>555</v>
      </c>
    </row>
    <row r="22" spans="1:19" ht="14.45" customHeight="1" x14ac:dyDescent="0.2">
      <c r="A22" s="540" t="s">
        <v>1191</v>
      </c>
      <c r="B22" s="541" t="s">
        <v>1192</v>
      </c>
      <c r="C22" s="541" t="s">
        <v>478</v>
      </c>
      <c r="D22" s="541" t="s">
        <v>1186</v>
      </c>
      <c r="E22" s="541" t="s">
        <v>1193</v>
      </c>
      <c r="F22" s="541" t="s">
        <v>1226</v>
      </c>
      <c r="G22" s="541" t="s">
        <v>1227</v>
      </c>
      <c r="H22" s="582">
        <v>219</v>
      </c>
      <c r="I22" s="582">
        <v>143664</v>
      </c>
      <c r="J22" s="541"/>
      <c r="K22" s="541">
        <v>656</v>
      </c>
      <c r="L22" s="582">
        <v>211</v>
      </c>
      <c r="M22" s="582">
        <v>138627</v>
      </c>
      <c r="N22" s="541"/>
      <c r="O22" s="541">
        <v>657</v>
      </c>
      <c r="P22" s="582">
        <v>197</v>
      </c>
      <c r="Q22" s="582">
        <v>130020</v>
      </c>
      <c r="R22" s="546"/>
      <c r="S22" s="583">
        <v>660</v>
      </c>
    </row>
    <row r="23" spans="1:19" ht="14.45" customHeight="1" x14ac:dyDescent="0.2">
      <c r="A23" s="540" t="s">
        <v>1191</v>
      </c>
      <c r="B23" s="541" t="s">
        <v>1192</v>
      </c>
      <c r="C23" s="541" t="s">
        <v>478</v>
      </c>
      <c r="D23" s="541" t="s">
        <v>1186</v>
      </c>
      <c r="E23" s="541" t="s">
        <v>1193</v>
      </c>
      <c r="F23" s="541" t="s">
        <v>1228</v>
      </c>
      <c r="G23" s="541" t="s">
        <v>1229</v>
      </c>
      <c r="H23" s="582">
        <v>219</v>
      </c>
      <c r="I23" s="582">
        <v>143664</v>
      </c>
      <c r="J23" s="541"/>
      <c r="K23" s="541">
        <v>656</v>
      </c>
      <c r="L23" s="582">
        <v>211</v>
      </c>
      <c r="M23" s="582">
        <v>138627</v>
      </c>
      <c r="N23" s="541"/>
      <c r="O23" s="541">
        <v>657</v>
      </c>
      <c r="P23" s="582">
        <v>197</v>
      </c>
      <c r="Q23" s="582">
        <v>130020</v>
      </c>
      <c r="R23" s="546"/>
      <c r="S23" s="583">
        <v>660</v>
      </c>
    </row>
    <row r="24" spans="1:19" ht="14.45" customHeight="1" x14ac:dyDescent="0.2">
      <c r="A24" s="540" t="s">
        <v>1191</v>
      </c>
      <c r="B24" s="541" t="s">
        <v>1192</v>
      </c>
      <c r="C24" s="541" t="s">
        <v>478</v>
      </c>
      <c r="D24" s="541" t="s">
        <v>1186</v>
      </c>
      <c r="E24" s="541" t="s">
        <v>1193</v>
      </c>
      <c r="F24" s="541" t="s">
        <v>1230</v>
      </c>
      <c r="G24" s="541" t="s">
        <v>1231</v>
      </c>
      <c r="H24" s="582">
        <v>191</v>
      </c>
      <c r="I24" s="582">
        <v>129689</v>
      </c>
      <c r="J24" s="541"/>
      <c r="K24" s="541">
        <v>679</v>
      </c>
      <c r="L24" s="582">
        <v>205</v>
      </c>
      <c r="M24" s="582">
        <v>139400</v>
      </c>
      <c r="N24" s="541"/>
      <c r="O24" s="541">
        <v>680</v>
      </c>
      <c r="P24" s="582">
        <v>267</v>
      </c>
      <c r="Q24" s="582">
        <v>182361</v>
      </c>
      <c r="R24" s="546"/>
      <c r="S24" s="583">
        <v>683</v>
      </c>
    </row>
    <row r="25" spans="1:19" ht="14.45" customHeight="1" x14ac:dyDescent="0.2">
      <c r="A25" s="540" t="s">
        <v>1191</v>
      </c>
      <c r="B25" s="541" t="s">
        <v>1192</v>
      </c>
      <c r="C25" s="541" t="s">
        <v>478</v>
      </c>
      <c r="D25" s="541" t="s">
        <v>1186</v>
      </c>
      <c r="E25" s="541" t="s">
        <v>1193</v>
      </c>
      <c r="F25" s="541" t="s">
        <v>1232</v>
      </c>
      <c r="G25" s="541" t="s">
        <v>1233</v>
      </c>
      <c r="H25" s="582">
        <v>224</v>
      </c>
      <c r="I25" s="582">
        <v>115360</v>
      </c>
      <c r="J25" s="541"/>
      <c r="K25" s="541">
        <v>515</v>
      </c>
      <c r="L25" s="582">
        <v>251</v>
      </c>
      <c r="M25" s="582">
        <v>129516</v>
      </c>
      <c r="N25" s="541"/>
      <c r="O25" s="541">
        <v>516</v>
      </c>
      <c r="P25" s="582">
        <v>263</v>
      </c>
      <c r="Q25" s="582">
        <v>136497</v>
      </c>
      <c r="R25" s="546"/>
      <c r="S25" s="583">
        <v>519</v>
      </c>
    </row>
    <row r="26" spans="1:19" ht="14.45" customHeight="1" x14ac:dyDescent="0.2">
      <c r="A26" s="540" t="s">
        <v>1191</v>
      </c>
      <c r="B26" s="541" t="s">
        <v>1192</v>
      </c>
      <c r="C26" s="541" t="s">
        <v>478</v>
      </c>
      <c r="D26" s="541" t="s">
        <v>1186</v>
      </c>
      <c r="E26" s="541" t="s">
        <v>1193</v>
      </c>
      <c r="F26" s="541" t="s">
        <v>1234</v>
      </c>
      <c r="G26" s="541" t="s">
        <v>1235</v>
      </c>
      <c r="H26" s="582">
        <v>224</v>
      </c>
      <c r="I26" s="582">
        <v>95200</v>
      </c>
      <c r="J26" s="541"/>
      <c r="K26" s="541">
        <v>425</v>
      </c>
      <c r="L26" s="582">
        <v>251</v>
      </c>
      <c r="M26" s="582">
        <v>106926</v>
      </c>
      <c r="N26" s="541"/>
      <c r="O26" s="541">
        <v>426</v>
      </c>
      <c r="P26" s="582">
        <v>263</v>
      </c>
      <c r="Q26" s="582">
        <v>112827</v>
      </c>
      <c r="R26" s="546"/>
      <c r="S26" s="583">
        <v>429</v>
      </c>
    </row>
    <row r="27" spans="1:19" ht="14.45" customHeight="1" x14ac:dyDescent="0.2">
      <c r="A27" s="540" t="s">
        <v>1191</v>
      </c>
      <c r="B27" s="541" t="s">
        <v>1192</v>
      </c>
      <c r="C27" s="541" t="s">
        <v>478</v>
      </c>
      <c r="D27" s="541" t="s">
        <v>1186</v>
      </c>
      <c r="E27" s="541" t="s">
        <v>1193</v>
      </c>
      <c r="F27" s="541" t="s">
        <v>1236</v>
      </c>
      <c r="G27" s="541" t="s">
        <v>1237</v>
      </c>
      <c r="H27" s="582">
        <v>1529</v>
      </c>
      <c r="I27" s="582">
        <v>536679</v>
      </c>
      <c r="J27" s="541"/>
      <c r="K27" s="541">
        <v>351</v>
      </c>
      <c r="L27" s="582">
        <v>1113</v>
      </c>
      <c r="M27" s="582">
        <v>392889</v>
      </c>
      <c r="N27" s="541"/>
      <c r="O27" s="541">
        <v>353</v>
      </c>
      <c r="P27" s="582">
        <v>1557</v>
      </c>
      <c r="Q27" s="582">
        <v>555849</v>
      </c>
      <c r="R27" s="546"/>
      <c r="S27" s="583">
        <v>357</v>
      </c>
    </row>
    <row r="28" spans="1:19" ht="14.45" customHeight="1" x14ac:dyDescent="0.2">
      <c r="A28" s="540" t="s">
        <v>1191</v>
      </c>
      <c r="B28" s="541" t="s">
        <v>1192</v>
      </c>
      <c r="C28" s="541" t="s">
        <v>478</v>
      </c>
      <c r="D28" s="541" t="s">
        <v>1186</v>
      </c>
      <c r="E28" s="541" t="s">
        <v>1193</v>
      </c>
      <c r="F28" s="541" t="s">
        <v>1238</v>
      </c>
      <c r="G28" s="541" t="s">
        <v>1239</v>
      </c>
      <c r="H28" s="582">
        <v>283</v>
      </c>
      <c r="I28" s="582">
        <v>63109</v>
      </c>
      <c r="J28" s="541"/>
      <c r="K28" s="541">
        <v>223</v>
      </c>
      <c r="L28" s="582">
        <v>217</v>
      </c>
      <c r="M28" s="582">
        <v>48608</v>
      </c>
      <c r="N28" s="541"/>
      <c r="O28" s="541">
        <v>224</v>
      </c>
      <c r="P28" s="582">
        <v>463</v>
      </c>
      <c r="Q28" s="582">
        <v>105101</v>
      </c>
      <c r="R28" s="546"/>
      <c r="S28" s="583">
        <v>227</v>
      </c>
    </row>
    <row r="29" spans="1:19" ht="14.45" customHeight="1" x14ac:dyDescent="0.2">
      <c r="A29" s="540" t="s">
        <v>1191</v>
      </c>
      <c r="B29" s="541" t="s">
        <v>1192</v>
      </c>
      <c r="C29" s="541" t="s">
        <v>478</v>
      </c>
      <c r="D29" s="541" t="s">
        <v>1186</v>
      </c>
      <c r="E29" s="541" t="s">
        <v>1193</v>
      </c>
      <c r="F29" s="541" t="s">
        <v>1240</v>
      </c>
      <c r="G29" s="541" t="s">
        <v>1241</v>
      </c>
      <c r="H29" s="582">
        <v>74</v>
      </c>
      <c r="I29" s="582">
        <v>37962</v>
      </c>
      <c r="J29" s="541"/>
      <c r="K29" s="541">
        <v>513</v>
      </c>
      <c r="L29" s="582">
        <v>156</v>
      </c>
      <c r="M29" s="582">
        <v>80652</v>
      </c>
      <c r="N29" s="541"/>
      <c r="O29" s="541">
        <v>517</v>
      </c>
      <c r="P29" s="582">
        <v>122</v>
      </c>
      <c r="Q29" s="582">
        <v>64050</v>
      </c>
      <c r="R29" s="546"/>
      <c r="S29" s="583">
        <v>525</v>
      </c>
    </row>
    <row r="30" spans="1:19" ht="14.45" customHeight="1" x14ac:dyDescent="0.2">
      <c r="A30" s="540" t="s">
        <v>1191</v>
      </c>
      <c r="B30" s="541" t="s">
        <v>1192</v>
      </c>
      <c r="C30" s="541" t="s">
        <v>478</v>
      </c>
      <c r="D30" s="541" t="s">
        <v>1186</v>
      </c>
      <c r="E30" s="541" t="s">
        <v>1193</v>
      </c>
      <c r="F30" s="541" t="s">
        <v>1242</v>
      </c>
      <c r="G30" s="541" t="s">
        <v>1243</v>
      </c>
      <c r="H30" s="582">
        <v>56</v>
      </c>
      <c r="I30" s="582">
        <v>8512</v>
      </c>
      <c r="J30" s="541"/>
      <c r="K30" s="541">
        <v>152</v>
      </c>
      <c r="L30" s="582">
        <v>27</v>
      </c>
      <c r="M30" s="582">
        <v>4158</v>
      </c>
      <c r="N30" s="541"/>
      <c r="O30" s="541">
        <v>154</v>
      </c>
      <c r="P30" s="582">
        <v>22</v>
      </c>
      <c r="Q30" s="582">
        <v>3476</v>
      </c>
      <c r="R30" s="546"/>
      <c r="S30" s="583">
        <v>158</v>
      </c>
    </row>
    <row r="31" spans="1:19" ht="14.45" customHeight="1" x14ac:dyDescent="0.2">
      <c r="A31" s="540" t="s">
        <v>1191</v>
      </c>
      <c r="B31" s="541" t="s">
        <v>1192</v>
      </c>
      <c r="C31" s="541" t="s">
        <v>478</v>
      </c>
      <c r="D31" s="541" t="s">
        <v>1186</v>
      </c>
      <c r="E31" s="541" t="s">
        <v>1193</v>
      </c>
      <c r="F31" s="541" t="s">
        <v>1244</v>
      </c>
      <c r="G31" s="541" t="s">
        <v>1245</v>
      </c>
      <c r="H31" s="582">
        <v>926</v>
      </c>
      <c r="I31" s="582">
        <v>222240</v>
      </c>
      <c r="J31" s="541"/>
      <c r="K31" s="541">
        <v>240</v>
      </c>
      <c r="L31" s="582">
        <v>629</v>
      </c>
      <c r="M31" s="582">
        <v>150960</v>
      </c>
      <c r="N31" s="541"/>
      <c r="O31" s="541">
        <v>240</v>
      </c>
      <c r="P31" s="582">
        <v>842</v>
      </c>
      <c r="Q31" s="582">
        <v>203764</v>
      </c>
      <c r="R31" s="546"/>
      <c r="S31" s="583">
        <v>242</v>
      </c>
    </row>
    <row r="32" spans="1:19" ht="14.45" customHeight="1" x14ac:dyDescent="0.2">
      <c r="A32" s="540" t="s">
        <v>1191</v>
      </c>
      <c r="B32" s="541" t="s">
        <v>1192</v>
      </c>
      <c r="C32" s="541" t="s">
        <v>478</v>
      </c>
      <c r="D32" s="541" t="s">
        <v>1186</v>
      </c>
      <c r="E32" s="541" t="s">
        <v>1193</v>
      </c>
      <c r="F32" s="541" t="s">
        <v>1246</v>
      </c>
      <c r="G32" s="541" t="s">
        <v>1247</v>
      </c>
      <c r="H32" s="582">
        <v>1103</v>
      </c>
      <c r="I32" s="582">
        <v>122433</v>
      </c>
      <c r="J32" s="541"/>
      <c r="K32" s="541">
        <v>111</v>
      </c>
      <c r="L32" s="582">
        <v>735</v>
      </c>
      <c r="M32" s="582">
        <v>82320</v>
      </c>
      <c r="N32" s="541"/>
      <c r="O32" s="541">
        <v>112</v>
      </c>
      <c r="P32" s="582">
        <v>921</v>
      </c>
      <c r="Q32" s="582">
        <v>103152</v>
      </c>
      <c r="R32" s="546"/>
      <c r="S32" s="583">
        <v>112</v>
      </c>
    </row>
    <row r="33" spans="1:19" ht="14.45" customHeight="1" x14ac:dyDescent="0.2">
      <c r="A33" s="540" t="s">
        <v>1191</v>
      </c>
      <c r="B33" s="541" t="s">
        <v>1192</v>
      </c>
      <c r="C33" s="541" t="s">
        <v>478</v>
      </c>
      <c r="D33" s="541" t="s">
        <v>1186</v>
      </c>
      <c r="E33" s="541" t="s">
        <v>1193</v>
      </c>
      <c r="F33" s="541" t="s">
        <v>1248</v>
      </c>
      <c r="G33" s="541" t="s">
        <v>1249</v>
      </c>
      <c r="H33" s="582">
        <v>706</v>
      </c>
      <c r="I33" s="582">
        <v>220272</v>
      </c>
      <c r="J33" s="541"/>
      <c r="K33" s="541">
        <v>312</v>
      </c>
      <c r="L33" s="582">
        <v>646</v>
      </c>
      <c r="M33" s="582">
        <v>202198</v>
      </c>
      <c r="N33" s="541"/>
      <c r="O33" s="541">
        <v>313</v>
      </c>
      <c r="P33" s="582">
        <v>632</v>
      </c>
      <c r="Q33" s="582">
        <v>198448</v>
      </c>
      <c r="R33" s="546"/>
      <c r="S33" s="583">
        <v>314</v>
      </c>
    </row>
    <row r="34" spans="1:19" ht="14.45" customHeight="1" x14ac:dyDescent="0.2">
      <c r="A34" s="540" t="s">
        <v>1191</v>
      </c>
      <c r="B34" s="541" t="s">
        <v>1192</v>
      </c>
      <c r="C34" s="541" t="s">
        <v>478</v>
      </c>
      <c r="D34" s="541" t="s">
        <v>1186</v>
      </c>
      <c r="E34" s="541" t="s">
        <v>1193</v>
      </c>
      <c r="F34" s="541" t="s">
        <v>1250</v>
      </c>
      <c r="G34" s="541" t="s">
        <v>1251</v>
      </c>
      <c r="H34" s="582">
        <v>3935</v>
      </c>
      <c r="I34" s="582">
        <v>66895</v>
      </c>
      <c r="J34" s="541"/>
      <c r="K34" s="541">
        <v>17</v>
      </c>
      <c r="L34" s="582">
        <v>3086</v>
      </c>
      <c r="M34" s="582">
        <v>52462</v>
      </c>
      <c r="N34" s="541"/>
      <c r="O34" s="541">
        <v>17</v>
      </c>
      <c r="P34" s="582">
        <v>4059</v>
      </c>
      <c r="Q34" s="582">
        <v>77121</v>
      </c>
      <c r="R34" s="546"/>
      <c r="S34" s="583">
        <v>19</v>
      </c>
    </row>
    <row r="35" spans="1:19" ht="14.45" customHeight="1" x14ac:dyDescent="0.2">
      <c r="A35" s="540" t="s">
        <v>1191</v>
      </c>
      <c r="B35" s="541" t="s">
        <v>1192</v>
      </c>
      <c r="C35" s="541" t="s">
        <v>478</v>
      </c>
      <c r="D35" s="541" t="s">
        <v>1186</v>
      </c>
      <c r="E35" s="541" t="s">
        <v>1193</v>
      </c>
      <c r="F35" s="541" t="s">
        <v>1252</v>
      </c>
      <c r="G35" s="541" t="s">
        <v>1253</v>
      </c>
      <c r="H35" s="582">
        <v>1</v>
      </c>
      <c r="I35" s="582">
        <v>1567</v>
      </c>
      <c r="J35" s="541"/>
      <c r="K35" s="541">
        <v>1567</v>
      </c>
      <c r="L35" s="582">
        <v>1</v>
      </c>
      <c r="M35" s="582">
        <v>1577</v>
      </c>
      <c r="N35" s="541"/>
      <c r="O35" s="541">
        <v>1577</v>
      </c>
      <c r="P35" s="582">
        <v>2</v>
      </c>
      <c r="Q35" s="582">
        <v>3276</v>
      </c>
      <c r="R35" s="546"/>
      <c r="S35" s="583">
        <v>1638</v>
      </c>
    </row>
    <row r="36" spans="1:19" ht="14.45" customHeight="1" x14ac:dyDescent="0.2">
      <c r="A36" s="540" t="s">
        <v>1191</v>
      </c>
      <c r="B36" s="541" t="s">
        <v>1192</v>
      </c>
      <c r="C36" s="541" t="s">
        <v>478</v>
      </c>
      <c r="D36" s="541" t="s">
        <v>1186</v>
      </c>
      <c r="E36" s="541" t="s">
        <v>1193</v>
      </c>
      <c r="F36" s="541" t="s">
        <v>1254</v>
      </c>
      <c r="G36" s="541" t="s">
        <v>1255</v>
      </c>
      <c r="H36" s="582">
        <v>4222</v>
      </c>
      <c r="I36" s="582">
        <v>1481922</v>
      </c>
      <c r="J36" s="541"/>
      <c r="K36" s="541">
        <v>351</v>
      </c>
      <c r="L36" s="582">
        <v>4714</v>
      </c>
      <c r="M36" s="582">
        <v>1659328</v>
      </c>
      <c r="N36" s="541"/>
      <c r="O36" s="541">
        <v>352</v>
      </c>
      <c r="P36" s="582">
        <v>11891</v>
      </c>
      <c r="Q36" s="582">
        <v>4209414</v>
      </c>
      <c r="R36" s="546"/>
      <c r="S36" s="583">
        <v>354</v>
      </c>
    </row>
    <row r="37" spans="1:19" ht="14.45" customHeight="1" x14ac:dyDescent="0.2">
      <c r="A37" s="540" t="s">
        <v>1191</v>
      </c>
      <c r="B37" s="541" t="s">
        <v>1192</v>
      </c>
      <c r="C37" s="541" t="s">
        <v>478</v>
      </c>
      <c r="D37" s="541" t="s">
        <v>1186</v>
      </c>
      <c r="E37" s="541" t="s">
        <v>1193</v>
      </c>
      <c r="F37" s="541" t="s">
        <v>1256</v>
      </c>
      <c r="G37" s="541" t="s">
        <v>1257</v>
      </c>
      <c r="H37" s="582">
        <v>866</v>
      </c>
      <c r="I37" s="582">
        <v>129900</v>
      </c>
      <c r="J37" s="541"/>
      <c r="K37" s="541">
        <v>150</v>
      </c>
      <c r="L37" s="582">
        <v>601</v>
      </c>
      <c r="M37" s="582">
        <v>90150</v>
      </c>
      <c r="N37" s="541"/>
      <c r="O37" s="541">
        <v>150</v>
      </c>
      <c r="P37" s="582">
        <v>703</v>
      </c>
      <c r="Q37" s="582">
        <v>106153</v>
      </c>
      <c r="R37" s="546"/>
      <c r="S37" s="583">
        <v>151</v>
      </c>
    </row>
    <row r="38" spans="1:19" ht="14.45" customHeight="1" x14ac:dyDescent="0.2">
      <c r="A38" s="540" t="s">
        <v>1191</v>
      </c>
      <c r="B38" s="541" t="s">
        <v>1192</v>
      </c>
      <c r="C38" s="541" t="s">
        <v>478</v>
      </c>
      <c r="D38" s="541" t="s">
        <v>1186</v>
      </c>
      <c r="E38" s="541" t="s">
        <v>1193</v>
      </c>
      <c r="F38" s="541" t="s">
        <v>1258</v>
      </c>
      <c r="G38" s="541" t="s">
        <v>1259</v>
      </c>
      <c r="H38" s="582">
        <v>9</v>
      </c>
      <c r="I38" s="582">
        <v>342</v>
      </c>
      <c r="J38" s="541"/>
      <c r="K38" s="541">
        <v>38</v>
      </c>
      <c r="L38" s="582">
        <v>5</v>
      </c>
      <c r="M38" s="582">
        <v>190</v>
      </c>
      <c r="N38" s="541"/>
      <c r="O38" s="541">
        <v>38</v>
      </c>
      <c r="P38" s="582">
        <v>3</v>
      </c>
      <c r="Q38" s="582">
        <v>117</v>
      </c>
      <c r="R38" s="546"/>
      <c r="S38" s="583">
        <v>39</v>
      </c>
    </row>
    <row r="39" spans="1:19" ht="14.45" customHeight="1" x14ac:dyDescent="0.2">
      <c r="A39" s="540" t="s">
        <v>1191</v>
      </c>
      <c r="B39" s="541" t="s">
        <v>1192</v>
      </c>
      <c r="C39" s="541" t="s">
        <v>478</v>
      </c>
      <c r="D39" s="541" t="s">
        <v>1186</v>
      </c>
      <c r="E39" s="541" t="s">
        <v>1193</v>
      </c>
      <c r="F39" s="541" t="s">
        <v>1260</v>
      </c>
      <c r="G39" s="541" t="s">
        <v>1261</v>
      </c>
      <c r="H39" s="582">
        <v>1005</v>
      </c>
      <c r="I39" s="582">
        <v>297480</v>
      </c>
      <c r="J39" s="541"/>
      <c r="K39" s="541">
        <v>296</v>
      </c>
      <c r="L39" s="582">
        <v>716</v>
      </c>
      <c r="M39" s="582">
        <v>212652</v>
      </c>
      <c r="N39" s="541"/>
      <c r="O39" s="541">
        <v>297</v>
      </c>
      <c r="P39" s="582">
        <v>913</v>
      </c>
      <c r="Q39" s="582">
        <v>272074</v>
      </c>
      <c r="R39" s="546"/>
      <c r="S39" s="583">
        <v>298</v>
      </c>
    </row>
    <row r="40" spans="1:19" ht="14.45" customHeight="1" x14ac:dyDescent="0.2">
      <c r="A40" s="540" t="s">
        <v>1191</v>
      </c>
      <c r="B40" s="541" t="s">
        <v>1192</v>
      </c>
      <c r="C40" s="541" t="s">
        <v>478</v>
      </c>
      <c r="D40" s="541" t="s">
        <v>1186</v>
      </c>
      <c r="E40" s="541" t="s">
        <v>1193</v>
      </c>
      <c r="F40" s="541" t="s">
        <v>1262</v>
      </c>
      <c r="G40" s="541" t="s">
        <v>1263</v>
      </c>
      <c r="H40" s="582">
        <v>826</v>
      </c>
      <c r="I40" s="582">
        <v>174286</v>
      </c>
      <c r="J40" s="541"/>
      <c r="K40" s="541">
        <v>211</v>
      </c>
      <c r="L40" s="582">
        <v>621</v>
      </c>
      <c r="M40" s="582">
        <v>132273</v>
      </c>
      <c r="N40" s="541"/>
      <c r="O40" s="541">
        <v>213</v>
      </c>
      <c r="P40" s="582">
        <v>829</v>
      </c>
      <c r="Q40" s="582">
        <v>179893</v>
      </c>
      <c r="R40" s="546"/>
      <c r="S40" s="583">
        <v>217</v>
      </c>
    </row>
    <row r="41" spans="1:19" ht="14.45" customHeight="1" x14ac:dyDescent="0.2">
      <c r="A41" s="540" t="s">
        <v>1191</v>
      </c>
      <c r="B41" s="541" t="s">
        <v>1192</v>
      </c>
      <c r="C41" s="541" t="s">
        <v>478</v>
      </c>
      <c r="D41" s="541" t="s">
        <v>1186</v>
      </c>
      <c r="E41" s="541" t="s">
        <v>1193</v>
      </c>
      <c r="F41" s="541" t="s">
        <v>1264</v>
      </c>
      <c r="G41" s="541" t="s">
        <v>1265</v>
      </c>
      <c r="H41" s="582">
        <v>1148</v>
      </c>
      <c r="I41" s="582">
        <v>45920</v>
      </c>
      <c r="J41" s="541"/>
      <c r="K41" s="541">
        <v>40</v>
      </c>
      <c r="L41" s="582">
        <v>807</v>
      </c>
      <c r="M41" s="582">
        <v>32280</v>
      </c>
      <c r="N41" s="541"/>
      <c r="O41" s="541">
        <v>40</v>
      </c>
      <c r="P41" s="582">
        <v>958</v>
      </c>
      <c r="Q41" s="582">
        <v>40236</v>
      </c>
      <c r="R41" s="546"/>
      <c r="S41" s="583">
        <v>42</v>
      </c>
    </row>
    <row r="42" spans="1:19" ht="14.45" customHeight="1" x14ac:dyDescent="0.2">
      <c r="A42" s="540" t="s">
        <v>1191</v>
      </c>
      <c r="B42" s="541" t="s">
        <v>1192</v>
      </c>
      <c r="C42" s="541" t="s">
        <v>478</v>
      </c>
      <c r="D42" s="541" t="s">
        <v>1186</v>
      </c>
      <c r="E42" s="541" t="s">
        <v>1193</v>
      </c>
      <c r="F42" s="541" t="s">
        <v>1266</v>
      </c>
      <c r="G42" s="541" t="s">
        <v>1267</v>
      </c>
      <c r="H42" s="582">
        <v>116</v>
      </c>
      <c r="I42" s="582">
        <v>583480</v>
      </c>
      <c r="J42" s="541"/>
      <c r="K42" s="541">
        <v>5030</v>
      </c>
      <c r="L42" s="582">
        <v>83</v>
      </c>
      <c r="M42" s="582">
        <v>417905</v>
      </c>
      <c r="N42" s="541"/>
      <c r="O42" s="541">
        <v>5035</v>
      </c>
      <c r="P42" s="582">
        <v>80</v>
      </c>
      <c r="Q42" s="582">
        <v>404960</v>
      </c>
      <c r="R42" s="546"/>
      <c r="S42" s="583">
        <v>5062</v>
      </c>
    </row>
    <row r="43" spans="1:19" ht="14.45" customHeight="1" x14ac:dyDescent="0.2">
      <c r="A43" s="540" t="s">
        <v>1191</v>
      </c>
      <c r="B43" s="541" t="s">
        <v>1192</v>
      </c>
      <c r="C43" s="541" t="s">
        <v>478</v>
      </c>
      <c r="D43" s="541" t="s">
        <v>1186</v>
      </c>
      <c r="E43" s="541" t="s">
        <v>1193</v>
      </c>
      <c r="F43" s="541" t="s">
        <v>1268</v>
      </c>
      <c r="G43" s="541" t="s">
        <v>1269</v>
      </c>
      <c r="H43" s="582">
        <v>1417</v>
      </c>
      <c r="I43" s="582">
        <v>242307</v>
      </c>
      <c r="J43" s="541"/>
      <c r="K43" s="541">
        <v>171</v>
      </c>
      <c r="L43" s="582">
        <v>1036</v>
      </c>
      <c r="M43" s="582">
        <v>177156</v>
      </c>
      <c r="N43" s="541"/>
      <c r="O43" s="541">
        <v>171</v>
      </c>
      <c r="P43" s="582">
        <v>1325</v>
      </c>
      <c r="Q43" s="582">
        <v>227900</v>
      </c>
      <c r="R43" s="546"/>
      <c r="S43" s="583">
        <v>172</v>
      </c>
    </row>
    <row r="44" spans="1:19" ht="14.45" customHeight="1" x14ac:dyDescent="0.2">
      <c r="A44" s="540" t="s">
        <v>1191</v>
      </c>
      <c r="B44" s="541" t="s">
        <v>1192</v>
      </c>
      <c r="C44" s="541" t="s">
        <v>478</v>
      </c>
      <c r="D44" s="541" t="s">
        <v>1186</v>
      </c>
      <c r="E44" s="541" t="s">
        <v>1193</v>
      </c>
      <c r="F44" s="541" t="s">
        <v>1270</v>
      </c>
      <c r="G44" s="541" t="s">
        <v>1271</v>
      </c>
      <c r="H44" s="582">
        <v>148</v>
      </c>
      <c r="I44" s="582">
        <v>48544</v>
      </c>
      <c r="J44" s="541"/>
      <c r="K44" s="541">
        <v>328</v>
      </c>
      <c r="L44" s="582">
        <v>173</v>
      </c>
      <c r="M44" s="582">
        <v>56917</v>
      </c>
      <c r="N44" s="541"/>
      <c r="O44" s="541">
        <v>329</v>
      </c>
      <c r="P44" s="582">
        <v>224</v>
      </c>
      <c r="Q44" s="582">
        <v>74144</v>
      </c>
      <c r="R44" s="546"/>
      <c r="S44" s="583">
        <v>331</v>
      </c>
    </row>
    <row r="45" spans="1:19" ht="14.45" customHeight="1" x14ac:dyDescent="0.2">
      <c r="A45" s="540" t="s">
        <v>1191</v>
      </c>
      <c r="B45" s="541" t="s">
        <v>1192</v>
      </c>
      <c r="C45" s="541" t="s">
        <v>478</v>
      </c>
      <c r="D45" s="541" t="s">
        <v>1186</v>
      </c>
      <c r="E45" s="541" t="s">
        <v>1193</v>
      </c>
      <c r="F45" s="541" t="s">
        <v>1272</v>
      </c>
      <c r="G45" s="541" t="s">
        <v>1273</v>
      </c>
      <c r="H45" s="582">
        <v>467</v>
      </c>
      <c r="I45" s="582">
        <v>323164</v>
      </c>
      <c r="J45" s="541"/>
      <c r="K45" s="541">
        <v>692</v>
      </c>
      <c r="L45" s="582">
        <v>324</v>
      </c>
      <c r="M45" s="582">
        <v>224532</v>
      </c>
      <c r="N45" s="541"/>
      <c r="O45" s="541">
        <v>693</v>
      </c>
      <c r="P45" s="582">
        <v>451</v>
      </c>
      <c r="Q45" s="582">
        <v>313896</v>
      </c>
      <c r="R45" s="546"/>
      <c r="S45" s="583">
        <v>696</v>
      </c>
    </row>
    <row r="46" spans="1:19" ht="14.45" customHeight="1" x14ac:dyDescent="0.2">
      <c r="A46" s="540" t="s">
        <v>1191</v>
      </c>
      <c r="B46" s="541" t="s">
        <v>1192</v>
      </c>
      <c r="C46" s="541" t="s">
        <v>478</v>
      </c>
      <c r="D46" s="541" t="s">
        <v>1186</v>
      </c>
      <c r="E46" s="541" t="s">
        <v>1193</v>
      </c>
      <c r="F46" s="541" t="s">
        <v>1274</v>
      </c>
      <c r="G46" s="541" t="s">
        <v>1275</v>
      </c>
      <c r="H46" s="582">
        <v>1332</v>
      </c>
      <c r="I46" s="582">
        <v>467532</v>
      </c>
      <c r="J46" s="541"/>
      <c r="K46" s="541">
        <v>351</v>
      </c>
      <c r="L46" s="582">
        <v>963</v>
      </c>
      <c r="M46" s="582">
        <v>338013</v>
      </c>
      <c r="N46" s="541"/>
      <c r="O46" s="541">
        <v>351</v>
      </c>
      <c r="P46" s="582">
        <v>1178</v>
      </c>
      <c r="Q46" s="582">
        <v>417012</v>
      </c>
      <c r="R46" s="546"/>
      <c r="S46" s="583">
        <v>354</v>
      </c>
    </row>
    <row r="47" spans="1:19" ht="14.45" customHeight="1" x14ac:dyDescent="0.2">
      <c r="A47" s="540" t="s">
        <v>1191</v>
      </c>
      <c r="B47" s="541" t="s">
        <v>1192</v>
      </c>
      <c r="C47" s="541" t="s">
        <v>478</v>
      </c>
      <c r="D47" s="541" t="s">
        <v>1186</v>
      </c>
      <c r="E47" s="541" t="s">
        <v>1193</v>
      </c>
      <c r="F47" s="541" t="s">
        <v>1276</v>
      </c>
      <c r="G47" s="541" t="s">
        <v>1277</v>
      </c>
      <c r="H47" s="582">
        <v>1250</v>
      </c>
      <c r="I47" s="582">
        <v>217500</v>
      </c>
      <c r="J47" s="541"/>
      <c r="K47" s="541">
        <v>174</v>
      </c>
      <c r="L47" s="582">
        <v>912</v>
      </c>
      <c r="M47" s="582">
        <v>158688</v>
      </c>
      <c r="N47" s="541"/>
      <c r="O47" s="541">
        <v>174</v>
      </c>
      <c r="P47" s="582">
        <v>1099</v>
      </c>
      <c r="Q47" s="582">
        <v>192325</v>
      </c>
      <c r="R47" s="546"/>
      <c r="S47" s="583">
        <v>175</v>
      </c>
    </row>
    <row r="48" spans="1:19" ht="14.45" customHeight="1" x14ac:dyDescent="0.2">
      <c r="A48" s="540" t="s">
        <v>1191</v>
      </c>
      <c r="B48" s="541" t="s">
        <v>1192</v>
      </c>
      <c r="C48" s="541" t="s">
        <v>478</v>
      </c>
      <c r="D48" s="541" t="s">
        <v>1186</v>
      </c>
      <c r="E48" s="541" t="s">
        <v>1193</v>
      </c>
      <c r="F48" s="541" t="s">
        <v>1278</v>
      </c>
      <c r="G48" s="541" t="s">
        <v>1279</v>
      </c>
      <c r="H48" s="582">
        <v>762</v>
      </c>
      <c r="I48" s="582">
        <v>305562</v>
      </c>
      <c r="J48" s="541"/>
      <c r="K48" s="541">
        <v>401</v>
      </c>
      <c r="L48" s="582">
        <v>570</v>
      </c>
      <c r="M48" s="582">
        <v>229140</v>
      </c>
      <c r="N48" s="541"/>
      <c r="O48" s="541">
        <v>402</v>
      </c>
      <c r="P48" s="582">
        <v>924</v>
      </c>
      <c r="Q48" s="582">
        <v>372372</v>
      </c>
      <c r="R48" s="546"/>
      <c r="S48" s="583">
        <v>403</v>
      </c>
    </row>
    <row r="49" spans="1:19" ht="14.45" customHeight="1" x14ac:dyDescent="0.2">
      <c r="A49" s="540" t="s">
        <v>1191</v>
      </c>
      <c r="B49" s="541" t="s">
        <v>1192</v>
      </c>
      <c r="C49" s="541" t="s">
        <v>478</v>
      </c>
      <c r="D49" s="541" t="s">
        <v>1186</v>
      </c>
      <c r="E49" s="541" t="s">
        <v>1193</v>
      </c>
      <c r="F49" s="541" t="s">
        <v>1280</v>
      </c>
      <c r="G49" s="541" t="s">
        <v>1281</v>
      </c>
      <c r="H49" s="582">
        <v>219</v>
      </c>
      <c r="I49" s="582">
        <v>143664</v>
      </c>
      <c r="J49" s="541"/>
      <c r="K49" s="541">
        <v>656</v>
      </c>
      <c r="L49" s="582">
        <v>211</v>
      </c>
      <c r="M49" s="582">
        <v>138627</v>
      </c>
      <c r="N49" s="541"/>
      <c r="O49" s="541">
        <v>657</v>
      </c>
      <c r="P49" s="582">
        <v>197</v>
      </c>
      <c r="Q49" s="582">
        <v>130020</v>
      </c>
      <c r="R49" s="546"/>
      <c r="S49" s="583">
        <v>660</v>
      </c>
    </row>
    <row r="50" spans="1:19" ht="14.45" customHeight="1" x14ac:dyDescent="0.2">
      <c r="A50" s="540" t="s">
        <v>1191</v>
      </c>
      <c r="B50" s="541" t="s">
        <v>1192</v>
      </c>
      <c r="C50" s="541" t="s">
        <v>478</v>
      </c>
      <c r="D50" s="541" t="s">
        <v>1186</v>
      </c>
      <c r="E50" s="541" t="s">
        <v>1193</v>
      </c>
      <c r="F50" s="541" t="s">
        <v>1282</v>
      </c>
      <c r="G50" s="541" t="s">
        <v>1283</v>
      </c>
      <c r="H50" s="582">
        <v>219</v>
      </c>
      <c r="I50" s="582">
        <v>143664</v>
      </c>
      <c r="J50" s="541"/>
      <c r="K50" s="541">
        <v>656</v>
      </c>
      <c r="L50" s="582">
        <v>211</v>
      </c>
      <c r="M50" s="582">
        <v>138627</v>
      </c>
      <c r="N50" s="541"/>
      <c r="O50" s="541">
        <v>657</v>
      </c>
      <c r="P50" s="582">
        <v>197</v>
      </c>
      <c r="Q50" s="582">
        <v>130020</v>
      </c>
      <c r="R50" s="546"/>
      <c r="S50" s="583">
        <v>660</v>
      </c>
    </row>
    <row r="51" spans="1:19" ht="14.45" customHeight="1" x14ac:dyDescent="0.2">
      <c r="A51" s="540" t="s">
        <v>1191</v>
      </c>
      <c r="B51" s="541" t="s">
        <v>1192</v>
      </c>
      <c r="C51" s="541" t="s">
        <v>478</v>
      </c>
      <c r="D51" s="541" t="s">
        <v>1186</v>
      </c>
      <c r="E51" s="541" t="s">
        <v>1193</v>
      </c>
      <c r="F51" s="541" t="s">
        <v>1284</v>
      </c>
      <c r="G51" s="541" t="s">
        <v>1285</v>
      </c>
      <c r="H51" s="582">
        <v>80</v>
      </c>
      <c r="I51" s="582">
        <v>55680</v>
      </c>
      <c r="J51" s="541"/>
      <c r="K51" s="541">
        <v>696</v>
      </c>
      <c r="L51" s="582">
        <v>95</v>
      </c>
      <c r="M51" s="582">
        <v>66215</v>
      </c>
      <c r="N51" s="541"/>
      <c r="O51" s="541">
        <v>697</v>
      </c>
      <c r="P51" s="582">
        <v>96</v>
      </c>
      <c r="Q51" s="582">
        <v>67200</v>
      </c>
      <c r="R51" s="546"/>
      <c r="S51" s="583">
        <v>700</v>
      </c>
    </row>
    <row r="52" spans="1:19" ht="14.45" customHeight="1" x14ac:dyDescent="0.2">
      <c r="A52" s="540" t="s">
        <v>1191</v>
      </c>
      <c r="B52" s="541" t="s">
        <v>1192</v>
      </c>
      <c r="C52" s="541" t="s">
        <v>478</v>
      </c>
      <c r="D52" s="541" t="s">
        <v>1186</v>
      </c>
      <c r="E52" s="541" t="s">
        <v>1193</v>
      </c>
      <c r="F52" s="541" t="s">
        <v>1286</v>
      </c>
      <c r="G52" s="541" t="s">
        <v>1287</v>
      </c>
      <c r="H52" s="582">
        <v>191</v>
      </c>
      <c r="I52" s="582">
        <v>129689</v>
      </c>
      <c r="J52" s="541"/>
      <c r="K52" s="541">
        <v>679</v>
      </c>
      <c r="L52" s="582">
        <v>205</v>
      </c>
      <c r="M52" s="582">
        <v>139400</v>
      </c>
      <c r="N52" s="541"/>
      <c r="O52" s="541">
        <v>680</v>
      </c>
      <c r="P52" s="582">
        <v>267</v>
      </c>
      <c r="Q52" s="582">
        <v>182361</v>
      </c>
      <c r="R52" s="546"/>
      <c r="S52" s="583">
        <v>683</v>
      </c>
    </row>
    <row r="53" spans="1:19" ht="14.45" customHeight="1" x14ac:dyDescent="0.2">
      <c r="A53" s="540" t="s">
        <v>1191</v>
      </c>
      <c r="B53" s="541" t="s">
        <v>1192</v>
      </c>
      <c r="C53" s="541" t="s">
        <v>478</v>
      </c>
      <c r="D53" s="541" t="s">
        <v>1186</v>
      </c>
      <c r="E53" s="541" t="s">
        <v>1193</v>
      </c>
      <c r="F53" s="541" t="s">
        <v>1288</v>
      </c>
      <c r="G53" s="541" t="s">
        <v>1289</v>
      </c>
      <c r="H53" s="582">
        <v>840</v>
      </c>
      <c r="I53" s="582">
        <v>401520</v>
      </c>
      <c r="J53" s="541"/>
      <c r="K53" s="541">
        <v>478</v>
      </c>
      <c r="L53" s="582">
        <v>619</v>
      </c>
      <c r="M53" s="582">
        <v>296501</v>
      </c>
      <c r="N53" s="541"/>
      <c r="O53" s="541">
        <v>479</v>
      </c>
      <c r="P53" s="582">
        <v>839</v>
      </c>
      <c r="Q53" s="582">
        <v>404398</v>
      </c>
      <c r="R53" s="546"/>
      <c r="S53" s="583">
        <v>482</v>
      </c>
    </row>
    <row r="54" spans="1:19" ht="14.45" customHeight="1" x14ac:dyDescent="0.2">
      <c r="A54" s="540" t="s">
        <v>1191</v>
      </c>
      <c r="B54" s="541" t="s">
        <v>1192</v>
      </c>
      <c r="C54" s="541" t="s">
        <v>478</v>
      </c>
      <c r="D54" s="541" t="s">
        <v>1186</v>
      </c>
      <c r="E54" s="541" t="s">
        <v>1193</v>
      </c>
      <c r="F54" s="541" t="s">
        <v>1290</v>
      </c>
      <c r="G54" s="541" t="s">
        <v>1291</v>
      </c>
      <c r="H54" s="582">
        <v>224</v>
      </c>
      <c r="I54" s="582">
        <v>65632</v>
      </c>
      <c r="J54" s="541"/>
      <c r="K54" s="541">
        <v>293</v>
      </c>
      <c r="L54" s="582">
        <v>251</v>
      </c>
      <c r="M54" s="582">
        <v>73794</v>
      </c>
      <c r="N54" s="541"/>
      <c r="O54" s="541">
        <v>294</v>
      </c>
      <c r="P54" s="582">
        <v>263</v>
      </c>
      <c r="Q54" s="582">
        <v>78111</v>
      </c>
      <c r="R54" s="546"/>
      <c r="S54" s="583">
        <v>297</v>
      </c>
    </row>
    <row r="55" spans="1:19" ht="14.45" customHeight="1" x14ac:dyDescent="0.2">
      <c r="A55" s="540" t="s">
        <v>1191</v>
      </c>
      <c r="B55" s="541" t="s">
        <v>1192</v>
      </c>
      <c r="C55" s="541" t="s">
        <v>478</v>
      </c>
      <c r="D55" s="541" t="s">
        <v>1186</v>
      </c>
      <c r="E55" s="541" t="s">
        <v>1193</v>
      </c>
      <c r="F55" s="541" t="s">
        <v>1292</v>
      </c>
      <c r="G55" s="541" t="s">
        <v>1293</v>
      </c>
      <c r="H55" s="582">
        <v>234</v>
      </c>
      <c r="I55" s="582">
        <v>188604</v>
      </c>
      <c r="J55" s="541"/>
      <c r="K55" s="541">
        <v>806</v>
      </c>
      <c r="L55" s="582">
        <v>265</v>
      </c>
      <c r="M55" s="582">
        <v>214120</v>
      </c>
      <c r="N55" s="541"/>
      <c r="O55" s="541">
        <v>808</v>
      </c>
      <c r="P55" s="582">
        <v>357</v>
      </c>
      <c r="Q55" s="582">
        <v>289527</v>
      </c>
      <c r="R55" s="546"/>
      <c r="S55" s="583">
        <v>811</v>
      </c>
    </row>
    <row r="56" spans="1:19" ht="14.45" customHeight="1" x14ac:dyDescent="0.2">
      <c r="A56" s="540" t="s">
        <v>1191</v>
      </c>
      <c r="B56" s="541" t="s">
        <v>1192</v>
      </c>
      <c r="C56" s="541" t="s">
        <v>478</v>
      </c>
      <c r="D56" s="541" t="s">
        <v>1186</v>
      </c>
      <c r="E56" s="541" t="s">
        <v>1193</v>
      </c>
      <c r="F56" s="541" t="s">
        <v>1294</v>
      </c>
      <c r="G56" s="541" t="s">
        <v>1295</v>
      </c>
      <c r="H56" s="582">
        <v>1603</v>
      </c>
      <c r="I56" s="582">
        <v>269304</v>
      </c>
      <c r="J56" s="541"/>
      <c r="K56" s="541">
        <v>168</v>
      </c>
      <c r="L56" s="582">
        <v>1130</v>
      </c>
      <c r="M56" s="582">
        <v>189840</v>
      </c>
      <c r="N56" s="541"/>
      <c r="O56" s="541">
        <v>168</v>
      </c>
      <c r="P56" s="582">
        <v>1433</v>
      </c>
      <c r="Q56" s="582">
        <v>242177</v>
      </c>
      <c r="R56" s="546"/>
      <c r="S56" s="583">
        <v>169</v>
      </c>
    </row>
    <row r="57" spans="1:19" ht="14.45" customHeight="1" x14ac:dyDescent="0.2">
      <c r="A57" s="540" t="s">
        <v>1191</v>
      </c>
      <c r="B57" s="541" t="s">
        <v>1192</v>
      </c>
      <c r="C57" s="541" t="s">
        <v>478</v>
      </c>
      <c r="D57" s="541" t="s">
        <v>1186</v>
      </c>
      <c r="E57" s="541" t="s">
        <v>1193</v>
      </c>
      <c r="F57" s="541" t="s">
        <v>1296</v>
      </c>
      <c r="G57" s="541" t="s">
        <v>1297</v>
      </c>
      <c r="H57" s="582">
        <v>134</v>
      </c>
      <c r="I57" s="582">
        <v>114570</v>
      </c>
      <c r="J57" s="541"/>
      <c r="K57" s="541">
        <v>855</v>
      </c>
      <c r="L57" s="582">
        <v>104</v>
      </c>
      <c r="M57" s="582">
        <v>88920</v>
      </c>
      <c r="N57" s="541"/>
      <c r="O57" s="541">
        <v>855</v>
      </c>
      <c r="P57" s="582">
        <v>239</v>
      </c>
      <c r="Q57" s="582">
        <v>204823</v>
      </c>
      <c r="R57" s="546"/>
      <c r="S57" s="583">
        <v>857</v>
      </c>
    </row>
    <row r="58" spans="1:19" ht="14.45" customHeight="1" x14ac:dyDescent="0.2">
      <c r="A58" s="540" t="s">
        <v>1191</v>
      </c>
      <c r="B58" s="541" t="s">
        <v>1192</v>
      </c>
      <c r="C58" s="541" t="s">
        <v>478</v>
      </c>
      <c r="D58" s="541" t="s">
        <v>1186</v>
      </c>
      <c r="E58" s="541" t="s">
        <v>1193</v>
      </c>
      <c r="F58" s="541" t="s">
        <v>1298</v>
      </c>
      <c r="G58" s="541" t="s">
        <v>1299</v>
      </c>
      <c r="H58" s="582">
        <v>127</v>
      </c>
      <c r="I58" s="582">
        <v>72898</v>
      </c>
      <c r="J58" s="541"/>
      <c r="K58" s="541">
        <v>574</v>
      </c>
      <c r="L58" s="582">
        <v>95</v>
      </c>
      <c r="M58" s="582">
        <v>54625</v>
      </c>
      <c r="N58" s="541"/>
      <c r="O58" s="541">
        <v>575</v>
      </c>
      <c r="P58" s="582">
        <v>154</v>
      </c>
      <c r="Q58" s="582">
        <v>88704</v>
      </c>
      <c r="R58" s="546"/>
      <c r="S58" s="583">
        <v>576</v>
      </c>
    </row>
    <row r="59" spans="1:19" ht="14.45" customHeight="1" x14ac:dyDescent="0.2">
      <c r="A59" s="540" t="s">
        <v>1191</v>
      </c>
      <c r="B59" s="541" t="s">
        <v>1192</v>
      </c>
      <c r="C59" s="541" t="s">
        <v>478</v>
      </c>
      <c r="D59" s="541" t="s">
        <v>1186</v>
      </c>
      <c r="E59" s="541" t="s">
        <v>1193</v>
      </c>
      <c r="F59" s="541" t="s">
        <v>1300</v>
      </c>
      <c r="G59" s="541" t="s">
        <v>1301</v>
      </c>
      <c r="H59" s="582">
        <v>365</v>
      </c>
      <c r="I59" s="582">
        <v>68620</v>
      </c>
      <c r="J59" s="541"/>
      <c r="K59" s="541">
        <v>188</v>
      </c>
      <c r="L59" s="582">
        <v>256</v>
      </c>
      <c r="M59" s="582">
        <v>48128</v>
      </c>
      <c r="N59" s="541"/>
      <c r="O59" s="541">
        <v>188</v>
      </c>
      <c r="P59" s="582">
        <v>275</v>
      </c>
      <c r="Q59" s="582">
        <v>52250</v>
      </c>
      <c r="R59" s="546"/>
      <c r="S59" s="583">
        <v>190</v>
      </c>
    </row>
    <row r="60" spans="1:19" ht="14.45" customHeight="1" x14ac:dyDescent="0.2">
      <c r="A60" s="540" t="s">
        <v>1191</v>
      </c>
      <c r="B60" s="541" t="s">
        <v>1192</v>
      </c>
      <c r="C60" s="541" t="s">
        <v>478</v>
      </c>
      <c r="D60" s="541" t="s">
        <v>1186</v>
      </c>
      <c r="E60" s="541" t="s">
        <v>1193</v>
      </c>
      <c r="F60" s="541" t="s">
        <v>1302</v>
      </c>
      <c r="G60" s="541" t="s">
        <v>1303</v>
      </c>
      <c r="H60" s="582">
        <v>6536</v>
      </c>
      <c r="I60" s="582">
        <v>3764736</v>
      </c>
      <c r="J60" s="541"/>
      <c r="K60" s="541">
        <v>576</v>
      </c>
      <c r="L60" s="582">
        <v>4857</v>
      </c>
      <c r="M60" s="582">
        <v>2797632</v>
      </c>
      <c r="N60" s="541"/>
      <c r="O60" s="541">
        <v>576</v>
      </c>
      <c r="P60" s="582">
        <v>5783</v>
      </c>
      <c r="Q60" s="582">
        <v>3342574</v>
      </c>
      <c r="R60" s="546"/>
      <c r="S60" s="583">
        <v>578</v>
      </c>
    </row>
    <row r="61" spans="1:19" ht="14.45" customHeight="1" x14ac:dyDescent="0.2">
      <c r="A61" s="540" t="s">
        <v>1191</v>
      </c>
      <c r="B61" s="541" t="s">
        <v>1192</v>
      </c>
      <c r="C61" s="541" t="s">
        <v>478</v>
      </c>
      <c r="D61" s="541" t="s">
        <v>1186</v>
      </c>
      <c r="E61" s="541" t="s">
        <v>1193</v>
      </c>
      <c r="F61" s="541" t="s">
        <v>1304</v>
      </c>
      <c r="G61" s="541" t="s">
        <v>1305</v>
      </c>
      <c r="H61" s="582">
        <v>219</v>
      </c>
      <c r="I61" s="582">
        <v>306600</v>
      </c>
      <c r="J61" s="541"/>
      <c r="K61" s="541">
        <v>1400</v>
      </c>
      <c r="L61" s="582">
        <v>211</v>
      </c>
      <c r="M61" s="582">
        <v>295611</v>
      </c>
      <c r="N61" s="541"/>
      <c r="O61" s="541">
        <v>1401</v>
      </c>
      <c r="P61" s="582">
        <v>197</v>
      </c>
      <c r="Q61" s="582">
        <v>276588</v>
      </c>
      <c r="R61" s="546"/>
      <c r="S61" s="583">
        <v>1404</v>
      </c>
    </row>
    <row r="62" spans="1:19" ht="14.45" customHeight="1" x14ac:dyDescent="0.2">
      <c r="A62" s="540" t="s">
        <v>1191</v>
      </c>
      <c r="B62" s="541" t="s">
        <v>1192</v>
      </c>
      <c r="C62" s="541" t="s">
        <v>478</v>
      </c>
      <c r="D62" s="541" t="s">
        <v>1186</v>
      </c>
      <c r="E62" s="541" t="s">
        <v>1193</v>
      </c>
      <c r="F62" s="541" t="s">
        <v>1306</v>
      </c>
      <c r="G62" s="541" t="s">
        <v>1307</v>
      </c>
      <c r="H62" s="582">
        <v>11</v>
      </c>
      <c r="I62" s="582">
        <v>11253</v>
      </c>
      <c r="J62" s="541"/>
      <c r="K62" s="541">
        <v>1023</v>
      </c>
      <c r="L62" s="582">
        <v>8</v>
      </c>
      <c r="M62" s="582">
        <v>8192</v>
      </c>
      <c r="N62" s="541"/>
      <c r="O62" s="541">
        <v>1024</v>
      </c>
      <c r="P62" s="582">
        <v>11</v>
      </c>
      <c r="Q62" s="582">
        <v>11319</v>
      </c>
      <c r="R62" s="546"/>
      <c r="S62" s="583">
        <v>1029</v>
      </c>
    </row>
    <row r="63" spans="1:19" ht="14.45" customHeight="1" x14ac:dyDescent="0.2">
      <c r="A63" s="540" t="s">
        <v>1191</v>
      </c>
      <c r="B63" s="541" t="s">
        <v>1192</v>
      </c>
      <c r="C63" s="541" t="s">
        <v>478</v>
      </c>
      <c r="D63" s="541" t="s">
        <v>1186</v>
      </c>
      <c r="E63" s="541" t="s">
        <v>1193</v>
      </c>
      <c r="F63" s="541" t="s">
        <v>1308</v>
      </c>
      <c r="G63" s="541" t="s">
        <v>1309</v>
      </c>
      <c r="H63" s="582">
        <v>171</v>
      </c>
      <c r="I63" s="582">
        <v>32490</v>
      </c>
      <c r="J63" s="541"/>
      <c r="K63" s="541">
        <v>190</v>
      </c>
      <c r="L63" s="582">
        <v>116</v>
      </c>
      <c r="M63" s="582">
        <v>22040</v>
      </c>
      <c r="N63" s="541"/>
      <c r="O63" s="541">
        <v>190</v>
      </c>
      <c r="P63" s="582">
        <v>130</v>
      </c>
      <c r="Q63" s="582">
        <v>24830</v>
      </c>
      <c r="R63" s="546"/>
      <c r="S63" s="583">
        <v>191</v>
      </c>
    </row>
    <row r="64" spans="1:19" ht="14.45" customHeight="1" x14ac:dyDescent="0.2">
      <c r="A64" s="540" t="s">
        <v>1191</v>
      </c>
      <c r="B64" s="541" t="s">
        <v>1192</v>
      </c>
      <c r="C64" s="541" t="s">
        <v>478</v>
      </c>
      <c r="D64" s="541" t="s">
        <v>1186</v>
      </c>
      <c r="E64" s="541" t="s">
        <v>1193</v>
      </c>
      <c r="F64" s="541" t="s">
        <v>1310</v>
      </c>
      <c r="G64" s="541" t="s">
        <v>1311</v>
      </c>
      <c r="H64" s="582">
        <v>234</v>
      </c>
      <c r="I64" s="582">
        <v>188604</v>
      </c>
      <c r="J64" s="541"/>
      <c r="K64" s="541">
        <v>806</v>
      </c>
      <c r="L64" s="582">
        <v>265</v>
      </c>
      <c r="M64" s="582">
        <v>214120</v>
      </c>
      <c r="N64" s="541"/>
      <c r="O64" s="541">
        <v>808</v>
      </c>
      <c r="P64" s="582">
        <v>357</v>
      </c>
      <c r="Q64" s="582">
        <v>289527</v>
      </c>
      <c r="R64" s="546"/>
      <c r="S64" s="583">
        <v>811</v>
      </c>
    </row>
    <row r="65" spans="1:19" ht="14.45" customHeight="1" x14ac:dyDescent="0.2">
      <c r="A65" s="540" t="s">
        <v>1191</v>
      </c>
      <c r="B65" s="541" t="s">
        <v>1192</v>
      </c>
      <c r="C65" s="541" t="s">
        <v>478</v>
      </c>
      <c r="D65" s="541" t="s">
        <v>1186</v>
      </c>
      <c r="E65" s="541" t="s">
        <v>1193</v>
      </c>
      <c r="F65" s="541" t="s">
        <v>1312</v>
      </c>
      <c r="G65" s="541" t="s">
        <v>1313</v>
      </c>
      <c r="H65" s="582"/>
      <c r="I65" s="582"/>
      <c r="J65" s="541"/>
      <c r="K65" s="541"/>
      <c r="L65" s="582">
        <v>1</v>
      </c>
      <c r="M65" s="582">
        <v>350</v>
      </c>
      <c r="N65" s="541"/>
      <c r="O65" s="541">
        <v>350</v>
      </c>
      <c r="P65" s="582"/>
      <c r="Q65" s="582"/>
      <c r="R65" s="546"/>
      <c r="S65" s="583"/>
    </row>
    <row r="66" spans="1:19" ht="14.45" customHeight="1" x14ac:dyDescent="0.2">
      <c r="A66" s="540" t="s">
        <v>1191</v>
      </c>
      <c r="B66" s="541" t="s">
        <v>1192</v>
      </c>
      <c r="C66" s="541" t="s">
        <v>478</v>
      </c>
      <c r="D66" s="541" t="s">
        <v>1186</v>
      </c>
      <c r="E66" s="541" t="s">
        <v>1193</v>
      </c>
      <c r="F66" s="541" t="s">
        <v>1314</v>
      </c>
      <c r="G66" s="541" t="s">
        <v>1315</v>
      </c>
      <c r="H66" s="582">
        <v>10</v>
      </c>
      <c r="I66" s="582">
        <v>2620</v>
      </c>
      <c r="J66" s="541"/>
      <c r="K66" s="541">
        <v>262</v>
      </c>
      <c r="L66" s="582">
        <v>8</v>
      </c>
      <c r="M66" s="582">
        <v>2104</v>
      </c>
      <c r="N66" s="541"/>
      <c r="O66" s="541">
        <v>263</v>
      </c>
      <c r="P66" s="582">
        <v>20</v>
      </c>
      <c r="Q66" s="582">
        <v>5320</v>
      </c>
      <c r="R66" s="546"/>
      <c r="S66" s="583">
        <v>266</v>
      </c>
    </row>
    <row r="67" spans="1:19" ht="14.45" customHeight="1" x14ac:dyDescent="0.2">
      <c r="A67" s="540" t="s">
        <v>1191</v>
      </c>
      <c r="B67" s="541" t="s">
        <v>1192</v>
      </c>
      <c r="C67" s="541" t="s">
        <v>478</v>
      </c>
      <c r="D67" s="541" t="s">
        <v>1186</v>
      </c>
      <c r="E67" s="541" t="s">
        <v>1193</v>
      </c>
      <c r="F67" s="541" t="s">
        <v>1316</v>
      </c>
      <c r="G67" s="541" t="s">
        <v>1317</v>
      </c>
      <c r="H67" s="582">
        <v>40</v>
      </c>
      <c r="I67" s="582">
        <v>164080</v>
      </c>
      <c r="J67" s="541"/>
      <c r="K67" s="541">
        <v>4102</v>
      </c>
      <c r="L67" s="582">
        <v>49</v>
      </c>
      <c r="M67" s="582">
        <v>201586</v>
      </c>
      <c r="N67" s="541"/>
      <c r="O67" s="541">
        <v>4114</v>
      </c>
      <c r="P67" s="582">
        <v>30</v>
      </c>
      <c r="Q67" s="582">
        <v>124560</v>
      </c>
      <c r="R67" s="546"/>
      <c r="S67" s="583">
        <v>4152</v>
      </c>
    </row>
    <row r="68" spans="1:19" ht="14.45" customHeight="1" x14ac:dyDescent="0.2">
      <c r="A68" s="540" t="s">
        <v>1191</v>
      </c>
      <c r="B68" s="541" t="s">
        <v>1192</v>
      </c>
      <c r="C68" s="541" t="s">
        <v>478</v>
      </c>
      <c r="D68" s="541" t="s">
        <v>1186</v>
      </c>
      <c r="E68" s="541" t="s">
        <v>1193</v>
      </c>
      <c r="F68" s="541" t="s">
        <v>1318</v>
      </c>
      <c r="G68" s="541" t="s">
        <v>1319</v>
      </c>
      <c r="H68" s="582">
        <v>7</v>
      </c>
      <c r="I68" s="582">
        <v>24381</v>
      </c>
      <c r="J68" s="541"/>
      <c r="K68" s="541">
        <v>3483</v>
      </c>
      <c r="L68" s="582">
        <v>17</v>
      </c>
      <c r="M68" s="582">
        <v>59500</v>
      </c>
      <c r="N68" s="541"/>
      <c r="O68" s="541">
        <v>3500</v>
      </c>
      <c r="P68" s="582">
        <v>9</v>
      </c>
      <c r="Q68" s="582">
        <v>32238</v>
      </c>
      <c r="R68" s="546"/>
      <c r="S68" s="583">
        <v>3582</v>
      </c>
    </row>
    <row r="69" spans="1:19" ht="14.45" customHeight="1" x14ac:dyDescent="0.2">
      <c r="A69" s="540" t="s">
        <v>1191</v>
      </c>
      <c r="B69" s="541" t="s">
        <v>1192</v>
      </c>
      <c r="C69" s="541" t="s">
        <v>478</v>
      </c>
      <c r="D69" s="541" t="s">
        <v>1186</v>
      </c>
      <c r="E69" s="541" t="s">
        <v>1193</v>
      </c>
      <c r="F69" s="541" t="s">
        <v>1320</v>
      </c>
      <c r="G69" s="541" t="s">
        <v>1321</v>
      </c>
      <c r="H69" s="582">
        <v>55</v>
      </c>
      <c r="I69" s="582">
        <v>13530</v>
      </c>
      <c r="J69" s="541"/>
      <c r="K69" s="541">
        <v>246</v>
      </c>
      <c r="L69" s="582">
        <v>39</v>
      </c>
      <c r="M69" s="582">
        <v>9672</v>
      </c>
      <c r="N69" s="541"/>
      <c r="O69" s="541">
        <v>248</v>
      </c>
      <c r="P69" s="582">
        <v>50</v>
      </c>
      <c r="Q69" s="582">
        <v>12550</v>
      </c>
      <c r="R69" s="546"/>
      <c r="S69" s="583">
        <v>251</v>
      </c>
    </row>
    <row r="70" spans="1:19" ht="14.45" customHeight="1" x14ac:dyDescent="0.2">
      <c r="A70" s="540" t="s">
        <v>1191</v>
      </c>
      <c r="B70" s="541" t="s">
        <v>1192</v>
      </c>
      <c r="C70" s="541" t="s">
        <v>478</v>
      </c>
      <c r="D70" s="541" t="s">
        <v>1186</v>
      </c>
      <c r="E70" s="541" t="s">
        <v>1193</v>
      </c>
      <c r="F70" s="541" t="s">
        <v>1322</v>
      </c>
      <c r="G70" s="541" t="s">
        <v>1323</v>
      </c>
      <c r="H70" s="582">
        <v>56</v>
      </c>
      <c r="I70" s="582">
        <v>23576</v>
      </c>
      <c r="J70" s="541"/>
      <c r="K70" s="541">
        <v>421</v>
      </c>
      <c r="L70" s="582">
        <v>39</v>
      </c>
      <c r="M70" s="582">
        <v>16458</v>
      </c>
      <c r="N70" s="541"/>
      <c r="O70" s="541">
        <v>422</v>
      </c>
      <c r="P70" s="582">
        <v>50</v>
      </c>
      <c r="Q70" s="582">
        <v>21150</v>
      </c>
      <c r="R70" s="546"/>
      <c r="S70" s="583">
        <v>423</v>
      </c>
    </row>
    <row r="71" spans="1:19" ht="14.45" customHeight="1" x14ac:dyDescent="0.2">
      <c r="A71" s="540" t="s">
        <v>1191</v>
      </c>
      <c r="B71" s="541" t="s">
        <v>1192</v>
      </c>
      <c r="C71" s="541" t="s">
        <v>478</v>
      </c>
      <c r="D71" s="541" t="s">
        <v>1186</v>
      </c>
      <c r="E71" s="541" t="s">
        <v>1193</v>
      </c>
      <c r="F71" s="541" t="s">
        <v>1324</v>
      </c>
      <c r="G71" s="541" t="s">
        <v>1325</v>
      </c>
      <c r="H71" s="582">
        <v>671</v>
      </c>
      <c r="I71" s="582">
        <v>5163345</v>
      </c>
      <c r="J71" s="541"/>
      <c r="K71" s="541">
        <v>7695</v>
      </c>
      <c r="L71" s="582">
        <v>133</v>
      </c>
      <c r="M71" s="582">
        <v>1025962</v>
      </c>
      <c r="N71" s="541"/>
      <c r="O71" s="541">
        <v>7714</v>
      </c>
      <c r="P71" s="582">
        <v>234</v>
      </c>
      <c r="Q71" s="582">
        <v>1823796</v>
      </c>
      <c r="R71" s="546"/>
      <c r="S71" s="583">
        <v>7794</v>
      </c>
    </row>
    <row r="72" spans="1:19" ht="14.45" customHeight="1" x14ac:dyDescent="0.2">
      <c r="A72" s="540" t="s">
        <v>1191</v>
      </c>
      <c r="B72" s="541" t="s">
        <v>1192</v>
      </c>
      <c r="C72" s="541" t="s">
        <v>478</v>
      </c>
      <c r="D72" s="541" t="s">
        <v>1186</v>
      </c>
      <c r="E72" s="541" t="s">
        <v>1193</v>
      </c>
      <c r="F72" s="541" t="s">
        <v>1326</v>
      </c>
      <c r="G72" s="541" t="s">
        <v>1327</v>
      </c>
      <c r="H72" s="582">
        <v>162</v>
      </c>
      <c r="I72" s="582">
        <v>2545830</v>
      </c>
      <c r="J72" s="541"/>
      <c r="K72" s="541">
        <v>15715</v>
      </c>
      <c r="L72" s="582">
        <v>121</v>
      </c>
      <c r="M72" s="582">
        <v>1903572</v>
      </c>
      <c r="N72" s="541"/>
      <c r="O72" s="541">
        <v>15732</v>
      </c>
      <c r="P72" s="582">
        <v>204</v>
      </c>
      <c r="Q72" s="582">
        <v>3224832</v>
      </c>
      <c r="R72" s="546"/>
      <c r="S72" s="583">
        <v>15808</v>
      </c>
    </row>
    <row r="73" spans="1:19" ht="14.45" customHeight="1" x14ac:dyDescent="0.2">
      <c r="A73" s="540" t="s">
        <v>1191</v>
      </c>
      <c r="B73" s="541" t="s">
        <v>1192</v>
      </c>
      <c r="C73" s="541" t="s">
        <v>478</v>
      </c>
      <c r="D73" s="541" t="s">
        <v>1186</v>
      </c>
      <c r="E73" s="541" t="s">
        <v>1193</v>
      </c>
      <c r="F73" s="541" t="s">
        <v>1328</v>
      </c>
      <c r="G73" s="541" t="s">
        <v>1329</v>
      </c>
      <c r="H73" s="582">
        <v>68</v>
      </c>
      <c r="I73" s="582">
        <v>161500</v>
      </c>
      <c r="J73" s="541"/>
      <c r="K73" s="541">
        <v>2375</v>
      </c>
      <c r="L73" s="582">
        <v>61</v>
      </c>
      <c r="M73" s="582">
        <v>145607</v>
      </c>
      <c r="N73" s="541"/>
      <c r="O73" s="541">
        <v>2387</v>
      </c>
      <c r="P73" s="582">
        <v>79</v>
      </c>
      <c r="Q73" s="582">
        <v>191970</v>
      </c>
      <c r="R73" s="546"/>
      <c r="S73" s="583">
        <v>2430</v>
      </c>
    </row>
    <row r="74" spans="1:19" ht="14.45" customHeight="1" x14ac:dyDescent="0.2">
      <c r="A74" s="540" t="s">
        <v>1191</v>
      </c>
      <c r="B74" s="541" t="s">
        <v>1192</v>
      </c>
      <c r="C74" s="541" t="s">
        <v>478</v>
      </c>
      <c r="D74" s="541" t="s">
        <v>1186</v>
      </c>
      <c r="E74" s="541" t="s">
        <v>1193</v>
      </c>
      <c r="F74" s="541" t="s">
        <v>1330</v>
      </c>
      <c r="G74" s="541" t="s">
        <v>1331</v>
      </c>
      <c r="H74" s="582">
        <v>34</v>
      </c>
      <c r="I74" s="582">
        <v>210290</v>
      </c>
      <c r="J74" s="541"/>
      <c r="K74" s="541">
        <v>6185</v>
      </c>
      <c r="L74" s="582">
        <v>32</v>
      </c>
      <c r="M74" s="582">
        <v>198304</v>
      </c>
      <c r="N74" s="541"/>
      <c r="O74" s="541">
        <v>6197</v>
      </c>
      <c r="P74" s="582">
        <v>44</v>
      </c>
      <c r="Q74" s="582">
        <v>274560</v>
      </c>
      <c r="R74" s="546"/>
      <c r="S74" s="583">
        <v>6240</v>
      </c>
    </row>
    <row r="75" spans="1:19" ht="14.45" customHeight="1" x14ac:dyDescent="0.2">
      <c r="A75" s="540" t="s">
        <v>1191</v>
      </c>
      <c r="B75" s="541" t="s">
        <v>1192</v>
      </c>
      <c r="C75" s="541" t="s">
        <v>478</v>
      </c>
      <c r="D75" s="541" t="s">
        <v>1186</v>
      </c>
      <c r="E75" s="541" t="s">
        <v>1193</v>
      </c>
      <c r="F75" s="541" t="s">
        <v>1332</v>
      </c>
      <c r="G75" s="541" t="s">
        <v>1333</v>
      </c>
      <c r="H75" s="582"/>
      <c r="I75" s="582"/>
      <c r="J75" s="541"/>
      <c r="K75" s="541"/>
      <c r="L75" s="582">
        <v>22</v>
      </c>
      <c r="M75" s="582">
        <v>15334</v>
      </c>
      <c r="N75" s="541"/>
      <c r="O75" s="541">
        <v>697</v>
      </c>
      <c r="P75" s="582">
        <v>81</v>
      </c>
      <c r="Q75" s="582">
        <v>56700</v>
      </c>
      <c r="R75" s="546"/>
      <c r="S75" s="583">
        <v>700</v>
      </c>
    </row>
    <row r="76" spans="1:19" ht="14.45" customHeight="1" x14ac:dyDescent="0.2">
      <c r="A76" s="540" t="s">
        <v>1191</v>
      </c>
      <c r="B76" s="541" t="s">
        <v>1192</v>
      </c>
      <c r="C76" s="541" t="s">
        <v>478</v>
      </c>
      <c r="D76" s="541" t="s">
        <v>1186</v>
      </c>
      <c r="E76" s="541" t="s">
        <v>1193</v>
      </c>
      <c r="F76" s="541" t="s">
        <v>1334</v>
      </c>
      <c r="G76" s="541" t="s">
        <v>1335</v>
      </c>
      <c r="H76" s="582"/>
      <c r="I76" s="582"/>
      <c r="J76" s="541"/>
      <c r="K76" s="541"/>
      <c r="L76" s="582">
        <v>107</v>
      </c>
      <c r="M76" s="582">
        <v>50076</v>
      </c>
      <c r="N76" s="541"/>
      <c r="O76" s="541">
        <v>468</v>
      </c>
      <c r="P76" s="582">
        <v>120</v>
      </c>
      <c r="Q76" s="582">
        <v>56280</v>
      </c>
      <c r="R76" s="546"/>
      <c r="S76" s="583">
        <v>469</v>
      </c>
    </row>
    <row r="77" spans="1:19" ht="14.45" customHeight="1" x14ac:dyDescent="0.2">
      <c r="A77" s="540" t="s">
        <v>1191</v>
      </c>
      <c r="B77" s="541" t="s">
        <v>1192</v>
      </c>
      <c r="C77" s="541" t="s">
        <v>1187</v>
      </c>
      <c r="D77" s="541" t="s">
        <v>1186</v>
      </c>
      <c r="E77" s="541" t="s">
        <v>1193</v>
      </c>
      <c r="F77" s="541" t="s">
        <v>1336</v>
      </c>
      <c r="G77" s="541" t="s">
        <v>1337</v>
      </c>
      <c r="H77" s="582">
        <v>256</v>
      </c>
      <c r="I77" s="582">
        <v>265984</v>
      </c>
      <c r="J77" s="541"/>
      <c r="K77" s="541">
        <v>1039</v>
      </c>
      <c r="L77" s="582">
        <v>228</v>
      </c>
      <c r="M77" s="582">
        <v>237120</v>
      </c>
      <c r="N77" s="541"/>
      <c r="O77" s="541">
        <v>1040</v>
      </c>
      <c r="P77" s="582">
        <v>158</v>
      </c>
      <c r="Q77" s="582">
        <v>164636</v>
      </c>
      <c r="R77" s="546"/>
      <c r="S77" s="583">
        <v>1042</v>
      </c>
    </row>
    <row r="78" spans="1:19" ht="14.45" customHeight="1" x14ac:dyDescent="0.2">
      <c r="A78" s="540" t="s">
        <v>1191</v>
      </c>
      <c r="B78" s="541" t="s">
        <v>1192</v>
      </c>
      <c r="C78" s="541" t="s">
        <v>1187</v>
      </c>
      <c r="D78" s="541" t="s">
        <v>1186</v>
      </c>
      <c r="E78" s="541" t="s">
        <v>1193</v>
      </c>
      <c r="F78" s="541" t="s">
        <v>1238</v>
      </c>
      <c r="G78" s="541" t="s">
        <v>1239</v>
      </c>
      <c r="H78" s="582">
        <v>128</v>
      </c>
      <c r="I78" s="582">
        <v>28544</v>
      </c>
      <c r="J78" s="541"/>
      <c r="K78" s="541">
        <v>223</v>
      </c>
      <c r="L78" s="582">
        <v>114</v>
      </c>
      <c r="M78" s="582">
        <v>25536</v>
      </c>
      <c r="N78" s="541"/>
      <c r="O78" s="541">
        <v>224</v>
      </c>
      <c r="P78" s="582">
        <v>79</v>
      </c>
      <c r="Q78" s="582">
        <v>17933</v>
      </c>
      <c r="R78" s="546"/>
      <c r="S78" s="583">
        <v>227</v>
      </c>
    </row>
    <row r="79" spans="1:19" ht="14.45" customHeight="1" x14ac:dyDescent="0.2">
      <c r="A79" s="540" t="s">
        <v>1191</v>
      </c>
      <c r="B79" s="541" t="s">
        <v>1338</v>
      </c>
      <c r="C79" s="541" t="s">
        <v>478</v>
      </c>
      <c r="D79" s="541" t="s">
        <v>1186</v>
      </c>
      <c r="E79" s="541" t="s">
        <v>1193</v>
      </c>
      <c r="F79" s="541" t="s">
        <v>1339</v>
      </c>
      <c r="G79" s="541" t="s">
        <v>1340</v>
      </c>
      <c r="H79" s="582"/>
      <c r="I79" s="582"/>
      <c r="J79" s="541"/>
      <c r="K79" s="541"/>
      <c r="L79" s="582"/>
      <c r="M79" s="582"/>
      <c r="N79" s="541"/>
      <c r="O79" s="541"/>
      <c r="P79" s="582">
        <v>23</v>
      </c>
      <c r="Q79" s="582">
        <v>283475</v>
      </c>
      <c r="R79" s="546"/>
      <c r="S79" s="583">
        <v>12325</v>
      </c>
    </row>
    <row r="80" spans="1:19" ht="14.45" customHeight="1" x14ac:dyDescent="0.2">
      <c r="A80" s="540" t="s">
        <v>1191</v>
      </c>
      <c r="B80" s="541" t="s">
        <v>1338</v>
      </c>
      <c r="C80" s="541" t="s">
        <v>478</v>
      </c>
      <c r="D80" s="541" t="s">
        <v>1186</v>
      </c>
      <c r="E80" s="541" t="s">
        <v>1193</v>
      </c>
      <c r="F80" s="541" t="s">
        <v>1341</v>
      </c>
      <c r="G80" s="541" t="s">
        <v>1342</v>
      </c>
      <c r="H80" s="582"/>
      <c r="I80" s="582"/>
      <c r="J80" s="541"/>
      <c r="K80" s="541"/>
      <c r="L80" s="582"/>
      <c r="M80" s="582"/>
      <c r="N80" s="541"/>
      <c r="O80" s="541"/>
      <c r="P80" s="582">
        <v>42</v>
      </c>
      <c r="Q80" s="582">
        <v>13188</v>
      </c>
      <c r="R80" s="546"/>
      <c r="S80" s="583">
        <v>314</v>
      </c>
    </row>
    <row r="81" spans="1:19" ht="14.45" customHeight="1" x14ac:dyDescent="0.2">
      <c r="A81" s="540" t="s">
        <v>1191</v>
      </c>
      <c r="B81" s="541" t="s">
        <v>1338</v>
      </c>
      <c r="C81" s="541" t="s">
        <v>478</v>
      </c>
      <c r="D81" s="541" t="s">
        <v>1186</v>
      </c>
      <c r="E81" s="541" t="s">
        <v>1193</v>
      </c>
      <c r="F81" s="541" t="s">
        <v>1343</v>
      </c>
      <c r="G81" s="541" t="s">
        <v>1344</v>
      </c>
      <c r="H81" s="582">
        <v>217</v>
      </c>
      <c r="I81" s="582">
        <v>2604</v>
      </c>
      <c r="J81" s="541"/>
      <c r="K81" s="541">
        <v>12</v>
      </c>
      <c r="L81" s="582">
        <v>136</v>
      </c>
      <c r="M81" s="582">
        <v>1632</v>
      </c>
      <c r="N81" s="541"/>
      <c r="O81" s="541">
        <v>12</v>
      </c>
      <c r="P81" s="582">
        <v>113</v>
      </c>
      <c r="Q81" s="582">
        <v>1469</v>
      </c>
      <c r="R81" s="546"/>
      <c r="S81" s="583">
        <v>13</v>
      </c>
    </row>
    <row r="82" spans="1:19" ht="14.45" customHeight="1" x14ac:dyDescent="0.2">
      <c r="A82" s="540" t="s">
        <v>1191</v>
      </c>
      <c r="B82" s="541" t="s">
        <v>1338</v>
      </c>
      <c r="C82" s="541" t="s">
        <v>478</v>
      </c>
      <c r="D82" s="541" t="s">
        <v>1186</v>
      </c>
      <c r="E82" s="541" t="s">
        <v>1193</v>
      </c>
      <c r="F82" s="541" t="s">
        <v>1345</v>
      </c>
      <c r="G82" s="541" t="s">
        <v>1346</v>
      </c>
      <c r="H82" s="582"/>
      <c r="I82" s="582"/>
      <c r="J82" s="541"/>
      <c r="K82" s="541"/>
      <c r="L82" s="582"/>
      <c r="M82" s="582"/>
      <c r="N82" s="541"/>
      <c r="O82" s="541"/>
      <c r="P82" s="582">
        <v>644</v>
      </c>
      <c r="Q82" s="582">
        <v>6829620</v>
      </c>
      <c r="R82" s="546"/>
      <c r="S82" s="583">
        <v>10605</v>
      </c>
    </row>
    <row r="83" spans="1:19" ht="14.45" customHeight="1" x14ac:dyDescent="0.2">
      <c r="A83" s="540" t="s">
        <v>1191</v>
      </c>
      <c r="B83" s="541" t="s">
        <v>1338</v>
      </c>
      <c r="C83" s="541" t="s">
        <v>478</v>
      </c>
      <c r="D83" s="541" t="s">
        <v>1186</v>
      </c>
      <c r="E83" s="541" t="s">
        <v>1193</v>
      </c>
      <c r="F83" s="541" t="s">
        <v>1347</v>
      </c>
      <c r="G83" s="541" t="s">
        <v>1348</v>
      </c>
      <c r="H83" s="582"/>
      <c r="I83" s="582"/>
      <c r="J83" s="541"/>
      <c r="K83" s="541"/>
      <c r="L83" s="582"/>
      <c r="M83" s="582"/>
      <c r="N83" s="541"/>
      <c r="O83" s="541"/>
      <c r="P83" s="582">
        <v>60</v>
      </c>
      <c r="Q83" s="582">
        <v>716820</v>
      </c>
      <c r="R83" s="546"/>
      <c r="S83" s="583">
        <v>11947</v>
      </c>
    </row>
    <row r="84" spans="1:19" ht="14.45" customHeight="1" x14ac:dyDescent="0.2">
      <c r="A84" s="540" t="s">
        <v>1191</v>
      </c>
      <c r="B84" s="541" t="s">
        <v>1338</v>
      </c>
      <c r="C84" s="541" t="s">
        <v>478</v>
      </c>
      <c r="D84" s="541" t="s">
        <v>1186</v>
      </c>
      <c r="E84" s="541" t="s">
        <v>1193</v>
      </c>
      <c r="F84" s="541" t="s">
        <v>1349</v>
      </c>
      <c r="G84" s="541" t="s">
        <v>1350</v>
      </c>
      <c r="H84" s="582"/>
      <c r="I84" s="582"/>
      <c r="J84" s="541"/>
      <c r="K84" s="541"/>
      <c r="L84" s="582"/>
      <c r="M84" s="582"/>
      <c r="N84" s="541"/>
      <c r="O84" s="541"/>
      <c r="P84" s="582">
        <v>386</v>
      </c>
      <c r="Q84" s="582">
        <v>143206</v>
      </c>
      <c r="R84" s="546"/>
      <c r="S84" s="583">
        <v>371</v>
      </c>
    </row>
    <row r="85" spans="1:19" ht="14.45" customHeight="1" x14ac:dyDescent="0.2">
      <c r="A85" s="540" t="s">
        <v>1191</v>
      </c>
      <c r="B85" s="541" t="s">
        <v>1338</v>
      </c>
      <c r="C85" s="541" t="s">
        <v>478</v>
      </c>
      <c r="D85" s="541" t="s">
        <v>1186</v>
      </c>
      <c r="E85" s="541" t="s">
        <v>1193</v>
      </c>
      <c r="F85" s="541" t="s">
        <v>1351</v>
      </c>
      <c r="G85" s="541" t="s">
        <v>1352</v>
      </c>
      <c r="H85" s="582"/>
      <c r="I85" s="582"/>
      <c r="J85" s="541"/>
      <c r="K85" s="541"/>
      <c r="L85" s="582"/>
      <c r="M85" s="582"/>
      <c r="N85" s="541"/>
      <c r="O85" s="541"/>
      <c r="P85" s="582">
        <v>4</v>
      </c>
      <c r="Q85" s="582">
        <v>52172</v>
      </c>
      <c r="R85" s="546"/>
      <c r="S85" s="583">
        <v>13043</v>
      </c>
    </row>
    <row r="86" spans="1:19" ht="14.45" customHeight="1" x14ac:dyDescent="0.2">
      <c r="A86" s="540" t="s">
        <v>1191</v>
      </c>
      <c r="B86" s="541" t="s">
        <v>1338</v>
      </c>
      <c r="C86" s="541" t="s">
        <v>478</v>
      </c>
      <c r="D86" s="541" t="s">
        <v>1186</v>
      </c>
      <c r="E86" s="541" t="s">
        <v>1193</v>
      </c>
      <c r="F86" s="541" t="s">
        <v>1353</v>
      </c>
      <c r="G86" s="541" t="s">
        <v>1354</v>
      </c>
      <c r="H86" s="582">
        <v>65</v>
      </c>
      <c r="I86" s="582">
        <v>39780</v>
      </c>
      <c r="J86" s="541"/>
      <c r="K86" s="541">
        <v>612</v>
      </c>
      <c r="L86" s="582">
        <v>51</v>
      </c>
      <c r="M86" s="582">
        <v>31365</v>
      </c>
      <c r="N86" s="541"/>
      <c r="O86" s="541">
        <v>615</v>
      </c>
      <c r="P86" s="582">
        <v>84</v>
      </c>
      <c r="Q86" s="582">
        <v>53928</v>
      </c>
      <c r="R86" s="546"/>
      <c r="S86" s="583">
        <v>642</v>
      </c>
    </row>
    <row r="87" spans="1:19" ht="14.45" customHeight="1" x14ac:dyDescent="0.2">
      <c r="A87" s="540" t="s">
        <v>1191</v>
      </c>
      <c r="B87" s="541" t="s">
        <v>1338</v>
      </c>
      <c r="C87" s="541" t="s">
        <v>478</v>
      </c>
      <c r="D87" s="541" t="s">
        <v>1186</v>
      </c>
      <c r="E87" s="541" t="s">
        <v>1193</v>
      </c>
      <c r="F87" s="541" t="s">
        <v>1355</v>
      </c>
      <c r="G87" s="541" t="s">
        <v>1356</v>
      </c>
      <c r="H87" s="582"/>
      <c r="I87" s="582"/>
      <c r="J87" s="541"/>
      <c r="K87" s="541"/>
      <c r="L87" s="582"/>
      <c r="M87" s="582"/>
      <c r="N87" s="541"/>
      <c r="O87" s="541"/>
      <c r="P87" s="582">
        <v>1003</v>
      </c>
      <c r="Q87" s="582">
        <v>1151444</v>
      </c>
      <c r="R87" s="546"/>
      <c r="S87" s="583">
        <v>1148</v>
      </c>
    </row>
    <row r="88" spans="1:19" ht="14.45" customHeight="1" x14ac:dyDescent="0.2">
      <c r="A88" s="540" t="s">
        <v>1191</v>
      </c>
      <c r="B88" s="541" t="s">
        <v>1338</v>
      </c>
      <c r="C88" s="541" t="s">
        <v>478</v>
      </c>
      <c r="D88" s="541" t="s">
        <v>1186</v>
      </c>
      <c r="E88" s="541" t="s">
        <v>1193</v>
      </c>
      <c r="F88" s="541" t="s">
        <v>1357</v>
      </c>
      <c r="G88" s="541" t="s">
        <v>1358</v>
      </c>
      <c r="H88" s="582"/>
      <c r="I88" s="582"/>
      <c r="J88" s="541"/>
      <c r="K88" s="541"/>
      <c r="L88" s="582"/>
      <c r="M88" s="582"/>
      <c r="N88" s="541"/>
      <c r="O88" s="541"/>
      <c r="P88" s="582">
        <v>12</v>
      </c>
      <c r="Q88" s="582">
        <v>91344</v>
      </c>
      <c r="R88" s="546"/>
      <c r="S88" s="583">
        <v>7612</v>
      </c>
    </row>
    <row r="89" spans="1:19" ht="14.45" customHeight="1" x14ac:dyDescent="0.2">
      <c r="A89" s="540" t="s">
        <v>1191</v>
      </c>
      <c r="B89" s="541" t="s">
        <v>1338</v>
      </c>
      <c r="C89" s="541" t="s">
        <v>478</v>
      </c>
      <c r="D89" s="541" t="s">
        <v>1186</v>
      </c>
      <c r="E89" s="541" t="s">
        <v>1193</v>
      </c>
      <c r="F89" s="541" t="s">
        <v>1359</v>
      </c>
      <c r="G89" s="541" t="s">
        <v>1360</v>
      </c>
      <c r="H89" s="582"/>
      <c r="I89" s="582"/>
      <c r="J89" s="541"/>
      <c r="K89" s="541"/>
      <c r="L89" s="582"/>
      <c r="M89" s="582"/>
      <c r="N89" s="541"/>
      <c r="O89" s="541"/>
      <c r="P89" s="582">
        <v>9</v>
      </c>
      <c r="Q89" s="582">
        <v>21834</v>
      </c>
      <c r="R89" s="546"/>
      <c r="S89" s="583">
        <v>2426</v>
      </c>
    </row>
    <row r="90" spans="1:19" ht="14.45" customHeight="1" x14ac:dyDescent="0.2">
      <c r="A90" s="540" t="s">
        <v>1191</v>
      </c>
      <c r="B90" s="541" t="s">
        <v>1338</v>
      </c>
      <c r="C90" s="541" t="s">
        <v>478</v>
      </c>
      <c r="D90" s="541" t="s">
        <v>1186</v>
      </c>
      <c r="E90" s="541" t="s">
        <v>1193</v>
      </c>
      <c r="F90" s="541" t="s">
        <v>1361</v>
      </c>
      <c r="G90" s="541" t="s">
        <v>1362</v>
      </c>
      <c r="H90" s="582"/>
      <c r="I90" s="582"/>
      <c r="J90" s="541"/>
      <c r="K90" s="541"/>
      <c r="L90" s="582"/>
      <c r="M90" s="582"/>
      <c r="N90" s="541"/>
      <c r="O90" s="541"/>
      <c r="P90" s="582">
        <v>188</v>
      </c>
      <c r="Q90" s="582">
        <v>1670756</v>
      </c>
      <c r="R90" s="546"/>
      <c r="S90" s="583">
        <v>8887</v>
      </c>
    </row>
    <row r="91" spans="1:19" ht="14.45" customHeight="1" x14ac:dyDescent="0.2">
      <c r="A91" s="540" t="s">
        <v>1191</v>
      </c>
      <c r="B91" s="541" t="s">
        <v>1338</v>
      </c>
      <c r="C91" s="541" t="s">
        <v>478</v>
      </c>
      <c r="D91" s="541" t="s">
        <v>1186</v>
      </c>
      <c r="E91" s="541" t="s">
        <v>1193</v>
      </c>
      <c r="F91" s="541" t="s">
        <v>1363</v>
      </c>
      <c r="G91" s="541" t="s">
        <v>1364</v>
      </c>
      <c r="H91" s="582"/>
      <c r="I91" s="582"/>
      <c r="J91" s="541"/>
      <c r="K91" s="541"/>
      <c r="L91" s="582"/>
      <c r="M91" s="582"/>
      <c r="N91" s="541"/>
      <c r="O91" s="541"/>
      <c r="P91" s="582">
        <v>105</v>
      </c>
      <c r="Q91" s="582">
        <v>169050</v>
      </c>
      <c r="R91" s="546"/>
      <c r="S91" s="583">
        <v>1610</v>
      </c>
    </row>
    <row r="92" spans="1:19" ht="14.45" customHeight="1" x14ac:dyDescent="0.2">
      <c r="A92" s="540" t="s">
        <v>1191</v>
      </c>
      <c r="B92" s="541" t="s">
        <v>1338</v>
      </c>
      <c r="C92" s="541" t="s">
        <v>478</v>
      </c>
      <c r="D92" s="541" t="s">
        <v>1186</v>
      </c>
      <c r="E92" s="541" t="s">
        <v>1193</v>
      </c>
      <c r="F92" s="541" t="s">
        <v>1365</v>
      </c>
      <c r="G92" s="541" t="s">
        <v>1366</v>
      </c>
      <c r="H92" s="582"/>
      <c r="I92" s="582"/>
      <c r="J92" s="541"/>
      <c r="K92" s="541"/>
      <c r="L92" s="582"/>
      <c r="M92" s="582"/>
      <c r="N92" s="541"/>
      <c r="O92" s="541"/>
      <c r="P92" s="582">
        <v>607</v>
      </c>
      <c r="Q92" s="582">
        <v>1013690</v>
      </c>
      <c r="R92" s="546"/>
      <c r="S92" s="583">
        <v>1670</v>
      </c>
    </row>
    <row r="93" spans="1:19" ht="14.45" customHeight="1" x14ac:dyDescent="0.2">
      <c r="A93" s="540" t="s">
        <v>1191</v>
      </c>
      <c r="B93" s="541" t="s">
        <v>1338</v>
      </c>
      <c r="C93" s="541" t="s">
        <v>478</v>
      </c>
      <c r="D93" s="541" t="s">
        <v>1186</v>
      </c>
      <c r="E93" s="541" t="s">
        <v>1193</v>
      </c>
      <c r="F93" s="541" t="s">
        <v>1367</v>
      </c>
      <c r="G93" s="541" t="s">
        <v>1368</v>
      </c>
      <c r="H93" s="582"/>
      <c r="I93" s="582"/>
      <c r="J93" s="541"/>
      <c r="K93" s="541"/>
      <c r="L93" s="582"/>
      <c r="M93" s="582"/>
      <c r="N93" s="541"/>
      <c r="O93" s="541"/>
      <c r="P93" s="582">
        <v>185</v>
      </c>
      <c r="Q93" s="582">
        <v>717245</v>
      </c>
      <c r="R93" s="546"/>
      <c r="S93" s="583">
        <v>3877</v>
      </c>
    </row>
    <row r="94" spans="1:19" ht="14.45" customHeight="1" x14ac:dyDescent="0.2">
      <c r="A94" s="540" t="s">
        <v>1191</v>
      </c>
      <c r="B94" s="541" t="s">
        <v>1338</v>
      </c>
      <c r="C94" s="541" t="s">
        <v>478</v>
      </c>
      <c r="D94" s="541" t="s">
        <v>1186</v>
      </c>
      <c r="E94" s="541" t="s">
        <v>1193</v>
      </c>
      <c r="F94" s="541" t="s">
        <v>1369</v>
      </c>
      <c r="G94" s="541" t="s">
        <v>1370</v>
      </c>
      <c r="H94" s="582"/>
      <c r="I94" s="582"/>
      <c r="J94" s="541"/>
      <c r="K94" s="541"/>
      <c r="L94" s="582"/>
      <c r="M94" s="582"/>
      <c r="N94" s="541"/>
      <c r="O94" s="541"/>
      <c r="P94" s="582">
        <v>105</v>
      </c>
      <c r="Q94" s="582">
        <v>169050</v>
      </c>
      <c r="R94" s="546"/>
      <c r="S94" s="583">
        <v>1610</v>
      </c>
    </row>
    <row r="95" spans="1:19" ht="14.45" customHeight="1" x14ac:dyDescent="0.2">
      <c r="A95" s="540" t="s">
        <v>1191</v>
      </c>
      <c r="B95" s="541" t="s">
        <v>1338</v>
      </c>
      <c r="C95" s="541" t="s">
        <v>478</v>
      </c>
      <c r="D95" s="541" t="s">
        <v>1186</v>
      </c>
      <c r="E95" s="541" t="s">
        <v>1193</v>
      </c>
      <c r="F95" s="541" t="s">
        <v>1371</v>
      </c>
      <c r="G95" s="541" t="s">
        <v>1372</v>
      </c>
      <c r="H95" s="582"/>
      <c r="I95" s="582"/>
      <c r="J95" s="541"/>
      <c r="K95" s="541"/>
      <c r="L95" s="582"/>
      <c r="M95" s="582"/>
      <c r="N95" s="541"/>
      <c r="O95" s="541"/>
      <c r="P95" s="582">
        <v>20</v>
      </c>
      <c r="Q95" s="582">
        <v>809780</v>
      </c>
      <c r="R95" s="546"/>
      <c r="S95" s="583">
        <v>40489</v>
      </c>
    </row>
    <row r="96" spans="1:19" ht="14.45" customHeight="1" x14ac:dyDescent="0.2">
      <c r="A96" s="540" t="s">
        <v>1191</v>
      </c>
      <c r="B96" s="541" t="s">
        <v>1338</v>
      </c>
      <c r="C96" s="541" t="s">
        <v>478</v>
      </c>
      <c r="D96" s="541" t="s">
        <v>1186</v>
      </c>
      <c r="E96" s="541" t="s">
        <v>1193</v>
      </c>
      <c r="F96" s="541" t="s">
        <v>1373</v>
      </c>
      <c r="G96" s="541" t="s">
        <v>1374</v>
      </c>
      <c r="H96" s="582">
        <v>775</v>
      </c>
      <c r="I96" s="582">
        <v>1859225</v>
      </c>
      <c r="J96" s="541"/>
      <c r="K96" s="541">
        <v>2399</v>
      </c>
      <c r="L96" s="582">
        <v>609</v>
      </c>
      <c r="M96" s="582">
        <v>1462818</v>
      </c>
      <c r="N96" s="541"/>
      <c r="O96" s="541">
        <v>2402</v>
      </c>
      <c r="P96" s="582">
        <v>665</v>
      </c>
      <c r="Q96" s="582">
        <v>1613290</v>
      </c>
      <c r="R96" s="546"/>
      <c r="S96" s="583">
        <v>2426</v>
      </c>
    </row>
    <row r="97" spans="1:19" ht="14.45" customHeight="1" x14ac:dyDescent="0.2">
      <c r="A97" s="540" t="s">
        <v>1191</v>
      </c>
      <c r="B97" s="541" t="s">
        <v>1338</v>
      </c>
      <c r="C97" s="541" t="s">
        <v>478</v>
      </c>
      <c r="D97" s="541" t="s">
        <v>1186</v>
      </c>
      <c r="E97" s="541" t="s">
        <v>1193</v>
      </c>
      <c r="F97" s="541" t="s">
        <v>1375</v>
      </c>
      <c r="G97" s="541" t="s">
        <v>1376</v>
      </c>
      <c r="H97" s="582"/>
      <c r="I97" s="582"/>
      <c r="J97" s="541"/>
      <c r="K97" s="541"/>
      <c r="L97" s="582"/>
      <c r="M97" s="582"/>
      <c r="N97" s="541"/>
      <c r="O97" s="541"/>
      <c r="P97" s="582">
        <v>14</v>
      </c>
      <c r="Q97" s="582">
        <v>15182.180000000002</v>
      </c>
      <c r="R97" s="546"/>
      <c r="S97" s="583">
        <v>1084.4414285714288</v>
      </c>
    </row>
    <row r="98" spans="1:19" ht="14.45" customHeight="1" x14ac:dyDescent="0.2">
      <c r="A98" s="540" t="s">
        <v>1191</v>
      </c>
      <c r="B98" s="541" t="s">
        <v>1338</v>
      </c>
      <c r="C98" s="541" t="s">
        <v>478</v>
      </c>
      <c r="D98" s="541" t="s">
        <v>1186</v>
      </c>
      <c r="E98" s="541" t="s">
        <v>1193</v>
      </c>
      <c r="F98" s="541" t="s">
        <v>1377</v>
      </c>
      <c r="G98" s="541" t="s">
        <v>1378</v>
      </c>
      <c r="H98" s="582"/>
      <c r="I98" s="582"/>
      <c r="J98" s="541"/>
      <c r="K98" s="541"/>
      <c r="L98" s="582"/>
      <c r="M98" s="582"/>
      <c r="N98" s="541"/>
      <c r="O98" s="541"/>
      <c r="P98" s="582">
        <v>50</v>
      </c>
      <c r="Q98" s="582">
        <v>1799150</v>
      </c>
      <c r="R98" s="546"/>
      <c r="S98" s="583">
        <v>35983</v>
      </c>
    </row>
    <row r="99" spans="1:19" ht="14.45" customHeight="1" thickBot="1" x14ac:dyDescent="0.25">
      <c r="A99" s="548" t="s">
        <v>1191</v>
      </c>
      <c r="B99" s="549" t="s">
        <v>1338</v>
      </c>
      <c r="C99" s="549" t="s">
        <v>478</v>
      </c>
      <c r="D99" s="549" t="s">
        <v>1186</v>
      </c>
      <c r="E99" s="549" t="s">
        <v>1193</v>
      </c>
      <c r="F99" s="549" t="s">
        <v>1379</v>
      </c>
      <c r="G99" s="549" t="s">
        <v>1380</v>
      </c>
      <c r="H99" s="563"/>
      <c r="I99" s="563"/>
      <c r="J99" s="549"/>
      <c r="K99" s="549"/>
      <c r="L99" s="563"/>
      <c r="M99" s="563"/>
      <c r="N99" s="549"/>
      <c r="O99" s="549"/>
      <c r="P99" s="563">
        <v>13</v>
      </c>
      <c r="Q99" s="563">
        <v>66458.880000000005</v>
      </c>
      <c r="R99" s="554"/>
      <c r="S99" s="564">
        <v>5112.2215384615392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CD4A59D-E244-4CB4-82E1-F6412B9C9B8B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265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5998372</v>
      </c>
      <c r="C3" s="221">
        <f t="shared" ref="C3:R3" si="0">SUBTOTAL(9,C6:C1048576)</f>
        <v>0</v>
      </c>
      <c r="D3" s="221">
        <f t="shared" si="0"/>
        <v>4576499</v>
      </c>
      <c r="E3" s="221">
        <f t="shared" si="0"/>
        <v>0</v>
      </c>
      <c r="F3" s="221">
        <f t="shared" si="0"/>
        <v>9596036.1799999997</v>
      </c>
      <c r="G3" s="224">
        <f>IF(D3&lt;&gt;0,F3/D3,"")</f>
        <v>2.0968072275335361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5"/>
      <c r="B5" s="586">
        <v>2019</v>
      </c>
      <c r="C5" s="587"/>
      <c r="D5" s="587">
        <v>2020</v>
      </c>
      <c r="E5" s="587"/>
      <c r="F5" s="587">
        <v>2021</v>
      </c>
      <c r="G5" s="621" t="s">
        <v>2</v>
      </c>
      <c r="H5" s="586">
        <v>2019</v>
      </c>
      <c r="I5" s="587"/>
      <c r="J5" s="587">
        <v>2020</v>
      </c>
      <c r="K5" s="587"/>
      <c r="L5" s="587">
        <v>2021</v>
      </c>
      <c r="M5" s="621" t="s">
        <v>2</v>
      </c>
      <c r="N5" s="586">
        <v>2019</v>
      </c>
      <c r="O5" s="587"/>
      <c r="P5" s="587">
        <v>2020</v>
      </c>
      <c r="Q5" s="587"/>
      <c r="R5" s="587">
        <v>2021</v>
      </c>
      <c r="S5" s="621" t="s">
        <v>2</v>
      </c>
    </row>
    <row r="6" spans="1:19" ht="14.45" customHeight="1" x14ac:dyDescent="0.2">
      <c r="A6" s="625" t="s">
        <v>1383</v>
      </c>
      <c r="B6" s="622">
        <v>173806</v>
      </c>
      <c r="C6" s="534"/>
      <c r="D6" s="622">
        <v>112152</v>
      </c>
      <c r="E6" s="534"/>
      <c r="F6" s="622">
        <v>76214.880000000005</v>
      </c>
      <c r="G6" s="539"/>
      <c r="H6" s="622"/>
      <c r="I6" s="534"/>
      <c r="J6" s="622"/>
      <c r="K6" s="534"/>
      <c r="L6" s="622"/>
      <c r="M6" s="539"/>
      <c r="N6" s="622"/>
      <c r="O6" s="534"/>
      <c r="P6" s="622"/>
      <c r="Q6" s="534"/>
      <c r="R6" s="622"/>
      <c r="S6" s="122"/>
    </row>
    <row r="7" spans="1:19" ht="14.45" customHeight="1" x14ac:dyDescent="0.2">
      <c r="A7" s="626" t="s">
        <v>1384</v>
      </c>
      <c r="B7" s="623">
        <v>126270</v>
      </c>
      <c r="C7" s="541"/>
      <c r="D7" s="623">
        <v>68156</v>
      </c>
      <c r="E7" s="541"/>
      <c r="F7" s="623">
        <v>324816.44</v>
      </c>
      <c r="G7" s="546"/>
      <c r="H7" s="623"/>
      <c r="I7" s="541"/>
      <c r="J7" s="623"/>
      <c r="K7" s="541"/>
      <c r="L7" s="623"/>
      <c r="M7" s="546"/>
      <c r="N7" s="623"/>
      <c r="O7" s="541"/>
      <c r="P7" s="623"/>
      <c r="Q7" s="541"/>
      <c r="R7" s="623"/>
      <c r="S7" s="547"/>
    </row>
    <row r="8" spans="1:19" ht="14.45" customHeight="1" x14ac:dyDescent="0.2">
      <c r="A8" s="626" t="s">
        <v>1385</v>
      </c>
      <c r="B8" s="623">
        <v>1017303</v>
      </c>
      <c r="C8" s="541"/>
      <c r="D8" s="623">
        <v>777034</v>
      </c>
      <c r="E8" s="541"/>
      <c r="F8" s="623">
        <v>886201.44</v>
      </c>
      <c r="G8" s="546"/>
      <c r="H8" s="623"/>
      <c r="I8" s="541"/>
      <c r="J8" s="623"/>
      <c r="K8" s="541"/>
      <c r="L8" s="623"/>
      <c r="M8" s="546"/>
      <c r="N8" s="623"/>
      <c r="O8" s="541"/>
      <c r="P8" s="623"/>
      <c r="Q8" s="541"/>
      <c r="R8" s="623"/>
      <c r="S8" s="547"/>
    </row>
    <row r="9" spans="1:19" ht="14.45" customHeight="1" x14ac:dyDescent="0.2">
      <c r="A9" s="626" t="s">
        <v>1386</v>
      </c>
      <c r="B9" s="623">
        <v>4948</v>
      </c>
      <c r="C9" s="541"/>
      <c r="D9" s="623">
        <v>6390</v>
      </c>
      <c r="E9" s="541"/>
      <c r="F9" s="623">
        <v>60024</v>
      </c>
      <c r="G9" s="546"/>
      <c r="H9" s="623"/>
      <c r="I9" s="541"/>
      <c r="J9" s="623"/>
      <c r="K9" s="541"/>
      <c r="L9" s="623"/>
      <c r="M9" s="546"/>
      <c r="N9" s="623"/>
      <c r="O9" s="541"/>
      <c r="P9" s="623"/>
      <c r="Q9" s="541"/>
      <c r="R9" s="623"/>
      <c r="S9" s="547"/>
    </row>
    <row r="10" spans="1:19" ht="14.45" customHeight="1" x14ac:dyDescent="0.2">
      <c r="A10" s="626" t="s">
        <v>1387</v>
      </c>
      <c r="B10" s="623">
        <v>11596</v>
      </c>
      <c r="C10" s="541"/>
      <c r="D10" s="623">
        <v>46301</v>
      </c>
      <c r="E10" s="541"/>
      <c r="F10" s="623">
        <v>49634</v>
      </c>
      <c r="G10" s="546"/>
      <c r="H10" s="623"/>
      <c r="I10" s="541"/>
      <c r="J10" s="623"/>
      <c r="K10" s="541"/>
      <c r="L10" s="623"/>
      <c r="M10" s="546"/>
      <c r="N10" s="623"/>
      <c r="O10" s="541"/>
      <c r="P10" s="623"/>
      <c r="Q10" s="541"/>
      <c r="R10" s="623"/>
      <c r="S10" s="547"/>
    </row>
    <row r="11" spans="1:19" ht="14.45" customHeight="1" x14ac:dyDescent="0.2">
      <c r="A11" s="626" t="s">
        <v>1388</v>
      </c>
      <c r="B11" s="623"/>
      <c r="C11" s="541"/>
      <c r="D11" s="623">
        <v>1488</v>
      </c>
      <c r="E11" s="541"/>
      <c r="F11" s="623">
        <v>41071</v>
      </c>
      <c r="G11" s="546"/>
      <c r="H11" s="623"/>
      <c r="I11" s="541"/>
      <c r="J11" s="623"/>
      <c r="K11" s="541"/>
      <c r="L11" s="623"/>
      <c r="M11" s="546"/>
      <c r="N11" s="623"/>
      <c r="O11" s="541"/>
      <c r="P11" s="623"/>
      <c r="Q11" s="541"/>
      <c r="R11" s="623"/>
      <c r="S11" s="547"/>
    </row>
    <row r="12" spans="1:19" ht="14.45" customHeight="1" x14ac:dyDescent="0.2">
      <c r="A12" s="626" t="s">
        <v>1389</v>
      </c>
      <c r="B12" s="623">
        <v>31423</v>
      </c>
      <c r="C12" s="541"/>
      <c r="D12" s="623">
        <v>39019</v>
      </c>
      <c r="E12" s="541"/>
      <c r="F12" s="623">
        <v>60032</v>
      </c>
      <c r="G12" s="546"/>
      <c r="H12" s="623"/>
      <c r="I12" s="541"/>
      <c r="J12" s="623"/>
      <c r="K12" s="541"/>
      <c r="L12" s="623"/>
      <c r="M12" s="546"/>
      <c r="N12" s="623"/>
      <c r="O12" s="541"/>
      <c r="P12" s="623"/>
      <c r="Q12" s="541"/>
      <c r="R12" s="623"/>
      <c r="S12" s="547"/>
    </row>
    <row r="13" spans="1:19" ht="14.45" customHeight="1" x14ac:dyDescent="0.2">
      <c r="A13" s="626" t="s">
        <v>1390</v>
      </c>
      <c r="B13" s="623">
        <v>29522</v>
      </c>
      <c r="C13" s="541"/>
      <c r="D13" s="623">
        <v>10502</v>
      </c>
      <c r="E13" s="541"/>
      <c r="F13" s="623">
        <v>57340</v>
      </c>
      <c r="G13" s="546"/>
      <c r="H13" s="623"/>
      <c r="I13" s="541"/>
      <c r="J13" s="623"/>
      <c r="K13" s="541"/>
      <c r="L13" s="623"/>
      <c r="M13" s="546"/>
      <c r="N13" s="623"/>
      <c r="O13" s="541"/>
      <c r="P13" s="623"/>
      <c r="Q13" s="541"/>
      <c r="R13" s="623"/>
      <c r="S13" s="547"/>
    </row>
    <row r="14" spans="1:19" ht="14.45" customHeight="1" x14ac:dyDescent="0.2">
      <c r="A14" s="626" t="s">
        <v>1391</v>
      </c>
      <c r="B14" s="623">
        <v>9847</v>
      </c>
      <c r="C14" s="541"/>
      <c r="D14" s="623">
        <v>1932</v>
      </c>
      <c r="E14" s="541"/>
      <c r="F14" s="623">
        <v>25786</v>
      </c>
      <c r="G14" s="546"/>
      <c r="H14" s="623"/>
      <c r="I14" s="541"/>
      <c r="J14" s="623"/>
      <c r="K14" s="541"/>
      <c r="L14" s="623"/>
      <c r="M14" s="546"/>
      <c r="N14" s="623"/>
      <c r="O14" s="541"/>
      <c r="P14" s="623"/>
      <c r="Q14" s="541"/>
      <c r="R14" s="623"/>
      <c r="S14" s="547"/>
    </row>
    <row r="15" spans="1:19" ht="14.45" customHeight="1" x14ac:dyDescent="0.2">
      <c r="A15" s="626" t="s">
        <v>1392</v>
      </c>
      <c r="B15" s="623">
        <v>585493</v>
      </c>
      <c r="C15" s="541"/>
      <c r="D15" s="623">
        <v>687539</v>
      </c>
      <c r="E15" s="541"/>
      <c r="F15" s="623">
        <v>982061.44</v>
      </c>
      <c r="G15" s="546"/>
      <c r="H15" s="623"/>
      <c r="I15" s="541"/>
      <c r="J15" s="623"/>
      <c r="K15" s="541"/>
      <c r="L15" s="623"/>
      <c r="M15" s="546"/>
      <c r="N15" s="623"/>
      <c r="O15" s="541"/>
      <c r="P15" s="623"/>
      <c r="Q15" s="541"/>
      <c r="R15" s="623"/>
      <c r="S15" s="547"/>
    </row>
    <row r="16" spans="1:19" ht="14.45" customHeight="1" x14ac:dyDescent="0.2">
      <c r="A16" s="626" t="s">
        <v>1393</v>
      </c>
      <c r="B16" s="623">
        <v>104035</v>
      </c>
      <c r="C16" s="541"/>
      <c r="D16" s="623">
        <v>30840</v>
      </c>
      <c r="E16" s="541"/>
      <c r="F16" s="623">
        <v>11617</v>
      </c>
      <c r="G16" s="546"/>
      <c r="H16" s="623"/>
      <c r="I16" s="541"/>
      <c r="J16" s="623"/>
      <c r="K16" s="541"/>
      <c r="L16" s="623"/>
      <c r="M16" s="546"/>
      <c r="N16" s="623"/>
      <c r="O16" s="541"/>
      <c r="P16" s="623"/>
      <c r="Q16" s="541"/>
      <c r="R16" s="623"/>
      <c r="S16" s="547"/>
    </row>
    <row r="17" spans="1:19" ht="14.45" customHeight="1" x14ac:dyDescent="0.2">
      <c r="A17" s="626" t="s">
        <v>1394</v>
      </c>
      <c r="B17" s="623">
        <v>2874</v>
      </c>
      <c r="C17" s="541"/>
      <c r="D17" s="623">
        <v>6885</v>
      </c>
      <c r="E17" s="541"/>
      <c r="F17" s="623">
        <v>3308</v>
      </c>
      <c r="G17" s="546"/>
      <c r="H17" s="623"/>
      <c r="I17" s="541"/>
      <c r="J17" s="623"/>
      <c r="K17" s="541"/>
      <c r="L17" s="623"/>
      <c r="M17" s="546"/>
      <c r="N17" s="623"/>
      <c r="O17" s="541"/>
      <c r="P17" s="623"/>
      <c r="Q17" s="541"/>
      <c r="R17" s="623"/>
      <c r="S17" s="547"/>
    </row>
    <row r="18" spans="1:19" ht="14.45" customHeight="1" x14ac:dyDescent="0.2">
      <c r="A18" s="626" t="s">
        <v>1395</v>
      </c>
      <c r="B18" s="623">
        <v>211</v>
      </c>
      <c r="C18" s="541"/>
      <c r="D18" s="623">
        <v>18380</v>
      </c>
      <c r="E18" s="541"/>
      <c r="F18" s="623">
        <v>11704</v>
      </c>
      <c r="G18" s="546"/>
      <c r="H18" s="623"/>
      <c r="I18" s="541"/>
      <c r="J18" s="623"/>
      <c r="K18" s="541"/>
      <c r="L18" s="623"/>
      <c r="M18" s="546"/>
      <c r="N18" s="623"/>
      <c r="O18" s="541"/>
      <c r="P18" s="623"/>
      <c r="Q18" s="541"/>
      <c r="R18" s="623"/>
      <c r="S18" s="547"/>
    </row>
    <row r="19" spans="1:19" ht="14.45" customHeight="1" x14ac:dyDescent="0.2">
      <c r="A19" s="626" t="s">
        <v>1396</v>
      </c>
      <c r="B19" s="623">
        <v>2363</v>
      </c>
      <c r="C19" s="541"/>
      <c r="D19" s="623">
        <v>2145</v>
      </c>
      <c r="E19" s="541"/>
      <c r="F19" s="623">
        <v>9938</v>
      </c>
      <c r="G19" s="546"/>
      <c r="H19" s="623"/>
      <c r="I19" s="541"/>
      <c r="J19" s="623"/>
      <c r="K19" s="541"/>
      <c r="L19" s="623"/>
      <c r="M19" s="546"/>
      <c r="N19" s="623"/>
      <c r="O19" s="541"/>
      <c r="P19" s="623"/>
      <c r="Q19" s="541"/>
      <c r="R19" s="623"/>
      <c r="S19" s="547"/>
    </row>
    <row r="20" spans="1:19" ht="14.45" customHeight="1" x14ac:dyDescent="0.2">
      <c r="A20" s="626" t="s">
        <v>1397</v>
      </c>
      <c r="B20" s="623">
        <v>1140616</v>
      </c>
      <c r="C20" s="541"/>
      <c r="D20" s="623">
        <v>606617</v>
      </c>
      <c r="E20" s="541"/>
      <c r="F20" s="623">
        <v>511789</v>
      </c>
      <c r="G20" s="546"/>
      <c r="H20" s="623"/>
      <c r="I20" s="541"/>
      <c r="J20" s="623"/>
      <c r="K20" s="541"/>
      <c r="L20" s="623"/>
      <c r="M20" s="546"/>
      <c r="N20" s="623"/>
      <c r="O20" s="541"/>
      <c r="P20" s="623"/>
      <c r="Q20" s="541"/>
      <c r="R20" s="623"/>
      <c r="S20" s="547"/>
    </row>
    <row r="21" spans="1:19" ht="14.45" customHeight="1" x14ac:dyDescent="0.2">
      <c r="A21" s="626" t="s">
        <v>1398</v>
      </c>
      <c r="B21" s="623">
        <v>413181</v>
      </c>
      <c r="C21" s="541"/>
      <c r="D21" s="623">
        <v>301197</v>
      </c>
      <c r="E21" s="541"/>
      <c r="F21" s="623">
        <v>350269.98000000004</v>
      </c>
      <c r="G21" s="546"/>
      <c r="H21" s="623"/>
      <c r="I21" s="541"/>
      <c r="J21" s="623"/>
      <c r="K21" s="541"/>
      <c r="L21" s="623"/>
      <c r="M21" s="546"/>
      <c r="N21" s="623"/>
      <c r="O21" s="541"/>
      <c r="P21" s="623"/>
      <c r="Q21" s="541"/>
      <c r="R21" s="623"/>
      <c r="S21" s="547"/>
    </row>
    <row r="22" spans="1:19" ht="14.45" customHeight="1" x14ac:dyDescent="0.2">
      <c r="A22" s="626" t="s">
        <v>1399</v>
      </c>
      <c r="B22" s="623"/>
      <c r="C22" s="541"/>
      <c r="D22" s="623">
        <v>1539</v>
      </c>
      <c r="E22" s="541"/>
      <c r="F22" s="623"/>
      <c r="G22" s="546"/>
      <c r="H22" s="623"/>
      <c r="I22" s="541"/>
      <c r="J22" s="623"/>
      <c r="K22" s="541"/>
      <c r="L22" s="623"/>
      <c r="M22" s="546"/>
      <c r="N22" s="623"/>
      <c r="O22" s="541"/>
      <c r="P22" s="623"/>
      <c r="Q22" s="541"/>
      <c r="R22" s="623"/>
      <c r="S22" s="547"/>
    </row>
    <row r="23" spans="1:19" ht="14.45" customHeight="1" x14ac:dyDescent="0.2">
      <c r="A23" s="626" t="s">
        <v>1400</v>
      </c>
      <c r="B23" s="623">
        <v>305060</v>
      </c>
      <c r="C23" s="541"/>
      <c r="D23" s="623">
        <v>349507</v>
      </c>
      <c r="E23" s="541"/>
      <c r="F23" s="623">
        <v>256112</v>
      </c>
      <c r="G23" s="546"/>
      <c r="H23" s="623"/>
      <c r="I23" s="541"/>
      <c r="J23" s="623"/>
      <c r="K23" s="541"/>
      <c r="L23" s="623"/>
      <c r="M23" s="546"/>
      <c r="N23" s="623"/>
      <c r="O23" s="541"/>
      <c r="P23" s="623"/>
      <c r="Q23" s="541"/>
      <c r="R23" s="623"/>
      <c r="S23" s="547"/>
    </row>
    <row r="24" spans="1:19" ht="14.45" customHeight="1" x14ac:dyDescent="0.2">
      <c r="A24" s="626" t="s">
        <v>1401</v>
      </c>
      <c r="B24" s="623">
        <v>6053</v>
      </c>
      <c r="C24" s="541"/>
      <c r="D24" s="623"/>
      <c r="E24" s="541"/>
      <c r="F24" s="623">
        <v>29354</v>
      </c>
      <c r="G24" s="546"/>
      <c r="H24" s="623"/>
      <c r="I24" s="541"/>
      <c r="J24" s="623"/>
      <c r="K24" s="541"/>
      <c r="L24" s="623"/>
      <c r="M24" s="546"/>
      <c r="N24" s="623"/>
      <c r="O24" s="541"/>
      <c r="P24" s="623"/>
      <c r="Q24" s="541"/>
      <c r="R24" s="623"/>
      <c r="S24" s="547"/>
    </row>
    <row r="25" spans="1:19" ht="14.45" customHeight="1" x14ac:dyDescent="0.2">
      <c r="A25" s="626" t="s">
        <v>1402</v>
      </c>
      <c r="B25" s="623"/>
      <c r="C25" s="541"/>
      <c r="D25" s="623"/>
      <c r="E25" s="541"/>
      <c r="F25" s="623">
        <v>1602</v>
      </c>
      <c r="G25" s="546"/>
      <c r="H25" s="623"/>
      <c r="I25" s="541"/>
      <c r="J25" s="623"/>
      <c r="K25" s="541"/>
      <c r="L25" s="623"/>
      <c r="M25" s="546"/>
      <c r="N25" s="623"/>
      <c r="O25" s="541"/>
      <c r="P25" s="623"/>
      <c r="Q25" s="541"/>
      <c r="R25" s="623"/>
      <c r="S25" s="547"/>
    </row>
    <row r="26" spans="1:19" ht="14.45" customHeight="1" x14ac:dyDescent="0.2">
      <c r="A26" s="626" t="s">
        <v>1403</v>
      </c>
      <c r="B26" s="623">
        <v>1285</v>
      </c>
      <c r="C26" s="541"/>
      <c r="D26" s="623">
        <v>1236</v>
      </c>
      <c r="E26" s="541"/>
      <c r="F26" s="623">
        <v>5650</v>
      </c>
      <c r="G26" s="546"/>
      <c r="H26" s="623"/>
      <c r="I26" s="541"/>
      <c r="J26" s="623"/>
      <c r="K26" s="541"/>
      <c r="L26" s="623"/>
      <c r="M26" s="546"/>
      <c r="N26" s="623"/>
      <c r="O26" s="541"/>
      <c r="P26" s="623"/>
      <c r="Q26" s="541"/>
      <c r="R26" s="623"/>
      <c r="S26" s="547"/>
    </row>
    <row r="27" spans="1:19" ht="14.45" customHeight="1" x14ac:dyDescent="0.2">
      <c r="A27" s="626" t="s">
        <v>1404</v>
      </c>
      <c r="B27" s="623">
        <v>1486</v>
      </c>
      <c r="C27" s="541"/>
      <c r="D27" s="623">
        <v>4464</v>
      </c>
      <c r="E27" s="541"/>
      <c r="F27" s="623">
        <v>15037</v>
      </c>
      <c r="G27" s="546"/>
      <c r="H27" s="623"/>
      <c r="I27" s="541"/>
      <c r="J27" s="623"/>
      <c r="K27" s="541"/>
      <c r="L27" s="623"/>
      <c r="M27" s="546"/>
      <c r="N27" s="623"/>
      <c r="O27" s="541"/>
      <c r="P27" s="623"/>
      <c r="Q27" s="541"/>
      <c r="R27" s="623"/>
      <c r="S27" s="547"/>
    </row>
    <row r="28" spans="1:19" ht="14.45" customHeight="1" x14ac:dyDescent="0.2">
      <c r="A28" s="626" t="s">
        <v>1405</v>
      </c>
      <c r="B28" s="623"/>
      <c r="C28" s="541"/>
      <c r="D28" s="623">
        <v>1912</v>
      </c>
      <c r="E28" s="541"/>
      <c r="F28" s="623"/>
      <c r="G28" s="546"/>
      <c r="H28" s="623"/>
      <c r="I28" s="541"/>
      <c r="J28" s="623"/>
      <c r="K28" s="541"/>
      <c r="L28" s="623"/>
      <c r="M28" s="546"/>
      <c r="N28" s="623"/>
      <c r="O28" s="541"/>
      <c r="P28" s="623"/>
      <c r="Q28" s="541"/>
      <c r="R28" s="623"/>
      <c r="S28" s="547"/>
    </row>
    <row r="29" spans="1:19" ht="14.45" customHeight="1" x14ac:dyDescent="0.2">
      <c r="A29" s="626" t="s">
        <v>1406</v>
      </c>
      <c r="B29" s="623">
        <v>2015282</v>
      </c>
      <c r="C29" s="541"/>
      <c r="D29" s="623">
        <v>1460865</v>
      </c>
      <c r="E29" s="541"/>
      <c r="F29" s="623">
        <v>5769355</v>
      </c>
      <c r="G29" s="546"/>
      <c r="H29" s="623"/>
      <c r="I29" s="541"/>
      <c r="J29" s="623"/>
      <c r="K29" s="541"/>
      <c r="L29" s="623"/>
      <c r="M29" s="546"/>
      <c r="N29" s="623"/>
      <c r="O29" s="541"/>
      <c r="P29" s="623"/>
      <c r="Q29" s="541"/>
      <c r="R29" s="623"/>
      <c r="S29" s="547"/>
    </row>
    <row r="30" spans="1:19" ht="14.45" customHeight="1" x14ac:dyDescent="0.2">
      <c r="A30" s="626" t="s">
        <v>1407</v>
      </c>
      <c r="B30" s="623">
        <v>6053</v>
      </c>
      <c r="C30" s="541"/>
      <c r="D30" s="623">
        <v>13201</v>
      </c>
      <c r="E30" s="541"/>
      <c r="F30" s="623">
        <v>10665</v>
      </c>
      <c r="G30" s="546"/>
      <c r="H30" s="623"/>
      <c r="I30" s="541"/>
      <c r="J30" s="623"/>
      <c r="K30" s="541"/>
      <c r="L30" s="623"/>
      <c r="M30" s="546"/>
      <c r="N30" s="623"/>
      <c r="O30" s="541"/>
      <c r="P30" s="623"/>
      <c r="Q30" s="541"/>
      <c r="R30" s="623"/>
      <c r="S30" s="547"/>
    </row>
    <row r="31" spans="1:19" ht="14.45" customHeight="1" thickBot="1" x14ac:dyDescent="0.25">
      <c r="A31" s="627" t="s">
        <v>1408</v>
      </c>
      <c r="B31" s="624">
        <v>9665</v>
      </c>
      <c r="C31" s="549"/>
      <c r="D31" s="624">
        <v>27198</v>
      </c>
      <c r="E31" s="549"/>
      <c r="F31" s="624">
        <v>46454</v>
      </c>
      <c r="G31" s="554"/>
      <c r="H31" s="624"/>
      <c r="I31" s="549"/>
      <c r="J31" s="624"/>
      <c r="K31" s="549"/>
      <c r="L31" s="624"/>
      <c r="M31" s="554"/>
      <c r="N31" s="624"/>
      <c r="O31" s="549"/>
      <c r="P31" s="624"/>
      <c r="Q31" s="549"/>
      <c r="R31" s="624"/>
      <c r="S31" s="55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9ED6089-2AFE-4B33-8F0B-16FD4725F678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3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1438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265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9111</v>
      </c>
      <c r="G3" s="103">
        <f t="shared" si="0"/>
        <v>5998372</v>
      </c>
      <c r="H3" s="103"/>
      <c r="I3" s="103"/>
      <c r="J3" s="103">
        <f t="shared" si="0"/>
        <v>7054</v>
      </c>
      <c r="K3" s="103">
        <f t="shared" si="0"/>
        <v>4576499</v>
      </c>
      <c r="L3" s="103"/>
      <c r="M3" s="103"/>
      <c r="N3" s="103">
        <f t="shared" si="0"/>
        <v>6963</v>
      </c>
      <c r="O3" s="103">
        <f t="shared" si="0"/>
        <v>9596036.1799999997</v>
      </c>
      <c r="P3" s="75">
        <f>IF(K3=0,0,O3/K3)</f>
        <v>2.0968072275335361</v>
      </c>
      <c r="Q3" s="104">
        <f>IF(N3=0,0,O3/N3)</f>
        <v>1378.1468016659485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2"/>
      <c r="B5" s="610"/>
      <c r="C5" s="612"/>
      <c r="D5" s="628"/>
      <c r="E5" s="614"/>
      <c r="F5" s="629" t="s">
        <v>71</v>
      </c>
      <c r="G5" s="630" t="s">
        <v>14</v>
      </c>
      <c r="H5" s="631"/>
      <c r="I5" s="631"/>
      <c r="J5" s="629" t="s">
        <v>71</v>
      </c>
      <c r="K5" s="630" t="s">
        <v>14</v>
      </c>
      <c r="L5" s="631"/>
      <c r="M5" s="631"/>
      <c r="N5" s="629" t="s">
        <v>71</v>
      </c>
      <c r="O5" s="630" t="s">
        <v>14</v>
      </c>
      <c r="P5" s="632"/>
      <c r="Q5" s="619"/>
    </row>
    <row r="6" spans="1:17" ht="14.45" customHeight="1" x14ac:dyDescent="0.2">
      <c r="A6" s="533" t="s">
        <v>1409</v>
      </c>
      <c r="B6" s="534" t="s">
        <v>1192</v>
      </c>
      <c r="C6" s="534" t="s">
        <v>1193</v>
      </c>
      <c r="D6" s="534" t="s">
        <v>1196</v>
      </c>
      <c r="E6" s="534" t="s">
        <v>1197</v>
      </c>
      <c r="F6" s="116"/>
      <c r="G6" s="116"/>
      <c r="H6" s="116"/>
      <c r="I6" s="116"/>
      <c r="J6" s="116">
        <v>5</v>
      </c>
      <c r="K6" s="116">
        <v>7440</v>
      </c>
      <c r="L6" s="116"/>
      <c r="M6" s="116">
        <v>1488</v>
      </c>
      <c r="N6" s="116"/>
      <c r="O6" s="116"/>
      <c r="P6" s="539"/>
      <c r="Q6" s="562"/>
    </row>
    <row r="7" spans="1:17" ht="14.45" customHeight="1" x14ac:dyDescent="0.2">
      <c r="A7" s="540" t="s">
        <v>1409</v>
      </c>
      <c r="B7" s="541" t="s">
        <v>1192</v>
      </c>
      <c r="C7" s="541" t="s">
        <v>1193</v>
      </c>
      <c r="D7" s="541" t="s">
        <v>1206</v>
      </c>
      <c r="E7" s="541" t="s">
        <v>1207</v>
      </c>
      <c r="F7" s="582">
        <v>2</v>
      </c>
      <c r="G7" s="582">
        <v>1692</v>
      </c>
      <c r="H7" s="582"/>
      <c r="I7" s="582">
        <v>846</v>
      </c>
      <c r="J7" s="582"/>
      <c r="K7" s="582"/>
      <c r="L7" s="582"/>
      <c r="M7" s="582"/>
      <c r="N7" s="582"/>
      <c r="O7" s="582"/>
      <c r="P7" s="546"/>
      <c r="Q7" s="583"/>
    </row>
    <row r="8" spans="1:17" ht="14.45" customHeight="1" x14ac:dyDescent="0.2">
      <c r="A8" s="540" t="s">
        <v>1409</v>
      </c>
      <c r="B8" s="541" t="s">
        <v>1192</v>
      </c>
      <c r="C8" s="541" t="s">
        <v>1193</v>
      </c>
      <c r="D8" s="541" t="s">
        <v>1208</v>
      </c>
      <c r="E8" s="541" t="s">
        <v>1209</v>
      </c>
      <c r="F8" s="582">
        <v>3</v>
      </c>
      <c r="G8" s="582">
        <v>2418</v>
      </c>
      <c r="H8" s="582"/>
      <c r="I8" s="582">
        <v>806</v>
      </c>
      <c r="J8" s="582"/>
      <c r="K8" s="582"/>
      <c r="L8" s="582"/>
      <c r="M8" s="582"/>
      <c r="N8" s="582">
        <v>2</v>
      </c>
      <c r="O8" s="582">
        <v>1622</v>
      </c>
      <c r="P8" s="546"/>
      <c r="Q8" s="583">
        <v>811</v>
      </c>
    </row>
    <row r="9" spans="1:17" ht="14.45" customHeight="1" x14ac:dyDescent="0.2">
      <c r="A9" s="540" t="s">
        <v>1409</v>
      </c>
      <c r="B9" s="541" t="s">
        <v>1192</v>
      </c>
      <c r="C9" s="541" t="s">
        <v>1193</v>
      </c>
      <c r="D9" s="541" t="s">
        <v>1210</v>
      </c>
      <c r="E9" s="541" t="s">
        <v>1211</v>
      </c>
      <c r="F9" s="582">
        <v>3</v>
      </c>
      <c r="G9" s="582">
        <v>2418</v>
      </c>
      <c r="H9" s="582"/>
      <c r="I9" s="582">
        <v>806</v>
      </c>
      <c r="J9" s="582"/>
      <c r="K9" s="582"/>
      <c r="L9" s="582"/>
      <c r="M9" s="582"/>
      <c r="N9" s="582">
        <v>2</v>
      </c>
      <c r="O9" s="582">
        <v>1622</v>
      </c>
      <c r="P9" s="546"/>
      <c r="Q9" s="583">
        <v>811</v>
      </c>
    </row>
    <row r="10" spans="1:17" ht="14.45" customHeight="1" x14ac:dyDescent="0.2">
      <c r="A10" s="540" t="s">
        <v>1409</v>
      </c>
      <c r="B10" s="541" t="s">
        <v>1192</v>
      </c>
      <c r="C10" s="541" t="s">
        <v>1193</v>
      </c>
      <c r="D10" s="541" t="s">
        <v>1212</v>
      </c>
      <c r="E10" s="541" t="s">
        <v>1213</v>
      </c>
      <c r="F10" s="582">
        <v>5</v>
      </c>
      <c r="G10" s="582">
        <v>840</v>
      </c>
      <c r="H10" s="582"/>
      <c r="I10" s="582">
        <v>168</v>
      </c>
      <c r="J10" s="582">
        <v>5</v>
      </c>
      <c r="K10" s="582">
        <v>840</v>
      </c>
      <c r="L10" s="582"/>
      <c r="M10" s="582">
        <v>168</v>
      </c>
      <c r="N10" s="582">
        <v>8</v>
      </c>
      <c r="O10" s="582">
        <v>1352</v>
      </c>
      <c r="P10" s="546"/>
      <c r="Q10" s="583">
        <v>169</v>
      </c>
    </row>
    <row r="11" spans="1:17" ht="14.45" customHeight="1" x14ac:dyDescent="0.2">
      <c r="A11" s="540" t="s">
        <v>1409</v>
      </c>
      <c r="B11" s="541" t="s">
        <v>1192</v>
      </c>
      <c r="C11" s="541" t="s">
        <v>1193</v>
      </c>
      <c r="D11" s="541" t="s">
        <v>1214</v>
      </c>
      <c r="E11" s="541" t="s">
        <v>1215</v>
      </c>
      <c r="F11" s="582">
        <v>3</v>
      </c>
      <c r="G11" s="582">
        <v>525</v>
      </c>
      <c r="H11" s="582"/>
      <c r="I11" s="582">
        <v>175</v>
      </c>
      <c r="J11" s="582">
        <v>4</v>
      </c>
      <c r="K11" s="582">
        <v>700</v>
      </c>
      <c r="L11" s="582"/>
      <c r="M11" s="582">
        <v>175</v>
      </c>
      <c r="N11" s="582">
        <v>4</v>
      </c>
      <c r="O11" s="582">
        <v>704</v>
      </c>
      <c r="P11" s="546"/>
      <c r="Q11" s="583">
        <v>176</v>
      </c>
    </row>
    <row r="12" spans="1:17" ht="14.45" customHeight="1" x14ac:dyDescent="0.2">
      <c r="A12" s="540" t="s">
        <v>1409</v>
      </c>
      <c r="B12" s="541" t="s">
        <v>1192</v>
      </c>
      <c r="C12" s="541" t="s">
        <v>1193</v>
      </c>
      <c r="D12" s="541" t="s">
        <v>1216</v>
      </c>
      <c r="E12" s="541" t="s">
        <v>1217</v>
      </c>
      <c r="F12" s="582">
        <v>31</v>
      </c>
      <c r="G12" s="582">
        <v>10943</v>
      </c>
      <c r="H12" s="582"/>
      <c r="I12" s="582">
        <v>353</v>
      </c>
      <c r="J12" s="582">
        <v>18</v>
      </c>
      <c r="K12" s="582">
        <v>6372</v>
      </c>
      <c r="L12" s="582"/>
      <c r="M12" s="582">
        <v>354</v>
      </c>
      <c r="N12" s="582">
        <v>11</v>
      </c>
      <c r="O12" s="582">
        <v>3916</v>
      </c>
      <c r="P12" s="546"/>
      <c r="Q12" s="583">
        <v>356</v>
      </c>
    </row>
    <row r="13" spans="1:17" ht="14.45" customHeight="1" x14ac:dyDescent="0.2">
      <c r="A13" s="540" t="s">
        <v>1409</v>
      </c>
      <c r="B13" s="541" t="s">
        <v>1192</v>
      </c>
      <c r="C13" s="541" t="s">
        <v>1193</v>
      </c>
      <c r="D13" s="541" t="s">
        <v>1218</v>
      </c>
      <c r="E13" s="541" t="s">
        <v>1219</v>
      </c>
      <c r="F13" s="582"/>
      <c r="G13" s="582"/>
      <c r="H13" s="582"/>
      <c r="I13" s="582"/>
      <c r="J13" s="582">
        <v>2</v>
      </c>
      <c r="K13" s="582">
        <v>382</v>
      </c>
      <c r="L13" s="582"/>
      <c r="M13" s="582">
        <v>191</v>
      </c>
      <c r="N13" s="582"/>
      <c r="O13" s="582"/>
      <c r="P13" s="546"/>
      <c r="Q13" s="583"/>
    </row>
    <row r="14" spans="1:17" ht="14.45" customHeight="1" x14ac:dyDescent="0.2">
      <c r="A14" s="540" t="s">
        <v>1409</v>
      </c>
      <c r="B14" s="541" t="s">
        <v>1192</v>
      </c>
      <c r="C14" s="541" t="s">
        <v>1193</v>
      </c>
      <c r="D14" s="541" t="s">
        <v>1224</v>
      </c>
      <c r="E14" s="541" t="s">
        <v>1225</v>
      </c>
      <c r="F14" s="582">
        <v>32</v>
      </c>
      <c r="G14" s="582">
        <v>17632</v>
      </c>
      <c r="H14" s="582"/>
      <c r="I14" s="582">
        <v>551</v>
      </c>
      <c r="J14" s="582">
        <v>16</v>
      </c>
      <c r="K14" s="582">
        <v>8832</v>
      </c>
      <c r="L14" s="582"/>
      <c r="M14" s="582">
        <v>552</v>
      </c>
      <c r="N14" s="582">
        <v>9</v>
      </c>
      <c r="O14" s="582">
        <v>4995</v>
      </c>
      <c r="P14" s="546"/>
      <c r="Q14" s="583">
        <v>555</v>
      </c>
    </row>
    <row r="15" spans="1:17" ht="14.45" customHeight="1" x14ac:dyDescent="0.2">
      <c r="A15" s="540" t="s">
        <v>1409</v>
      </c>
      <c r="B15" s="541" t="s">
        <v>1192</v>
      </c>
      <c r="C15" s="541" t="s">
        <v>1193</v>
      </c>
      <c r="D15" s="541" t="s">
        <v>1226</v>
      </c>
      <c r="E15" s="541" t="s">
        <v>1227</v>
      </c>
      <c r="F15" s="582">
        <v>8</v>
      </c>
      <c r="G15" s="582">
        <v>5248</v>
      </c>
      <c r="H15" s="582"/>
      <c r="I15" s="582">
        <v>656</v>
      </c>
      <c r="J15" s="582">
        <v>6</v>
      </c>
      <c r="K15" s="582">
        <v>3942</v>
      </c>
      <c r="L15" s="582"/>
      <c r="M15" s="582">
        <v>657</v>
      </c>
      <c r="N15" s="582">
        <v>2</v>
      </c>
      <c r="O15" s="582">
        <v>1320</v>
      </c>
      <c r="P15" s="546"/>
      <c r="Q15" s="583">
        <v>660</v>
      </c>
    </row>
    <row r="16" spans="1:17" ht="14.45" customHeight="1" x14ac:dyDescent="0.2">
      <c r="A16" s="540" t="s">
        <v>1409</v>
      </c>
      <c r="B16" s="541" t="s">
        <v>1192</v>
      </c>
      <c r="C16" s="541" t="s">
        <v>1193</v>
      </c>
      <c r="D16" s="541" t="s">
        <v>1228</v>
      </c>
      <c r="E16" s="541" t="s">
        <v>1229</v>
      </c>
      <c r="F16" s="582">
        <v>8</v>
      </c>
      <c r="G16" s="582">
        <v>5248</v>
      </c>
      <c r="H16" s="582"/>
      <c r="I16" s="582">
        <v>656</v>
      </c>
      <c r="J16" s="582">
        <v>6</v>
      </c>
      <c r="K16" s="582">
        <v>3942</v>
      </c>
      <c r="L16" s="582"/>
      <c r="M16" s="582">
        <v>657</v>
      </c>
      <c r="N16" s="582">
        <v>2</v>
      </c>
      <c r="O16" s="582">
        <v>1320</v>
      </c>
      <c r="P16" s="546"/>
      <c r="Q16" s="583">
        <v>660</v>
      </c>
    </row>
    <row r="17" spans="1:17" ht="14.45" customHeight="1" x14ac:dyDescent="0.2">
      <c r="A17" s="540" t="s">
        <v>1409</v>
      </c>
      <c r="B17" s="541" t="s">
        <v>1192</v>
      </c>
      <c r="C17" s="541" t="s">
        <v>1193</v>
      </c>
      <c r="D17" s="541" t="s">
        <v>1230</v>
      </c>
      <c r="E17" s="541" t="s">
        <v>1231</v>
      </c>
      <c r="F17" s="582">
        <v>1</v>
      </c>
      <c r="G17" s="582">
        <v>679</v>
      </c>
      <c r="H17" s="582"/>
      <c r="I17" s="582">
        <v>679</v>
      </c>
      <c r="J17" s="582">
        <v>1</v>
      </c>
      <c r="K17" s="582">
        <v>680</v>
      </c>
      <c r="L17" s="582"/>
      <c r="M17" s="582">
        <v>680</v>
      </c>
      <c r="N17" s="582">
        <v>1</v>
      </c>
      <c r="O17" s="582">
        <v>683</v>
      </c>
      <c r="P17" s="546"/>
      <c r="Q17" s="583">
        <v>683</v>
      </c>
    </row>
    <row r="18" spans="1:17" ht="14.45" customHeight="1" x14ac:dyDescent="0.2">
      <c r="A18" s="540" t="s">
        <v>1409</v>
      </c>
      <c r="B18" s="541" t="s">
        <v>1192</v>
      </c>
      <c r="C18" s="541" t="s">
        <v>1193</v>
      </c>
      <c r="D18" s="541" t="s">
        <v>1232</v>
      </c>
      <c r="E18" s="541" t="s">
        <v>1233</v>
      </c>
      <c r="F18" s="582">
        <v>32</v>
      </c>
      <c r="G18" s="582">
        <v>16480</v>
      </c>
      <c r="H18" s="582"/>
      <c r="I18" s="582">
        <v>515</v>
      </c>
      <c r="J18" s="582">
        <v>18</v>
      </c>
      <c r="K18" s="582">
        <v>9288</v>
      </c>
      <c r="L18" s="582"/>
      <c r="M18" s="582">
        <v>516</v>
      </c>
      <c r="N18" s="582">
        <v>12</v>
      </c>
      <c r="O18" s="582">
        <v>6228</v>
      </c>
      <c r="P18" s="546"/>
      <c r="Q18" s="583">
        <v>519</v>
      </c>
    </row>
    <row r="19" spans="1:17" ht="14.45" customHeight="1" x14ac:dyDescent="0.2">
      <c r="A19" s="540" t="s">
        <v>1409</v>
      </c>
      <c r="B19" s="541" t="s">
        <v>1192</v>
      </c>
      <c r="C19" s="541" t="s">
        <v>1193</v>
      </c>
      <c r="D19" s="541" t="s">
        <v>1234</v>
      </c>
      <c r="E19" s="541" t="s">
        <v>1235</v>
      </c>
      <c r="F19" s="582">
        <v>32</v>
      </c>
      <c r="G19" s="582">
        <v>13600</v>
      </c>
      <c r="H19" s="582"/>
      <c r="I19" s="582">
        <v>425</v>
      </c>
      <c r="J19" s="582">
        <v>18</v>
      </c>
      <c r="K19" s="582">
        <v>7668</v>
      </c>
      <c r="L19" s="582"/>
      <c r="M19" s="582">
        <v>426</v>
      </c>
      <c r="N19" s="582">
        <v>12</v>
      </c>
      <c r="O19" s="582">
        <v>5148</v>
      </c>
      <c r="P19" s="546"/>
      <c r="Q19" s="583">
        <v>429</v>
      </c>
    </row>
    <row r="20" spans="1:17" ht="14.45" customHeight="1" x14ac:dyDescent="0.2">
      <c r="A20" s="540" t="s">
        <v>1409</v>
      </c>
      <c r="B20" s="541" t="s">
        <v>1192</v>
      </c>
      <c r="C20" s="541" t="s">
        <v>1193</v>
      </c>
      <c r="D20" s="541" t="s">
        <v>1236</v>
      </c>
      <c r="E20" s="541" t="s">
        <v>1237</v>
      </c>
      <c r="F20" s="582">
        <v>33</v>
      </c>
      <c r="G20" s="582">
        <v>11583</v>
      </c>
      <c r="H20" s="582"/>
      <c r="I20" s="582">
        <v>351</v>
      </c>
      <c r="J20" s="582">
        <v>18</v>
      </c>
      <c r="K20" s="582">
        <v>6354</v>
      </c>
      <c r="L20" s="582"/>
      <c r="M20" s="582">
        <v>353</v>
      </c>
      <c r="N20" s="582">
        <v>9</v>
      </c>
      <c r="O20" s="582">
        <v>3213</v>
      </c>
      <c r="P20" s="546"/>
      <c r="Q20" s="583">
        <v>357</v>
      </c>
    </row>
    <row r="21" spans="1:17" ht="14.45" customHeight="1" x14ac:dyDescent="0.2">
      <c r="A21" s="540" t="s">
        <v>1409</v>
      </c>
      <c r="B21" s="541" t="s">
        <v>1192</v>
      </c>
      <c r="C21" s="541" t="s">
        <v>1193</v>
      </c>
      <c r="D21" s="541" t="s">
        <v>1244</v>
      </c>
      <c r="E21" s="541" t="s">
        <v>1245</v>
      </c>
      <c r="F21" s="582"/>
      <c r="G21" s="582"/>
      <c r="H21" s="582"/>
      <c r="I21" s="582"/>
      <c r="J21" s="582">
        <v>2</v>
      </c>
      <c r="K21" s="582">
        <v>480</v>
      </c>
      <c r="L21" s="582"/>
      <c r="M21" s="582">
        <v>240</v>
      </c>
      <c r="N21" s="582"/>
      <c r="O21" s="582"/>
      <c r="P21" s="546"/>
      <c r="Q21" s="583"/>
    </row>
    <row r="22" spans="1:17" ht="14.45" customHeight="1" x14ac:dyDescent="0.2">
      <c r="A22" s="540" t="s">
        <v>1409</v>
      </c>
      <c r="B22" s="541" t="s">
        <v>1192</v>
      </c>
      <c r="C22" s="541" t="s">
        <v>1193</v>
      </c>
      <c r="D22" s="541" t="s">
        <v>1246</v>
      </c>
      <c r="E22" s="541" t="s">
        <v>1247</v>
      </c>
      <c r="F22" s="582"/>
      <c r="G22" s="582"/>
      <c r="H22" s="582"/>
      <c r="I22" s="582"/>
      <c r="J22" s="582">
        <v>3</v>
      </c>
      <c r="K22" s="582">
        <v>336</v>
      </c>
      <c r="L22" s="582"/>
      <c r="M22" s="582">
        <v>112</v>
      </c>
      <c r="N22" s="582">
        <v>2</v>
      </c>
      <c r="O22" s="582">
        <v>224</v>
      </c>
      <c r="P22" s="546"/>
      <c r="Q22" s="583">
        <v>112</v>
      </c>
    </row>
    <row r="23" spans="1:17" ht="14.45" customHeight="1" x14ac:dyDescent="0.2">
      <c r="A23" s="540" t="s">
        <v>1409</v>
      </c>
      <c r="B23" s="541" t="s">
        <v>1192</v>
      </c>
      <c r="C23" s="541" t="s">
        <v>1193</v>
      </c>
      <c r="D23" s="541" t="s">
        <v>1248</v>
      </c>
      <c r="E23" s="541" t="s">
        <v>1249</v>
      </c>
      <c r="F23" s="582">
        <v>16</v>
      </c>
      <c r="G23" s="582">
        <v>4992</v>
      </c>
      <c r="H23" s="582"/>
      <c r="I23" s="582">
        <v>312</v>
      </c>
      <c r="J23" s="582">
        <v>26</v>
      </c>
      <c r="K23" s="582">
        <v>8138</v>
      </c>
      <c r="L23" s="582"/>
      <c r="M23" s="582">
        <v>313</v>
      </c>
      <c r="N23" s="582">
        <v>5</v>
      </c>
      <c r="O23" s="582">
        <v>1570</v>
      </c>
      <c r="P23" s="546"/>
      <c r="Q23" s="583">
        <v>314</v>
      </c>
    </row>
    <row r="24" spans="1:17" ht="14.45" customHeight="1" x14ac:dyDescent="0.2">
      <c r="A24" s="540" t="s">
        <v>1409</v>
      </c>
      <c r="B24" s="541" t="s">
        <v>1192</v>
      </c>
      <c r="C24" s="541" t="s">
        <v>1193</v>
      </c>
      <c r="D24" s="541" t="s">
        <v>1250</v>
      </c>
      <c r="E24" s="541" t="s">
        <v>1251</v>
      </c>
      <c r="F24" s="582">
        <v>21</v>
      </c>
      <c r="G24" s="582">
        <v>357</v>
      </c>
      <c r="H24" s="582"/>
      <c r="I24" s="582">
        <v>17</v>
      </c>
      <c r="J24" s="582">
        <v>11</v>
      </c>
      <c r="K24" s="582">
        <v>187</v>
      </c>
      <c r="L24" s="582"/>
      <c r="M24" s="582">
        <v>17</v>
      </c>
      <c r="N24" s="582">
        <v>4</v>
      </c>
      <c r="O24" s="582">
        <v>76</v>
      </c>
      <c r="P24" s="546"/>
      <c r="Q24" s="583">
        <v>19</v>
      </c>
    </row>
    <row r="25" spans="1:17" ht="14.45" customHeight="1" x14ac:dyDescent="0.2">
      <c r="A25" s="540" t="s">
        <v>1409</v>
      </c>
      <c r="B25" s="541" t="s">
        <v>1192</v>
      </c>
      <c r="C25" s="541" t="s">
        <v>1193</v>
      </c>
      <c r="D25" s="541" t="s">
        <v>1254</v>
      </c>
      <c r="E25" s="541" t="s">
        <v>1255</v>
      </c>
      <c r="F25" s="582"/>
      <c r="G25" s="582"/>
      <c r="H25" s="582"/>
      <c r="I25" s="582"/>
      <c r="J25" s="582">
        <v>6</v>
      </c>
      <c r="K25" s="582">
        <v>2112</v>
      </c>
      <c r="L25" s="582"/>
      <c r="M25" s="582">
        <v>352</v>
      </c>
      <c r="N25" s="582">
        <v>18</v>
      </c>
      <c r="O25" s="582">
        <v>6372</v>
      </c>
      <c r="P25" s="546"/>
      <c r="Q25" s="583">
        <v>354</v>
      </c>
    </row>
    <row r="26" spans="1:17" ht="14.45" customHeight="1" x14ac:dyDescent="0.2">
      <c r="A26" s="540" t="s">
        <v>1409</v>
      </c>
      <c r="B26" s="541" t="s">
        <v>1192</v>
      </c>
      <c r="C26" s="541" t="s">
        <v>1193</v>
      </c>
      <c r="D26" s="541" t="s">
        <v>1256</v>
      </c>
      <c r="E26" s="541" t="s">
        <v>1257</v>
      </c>
      <c r="F26" s="582"/>
      <c r="G26" s="582"/>
      <c r="H26" s="582"/>
      <c r="I26" s="582"/>
      <c r="J26" s="582"/>
      <c r="K26" s="582"/>
      <c r="L26" s="582"/>
      <c r="M26" s="582"/>
      <c r="N26" s="582">
        <v>2</v>
      </c>
      <c r="O26" s="582">
        <v>302</v>
      </c>
      <c r="P26" s="546"/>
      <c r="Q26" s="583">
        <v>151</v>
      </c>
    </row>
    <row r="27" spans="1:17" ht="14.45" customHeight="1" x14ac:dyDescent="0.2">
      <c r="A27" s="540" t="s">
        <v>1409</v>
      </c>
      <c r="B27" s="541" t="s">
        <v>1192</v>
      </c>
      <c r="C27" s="541" t="s">
        <v>1193</v>
      </c>
      <c r="D27" s="541" t="s">
        <v>1260</v>
      </c>
      <c r="E27" s="541" t="s">
        <v>1261</v>
      </c>
      <c r="F27" s="582"/>
      <c r="G27" s="582"/>
      <c r="H27" s="582"/>
      <c r="I27" s="582"/>
      <c r="J27" s="582">
        <v>2</v>
      </c>
      <c r="K27" s="582">
        <v>594</v>
      </c>
      <c r="L27" s="582"/>
      <c r="M27" s="582">
        <v>297</v>
      </c>
      <c r="N27" s="582"/>
      <c r="O27" s="582"/>
      <c r="P27" s="546"/>
      <c r="Q27" s="583"/>
    </row>
    <row r="28" spans="1:17" ht="14.45" customHeight="1" x14ac:dyDescent="0.2">
      <c r="A28" s="540" t="s">
        <v>1409</v>
      </c>
      <c r="B28" s="541" t="s">
        <v>1192</v>
      </c>
      <c r="C28" s="541" t="s">
        <v>1193</v>
      </c>
      <c r="D28" s="541" t="s">
        <v>1262</v>
      </c>
      <c r="E28" s="541" t="s">
        <v>1263</v>
      </c>
      <c r="F28" s="582">
        <v>5</v>
      </c>
      <c r="G28" s="582">
        <v>1055</v>
      </c>
      <c r="H28" s="582"/>
      <c r="I28" s="582">
        <v>211</v>
      </c>
      <c r="J28" s="582">
        <v>6</v>
      </c>
      <c r="K28" s="582">
        <v>1278</v>
      </c>
      <c r="L28" s="582"/>
      <c r="M28" s="582">
        <v>213</v>
      </c>
      <c r="N28" s="582">
        <v>2</v>
      </c>
      <c r="O28" s="582">
        <v>434</v>
      </c>
      <c r="P28" s="546"/>
      <c r="Q28" s="583">
        <v>217</v>
      </c>
    </row>
    <row r="29" spans="1:17" ht="14.45" customHeight="1" x14ac:dyDescent="0.2">
      <c r="A29" s="540" t="s">
        <v>1409</v>
      </c>
      <c r="B29" s="541" t="s">
        <v>1192</v>
      </c>
      <c r="C29" s="541" t="s">
        <v>1193</v>
      </c>
      <c r="D29" s="541" t="s">
        <v>1264</v>
      </c>
      <c r="E29" s="541" t="s">
        <v>1265</v>
      </c>
      <c r="F29" s="582">
        <v>2</v>
      </c>
      <c r="G29" s="582">
        <v>80</v>
      </c>
      <c r="H29" s="582"/>
      <c r="I29" s="582">
        <v>40</v>
      </c>
      <c r="J29" s="582">
        <v>4</v>
      </c>
      <c r="K29" s="582">
        <v>160</v>
      </c>
      <c r="L29" s="582"/>
      <c r="M29" s="582">
        <v>40</v>
      </c>
      <c r="N29" s="582">
        <v>7</v>
      </c>
      <c r="O29" s="582">
        <v>294</v>
      </c>
      <c r="P29" s="546"/>
      <c r="Q29" s="583">
        <v>42</v>
      </c>
    </row>
    <row r="30" spans="1:17" ht="14.45" customHeight="1" x14ac:dyDescent="0.2">
      <c r="A30" s="540" t="s">
        <v>1409</v>
      </c>
      <c r="B30" s="541" t="s">
        <v>1192</v>
      </c>
      <c r="C30" s="541" t="s">
        <v>1193</v>
      </c>
      <c r="D30" s="541" t="s">
        <v>1266</v>
      </c>
      <c r="E30" s="541" t="s">
        <v>1267</v>
      </c>
      <c r="F30" s="582">
        <v>1</v>
      </c>
      <c r="G30" s="582">
        <v>5030</v>
      </c>
      <c r="H30" s="582"/>
      <c r="I30" s="582">
        <v>5030</v>
      </c>
      <c r="J30" s="582"/>
      <c r="K30" s="582"/>
      <c r="L30" s="582"/>
      <c r="M30" s="582"/>
      <c r="N30" s="582"/>
      <c r="O30" s="582"/>
      <c r="P30" s="546"/>
      <c r="Q30" s="583"/>
    </row>
    <row r="31" spans="1:17" ht="14.45" customHeight="1" x14ac:dyDescent="0.2">
      <c r="A31" s="540" t="s">
        <v>1409</v>
      </c>
      <c r="B31" s="541" t="s">
        <v>1192</v>
      </c>
      <c r="C31" s="541" t="s">
        <v>1193</v>
      </c>
      <c r="D31" s="541" t="s">
        <v>1268</v>
      </c>
      <c r="E31" s="541" t="s">
        <v>1269</v>
      </c>
      <c r="F31" s="582">
        <v>6</v>
      </c>
      <c r="G31" s="582">
        <v>1026</v>
      </c>
      <c r="H31" s="582"/>
      <c r="I31" s="582">
        <v>171</v>
      </c>
      <c r="J31" s="582">
        <v>5</v>
      </c>
      <c r="K31" s="582">
        <v>855</v>
      </c>
      <c r="L31" s="582"/>
      <c r="M31" s="582">
        <v>171</v>
      </c>
      <c r="N31" s="582">
        <v>8</v>
      </c>
      <c r="O31" s="582">
        <v>1376</v>
      </c>
      <c r="P31" s="546"/>
      <c r="Q31" s="583">
        <v>172</v>
      </c>
    </row>
    <row r="32" spans="1:17" ht="14.45" customHeight="1" x14ac:dyDescent="0.2">
      <c r="A32" s="540" t="s">
        <v>1409</v>
      </c>
      <c r="B32" s="541" t="s">
        <v>1192</v>
      </c>
      <c r="C32" s="541" t="s">
        <v>1193</v>
      </c>
      <c r="D32" s="541" t="s">
        <v>1270</v>
      </c>
      <c r="E32" s="541" t="s">
        <v>1271</v>
      </c>
      <c r="F32" s="582"/>
      <c r="G32" s="582"/>
      <c r="H32" s="582"/>
      <c r="I32" s="582"/>
      <c r="J32" s="582"/>
      <c r="K32" s="582"/>
      <c r="L32" s="582"/>
      <c r="M32" s="582"/>
      <c r="N32" s="582">
        <v>1</v>
      </c>
      <c r="O32" s="582">
        <v>331</v>
      </c>
      <c r="P32" s="546"/>
      <c r="Q32" s="583">
        <v>331</v>
      </c>
    </row>
    <row r="33" spans="1:17" ht="14.45" customHeight="1" x14ac:dyDescent="0.2">
      <c r="A33" s="540" t="s">
        <v>1409</v>
      </c>
      <c r="B33" s="541" t="s">
        <v>1192</v>
      </c>
      <c r="C33" s="541" t="s">
        <v>1193</v>
      </c>
      <c r="D33" s="541" t="s">
        <v>1272</v>
      </c>
      <c r="E33" s="541" t="s">
        <v>1273</v>
      </c>
      <c r="F33" s="582">
        <v>1</v>
      </c>
      <c r="G33" s="582">
        <v>692</v>
      </c>
      <c r="H33" s="582"/>
      <c r="I33" s="582">
        <v>692</v>
      </c>
      <c r="J33" s="582">
        <v>4</v>
      </c>
      <c r="K33" s="582">
        <v>2772</v>
      </c>
      <c r="L33" s="582"/>
      <c r="M33" s="582">
        <v>693</v>
      </c>
      <c r="N33" s="582">
        <v>1</v>
      </c>
      <c r="O33" s="582">
        <v>696</v>
      </c>
      <c r="P33" s="546"/>
      <c r="Q33" s="583">
        <v>696</v>
      </c>
    </row>
    <row r="34" spans="1:17" ht="14.45" customHeight="1" x14ac:dyDescent="0.2">
      <c r="A34" s="540" t="s">
        <v>1409</v>
      </c>
      <c r="B34" s="541" t="s">
        <v>1192</v>
      </c>
      <c r="C34" s="541" t="s">
        <v>1193</v>
      </c>
      <c r="D34" s="541" t="s">
        <v>1274</v>
      </c>
      <c r="E34" s="541" t="s">
        <v>1275</v>
      </c>
      <c r="F34" s="582">
        <v>5</v>
      </c>
      <c r="G34" s="582">
        <v>1755</v>
      </c>
      <c r="H34" s="582"/>
      <c r="I34" s="582">
        <v>351</v>
      </c>
      <c r="J34" s="582">
        <v>2</v>
      </c>
      <c r="K34" s="582">
        <v>702</v>
      </c>
      <c r="L34" s="582"/>
      <c r="M34" s="582">
        <v>351</v>
      </c>
      <c r="N34" s="582">
        <v>3</v>
      </c>
      <c r="O34" s="582">
        <v>1062</v>
      </c>
      <c r="P34" s="546"/>
      <c r="Q34" s="583">
        <v>354</v>
      </c>
    </row>
    <row r="35" spans="1:17" ht="14.45" customHeight="1" x14ac:dyDescent="0.2">
      <c r="A35" s="540" t="s">
        <v>1409</v>
      </c>
      <c r="B35" s="541" t="s">
        <v>1192</v>
      </c>
      <c r="C35" s="541" t="s">
        <v>1193</v>
      </c>
      <c r="D35" s="541" t="s">
        <v>1276</v>
      </c>
      <c r="E35" s="541" t="s">
        <v>1277</v>
      </c>
      <c r="F35" s="582">
        <v>5</v>
      </c>
      <c r="G35" s="582">
        <v>870</v>
      </c>
      <c r="H35" s="582"/>
      <c r="I35" s="582">
        <v>174</v>
      </c>
      <c r="J35" s="582">
        <v>5</v>
      </c>
      <c r="K35" s="582">
        <v>870</v>
      </c>
      <c r="L35" s="582"/>
      <c r="M35" s="582">
        <v>174</v>
      </c>
      <c r="N35" s="582">
        <v>8</v>
      </c>
      <c r="O35" s="582">
        <v>1400</v>
      </c>
      <c r="P35" s="546"/>
      <c r="Q35" s="583">
        <v>175</v>
      </c>
    </row>
    <row r="36" spans="1:17" ht="14.45" customHeight="1" x14ac:dyDescent="0.2">
      <c r="A36" s="540" t="s">
        <v>1409</v>
      </c>
      <c r="B36" s="541" t="s">
        <v>1192</v>
      </c>
      <c r="C36" s="541" t="s">
        <v>1193</v>
      </c>
      <c r="D36" s="541" t="s">
        <v>1278</v>
      </c>
      <c r="E36" s="541" t="s">
        <v>1279</v>
      </c>
      <c r="F36" s="582"/>
      <c r="G36" s="582"/>
      <c r="H36" s="582"/>
      <c r="I36" s="582"/>
      <c r="J36" s="582">
        <v>6</v>
      </c>
      <c r="K36" s="582">
        <v>2412</v>
      </c>
      <c r="L36" s="582"/>
      <c r="M36" s="582">
        <v>402</v>
      </c>
      <c r="N36" s="582"/>
      <c r="O36" s="582"/>
      <c r="P36" s="546"/>
      <c r="Q36" s="583"/>
    </row>
    <row r="37" spans="1:17" ht="14.45" customHeight="1" x14ac:dyDescent="0.2">
      <c r="A37" s="540" t="s">
        <v>1409</v>
      </c>
      <c r="B37" s="541" t="s">
        <v>1192</v>
      </c>
      <c r="C37" s="541" t="s">
        <v>1193</v>
      </c>
      <c r="D37" s="541" t="s">
        <v>1280</v>
      </c>
      <c r="E37" s="541" t="s">
        <v>1281</v>
      </c>
      <c r="F37" s="582">
        <v>8</v>
      </c>
      <c r="G37" s="582">
        <v>5248</v>
      </c>
      <c r="H37" s="582"/>
      <c r="I37" s="582">
        <v>656</v>
      </c>
      <c r="J37" s="582">
        <v>6</v>
      </c>
      <c r="K37" s="582">
        <v>3942</v>
      </c>
      <c r="L37" s="582"/>
      <c r="M37" s="582">
        <v>657</v>
      </c>
      <c r="N37" s="582">
        <v>2</v>
      </c>
      <c r="O37" s="582">
        <v>1320</v>
      </c>
      <c r="P37" s="546"/>
      <c r="Q37" s="583">
        <v>660</v>
      </c>
    </row>
    <row r="38" spans="1:17" ht="14.45" customHeight="1" x14ac:dyDescent="0.2">
      <c r="A38" s="540" t="s">
        <v>1409</v>
      </c>
      <c r="B38" s="541" t="s">
        <v>1192</v>
      </c>
      <c r="C38" s="541" t="s">
        <v>1193</v>
      </c>
      <c r="D38" s="541" t="s">
        <v>1282</v>
      </c>
      <c r="E38" s="541" t="s">
        <v>1283</v>
      </c>
      <c r="F38" s="582">
        <v>8</v>
      </c>
      <c r="G38" s="582">
        <v>5248</v>
      </c>
      <c r="H38" s="582"/>
      <c r="I38" s="582">
        <v>656</v>
      </c>
      <c r="J38" s="582">
        <v>6</v>
      </c>
      <c r="K38" s="582">
        <v>3942</v>
      </c>
      <c r="L38" s="582"/>
      <c r="M38" s="582">
        <v>657</v>
      </c>
      <c r="N38" s="582">
        <v>2</v>
      </c>
      <c r="O38" s="582">
        <v>1320</v>
      </c>
      <c r="P38" s="546"/>
      <c r="Q38" s="583">
        <v>660</v>
      </c>
    </row>
    <row r="39" spans="1:17" ht="14.45" customHeight="1" x14ac:dyDescent="0.2">
      <c r="A39" s="540" t="s">
        <v>1409</v>
      </c>
      <c r="B39" s="541" t="s">
        <v>1192</v>
      </c>
      <c r="C39" s="541" t="s">
        <v>1193</v>
      </c>
      <c r="D39" s="541" t="s">
        <v>1284</v>
      </c>
      <c r="E39" s="541" t="s">
        <v>1285</v>
      </c>
      <c r="F39" s="582"/>
      <c r="G39" s="582"/>
      <c r="H39" s="582"/>
      <c r="I39" s="582"/>
      <c r="J39" s="582">
        <v>2</v>
      </c>
      <c r="K39" s="582">
        <v>1394</v>
      </c>
      <c r="L39" s="582"/>
      <c r="M39" s="582">
        <v>697</v>
      </c>
      <c r="N39" s="582">
        <v>1</v>
      </c>
      <c r="O39" s="582">
        <v>700</v>
      </c>
      <c r="P39" s="546"/>
      <c r="Q39" s="583">
        <v>700</v>
      </c>
    </row>
    <row r="40" spans="1:17" ht="14.45" customHeight="1" x14ac:dyDescent="0.2">
      <c r="A40" s="540" t="s">
        <v>1409</v>
      </c>
      <c r="B40" s="541" t="s">
        <v>1192</v>
      </c>
      <c r="C40" s="541" t="s">
        <v>1193</v>
      </c>
      <c r="D40" s="541" t="s">
        <v>1286</v>
      </c>
      <c r="E40" s="541" t="s">
        <v>1287</v>
      </c>
      <c r="F40" s="582">
        <v>1</v>
      </c>
      <c r="G40" s="582">
        <v>679</v>
      </c>
      <c r="H40" s="582"/>
      <c r="I40" s="582">
        <v>679</v>
      </c>
      <c r="J40" s="582">
        <v>1</v>
      </c>
      <c r="K40" s="582">
        <v>680</v>
      </c>
      <c r="L40" s="582"/>
      <c r="M40" s="582">
        <v>680</v>
      </c>
      <c r="N40" s="582">
        <v>1</v>
      </c>
      <c r="O40" s="582">
        <v>683</v>
      </c>
      <c r="P40" s="546"/>
      <c r="Q40" s="583">
        <v>683</v>
      </c>
    </row>
    <row r="41" spans="1:17" ht="14.45" customHeight="1" x14ac:dyDescent="0.2">
      <c r="A41" s="540" t="s">
        <v>1409</v>
      </c>
      <c r="B41" s="541" t="s">
        <v>1192</v>
      </c>
      <c r="C41" s="541" t="s">
        <v>1193</v>
      </c>
      <c r="D41" s="541" t="s">
        <v>1288</v>
      </c>
      <c r="E41" s="541" t="s">
        <v>1289</v>
      </c>
      <c r="F41" s="582">
        <v>33</v>
      </c>
      <c r="G41" s="582">
        <v>15774</v>
      </c>
      <c r="H41" s="582"/>
      <c r="I41" s="582">
        <v>478</v>
      </c>
      <c r="J41" s="582">
        <v>17</v>
      </c>
      <c r="K41" s="582">
        <v>8143</v>
      </c>
      <c r="L41" s="582"/>
      <c r="M41" s="582">
        <v>479</v>
      </c>
      <c r="N41" s="582">
        <v>10</v>
      </c>
      <c r="O41" s="582">
        <v>4820</v>
      </c>
      <c r="P41" s="546"/>
      <c r="Q41" s="583">
        <v>482</v>
      </c>
    </row>
    <row r="42" spans="1:17" ht="14.45" customHeight="1" x14ac:dyDescent="0.2">
      <c r="A42" s="540" t="s">
        <v>1409</v>
      </c>
      <c r="B42" s="541" t="s">
        <v>1192</v>
      </c>
      <c r="C42" s="541" t="s">
        <v>1193</v>
      </c>
      <c r="D42" s="541" t="s">
        <v>1290</v>
      </c>
      <c r="E42" s="541" t="s">
        <v>1291</v>
      </c>
      <c r="F42" s="582">
        <v>32</v>
      </c>
      <c r="G42" s="582">
        <v>9376</v>
      </c>
      <c r="H42" s="582"/>
      <c r="I42" s="582">
        <v>293</v>
      </c>
      <c r="J42" s="582">
        <v>18</v>
      </c>
      <c r="K42" s="582">
        <v>5292</v>
      </c>
      <c r="L42" s="582"/>
      <c r="M42" s="582">
        <v>294</v>
      </c>
      <c r="N42" s="582">
        <v>12</v>
      </c>
      <c r="O42" s="582">
        <v>3564</v>
      </c>
      <c r="P42" s="546"/>
      <c r="Q42" s="583">
        <v>297</v>
      </c>
    </row>
    <row r="43" spans="1:17" ht="14.45" customHeight="1" x14ac:dyDescent="0.2">
      <c r="A43" s="540" t="s">
        <v>1409</v>
      </c>
      <c r="B43" s="541" t="s">
        <v>1192</v>
      </c>
      <c r="C43" s="541" t="s">
        <v>1193</v>
      </c>
      <c r="D43" s="541" t="s">
        <v>1292</v>
      </c>
      <c r="E43" s="541" t="s">
        <v>1293</v>
      </c>
      <c r="F43" s="582">
        <v>3</v>
      </c>
      <c r="G43" s="582">
        <v>2418</v>
      </c>
      <c r="H43" s="582"/>
      <c r="I43" s="582">
        <v>806</v>
      </c>
      <c r="J43" s="582"/>
      <c r="K43" s="582"/>
      <c r="L43" s="582"/>
      <c r="M43" s="582"/>
      <c r="N43" s="582">
        <v>2</v>
      </c>
      <c r="O43" s="582">
        <v>1622</v>
      </c>
      <c r="P43" s="546"/>
      <c r="Q43" s="583">
        <v>811</v>
      </c>
    </row>
    <row r="44" spans="1:17" ht="14.45" customHeight="1" x14ac:dyDescent="0.2">
      <c r="A44" s="540" t="s">
        <v>1409</v>
      </c>
      <c r="B44" s="541" t="s">
        <v>1192</v>
      </c>
      <c r="C44" s="541" t="s">
        <v>1193</v>
      </c>
      <c r="D44" s="541" t="s">
        <v>1294</v>
      </c>
      <c r="E44" s="541" t="s">
        <v>1295</v>
      </c>
      <c r="F44" s="582">
        <v>3</v>
      </c>
      <c r="G44" s="582">
        <v>504</v>
      </c>
      <c r="H44" s="582"/>
      <c r="I44" s="582">
        <v>168</v>
      </c>
      <c r="J44" s="582">
        <v>4</v>
      </c>
      <c r="K44" s="582">
        <v>672</v>
      </c>
      <c r="L44" s="582"/>
      <c r="M44" s="582">
        <v>168</v>
      </c>
      <c r="N44" s="582">
        <v>4</v>
      </c>
      <c r="O44" s="582">
        <v>676</v>
      </c>
      <c r="P44" s="546"/>
      <c r="Q44" s="583">
        <v>169</v>
      </c>
    </row>
    <row r="45" spans="1:17" ht="14.45" customHeight="1" x14ac:dyDescent="0.2">
      <c r="A45" s="540" t="s">
        <v>1409</v>
      </c>
      <c r="B45" s="541" t="s">
        <v>1192</v>
      </c>
      <c r="C45" s="541" t="s">
        <v>1193</v>
      </c>
      <c r="D45" s="541" t="s">
        <v>1298</v>
      </c>
      <c r="E45" s="541" t="s">
        <v>1299</v>
      </c>
      <c r="F45" s="582"/>
      <c r="G45" s="582"/>
      <c r="H45" s="582"/>
      <c r="I45" s="582"/>
      <c r="J45" s="582">
        <v>1</v>
      </c>
      <c r="K45" s="582">
        <v>575</v>
      </c>
      <c r="L45" s="582"/>
      <c r="M45" s="582">
        <v>575</v>
      </c>
      <c r="N45" s="582"/>
      <c r="O45" s="582"/>
      <c r="P45" s="546"/>
      <c r="Q45" s="583"/>
    </row>
    <row r="46" spans="1:17" ht="14.45" customHeight="1" x14ac:dyDescent="0.2">
      <c r="A46" s="540" t="s">
        <v>1409</v>
      </c>
      <c r="B46" s="541" t="s">
        <v>1192</v>
      </c>
      <c r="C46" s="541" t="s">
        <v>1193</v>
      </c>
      <c r="D46" s="541" t="s">
        <v>1300</v>
      </c>
      <c r="E46" s="541" t="s">
        <v>1301</v>
      </c>
      <c r="F46" s="582"/>
      <c r="G46" s="582"/>
      <c r="H46" s="582"/>
      <c r="I46" s="582"/>
      <c r="J46" s="582">
        <v>2</v>
      </c>
      <c r="K46" s="582">
        <v>376</v>
      </c>
      <c r="L46" s="582"/>
      <c r="M46" s="582">
        <v>188</v>
      </c>
      <c r="N46" s="582"/>
      <c r="O46" s="582"/>
      <c r="P46" s="546"/>
      <c r="Q46" s="583"/>
    </row>
    <row r="47" spans="1:17" ht="14.45" customHeight="1" x14ac:dyDescent="0.2">
      <c r="A47" s="540" t="s">
        <v>1409</v>
      </c>
      <c r="B47" s="541" t="s">
        <v>1192</v>
      </c>
      <c r="C47" s="541" t="s">
        <v>1193</v>
      </c>
      <c r="D47" s="541" t="s">
        <v>1302</v>
      </c>
      <c r="E47" s="541" t="s">
        <v>1303</v>
      </c>
      <c r="F47" s="582">
        <v>11</v>
      </c>
      <c r="G47" s="582">
        <v>6336</v>
      </c>
      <c r="H47" s="582"/>
      <c r="I47" s="582">
        <v>576</v>
      </c>
      <c r="J47" s="582"/>
      <c r="K47" s="582"/>
      <c r="L47" s="582"/>
      <c r="M47" s="582"/>
      <c r="N47" s="582"/>
      <c r="O47" s="582"/>
      <c r="P47" s="546"/>
      <c r="Q47" s="583"/>
    </row>
    <row r="48" spans="1:17" ht="14.45" customHeight="1" x14ac:dyDescent="0.2">
      <c r="A48" s="540" t="s">
        <v>1409</v>
      </c>
      <c r="B48" s="541" t="s">
        <v>1192</v>
      </c>
      <c r="C48" s="541" t="s">
        <v>1193</v>
      </c>
      <c r="D48" s="541" t="s">
        <v>1304</v>
      </c>
      <c r="E48" s="541" t="s">
        <v>1305</v>
      </c>
      <c r="F48" s="582">
        <v>8</v>
      </c>
      <c r="G48" s="582">
        <v>11200</v>
      </c>
      <c r="H48" s="582"/>
      <c r="I48" s="582">
        <v>1400</v>
      </c>
      <c r="J48" s="582">
        <v>6</v>
      </c>
      <c r="K48" s="582">
        <v>8406</v>
      </c>
      <c r="L48" s="582"/>
      <c r="M48" s="582">
        <v>1401</v>
      </c>
      <c r="N48" s="582">
        <v>2</v>
      </c>
      <c r="O48" s="582">
        <v>2808</v>
      </c>
      <c r="P48" s="546"/>
      <c r="Q48" s="583">
        <v>1404</v>
      </c>
    </row>
    <row r="49" spans="1:17" ht="14.45" customHeight="1" x14ac:dyDescent="0.2">
      <c r="A49" s="540" t="s">
        <v>1409</v>
      </c>
      <c r="B49" s="541" t="s">
        <v>1192</v>
      </c>
      <c r="C49" s="541" t="s">
        <v>1193</v>
      </c>
      <c r="D49" s="541" t="s">
        <v>1308</v>
      </c>
      <c r="E49" s="541" t="s">
        <v>1309</v>
      </c>
      <c r="F49" s="582">
        <v>1</v>
      </c>
      <c r="G49" s="582">
        <v>190</v>
      </c>
      <c r="H49" s="582"/>
      <c r="I49" s="582">
        <v>190</v>
      </c>
      <c r="J49" s="582"/>
      <c r="K49" s="582"/>
      <c r="L49" s="582"/>
      <c r="M49" s="582"/>
      <c r="N49" s="582">
        <v>3</v>
      </c>
      <c r="O49" s="582">
        <v>573</v>
      </c>
      <c r="P49" s="546"/>
      <c r="Q49" s="583">
        <v>191</v>
      </c>
    </row>
    <row r="50" spans="1:17" ht="14.45" customHeight="1" x14ac:dyDescent="0.2">
      <c r="A50" s="540" t="s">
        <v>1409</v>
      </c>
      <c r="B50" s="541" t="s">
        <v>1192</v>
      </c>
      <c r="C50" s="541" t="s">
        <v>1193</v>
      </c>
      <c r="D50" s="541" t="s">
        <v>1310</v>
      </c>
      <c r="E50" s="541" t="s">
        <v>1311</v>
      </c>
      <c r="F50" s="582">
        <v>3</v>
      </c>
      <c r="G50" s="582">
        <v>2418</v>
      </c>
      <c r="H50" s="582"/>
      <c r="I50" s="582">
        <v>806</v>
      </c>
      <c r="J50" s="582"/>
      <c r="K50" s="582"/>
      <c r="L50" s="582"/>
      <c r="M50" s="582"/>
      <c r="N50" s="582">
        <v>2</v>
      </c>
      <c r="O50" s="582">
        <v>1622</v>
      </c>
      <c r="P50" s="546"/>
      <c r="Q50" s="583">
        <v>811</v>
      </c>
    </row>
    <row r="51" spans="1:17" ht="14.45" customHeight="1" x14ac:dyDescent="0.2">
      <c r="A51" s="540" t="s">
        <v>1409</v>
      </c>
      <c r="B51" s="541" t="s">
        <v>1192</v>
      </c>
      <c r="C51" s="541" t="s">
        <v>1193</v>
      </c>
      <c r="D51" s="541" t="s">
        <v>1314</v>
      </c>
      <c r="E51" s="541" t="s">
        <v>1315</v>
      </c>
      <c r="F51" s="582">
        <v>4</v>
      </c>
      <c r="G51" s="582">
        <v>1048</v>
      </c>
      <c r="H51" s="582"/>
      <c r="I51" s="582">
        <v>262</v>
      </c>
      <c r="J51" s="582"/>
      <c r="K51" s="582"/>
      <c r="L51" s="582"/>
      <c r="M51" s="582"/>
      <c r="N51" s="582"/>
      <c r="O51" s="582"/>
      <c r="P51" s="546"/>
      <c r="Q51" s="583"/>
    </row>
    <row r="52" spans="1:17" ht="14.45" customHeight="1" x14ac:dyDescent="0.2">
      <c r="A52" s="540" t="s">
        <v>1409</v>
      </c>
      <c r="B52" s="541" t="s">
        <v>1192</v>
      </c>
      <c r="C52" s="541" t="s">
        <v>1193</v>
      </c>
      <c r="D52" s="541" t="s">
        <v>1316</v>
      </c>
      <c r="E52" s="541" t="s">
        <v>1317</v>
      </c>
      <c r="F52" s="582">
        <v>2</v>
      </c>
      <c r="G52" s="582">
        <v>8204</v>
      </c>
      <c r="H52" s="582"/>
      <c r="I52" s="582">
        <v>4102</v>
      </c>
      <c r="J52" s="582"/>
      <c r="K52" s="582"/>
      <c r="L52" s="582"/>
      <c r="M52" s="582"/>
      <c r="N52" s="582"/>
      <c r="O52" s="582"/>
      <c r="P52" s="546"/>
      <c r="Q52" s="583"/>
    </row>
    <row r="53" spans="1:17" ht="14.45" customHeight="1" x14ac:dyDescent="0.2">
      <c r="A53" s="540" t="s">
        <v>1409</v>
      </c>
      <c r="B53" s="541" t="s">
        <v>1192</v>
      </c>
      <c r="C53" s="541" t="s">
        <v>1193</v>
      </c>
      <c r="D53" s="541" t="s">
        <v>1332</v>
      </c>
      <c r="E53" s="541" t="s">
        <v>1333</v>
      </c>
      <c r="F53" s="582"/>
      <c r="G53" s="582"/>
      <c r="H53" s="582"/>
      <c r="I53" s="582"/>
      <c r="J53" s="582">
        <v>2</v>
      </c>
      <c r="K53" s="582">
        <v>1394</v>
      </c>
      <c r="L53" s="582"/>
      <c r="M53" s="582">
        <v>697</v>
      </c>
      <c r="N53" s="582">
        <v>1</v>
      </c>
      <c r="O53" s="582">
        <v>700</v>
      </c>
      <c r="P53" s="546"/>
      <c r="Q53" s="583">
        <v>700</v>
      </c>
    </row>
    <row r="54" spans="1:17" ht="14.45" customHeight="1" x14ac:dyDescent="0.2">
      <c r="A54" s="540" t="s">
        <v>1409</v>
      </c>
      <c r="B54" s="541" t="s">
        <v>1192</v>
      </c>
      <c r="C54" s="541" t="s">
        <v>1193</v>
      </c>
      <c r="D54" s="541" t="s">
        <v>1334</v>
      </c>
      <c r="E54" s="541" t="s">
        <v>1335</v>
      </c>
      <c r="F54" s="582"/>
      <c r="G54" s="582"/>
      <c r="H54" s="582"/>
      <c r="I54" s="582"/>
      <c r="J54" s="582"/>
      <c r="K54" s="582"/>
      <c r="L54" s="582"/>
      <c r="M54" s="582"/>
      <c r="N54" s="582">
        <v>2</v>
      </c>
      <c r="O54" s="582">
        <v>938</v>
      </c>
      <c r="P54" s="546"/>
      <c r="Q54" s="583">
        <v>469</v>
      </c>
    </row>
    <row r="55" spans="1:17" ht="14.45" customHeight="1" x14ac:dyDescent="0.2">
      <c r="A55" s="540" t="s">
        <v>1409</v>
      </c>
      <c r="B55" s="541" t="s">
        <v>1338</v>
      </c>
      <c r="C55" s="541" t="s">
        <v>1193</v>
      </c>
      <c r="D55" s="541" t="s">
        <v>1363</v>
      </c>
      <c r="E55" s="541" t="s">
        <v>1364</v>
      </c>
      <c r="F55" s="582"/>
      <c r="G55" s="582"/>
      <c r="H55" s="582"/>
      <c r="I55" s="582"/>
      <c r="J55" s="582"/>
      <c r="K55" s="582"/>
      <c r="L55" s="582"/>
      <c r="M55" s="582"/>
      <c r="N55" s="582">
        <v>2</v>
      </c>
      <c r="O55" s="582">
        <v>3220</v>
      </c>
      <c r="P55" s="546"/>
      <c r="Q55" s="583">
        <v>1610</v>
      </c>
    </row>
    <row r="56" spans="1:17" ht="14.45" customHeight="1" x14ac:dyDescent="0.2">
      <c r="A56" s="540" t="s">
        <v>1409</v>
      </c>
      <c r="B56" s="541" t="s">
        <v>1338</v>
      </c>
      <c r="C56" s="541" t="s">
        <v>1193</v>
      </c>
      <c r="D56" s="541" t="s">
        <v>1369</v>
      </c>
      <c r="E56" s="541" t="s">
        <v>1370</v>
      </c>
      <c r="F56" s="582"/>
      <c r="G56" s="582"/>
      <c r="H56" s="582"/>
      <c r="I56" s="582"/>
      <c r="J56" s="582"/>
      <c r="K56" s="582"/>
      <c r="L56" s="582"/>
      <c r="M56" s="582"/>
      <c r="N56" s="582">
        <v>2</v>
      </c>
      <c r="O56" s="582">
        <v>3220</v>
      </c>
      <c r="P56" s="546"/>
      <c r="Q56" s="583">
        <v>1610</v>
      </c>
    </row>
    <row r="57" spans="1:17" ht="14.45" customHeight="1" x14ac:dyDescent="0.2">
      <c r="A57" s="540" t="s">
        <v>1409</v>
      </c>
      <c r="B57" s="541" t="s">
        <v>1338</v>
      </c>
      <c r="C57" s="541" t="s">
        <v>1193</v>
      </c>
      <c r="D57" s="541" t="s">
        <v>1375</v>
      </c>
      <c r="E57" s="541" t="s">
        <v>1376</v>
      </c>
      <c r="F57" s="582"/>
      <c r="G57" s="582"/>
      <c r="H57" s="582"/>
      <c r="I57" s="582"/>
      <c r="J57" s="582"/>
      <c r="K57" s="582"/>
      <c r="L57" s="582"/>
      <c r="M57" s="582"/>
      <c r="N57" s="582">
        <v>2</v>
      </c>
      <c r="O57" s="582">
        <v>2168.88</v>
      </c>
      <c r="P57" s="546"/>
      <c r="Q57" s="583">
        <v>1084.44</v>
      </c>
    </row>
    <row r="58" spans="1:17" ht="14.45" customHeight="1" x14ac:dyDescent="0.2">
      <c r="A58" s="540" t="s">
        <v>1410</v>
      </c>
      <c r="B58" s="541" t="s">
        <v>1192</v>
      </c>
      <c r="C58" s="541" t="s">
        <v>1193</v>
      </c>
      <c r="D58" s="541" t="s">
        <v>1196</v>
      </c>
      <c r="E58" s="541" t="s">
        <v>1197</v>
      </c>
      <c r="F58" s="582">
        <v>3</v>
      </c>
      <c r="G58" s="582">
        <v>4458</v>
      </c>
      <c r="H58" s="582"/>
      <c r="I58" s="582">
        <v>1486</v>
      </c>
      <c r="J58" s="582">
        <v>2</v>
      </c>
      <c r="K58" s="582">
        <v>2976</v>
      </c>
      <c r="L58" s="582"/>
      <c r="M58" s="582">
        <v>1488</v>
      </c>
      <c r="N58" s="582">
        <v>4</v>
      </c>
      <c r="O58" s="582">
        <v>5972</v>
      </c>
      <c r="P58" s="546"/>
      <c r="Q58" s="583">
        <v>1493</v>
      </c>
    </row>
    <row r="59" spans="1:17" ht="14.45" customHeight="1" x14ac:dyDescent="0.2">
      <c r="A59" s="540" t="s">
        <v>1410</v>
      </c>
      <c r="B59" s="541" t="s">
        <v>1192</v>
      </c>
      <c r="C59" s="541" t="s">
        <v>1193</v>
      </c>
      <c r="D59" s="541" t="s">
        <v>1206</v>
      </c>
      <c r="E59" s="541" t="s">
        <v>1207</v>
      </c>
      <c r="F59" s="582">
        <v>2</v>
      </c>
      <c r="G59" s="582">
        <v>1692</v>
      </c>
      <c r="H59" s="582"/>
      <c r="I59" s="582">
        <v>846</v>
      </c>
      <c r="J59" s="582">
        <v>2</v>
      </c>
      <c r="K59" s="582">
        <v>1698</v>
      </c>
      <c r="L59" s="582"/>
      <c r="M59" s="582">
        <v>849</v>
      </c>
      <c r="N59" s="582">
        <v>5</v>
      </c>
      <c r="O59" s="582">
        <v>4320</v>
      </c>
      <c r="P59" s="546"/>
      <c r="Q59" s="583">
        <v>864</v>
      </c>
    </row>
    <row r="60" spans="1:17" ht="14.45" customHeight="1" x14ac:dyDescent="0.2">
      <c r="A60" s="540" t="s">
        <v>1410</v>
      </c>
      <c r="B60" s="541" t="s">
        <v>1192</v>
      </c>
      <c r="C60" s="541" t="s">
        <v>1193</v>
      </c>
      <c r="D60" s="541" t="s">
        <v>1208</v>
      </c>
      <c r="E60" s="541" t="s">
        <v>1209</v>
      </c>
      <c r="F60" s="582">
        <v>7</v>
      </c>
      <c r="G60" s="582">
        <v>5642</v>
      </c>
      <c r="H60" s="582"/>
      <c r="I60" s="582">
        <v>806</v>
      </c>
      <c r="J60" s="582">
        <v>3</v>
      </c>
      <c r="K60" s="582">
        <v>2424</v>
      </c>
      <c r="L60" s="582"/>
      <c r="M60" s="582">
        <v>808</v>
      </c>
      <c r="N60" s="582">
        <v>11</v>
      </c>
      <c r="O60" s="582">
        <v>8921</v>
      </c>
      <c r="P60" s="546"/>
      <c r="Q60" s="583">
        <v>811</v>
      </c>
    </row>
    <row r="61" spans="1:17" ht="14.45" customHeight="1" x14ac:dyDescent="0.2">
      <c r="A61" s="540" t="s">
        <v>1410</v>
      </c>
      <c r="B61" s="541" t="s">
        <v>1192</v>
      </c>
      <c r="C61" s="541" t="s">
        <v>1193</v>
      </c>
      <c r="D61" s="541" t="s">
        <v>1210</v>
      </c>
      <c r="E61" s="541" t="s">
        <v>1211</v>
      </c>
      <c r="F61" s="582">
        <v>7</v>
      </c>
      <c r="G61" s="582">
        <v>5642</v>
      </c>
      <c r="H61" s="582"/>
      <c r="I61" s="582">
        <v>806</v>
      </c>
      <c r="J61" s="582">
        <v>3</v>
      </c>
      <c r="K61" s="582">
        <v>2424</v>
      </c>
      <c r="L61" s="582"/>
      <c r="M61" s="582">
        <v>808</v>
      </c>
      <c r="N61" s="582">
        <v>11</v>
      </c>
      <c r="O61" s="582">
        <v>8921</v>
      </c>
      <c r="P61" s="546"/>
      <c r="Q61" s="583">
        <v>811</v>
      </c>
    </row>
    <row r="62" spans="1:17" ht="14.45" customHeight="1" x14ac:dyDescent="0.2">
      <c r="A62" s="540" t="s">
        <v>1410</v>
      </c>
      <c r="B62" s="541" t="s">
        <v>1192</v>
      </c>
      <c r="C62" s="541" t="s">
        <v>1193</v>
      </c>
      <c r="D62" s="541" t="s">
        <v>1212</v>
      </c>
      <c r="E62" s="541" t="s">
        <v>1213</v>
      </c>
      <c r="F62" s="582">
        <v>2</v>
      </c>
      <c r="G62" s="582">
        <v>336</v>
      </c>
      <c r="H62" s="582"/>
      <c r="I62" s="582">
        <v>168</v>
      </c>
      <c r="J62" s="582">
        <v>2</v>
      </c>
      <c r="K62" s="582">
        <v>336</v>
      </c>
      <c r="L62" s="582"/>
      <c r="M62" s="582">
        <v>168</v>
      </c>
      <c r="N62" s="582">
        <v>11</v>
      </c>
      <c r="O62" s="582">
        <v>1859</v>
      </c>
      <c r="P62" s="546"/>
      <c r="Q62" s="583">
        <v>169</v>
      </c>
    </row>
    <row r="63" spans="1:17" ht="14.45" customHeight="1" x14ac:dyDescent="0.2">
      <c r="A63" s="540" t="s">
        <v>1410</v>
      </c>
      <c r="B63" s="541" t="s">
        <v>1192</v>
      </c>
      <c r="C63" s="541" t="s">
        <v>1193</v>
      </c>
      <c r="D63" s="541" t="s">
        <v>1214</v>
      </c>
      <c r="E63" s="541" t="s">
        <v>1215</v>
      </c>
      <c r="F63" s="582">
        <v>1</v>
      </c>
      <c r="G63" s="582">
        <v>175</v>
      </c>
      <c r="H63" s="582"/>
      <c r="I63" s="582">
        <v>175</v>
      </c>
      <c r="J63" s="582"/>
      <c r="K63" s="582"/>
      <c r="L63" s="582"/>
      <c r="M63" s="582"/>
      <c r="N63" s="582">
        <v>4</v>
      </c>
      <c r="O63" s="582">
        <v>704</v>
      </c>
      <c r="P63" s="546"/>
      <c r="Q63" s="583">
        <v>176</v>
      </c>
    </row>
    <row r="64" spans="1:17" ht="14.45" customHeight="1" x14ac:dyDescent="0.2">
      <c r="A64" s="540" t="s">
        <v>1410</v>
      </c>
      <c r="B64" s="541" t="s">
        <v>1192</v>
      </c>
      <c r="C64" s="541" t="s">
        <v>1193</v>
      </c>
      <c r="D64" s="541" t="s">
        <v>1216</v>
      </c>
      <c r="E64" s="541" t="s">
        <v>1217</v>
      </c>
      <c r="F64" s="582">
        <v>9</v>
      </c>
      <c r="G64" s="582">
        <v>3177</v>
      </c>
      <c r="H64" s="582"/>
      <c r="I64" s="582">
        <v>353</v>
      </c>
      <c r="J64" s="582">
        <v>3</v>
      </c>
      <c r="K64" s="582">
        <v>1062</v>
      </c>
      <c r="L64" s="582"/>
      <c r="M64" s="582">
        <v>354</v>
      </c>
      <c r="N64" s="582">
        <v>9</v>
      </c>
      <c r="O64" s="582">
        <v>3204</v>
      </c>
      <c r="P64" s="546"/>
      <c r="Q64" s="583">
        <v>356</v>
      </c>
    </row>
    <row r="65" spans="1:17" ht="14.45" customHeight="1" x14ac:dyDescent="0.2">
      <c r="A65" s="540" t="s">
        <v>1410</v>
      </c>
      <c r="B65" s="541" t="s">
        <v>1192</v>
      </c>
      <c r="C65" s="541" t="s">
        <v>1193</v>
      </c>
      <c r="D65" s="541" t="s">
        <v>1336</v>
      </c>
      <c r="E65" s="541" t="s">
        <v>1337</v>
      </c>
      <c r="F65" s="582"/>
      <c r="G65" s="582"/>
      <c r="H65" s="582"/>
      <c r="I65" s="582"/>
      <c r="J65" s="582"/>
      <c r="K65" s="582"/>
      <c r="L65" s="582"/>
      <c r="M65" s="582"/>
      <c r="N65" s="582">
        <v>2</v>
      </c>
      <c r="O65" s="582">
        <v>2084</v>
      </c>
      <c r="P65" s="546"/>
      <c r="Q65" s="583">
        <v>1042</v>
      </c>
    </row>
    <row r="66" spans="1:17" ht="14.45" customHeight="1" x14ac:dyDescent="0.2">
      <c r="A66" s="540" t="s">
        <v>1410</v>
      </c>
      <c r="B66" s="541" t="s">
        <v>1192</v>
      </c>
      <c r="C66" s="541" t="s">
        <v>1193</v>
      </c>
      <c r="D66" s="541" t="s">
        <v>1218</v>
      </c>
      <c r="E66" s="541" t="s">
        <v>1219</v>
      </c>
      <c r="F66" s="582">
        <v>7</v>
      </c>
      <c r="G66" s="582">
        <v>1337</v>
      </c>
      <c r="H66" s="582"/>
      <c r="I66" s="582">
        <v>191</v>
      </c>
      <c r="J66" s="582">
        <v>1</v>
      </c>
      <c r="K66" s="582">
        <v>191</v>
      </c>
      <c r="L66" s="582"/>
      <c r="M66" s="582">
        <v>191</v>
      </c>
      <c r="N66" s="582">
        <v>3</v>
      </c>
      <c r="O66" s="582">
        <v>579</v>
      </c>
      <c r="P66" s="546"/>
      <c r="Q66" s="583">
        <v>193</v>
      </c>
    </row>
    <row r="67" spans="1:17" ht="14.45" customHeight="1" x14ac:dyDescent="0.2">
      <c r="A67" s="540" t="s">
        <v>1410</v>
      </c>
      <c r="B67" s="541" t="s">
        <v>1192</v>
      </c>
      <c r="C67" s="541" t="s">
        <v>1193</v>
      </c>
      <c r="D67" s="541" t="s">
        <v>1224</v>
      </c>
      <c r="E67" s="541" t="s">
        <v>1225</v>
      </c>
      <c r="F67" s="582">
        <v>6</v>
      </c>
      <c r="G67" s="582">
        <v>3306</v>
      </c>
      <c r="H67" s="582"/>
      <c r="I67" s="582">
        <v>551</v>
      </c>
      <c r="J67" s="582">
        <v>3</v>
      </c>
      <c r="K67" s="582">
        <v>1656</v>
      </c>
      <c r="L67" s="582"/>
      <c r="M67" s="582">
        <v>552</v>
      </c>
      <c r="N67" s="582">
        <v>4</v>
      </c>
      <c r="O67" s="582">
        <v>2220</v>
      </c>
      <c r="P67" s="546"/>
      <c r="Q67" s="583">
        <v>555</v>
      </c>
    </row>
    <row r="68" spans="1:17" ht="14.45" customHeight="1" x14ac:dyDescent="0.2">
      <c r="A68" s="540" t="s">
        <v>1410</v>
      </c>
      <c r="B68" s="541" t="s">
        <v>1192</v>
      </c>
      <c r="C68" s="541" t="s">
        <v>1193</v>
      </c>
      <c r="D68" s="541" t="s">
        <v>1230</v>
      </c>
      <c r="E68" s="541" t="s">
        <v>1231</v>
      </c>
      <c r="F68" s="582">
        <v>1</v>
      </c>
      <c r="G68" s="582">
        <v>679</v>
      </c>
      <c r="H68" s="582"/>
      <c r="I68" s="582">
        <v>679</v>
      </c>
      <c r="J68" s="582">
        <v>2</v>
      </c>
      <c r="K68" s="582">
        <v>1360</v>
      </c>
      <c r="L68" s="582"/>
      <c r="M68" s="582">
        <v>680</v>
      </c>
      <c r="N68" s="582">
        <v>6</v>
      </c>
      <c r="O68" s="582">
        <v>4098</v>
      </c>
      <c r="P68" s="546"/>
      <c r="Q68" s="583">
        <v>683</v>
      </c>
    </row>
    <row r="69" spans="1:17" ht="14.45" customHeight="1" x14ac:dyDescent="0.2">
      <c r="A69" s="540" t="s">
        <v>1410</v>
      </c>
      <c r="B69" s="541" t="s">
        <v>1192</v>
      </c>
      <c r="C69" s="541" t="s">
        <v>1193</v>
      </c>
      <c r="D69" s="541" t="s">
        <v>1232</v>
      </c>
      <c r="E69" s="541" t="s">
        <v>1233</v>
      </c>
      <c r="F69" s="582">
        <v>6</v>
      </c>
      <c r="G69" s="582">
        <v>3090</v>
      </c>
      <c r="H69" s="582"/>
      <c r="I69" s="582">
        <v>515</v>
      </c>
      <c r="J69" s="582">
        <v>3</v>
      </c>
      <c r="K69" s="582">
        <v>1548</v>
      </c>
      <c r="L69" s="582"/>
      <c r="M69" s="582">
        <v>516</v>
      </c>
      <c r="N69" s="582">
        <v>2</v>
      </c>
      <c r="O69" s="582">
        <v>1038</v>
      </c>
      <c r="P69" s="546"/>
      <c r="Q69" s="583">
        <v>519</v>
      </c>
    </row>
    <row r="70" spans="1:17" ht="14.45" customHeight="1" x14ac:dyDescent="0.2">
      <c r="A70" s="540" t="s">
        <v>1410</v>
      </c>
      <c r="B70" s="541" t="s">
        <v>1192</v>
      </c>
      <c r="C70" s="541" t="s">
        <v>1193</v>
      </c>
      <c r="D70" s="541" t="s">
        <v>1234</v>
      </c>
      <c r="E70" s="541" t="s">
        <v>1235</v>
      </c>
      <c r="F70" s="582">
        <v>6</v>
      </c>
      <c r="G70" s="582">
        <v>2550</v>
      </c>
      <c r="H70" s="582"/>
      <c r="I70" s="582">
        <v>425</v>
      </c>
      <c r="J70" s="582">
        <v>3</v>
      </c>
      <c r="K70" s="582">
        <v>1278</v>
      </c>
      <c r="L70" s="582"/>
      <c r="M70" s="582">
        <v>426</v>
      </c>
      <c r="N70" s="582">
        <v>2</v>
      </c>
      <c r="O70" s="582">
        <v>858</v>
      </c>
      <c r="P70" s="546"/>
      <c r="Q70" s="583">
        <v>429</v>
      </c>
    </row>
    <row r="71" spans="1:17" ht="14.45" customHeight="1" x14ac:dyDescent="0.2">
      <c r="A71" s="540" t="s">
        <v>1410</v>
      </c>
      <c r="B71" s="541" t="s">
        <v>1192</v>
      </c>
      <c r="C71" s="541" t="s">
        <v>1193</v>
      </c>
      <c r="D71" s="541" t="s">
        <v>1236</v>
      </c>
      <c r="E71" s="541" t="s">
        <v>1237</v>
      </c>
      <c r="F71" s="582">
        <v>14</v>
      </c>
      <c r="G71" s="582">
        <v>4914</v>
      </c>
      <c r="H71" s="582"/>
      <c r="I71" s="582">
        <v>351</v>
      </c>
      <c r="J71" s="582">
        <v>3</v>
      </c>
      <c r="K71" s="582">
        <v>1059</v>
      </c>
      <c r="L71" s="582"/>
      <c r="M71" s="582">
        <v>353</v>
      </c>
      <c r="N71" s="582">
        <v>7</v>
      </c>
      <c r="O71" s="582">
        <v>2499</v>
      </c>
      <c r="P71" s="546"/>
      <c r="Q71" s="583">
        <v>357</v>
      </c>
    </row>
    <row r="72" spans="1:17" ht="14.45" customHeight="1" x14ac:dyDescent="0.2">
      <c r="A72" s="540" t="s">
        <v>1410</v>
      </c>
      <c r="B72" s="541" t="s">
        <v>1192</v>
      </c>
      <c r="C72" s="541" t="s">
        <v>1193</v>
      </c>
      <c r="D72" s="541" t="s">
        <v>1238</v>
      </c>
      <c r="E72" s="541" t="s">
        <v>1239</v>
      </c>
      <c r="F72" s="582"/>
      <c r="G72" s="582"/>
      <c r="H72" s="582"/>
      <c r="I72" s="582"/>
      <c r="J72" s="582"/>
      <c r="K72" s="582"/>
      <c r="L72" s="582"/>
      <c r="M72" s="582"/>
      <c r="N72" s="582">
        <v>1</v>
      </c>
      <c r="O72" s="582">
        <v>227</v>
      </c>
      <c r="P72" s="546"/>
      <c r="Q72" s="583">
        <v>227</v>
      </c>
    </row>
    <row r="73" spans="1:17" ht="14.45" customHeight="1" x14ac:dyDescent="0.2">
      <c r="A73" s="540" t="s">
        <v>1410</v>
      </c>
      <c r="B73" s="541" t="s">
        <v>1192</v>
      </c>
      <c r="C73" s="541" t="s">
        <v>1193</v>
      </c>
      <c r="D73" s="541" t="s">
        <v>1244</v>
      </c>
      <c r="E73" s="541" t="s">
        <v>1245</v>
      </c>
      <c r="F73" s="582">
        <v>4</v>
      </c>
      <c r="G73" s="582">
        <v>960</v>
      </c>
      <c r="H73" s="582"/>
      <c r="I73" s="582">
        <v>240</v>
      </c>
      <c r="J73" s="582">
        <v>1</v>
      </c>
      <c r="K73" s="582">
        <v>240</v>
      </c>
      <c r="L73" s="582"/>
      <c r="M73" s="582">
        <v>240</v>
      </c>
      <c r="N73" s="582">
        <v>3</v>
      </c>
      <c r="O73" s="582">
        <v>726</v>
      </c>
      <c r="P73" s="546"/>
      <c r="Q73" s="583">
        <v>242</v>
      </c>
    </row>
    <row r="74" spans="1:17" ht="14.45" customHeight="1" x14ac:dyDescent="0.2">
      <c r="A74" s="540" t="s">
        <v>1410</v>
      </c>
      <c r="B74" s="541" t="s">
        <v>1192</v>
      </c>
      <c r="C74" s="541" t="s">
        <v>1193</v>
      </c>
      <c r="D74" s="541" t="s">
        <v>1246</v>
      </c>
      <c r="E74" s="541" t="s">
        <v>1247</v>
      </c>
      <c r="F74" s="582">
        <v>1</v>
      </c>
      <c r="G74" s="582">
        <v>111</v>
      </c>
      <c r="H74" s="582"/>
      <c r="I74" s="582">
        <v>111</v>
      </c>
      <c r="J74" s="582">
        <v>1</v>
      </c>
      <c r="K74" s="582">
        <v>112</v>
      </c>
      <c r="L74" s="582"/>
      <c r="M74" s="582">
        <v>112</v>
      </c>
      <c r="N74" s="582">
        <v>6</v>
      </c>
      <c r="O74" s="582">
        <v>672</v>
      </c>
      <c r="P74" s="546"/>
      <c r="Q74" s="583">
        <v>112</v>
      </c>
    </row>
    <row r="75" spans="1:17" ht="14.45" customHeight="1" x14ac:dyDescent="0.2">
      <c r="A75" s="540" t="s">
        <v>1410</v>
      </c>
      <c r="B75" s="541" t="s">
        <v>1192</v>
      </c>
      <c r="C75" s="541" t="s">
        <v>1193</v>
      </c>
      <c r="D75" s="541" t="s">
        <v>1250</v>
      </c>
      <c r="E75" s="541" t="s">
        <v>1251</v>
      </c>
      <c r="F75" s="582">
        <v>8</v>
      </c>
      <c r="G75" s="582">
        <v>136</v>
      </c>
      <c r="H75" s="582"/>
      <c r="I75" s="582">
        <v>17</v>
      </c>
      <c r="J75" s="582"/>
      <c r="K75" s="582"/>
      <c r="L75" s="582"/>
      <c r="M75" s="582"/>
      <c r="N75" s="582">
        <v>4</v>
      </c>
      <c r="O75" s="582">
        <v>76</v>
      </c>
      <c r="P75" s="546"/>
      <c r="Q75" s="583">
        <v>19</v>
      </c>
    </row>
    <row r="76" spans="1:17" ht="14.45" customHeight="1" x14ac:dyDescent="0.2">
      <c r="A76" s="540" t="s">
        <v>1410</v>
      </c>
      <c r="B76" s="541" t="s">
        <v>1192</v>
      </c>
      <c r="C76" s="541" t="s">
        <v>1193</v>
      </c>
      <c r="D76" s="541" t="s">
        <v>1254</v>
      </c>
      <c r="E76" s="541" t="s">
        <v>1255</v>
      </c>
      <c r="F76" s="582">
        <v>5</v>
      </c>
      <c r="G76" s="582">
        <v>1755</v>
      </c>
      <c r="H76" s="582"/>
      <c r="I76" s="582">
        <v>351</v>
      </c>
      <c r="J76" s="582">
        <v>3</v>
      </c>
      <c r="K76" s="582">
        <v>1056</v>
      </c>
      <c r="L76" s="582"/>
      <c r="M76" s="582">
        <v>352</v>
      </c>
      <c r="N76" s="582"/>
      <c r="O76" s="582"/>
      <c r="P76" s="546"/>
      <c r="Q76" s="583"/>
    </row>
    <row r="77" spans="1:17" ht="14.45" customHeight="1" x14ac:dyDescent="0.2">
      <c r="A77" s="540" t="s">
        <v>1410</v>
      </c>
      <c r="B77" s="541" t="s">
        <v>1192</v>
      </c>
      <c r="C77" s="541" t="s">
        <v>1193</v>
      </c>
      <c r="D77" s="541" t="s">
        <v>1256</v>
      </c>
      <c r="E77" s="541" t="s">
        <v>1257</v>
      </c>
      <c r="F77" s="582"/>
      <c r="G77" s="582"/>
      <c r="H77" s="582"/>
      <c r="I77" s="582"/>
      <c r="J77" s="582"/>
      <c r="K77" s="582"/>
      <c r="L77" s="582"/>
      <c r="M77" s="582"/>
      <c r="N77" s="582">
        <v>1</v>
      </c>
      <c r="O77" s="582">
        <v>151</v>
      </c>
      <c r="P77" s="546"/>
      <c r="Q77" s="583">
        <v>151</v>
      </c>
    </row>
    <row r="78" spans="1:17" ht="14.45" customHeight="1" x14ac:dyDescent="0.2">
      <c r="A78" s="540" t="s">
        <v>1410</v>
      </c>
      <c r="B78" s="541" t="s">
        <v>1192</v>
      </c>
      <c r="C78" s="541" t="s">
        <v>1193</v>
      </c>
      <c r="D78" s="541" t="s">
        <v>1260</v>
      </c>
      <c r="E78" s="541" t="s">
        <v>1261</v>
      </c>
      <c r="F78" s="582">
        <v>4</v>
      </c>
      <c r="G78" s="582">
        <v>1184</v>
      </c>
      <c r="H78" s="582"/>
      <c r="I78" s="582">
        <v>296</v>
      </c>
      <c r="J78" s="582">
        <v>1</v>
      </c>
      <c r="K78" s="582">
        <v>297</v>
      </c>
      <c r="L78" s="582"/>
      <c r="M78" s="582">
        <v>297</v>
      </c>
      <c r="N78" s="582">
        <v>3</v>
      </c>
      <c r="O78" s="582">
        <v>894</v>
      </c>
      <c r="P78" s="546"/>
      <c r="Q78" s="583">
        <v>298</v>
      </c>
    </row>
    <row r="79" spans="1:17" ht="14.45" customHeight="1" x14ac:dyDescent="0.2">
      <c r="A79" s="540" t="s">
        <v>1410</v>
      </c>
      <c r="B79" s="541" t="s">
        <v>1192</v>
      </c>
      <c r="C79" s="541" t="s">
        <v>1193</v>
      </c>
      <c r="D79" s="541" t="s">
        <v>1262</v>
      </c>
      <c r="E79" s="541" t="s">
        <v>1263</v>
      </c>
      <c r="F79" s="582">
        <v>3</v>
      </c>
      <c r="G79" s="582">
        <v>633</v>
      </c>
      <c r="H79" s="582"/>
      <c r="I79" s="582">
        <v>211</v>
      </c>
      <c r="J79" s="582">
        <v>4</v>
      </c>
      <c r="K79" s="582">
        <v>852</v>
      </c>
      <c r="L79" s="582"/>
      <c r="M79" s="582">
        <v>213</v>
      </c>
      <c r="N79" s="582">
        <v>8</v>
      </c>
      <c r="O79" s="582">
        <v>1736</v>
      </c>
      <c r="P79" s="546"/>
      <c r="Q79" s="583">
        <v>217</v>
      </c>
    </row>
    <row r="80" spans="1:17" ht="14.45" customHeight="1" x14ac:dyDescent="0.2">
      <c r="A80" s="540" t="s">
        <v>1410</v>
      </c>
      <c r="B80" s="541" t="s">
        <v>1192</v>
      </c>
      <c r="C80" s="541" t="s">
        <v>1193</v>
      </c>
      <c r="D80" s="541" t="s">
        <v>1264</v>
      </c>
      <c r="E80" s="541" t="s">
        <v>1265</v>
      </c>
      <c r="F80" s="582">
        <v>2</v>
      </c>
      <c r="G80" s="582">
        <v>80</v>
      </c>
      <c r="H80" s="582"/>
      <c r="I80" s="582">
        <v>40</v>
      </c>
      <c r="J80" s="582">
        <v>2</v>
      </c>
      <c r="K80" s="582">
        <v>80</v>
      </c>
      <c r="L80" s="582"/>
      <c r="M80" s="582">
        <v>40</v>
      </c>
      <c r="N80" s="582">
        <v>4</v>
      </c>
      <c r="O80" s="582">
        <v>168</v>
      </c>
      <c r="P80" s="546"/>
      <c r="Q80" s="583">
        <v>42</v>
      </c>
    </row>
    <row r="81" spans="1:17" ht="14.45" customHeight="1" x14ac:dyDescent="0.2">
      <c r="A81" s="540" t="s">
        <v>1410</v>
      </c>
      <c r="B81" s="541" t="s">
        <v>1192</v>
      </c>
      <c r="C81" s="541" t="s">
        <v>1193</v>
      </c>
      <c r="D81" s="541" t="s">
        <v>1266</v>
      </c>
      <c r="E81" s="541" t="s">
        <v>1267</v>
      </c>
      <c r="F81" s="582"/>
      <c r="G81" s="582"/>
      <c r="H81" s="582"/>
      <c r="I81" s="582"/>
      <c r="J81" s="582"/>
      <c r="K81" s="582"/>
      <c r="L81" s="582"/>
      <c r="M81" s="582"/>
      <c r="N81" s="582">
        <v>1</v>
      </c>
      <c r="O81" s="582">
        <v>5062</v>
      </c>
      <c r="P81" s="546"/>
      <c r="Q81" s="583">
        <v>5062</v>
      </c>
    </row>
    <row r="82" spans="1:17" ht="14.45" customHeight="1" x14ac:dyDescent="0.2">
      <c r="A82" s="540" t="s">
        <v>1410</v>
      </c>
      <c r="B82" s="541" t="s">
        <v>1192</v>
      </c>
      <c r="C82" s="541" t="s">
        <v>1193</v>
      </c>
      <c r="D82" s="541" t="s">
        <v>1268</v>
      </c>
      <c r="E82" s="541" t="s">
        <v>1269</v>
      </c>
      <c r="F82" s="582">
        <v>7</v>
      </c>
      <c r="G82" s="582">
        <v>1197</v>
      </c>
      <c r="H82" s="582"/>
      <c r="I82" s="582">
        <v>171</v>
      </c>
      <c r="J82" s="582">
        <v>5</v>
      </c>
      <c r="K82" s="582">
        <v>855</v>
      </c>
      <c r="L82" s="582"/>
      <c r="M82" s="582">
        <v>171</v>
      </c>
      <c r="N82" s="582">
        <v>13</v>
      </c>
      <c r="O82" s="582">
        <v>2236</v>
      </c>
      <c r="P82" s="546"/>
      <c r="Q82" s="583">
        <v>172</v>
      </c>
    </row>
    <row r="83" spans="1:17" ht="14.45" customHeight="1" x14ac:dyDescent="0.2">
      <c r="A83" s="540" t="s">
        <v>1410</v>
      </c>
      <c r="B83" s="541" t="s">
        <v>1192</v>
      </c>
      <c r="C83" s="541" t="s">
        <v>1193</v>
      </c>
      <c r="D83" s="541" t="s">
        <v>1270</v>
      </c>
      <c r="E83" s="541" t="s">
        <v>1271</v>
      </c>
      <c r="F83" s="582">
        <v>2</v>
      </c>
      <c r="G83" s="582">
        <v>656</v>
      </c>
      <c r="H83" s="582"/>
      <c r="I83" s="582">
        <v>328</v>
      </c>
      <c r="J83" s="582"/>
      <c r="K83" s="582"/>
      <c r="L83" s="582"/>
      <c r="M83" s="582"/>
      <c r="N83" s="582">
        <v>1</v>
      </c>
      <c r="O83" s="582">
        <v>331</v>
      </c>
      <c r="P83" s="546"/>
      <c r="Q83" s="583">
        <v>331</v>
      </c>
    </row>
    <row r="84" spans="1:17" ht="14.45" customHeight="1" x14ac:dyDescent="0.2">
      <c r="A84" s="540" t="s">
        <v>1410</v>
      </c>
      <c r="B84" s="541" t="s">
        <v>1192</v>
      </c>
      <c r="C84" s="541" t="s">
        <v>1193</v>
      </c>
      <c r="D84" s="541" t="s">
        <v>1274</v>
      </c>
      <c r="E84" s="541" t="s">
        <v>1275</v>
      </c>
      <c r="F84" s="582">
        <v>2</v>
      </c>
      <c r="G84" s="582">
        <v>702</v>
      </c>
      <c r="H84" s="582"/>
      <c r="I84" s="582">
        <v>351</v>
      </c>
      <c r="J84" s="582">
        <v>1</v>
      </c>
      <c r="K84" s="582">
        <v>351</v>
      </c>
      <c r="L84" s="582"/>
      <c r="M84" s="582">
        <v>351</v>
      </c>
      <c r="N84" s="582">
        <v>9</v>
      </c>
      <c r="O84" s="582">
        <v>3186</v>
      </c>
      <c r="P84" s="546"/>
      <c r="Q84" s="583">
        <v>354</v>
      </c>
    </row>
    <row r="85" spans="1:17" ht="14.45" customHeight="1" x14ac:dyDescent="0.2">
      <c r="A85" s="540" t="s">
        <v>1410</v>
      </c>
      <c r="B85" s="541" t="s">
        <v>1192</v>
      </c>
      <c r="C85" s="541" t="s">
        <v>1193</v>
      </c>
      <c r="D85" s="541" t="s">
        <v>1276</v>
      </c>
      <c r="E85" s="541" t="s">
        <v>1277</v>
      </c>
      <c r="F85" s="582">
        <v>2</v>
      </c>
      <c r="G85" s="582">
        <v>348</v>
      </c>
      <c r="H85" s="582"/>
      <c r="I85" s="582">
        <v>174</v>
      </c>
      <c r="J85" s="582">
        <v>2</v>
      </c>
      <c r="K85" s="582">
        <v>348</v>
      </c>
      <c r="L85" s="582"/>
      <c r="M85" s="582">
        <v>174</v>
      </c>
      <c r="N85" s="582">
        <v>9</v>
      </c>
      <c r="O85" s="582">
        <v>1575</v>
      </c>
      <c r="P85" s="546"/>
      <c r="Q85" s="583">
        <v>175</v>
      </c>
    </row>
    <row r="86" spans="1:17" ht="14.45" customHeight="1" x14ac:dyDescent="0.2">
      <c r="A86" s="540" t="s">
        <v>1410</v>
      </c>
      <c r="B86" s="541" t="s">
        <v>1192</v>
      </c>
      <c r="C86" s="541" t="s">
        <v>1193</v>
      </c>
      <c r="D86" s="541" t="s">
        <v>1278</v>
      </c>
      <c r="E86" s="541" t="s">
        <v>1279</v>
      </c>
      <c r="F86" s="582">
        <v>126</v>
      </c>
      <c r="G86" s="582">
        <v>50526</v>
      </c>
      <c r="H86" s="582"/>
      <c r="I86" s="582">
        <v>401</v>
      </c>
      <c r="J86" s="582">
        <v>72</v>
      </c>
      <c r="K86" s="582">
        <v>28944</v>
      </c>
      <c r="L86" s="582"/>
      <c r="M86" s="582">
        <v>402</v>
      </c>
      <c r="N86" s="582">
        <v>30</v>
      </c>
      <c r="O86" s="582">
        <v>12090</v>
      </c>
      <c r="P86" s="546"/>
      <c r="Q86" s="583">
        <v>403</v>
      </c>
    </row>
    <row r="87" spans="1:17" ht="14.45" customHeight="1" x14ac:dyDescent="0.2">
      <c r="A87" s="540" t="s">
        <v>1410</v>
      </c>
      <c r="B87" s="541" t="s">
        <v>1192</v>
      </c>
      <c r="C87" s="541" t="s">
        <v>1193</v>
      </c>
      <c r="D87" s="541" t="s">
        <v>1284</v>
      </c>
      <c r="E87" s="541" t="s">
        <v>1285</v>
      </c>
      <c r="F87" s="582"/>
      <c r="G87" s="582"/>
      <c r="H87" s="582"/>
      <c r="I87" s="582"/>
      <c r="J87" s="582">
        <v>2</v>
      </c>
      <c r="K87" s="582">
        <v>1394</v>
      </c>
      <c r="L87" s="582"/>
      <c r="M87" s="582">
        <v>697</v>
      </c>
      <c r="N87" s="582">
        <v>2</v>
      </c>
      <c r="O87" s="582">
        <v>1400</v>
      </c>
      <c r="P87" s="546"/>
      <c r="Q87" s="583">
        <v>700</v>
      </c>
    </row>
    <row r="88" spans="1:17" ht="14.45" customHeight="1" x14ac:dyDescent="0.2">
      <c r="A88" s="540" t="s">
        <v>1410</v>
      </c>
      <c r="B88" s="541" t="s">
        <v>1192</v>
      </c>
      <c r="C88" s="541" t="s">
        <v>1193</v>
      </c>
      <c r="D88" s="541" t="s">
        <v>1286</v>
      </c>
      <c r="E88" s="541" t="s">
        <v>1287</v>
      </c>
      <c r="F88" s="582">
        <v>1</v>
      </c>
      <c r="G88" s="582">
        <v>679</v>
      </c>
      <c r="H88" s="582"/>
      <c r="I88" s="582">
        <v>679</v>
      </c>
      <c r="J88" s="582">
        <v>2</v>
      </c>
      <c r="K88" s="582">
        <v>1360</v>
      </c>
      <c r="L88" s="582"/>
      <c r="M88" s="582">
        <v>680</v>
      </c>
      <c r="N88" s="582">
        <v>6</v>
      </c>
      <c r="O88" s="582">
        <v>4098</v>
      </c>
      <c r="P88" s="546"/>
      <c r="Q88" s="583">
        <v>683</v>
      </c>
    </row>
    <row r="89" spans="1:17" ht="14.45" customHeight="1" x14ac:dyDescent="0.2">
      <c r="A89" s="540" t="s">
        <v>1410</v>
      </c>
      <c r="B89" s="541" t="s">
        <v>1192</v>
      </c>
      <c r="C89" s="541" t="s">
        <v>1193</v>
      </c>
      <c r="D89" s="541" t="s">
        <v>1288</v>
      </c>
      <c r="E89" s="541" t="s">
        <v>1289</v>
      </c>
      <c r="F89" s="582">
        <v>6</v>
      </c>
      <c r="G89" s="582">
        <v>2868</v>
      </c>
      <c r="H89" s="582"/>
      <c r="I89" s="582">
        <v>478</v>
      </c>
      <c r="J89" s="582">
        <v>3</v>
      </c>
      <c r="K89" s="582">
        <v>1437</v>
      </c>
      <c r="L89" s="582"/>
      <c r="M89" s="582">
        <v>479</v>
      </c>
      <c r="N89" s="582">
        <v>7</v>
      </c>
      <c r="O89" s="582">
        <v>3374</v>
      </c>
      <c r="P89" s="546"/>
      <c r="Q89" s="583">
        <v>482</v>
      </c>
    </row>
    <row r="90" spans="1:17" ht="14.45" customHeight="1" x14ac:dyDescent="0.2">
      <c r="A90" s="540" t="s">
        <v>1410</v>
      </c>
      <c r="B90" s="541" t="s">
        <v>1192</v>
      </c>
      <c r="C90" s="541" t="s">
        <v>1193</v>
      </c>
      <c r="D90" s="541" t="s">
        <v>1290</v>
      </c>
      <c r="E90" s="541" t="s">
        <v>1291</v>
      </c>
      <c r="F90" s="582">
        <v>6</v>
      </c>
      <c r="G90" s="582">
        <v>1758</v>
      </c>
      <c r="H90" s="582"/>
      <c r="I90" s="582">
        <v>293</v>
      </c>
      <c r="J90" s="582">
        <v>3</v>
      </c>
      <c r="K90" s="582">
        <v>882</v>
      </c>
      <c r="L90" s="582"/>
      <c r="M90" s="582">
        <v>294</v>
      </c>
      <c r="N90" s="582">
        <v>2</v>
      </c>
      <c r="O90" s="582">
        <v>594</v>
      </c>
      <c r="P90" s="546"/>
      <c r="Q90" s="583">
        <v>297</v>
      </c>
    </row>
    <row r="91" spans="1:17" ht="14.45" customHeight="1" x14ac:dyDescent="0.2">
      <c r="A91" s="540" t="s">
        <v>1410</v>
      </c>
      <c r="B91" s="541" t="s">
        <v>1192</v>
      </c>
      <c r="C91" s="541" t="s">
        <v>1193</v>
      </c>
      <c r="D91" s="541" t="s">
        <v>1292</v>
      </c>
      <c r="E91" s="541" t="s">
        <v>1293</v>
      </c>
      <c r="F91" s="582">
        <v>7</v>
      </c>
      <c r="G91" s="582">
        <v>5642</v>
      </c>
      <c r="H91" s="582"/>
      <c r="I91" s="582">
        <v>806</v>
      </c>
      <c r="J91" s="582">
        <v>3</v>
      </c>
      <c r="K91" s="582">
        <v>2424</v>
      </c>
      <c r="L91" s="582"/>
      <c r="M91" s="582">
        <v>808</v>
      </c>
      <c r="N91" s="582">
        <v>11</v>
      </c>
      <c r="O91" s="582">
        <v>8921</v>
      </c>
      <c r="P91" s="546"/>
      <c r="Q91" s="583">
        <v>811</v>
      </c>
    </row>
    <row r="92" spans="1:17" ht="14.45" customHeight="1" x14ac:dyDescent="0.2">
      <c r="A92" s="540" t="s">
        <v>1410</v>
      </c>
      <c r="B92" s="541" t="s">
        <v>1192</v>
      </c>
      <c r="C92" s="541" t="s">
        <v>1193</v>
      </c>
      <c r="D92" s="541" t="s">
        <v>1294</v>
      </c>
      <c r="E92" s="541" t="s">
        <v>1295</v>
      </c>
      <c r="F92" s="582">
        <v>1</v>
      </c>
      <c r="G92" s="582">
        <v>168</v>
      </c>
      <c r="H92" s="582"/>
      <c r="I92" s="582">
        <v>168</v>
      </c>
      <c r="J92" s="582"/>
      <c r="K92" s="582"/>
      <c r="L92" s="582"/>
      <c r="M92" s="582"/>
      <c r="N92" s="582">
        <v>4</v>
      </c>
      <c r="O92" s="582">
        <v>676</v>
      </c>
      <c r="P92" s="546"/>
      <c r="Q92" s="583">
        <v>169</v>
      </c>
    </row>
    <row r="93" spans="1:17" ht="14.45" customHeight="1" x14ac:dyDescent="0.2">
      <c r="A93" s="540" t="s">
        <v>1410</v>
      </c>
      <c r="B93" s="541" t="s">
        <v>1192</v>
      </c>
      <c r="C93" s="541" t="s">
        <v>1193</v>
      </c>
      <c r="D93" s="541" t="s">
        <v>1298</v>
      </c>
      <c r="E93" s="541" t="s">
        <v>1299</v>
      </c>
      <c r="F93" s="582">
        <v>21</v>
      </c>
      <c r="G93" s="582">
        <v>12054</v>
      </c>
      <c r="H93" s="582"/>
      <c r="I93" s="582">
        <v>574</v>
      </c>
      <c r="J93" s="582">
        <v>12</v>
      </c>
      <c r="K93" s="582">
        <v>6900</v>
      </c>
      <c r="L93" s="582"/>
      <c r="M93" s="582">
        <v>575</v>
      </c>
      <c r="N93" s="582">
        <v>5</v>
      </c>
      <c r="O93" s="582">
        <v>2880</v>
      </c>
      <c r="P93" s="546"/>
      <c r="Q93" s="583">
        <v>576</v>
      </c>
    </row>
    <row r="94" spans="1:17" ht="14.45" customHeight="1" x14ac:dyDescent="0.2">
      <c r="A94" s="540" t="s">
        <v>1410</v>
      </c>
      <c r="B94" s="541" t="s">
        <v>1192</v>
      </c>
      <c r="C94" s="541" t="s">
        <v>1193</v>
      </c>
      <c r="D94" s="541" t="s">
        <v>1300</v>
      </c>
      <c r="E94" s="541" t="s">
        <v>1301</v>
      </c>
      <c r="F94" s="582">
        <v>7</v>
      </c>
      <c r="G94" s="582">
        <v>1316</v>
      </c>
      <c r="H94" s="582"/>
      <c r="I94" s="582">
        <v>188</v>
      </c>
      <c r="J94" s="582">
        <v>1</v>
      </c>
      <c r="K94" s="582">
        <v>188</v>
      </c>
      <c r="L94" s="582"/>
      <c r="M94" s="582">
        <v>188</v>
      </c>
      <c r="N94" s="582">
        <v>4</v>
      </c>
      <c r="O94" s="582">
        <v>760</v>
      </c>
      <c r="P94" s="546"/>
      <c r="Q94" s="583">
        <v>190</v>
      </c>
    </row>
    <row r="95" spans="1:17" ht="14.45" customHeight="1" x14ac:dyDescent="0.2">
      <c r="A95" s="540" t="s">
        <v>1410</v>
      </c>
      <c r="B95" s="541" t="s">
        <v>1192</v>
      </c>
      <c r="C95" s="541" t="s">
        <v>1193</v>
      </c>
      <c r="D95" s="541" t="s">
        <v>1308</v>
      </c>
      <c r="E95" s="541" t="s">
        <v>1309</v>
      </c>
      <c r="F95" s="582">
        <v>1</v>
      </c>
      <c r="G95" s="582">
        <v>190</v>
      </c>
      <c r="H95" s="582"/>
      <c r="I95" s="582">
        <v>190</v>
      </c>
      <c r="J95" s="582"/>
      <c r="K95" s="582"/>
      <c r="L95" s="582"/>
      <c r="M95" s="582"/>
      <c r="N95" s="582"/>
      <c r="O95" s="582"/>
      <c r="P95" s="546"/>
      <c r="Q95" s="583"/>
    </row>
    <row r="96" spans="1:17" ht="14.45" customHeight="1" x14ac:dyDescent="0.2">
      <c r="A96" s="540" t="s">
        <v>1410</v>
      </c>
      <c r="B96" s="541" t="s">
        <v>1192</v>
      </c>
      <c r="C96" s="541" t="s">
        <v>1193</v>
      </c>
      <c r="D96" s="541" t="s">
        <v>1310</v>
      </c>
      <c r="E96" s="541" t="s">
        <v>1311</v>
      </c>
      <c r="F96" s="582">
        <v>7</v>
      </c>
      <c r="G96" s="582">
        <v>5642</v>
      </c>
      <c r="H96" s="582"/>
      <c r="I96" s="582">
        <v>806</v>
      </c>
      <c r="J96" s="582">
        <v>3</v>
      </c>
      <c r="K96" s="582">
        <v>2424</v>
      </c>
      <c r="L96" s="582"/>
      <c r="M96" s="582">
        <v>808</v>
      </c>
      <c r="N96" s="582">
        <v>11</v>
      </c>
      <c r="O96" s="582">
        <v>8921</v>
      </c>
      <c r="P96" s="546"/>
      <c r="Q96" s="583">
        <v>811</v>
      </c>
    </row>
    <row r="97" spans="1:17" ht="14.45" customHeight="1" x14ac:dyDescent="0.2">
      <c r="A97" s="540" t="s">
        <v>1410</v>
      </c>
      <c r="B97" s="541" t="s">
        <v>1192</v>
      </c>
      <c r="C97" s="541" t="s">
        <v>1193</v>
      </c>
      <c r="D97" s="541" t="s">
        <v>1314</v>
      </c>
      <c r="E97" s="541" t="s">
        <v>1315</v>
      </c>
      <c r="F97" s="582"/>
      <c r="G97" s="582"/>
      <c r="H97" s="582"/>
      <c r="I97" s="582"/>
      <c r="J97" s="582"/>
      <c r="K97" s="582"/>
      <c r="L97" s="582"/>
      <c r="M97" s="582"/>
      <c r="N97" s="582">
        <v>1</v>
      </c>
      <c r="O97" s="582">
        <v>266</v>
      </c>
      <c r="P97" s="546"/>
      <c r="Q97" s="583">
        <v>266</v>
      </c>
    </row>
    <row r="98" spans="1:17" ht="14.45" customHeight="1" x14ac:dyDescent="0.2">
      <c r="A98" s="540" t="s">
        <v>1410</v>
      </c>
      <c r="B98" s="541" t="s">
        <v>1192</v>
      </c>
      <c r="C98" s="541" t="s">
        <v>1193</v>
      </c>
      <c r="D98" s="541" t="s">
        <v>1320</v>
      </c>
      <c r="E98" s="541" t="s">
        <v>1321</v>
      </c>
      <c r="F98" s="582">
        <v>1</v>
      </c>
      <c r="G98" s="582">
        <v>246</v>
      </c>
      <c r="H98" s="582"/>
      <c r="I98" s="582">
        <v>246</v>
      </c>
      <c r="J98" s="582"/>
      <c r="K98" s="582"/>
      <c r="L98" s="582"/>
      <c r="M98" s="582"/>
      <c r="N98" s="582"/>
      <c r="O98" s="582"/>
      <c r="P98" s="546"/>
      <c r="Q98" s="583"/>
    </row>
    <row r="99" spans="1:17" ht="14.45" customHeight="1" x14ac:dyDescent="0.2">
      <c r="A99" s="540" t="s">
        <v>1410</v>
      </c>
      <c r="B99" s="541" t="s">
        <v>1192</v>
      </c>
      <c r="C99" s="541" t="s">
        <v>1193</v>
      </c>
      <c r="D99" s="541" t="s">
        <v>1322</v>
      </c>
      <c r="E99" s="541" t="s">
        <v>1323</v>
      </c>
      <c r="F99" s="582">
        <v>1</v>
      </c>
      <c r="G99" s="582">
        <v>421</v>
      </c>
      <c r="H99" s="582"/>
      <c r="I99" s="582">
        <v>421</v>
      </c>
      <c r="J99" s="582"/>
      <c r="K99" s="582"/>
      <c r="L99" s="582"/>
      <c r="M99" s="582"/>
      <c r="N99" s="582"/>
      <c r="O99" s="582"/>
      <c r="P99" s="546"/>
      <c r="Q99" s="583"/>
    </row>
    <row r="100" spans="1:17" ht="14.45" customHeight="1" x14ac:dyDescent="0.2">
      <c r="A100" s="540" t="s">
        <v>1410</v>
      </c>
      <c r="B100" s="541" t="s">
        <v>1192</v>
      </c>
      <c r="C100" s="541" t="s">
        <v>1193</v>
      </c>
      <c r="D100" s="541" t="s">
        <v>1334</v>
      </c>
      <c r="E100" s="541" t="s">
        <v>1335</v>
      </c>
      <c r="F100" s="582"/>
      <c r="G100" s="582"/>
      <c r="H100" s="582"/>
      <c r="I100" s="582"/>
      <c r="J100" s="582"/>
      <c r="K100" s="582"/>
      <c r="L100" s="582"/>
      <c r="M100" s="582"/>
      <c r="N100" s="582">
        <v>2</v>
      </c>
      <c r="O100" s="582">
        <v>938</v>
      </c>
      <c r="P100" s="546"/>
      <c r="Q100" s="583">
        <v>469</v>
      </c>
    </row>
    <row r="101" spans="1:17" ht="14.45" customHeight="1" x14ac:dyDescent="0.2">
      <c r="A101" s="540" t="s">
        <v>1410</v>
      </c>
      <c r="B101" s="541" t="s">
        <v>1338</v>
      </c>
      <c r="C101" s="541" t="s">
        <v>1193</v>
      </c>
      <c r="D101" s="541" t="s">
        <v>1341</v>
      </c>
      <c r="E101" s="541" t="s">
        <v>1342</v>
      </c>
      <c r="F101" s="582"/>
      <c r="G101" s="582"/>
      <c r="H101" s="582"/>
      <c r="I101" s="582"/>
      <c r="J101" s="582"/>
      <c r="K101" s="582"/>
      <c r="L101" s="582"/>
      <c r="M101" s="582"/>
      <c r="N101" s="582">
        <v>2</v>
      </c>
      <c r="O101" s="582">
        <v>628</v>
      </c>
      <c r="P101" s="546"/>
      <c r="Q101" s="583">
        <v>314</v>
      </c>
    </row>
    <row r="102" spans="1:17" ht="14.45" customHeight="1" x14ac:dyDescent="0.2">
      <c r="A102" s="540" t="s">
        <v>1410</v>
      </c>
      <c r="B102" s="541" t="s">
        <v>1338</v>
      </c>
      <c r="C102" s="541" t="s">
        <v>1193</v>
      </c>
      <c r="D102" s="541" t="s">
        <v>1345</v>
      </c>
      <c r="E102" s="541" t="s">
        <v>1346</v>
      </c>
      <c r="F102" s="582"/>
      <c r="G102" s="582"/>
      <c r="H102" s="582"/>
      <c r="I102" s="582"/>
      <c r="J102" s="582"/>
      <c r="K102" s="582"/>
      <c r="L102" s="582"/>
      <c r="M102" s="582"/>
      <c r="N102" s="582">
        <v>18</v>
      </c>
      <c r="O102" s="582">
        <v>190890</v>
      </c>
      <c r="P102" s="546"/>
      <c r="Q102" s="583">
        <v>10605</v>
      </c>
    </row>
    <row r="103" spans="1:17" ht="14.45" customHeight="1" x14ac:dyDescent="0.2">
      <c r="A103" s="540" t="s">
        <v>1410</v>
      </c>
      <c r="B103" s="541" t="s">
        <v>1338</v>
      </c>
      <c r="C103" s="541" t="s">
        <v>1193</v>
      </c>
      <c r="D103" s="541" t="s">
        <v>1347</v>
      </c>
      <c r="E103" s="541" t="s">
        <v>1348</v>
      </c>
      <c r="F103" s="582"/>
      <c r="G103" s="582"/>
      <c r="H103" s="582"/>
      <c r="I103" s="582"/>
      <c r="J103" s="582"/>
      <c r="K103" s="582"/>
      <c r="L103" s="582"/>
      <c r="M103" s="582"/>
      <c r="N103" s="582">
        <v>1</v>
      </c>
      <c r="O103" s="582">
        <v>11947</v>
      </c>
      <c r="P103" s="546"/>
      <c r="Q103" s="583">
        <v>11947</v>
      </c>
    </row>
    <row r="104" spans="1:17" ht="14.45" customHeight="1" x14ac:dyDescent="0.2">
      <c r="A104" s="540" t="s">
        <v>1410</v>
      </c>
      <c r="B104" s="541" t="s">
        <v>1338</v>
      </c>
      <c r="C104" s="541" t="s">
        <v>1193</v>
      </c>
      <c r="D104" s="541" t="s">
        <v>1355</v>
      </c>
      <c r="E104" s="541" t="s">
        <v>1356</v>
      </c>
      <c r="F104" s="582"/>
      <c r="G104" s="582"/>
      <c r="H104" s="582"/>
      <c r="I104" s="582"/>
      <c r="J104" s="582"/>
      <c r="K104" s="582"/>
      <c r="L104" s="582"/>
      <c r="M104" s="582"/>
      <c r="N104" s="582">
        <v>4</v>
      </c>
      <c r="O104" s="582">
        <v>4592</v>
      </c>
      <c r="P104" s="546"/>
      <c r="Q104" s="583">
        <v>1148</v>
      </c>
    </row>
    <row r="105" spans="1:17" ht="14.45" customHeight="1" x14ac:dyDescent="0.2">
      <c r="A105" s="540" t="s">
        <v>1410</v>
      </c>
      <c r="B105" s="541" t="s">
        <v>1338</v>
      </c>
      <c r="C105" s="541" t="s">
        <v>1193</v>
      </c>
      <c r="D105" s="541" t="s">
        <v>1363</v>
      </c>
      <c r="E105" s="541" t="s">
        <v>1364</v>
      </c>
      <c r="F105" s="582"/>
      <c r="G105" s="582"/>
      <c r="H105" s="582"/>
      <c r="I105" s="582"/>
      <c r="J105" s="582"/>
      <c r="K105" s="582"/>
      <c r="L105" s="582"/>
      <c r="M105" s="582"/>
      <c r="N105" s="582">
        <v>2</v>
      </c>
      <c r="O105" s="582">
        <v>3220</v>
      </c>
      <c r="P105" s="546"/>
      <c r="Q105" s="583">
        <v>1610</v>
      </c>
    </row>
    <row r="106" spans="1:17" ht="14.45" customHeight="1" x14ac:dyDescent="0.2">
      <c r="A106" s="540" t="s">
        <v>1410</v>
      </c>
      <c r="B106" s="541" t="s">
        <v>1338</v>
      </c>
      <c r="C106" s="541" t="s">
        <v>1193</v>
      </c>
      <c r="D106" s="541" t="s">
        <v>1369</v>
      </c>
      <c r="E106" s="541" t="s">
        <v>1370</v>
      </c>
      <c r="F106" s="582"/>
      <c r="G106" s="582"/>
      <c r="H106" s="582"/>
      <c r="I106" s="582"/>
      <c r="J106" s="582"/>
      <c r="K106" s="582"/>
      <c r="L106" s="582"/>
      <c r="M106" s="582"/>
      <c r="N106" s="582">
        <v>2</v>
      </c>
      <c r="O106" s="582">
        <v>3220</v>
      </c>
      <c r="P106" s="546"/>
      <c r="Q106" s="583">
        <v>1610</v>
      </c>
    </row>
    <row r="107" spans="1:17" ht="14.45" customHeight="1" x14ac:dyDescent="0.2">
      <c r="A107" s="540" t="s">
        <v>1410</v>
      </c>
      <c r="B107" s="541" t="s">
        <v>1338</v>
      </c>
      <c r="C107" s="541" t="s">
        <v>1193</v>
      </c>
      <c r="D107" s="541" t="s">
        <v>1375</v>
      </c>
      <c r="E107" s="541" t="s">
        <v>1376</v>
      </c>
      <c r="F107" s="582"/>
      <c r="G107" s="582"/>
      <c r="H107" s="582"/>
      <c r="I107" s="582"/>
      <c r="J107" s="582"/>
      <c r="K107" s="582"/>
      <c r="L107" s="582"/>
      <c r="M107" s="582"/>
      <c r="N107" s="582">
        <v>1</v>
      </c>
      <c r="O107" s="582">
        <v>1084.44</v>
      </c>
      <c r="P107" s="546"/>
      <c r="Q107" s="583">
        <v>1084.44</v>
      </c>
    </row>
    <row r="108" spans="1:17" ht="14.45" customHeight="1" x14ac:dyDescent="0.2">
      <c r="A108" s="540" t="s">
        <v>1411</v>
      </c>
      <c r="B108" s="541" t="s">
        <v>1192</v>
      </c>
      <c r="C108" s="541" t="s">
        <v>1193</v>
      </c>
      <c r="D108" s="541" t="s">
        <v>1196</v>
      </c>
      <c r="E108" s="541" t="s">
        <v>1197</v>
      </c>
      <c r="F108" s="582">
        <v>16</v>
      </c>
      <c r="G108" s="582">
        <v>23776</v>
      </c>
      <c r="H108" s="582"/>
      <c r="I108" s="582">
        <v>1486</v>
      </c>
      <c r="J108" s="582">
        <v>14</v>
      </c>
      <c r="K108" s="582">
        <v>20832</v>
      </c>
      <c r="L108" s="582"/>
      <c r="M108" s="582">
        <v>1488</v>
      </c>
      <c r="N108" s="582">
        <v>11</v>
      </c>
      <c r="O108" s="582">
        <v>16423</v>
      </c>
      <c r="P108" s="546"/>
      <c r="Q108" s="583">
        <v>1493</v>
      </c>
    </row>
    <row r="109" spans="1:17" ht="14.45" customHeight="1" x14ac:dyDescent="0.2">
      <c r="A109" s="540" t="s">
        <v>1411</v>
      </c>
      <c r="B109" s="541" t="s">
        <v>1192</v>
      </c>
      <c r="C109" s="541" t="s">
        <v>1193</v>
      </c>
      <c r="D109" s="541" t="s">
        <v>1198</v>
      </c>
      <c r="E109" s="541" t="s">
        <v>1199</v>
      </c>
      <c r="F109" s="582">
        <v>1</v>
      </c>
      <c r="G109" s="582">
        <v>3927</v>
      </c>
      <c r="H109" s="582"/>
      <c r="I109" s="582">
        <v>3927</v>
      </c>
      <c r="J109" s="582"/>
      <c r="K109" s="582"/>
      <c r="L109" s="582"/>
      <c r="M109" s="582"/>
      <c r="N109" s="582"/>
      <c r="O109" s="582"/>
      <c r="P109" s="546"/>
      <c r="Q109" s="583"/>
    </row>
    <row r="110" spans="1:17" ht="14.45" customHeight="1" x14ac:dyDescent="0.2">
      <c r="A110" s="540" t="s">
        <v>1411</v>
      </c>
      <c r="B110" s="541" t="s">
        <v>1192</v>
      </c>
      <c r="C110" s="541" t="s">
        <v>1193</v>
      </c>
      <c r="D110" s="541" t="s">
        <v>1200</v>
      </c>
      <c r="E110" s="541" t="s">
        <v>1201</v>
      </c>
      <c r="F110" s="582">
        <v>23</v>
      </c>
      <c r="G110" s="582">
        <v>15203</v>
      </c>
      <c r="H110" s="582"/>
      <c r="I110" s="582">
        <v>661</v>
      </c>
      <c r="J110" s="582">
        <v>20</v>
      </c>
      <c r="K110" s="582">
        <v>13260</v>
      </c>
      <c r="L110" s="582"/>
      <c r="M110" s="582">
        <v>663</v>
      </c>
      <c r="N110" s="582">
        <v>15</v>
      </c>
      <c r="O110" s="582">
        <v>10035</v>
      </c>
      <c r="P110" s="546"/>
      <c r="Q110" s="583">
        <v>669</v>
      </c>
    </row>
    <row r="111" spans="1:17" ht="14.45" customHeight="1" x14ac:dyDescent="0.2">
      <c r="A111" s="540" t="s">
        <v>1411</v>
      </c>
      <c r="B111" s="541" t="s">
        <v>1192</v>
      </c>
      <c r="C111" s="541" t="s">
        <v>1193</v>
      </c>
      <c r="D111" s="541" t="s">
        <v>1202</v>
      </c>
      <c r="E111" s="541" t="s">
        <v>1203</v>
      </c>
      <c r="F111" s="582"/>
      <c r="G111" s="582"/>
      <c r="H111" s="582"/>
      <c r="I111" s="582"/>
      <c r="J111" s="582">
        <v>1</v>
      </c>
      <c r="K111" s="582">
        <v>1064</v>
      </c>
      <c r="L111" s="582"/>
      <c r="M111" s="582">
        <v>1064</v>
      </c>
      <c r="N111" s="582">
        <v>3</v>
      </c>
      <c r="O111" s="582">
        <v>3282</v>
      </c>
      <c r="P111" s="546"/>
      <c r="Q111" s="583">
        <v>1094</v>
      </c>
    </row>
    <row r="112" spans="1:17" ht="14.45" customHeight="1" x14ac:dyDescent="0.2">
      <c r="A112" s="540" t="s">
        <v>1411</v>
      </c>
      <c r="B112" s="541" t="s">
        <v>1192</v>
      </c>
      <c r="C112" s="541" t="s">
        <v>1193</v>
      </c>
      <c r="D112" s="541" t="s">
        <v>1204</v>
      </c>
      <c r="E112" s="541" t="s">
        <v>1205</v>
      </c>
      <c r="F112" s="582">
        <v>11</v>
      </c>
      <c r="G112" s="582">
        <v>12122</v>
      </c>
      <c r="H112" s="582"/>
      <c r="I112" s="582">
        <v>1102</v>
      </c>
      <c r="J112" s="582">
        <v>6</v>
      </c>
      <c r="K112" s="582">
        <v>6684</v>
      </c>
      <c r="L112" s="582"/>
      <c r="M112" s="582">
        <v>1114</v>
      </c>
      <c r="N112" s="582">
        <v>3</v>
      </c>
      <c r="O112" s="582">
        <v>3519</v>
      </c>
      <c r="P112" s="546"/>
      <c r="Q112" s="583">
        <v>1173</v>
      </c>
    </row>
    <row r="113" spans="1:17" ht="14.45" customHeight="1" x14ac:dyDescent="0.2">
      <c r="A113" s="540" t="s">
        <v>1411</v>
      </c>
      <c r="B113" s="541" t="s">
        <v>1192</v>
      </c>
      <c r="C113" s="541" t="s">
        <v>1193</v>
      </c>
      <c r="D113" s="541" t="s">
        <v>1206</v>
      </c>
      <c r="E113" s="541" t="s">
        <v>1207</v>
      </c>
      <c r="F113" s="582">
        <v>3</v>
      </c>
      <c r="G113" s="582">
        <v>2538</v>
      </c>
      <c r="H113" s="582"/>
      <c r="I113" s="582">
        <v>846</v>
      </c>
      <c r="J113" s="582"/>
      <c r="K113" s="582"/>
      <c r="L113" s="582"/>
      <c r="M113" s="582"/>
      <c r="N113" s="582">
        <v>4</v>
      </c>
      <c r="O113" s="582">
        <v>3456</v>
      </c>
      <c r="P113" s="546"/>
      <c r="Q113" s="583">
        <v>864</v>
      </c>
    </row>
    <row r="114" spans="1:17" ht="14.45" customHeight="1" x14ac:dyDescent="0.2">
      <c r="A114" s="540" t="s">
        <v>1411</v>
      </c>
      <c r="B114" s="541" t="s">
        <v>1192</v>
      </c>
      <c r="C114" s="541" t="s">
        <v>1193</v>
      </c>
      <c r="D114" s="541" t="s">
        <v>1412</v>
      </c>
      <c r="E114" s="541" t="s">
        <v>1413</v>
      </c>
      <c r="F114" s="582">
        <v>11</v>
      </c>
      <c r="G114" s="582">
        <v>2310</v>
      </c>
      <c r="H114" s="582"/>
      <c r="I114" s="582">
        <v>210</v>
      </c>
      <c r="J114" s="582">
        <v>6</v>
      </c>
      <c r="K114" s="582">
        <v>1272</v>
      </c>
      <c r="L114" s="582"/>
      <c r="M114" s="582">
        <v>212</v>
      </c>
      <c r="N114" s="582"/>
      <c r="O114" s="582"/>
      <c r="P114" s="546"/>
      <c r="Q114" s="583"/>
    </row>
    <row r="115" spans="1:17" ht="14.45" customHeight="1" x14ac:dyDescent="0.2">
      <c r="A115" s="540" t="s">
        <v>1411</v>
      </c>
      <c r="B115" s="541" t="s">
        <v>1192</v>
      </c>
      <c r="C115" s="541" t="s">
        <v>1193</v>
      </c>
      <c r="D115" s="541" t="s">
        <v>1208</v>
      </c>
      <c r="E115" s="541" t="s">
        <v>1209</v>
      </c>
      <c r="F115" s="582">
        <v>8</v>
      </c>
      <c r="G115" s="582">
        <v>6448</v>
      </c>
      <c r="H115" s="582"/>
      <c r="I115" s="582">
        <v>806</v>
      </c>
      <c r="J115" s="582">
        <v>10</v>
      </c>
      <c r="K115" s="582">
        <v>8080</v>
      </c>
      <c r="L115" s="582"/>
      <c r="M115" s="582">
        <v>808</v>
      </c>
      <c r="N115" s="582">
        <v>10</v>
      </c>
      <c r="O115" s="582">
        <v>8110</v>
      </c>
      <c r="P115" s="546"/>
      <c r="Q115" s="583">
        <v>811</v>
      </c>
    </row>
    <row r="116" spans="1:17" ht="14.45" customHeight="1" x14ac:dyDescent="0.2">
      <c r="A116" s="540" t="s">
        <v>1411</v>
      </c>
      <c r="B116" s="541" t="s">
        <v>1192</v>
      </c>
      <c r="C116" s="541" t="s">
        <v>1193</v>
      </c>
      <c r="D116" s="541" t="s">
        <v>1210</v>
      </c>
      <c r="E116" s="541" t="s">
        <v>1211</v>
      </c>
      <c r="F116" s="582">
        <v>8</v>
      </c>
      <c r="G116" s="582">
        <v>6448</v>
      </c>
      <c r="H116" s="582"/>
      <c r="I116" s="582">
        <v>806</v>
      </c>
      <c r="J116" s="582">
        <v>10</v>
      </c>
      <c r="K116" s="582">
        <v>8080</v>
      </c>
      <c r="L116" s="582"/>
      <c r="M116" s="582">
        <v>808</v>
      </c>
      <c r="N116" s="582">
        <v>10</v>
      </c>
      <c r="O116" s="582">
        <v>8110</v>
      </c>
      <c r="P116" s="546"/>
      <c r="Q116" s="583">
        <v>811</v>
      </c>
    </row>
    <row r="117" spans="1:17" ht="14.45" customHeight="1" x14ac:dyDescent="0.2">
      <c r="A117" s="540" t="s">
        <v>1411</v>
      </c>
      <c r="B117" s="541" t="s">
        <v>1192</v>
      </c>
      <c r="C117" s="541" t="s">
        <v>1193</v>
      </c>
      <c r="D117" s="541" t="s">
        <v>1212</v>
      </c>
      <c r="E117" s="541" t="s">
        <v>1213</v>
      </c>
      <c r="F117" s="582">
        <v>36</v>
      </c>
      <c r="G117" s="582">
        <v>6048</v>
      </c>
      <c r="H117" s="582"/>
      <c r="I117" s="582">
        <v>168</v>
      </c>
      <c r="J117" s="582">
        <v>24</v>
      </c>
      <c r="K117" s="582">
        <v>4032</v>
      </c>
      <c r="L117" s="582"/>
      <c r="M117" s="582">
        <v>168</v>
      </c>
      <c r="N117" s="582">
        <v>17</v>
      </c>
      <c r="O117" s="582">
        <v>2873</v>
      </c>
      <c r="P117" s="546"/>
      <c r="Q117" s="583">
        <v>169</v>
      </c>
    </row>
    <row r="118" spans="1:17" ht="14.45" customHeight="1" x14ac:dyDescent="0.2">
      <c r="A118" s="540" t="s">
        <v>1411</v>
      </c>
      <c r="B118" s="541" t="s">
        <v>1192</v>
      </c>
      <c r="C118" s="541" t="s">
        <v>1193</v>
      </c>
      <c r="D118" s="541" t="s">
        <v>1214</v>
      </c>
      <c r="E118" s="541" t="s">
        <v>1215</v>
      </c>
      <c r="F118" s="582">
        <v>122</v>
      </c>
      <c r="G118" s="582">
        <v>21350</v>
      </c>
      <c r="H118" s="582"/>
      <c r="I118" s="582">
        <v>175</v>
      </c>
      <c r="J118" s="582">
        <v>89</v>
      </c>
      <c r="K118" s="582">
        <v>15575</v>
      </c>
      <c r="L118" s="582"/>
      <c r="M118" s="582">
        <v>175</v>
      </c>
      <c r="N118" s="582">
        <v>71</v>
      </c>
      <c r="O118" s="582">
        <v>12496</v>
      </c>
      <c r="P118" s="546"/>
      <c r="Q118" s="583">
        <v>176</v>
      </c>
    </row>
    <row r="119" spans="1:17" ht="14.45" customHeight="1" x14ac:dyDescent="0.2">
      <c r="A119" s="540" t="s">
        <v>1411</v>
      </c>
      <c r="B119" s="541" t="s">
        <v>1192</v>
      </c>
      <c r="C119" s="541" t="s">
        <v>1193</v>
      </c>
      <c r="D119" s="541" t="s">
        <v>1216</v>
      </c>
      <c r="E119" s="541" t="s">
        <v>1217</v>
      </c>
      <c r="F119" s="582">
        <v>113</v>
      </c>
      <c r="G119" s="582">
        <v>39889</v>
      </c>
      <c r="H119" s="582"/>
      <c r="I119" s="582">
        <v>353</v>
      </c>
      <c r="J119" s="582">
        <v>102</v>
      </c>
      <c r="K119" s="582">
        <v>36108</v>
      </c>
      <c r="L119" s="582"/>
      <c r="M119" s="582">
        <v>354</v>
      </c>
      <c r="N119" s="582">
        <v>61</v>
      </c>
      <c r="O119" s="582">
        <v>21716</v>
      </c>
      <c r="P119" s="546"/>
      <c r="Q119" s="583">
        <v>356</v>
      </c>
    </row>
    <row r="120" spans="1:17" ht="14.45" customHeight="1" x14ac:dyDescent="0.2">
      <c r="A120" s="540" t="s">
        <v>1411</v>
      </c>
      <c r="B120" s="541" t="s">
        <v>1192</v>
      </c>
      <c r="C120" s="541" t="s">
        <v>1193</v>
      </c>
      <c r="D120" s="541" t="s">
        <v>1336</v>
      </c>
      <c r="E120" s="541" t="s">
        <v>1337</v>
      </c>
      <c r="F120" s="582">
        <v>16</v>
      </c>
      <c r="G120" s="582">
        <v>16624</v>
      </c>
      <c r="H120" s="582"/>
      <c r="I120" s="582">
        <v>1039</v>
      </c>
      <c r="J120" s="582">
        <v>14</v>
      </c>
      <c r="K120" s="582">
        <v>14560</v>
      </c>
      <c r="L120" s="582"/>
      <c r="M120" s="582">
        <v>1040</v>
      </c>
      <c r="N120" s="582">
        <v>4</v>
      </c>
      <c r="O120" s="582">
        <v>4168</v>
      </c>
      <c r="P120" s="546"/>
      <c r="Q120" s="583">
        <v>1042</v>
      </c>
    </row>
    <row r="121" spans="1:17" ht="14.45" customHeight="1" x14ac:dyDescent="0.2">
      <c r="A121" s="540" t="s">
        <v>1411</v>
      </c>
      <c r="B121" s="541" t="s">
        <v>1192</v>
      </c>
      <c r="C121" s="541" t="s">
        <v>1193</v>
      </c>
      <c r="D121" s="541" t="s">
        <v>1218</v>
      </c>
      <c r="E121" s="541" t="s">
        <v>1219</v>
      </c>
      <c r="F121" s="582">
        <v>26</v>
      </c>
      <c r="G121" s="582">
        <v>4966</v>
      </c>
      <c r="H121" s="582"/>
      <c r="I121" s="582">
        <v>191</v>
      </c>
      <c r="J121" s="582">
        <v>14</v>
      </c>
      <c r="K121" s="582">
        <v>2674</v>
      </c>
      <c r="L121" s="582"/>
      <c r="M121" s="582">
        <v>191</v>
      </c>
      <c r="N121" s="582">
        <v>4</v>
      </c>
      <c r="O121" s="582">
        <v>772</v>
      </c>
      <c r="P121" s="546"/>
      <c r="Q121" s="583">
        <v>193</v>
      </c>
    </row>
    <row r="122" spans="1:17" ht="14.45" customHeight="1" x14ac:dyDescent="0.2">
      <c r="A122" s="540" t="s">
        <v>1411</v>
      </c>
      <c r="B122" s="541" t="s">
        <v>1192</v>
      </c>
      <c r="C122" s="541" t="s">
        <v>1193</v>
      </c>
      <c r="D122" s="541" t="s">
        <v>1220</v>
      </c>
      <c r="E122" s="541" t="s">
        <v>1221</v>
      </c>
      <c r="F122" s="582">
        <v>1</v>
      </c>
      <c r="G122" s="582">
        <v>823</v>
      </c>
      <c r="H122" s="582"/>
      <c r="I122" s="582">
        <v>823</v>
      </c>
      <c r="J122" s="582">
        <v>2</v>
      </c>
      <c r="K122" s="582">
        <v>1646</v>
      </c>
      <c r="L122" s="582"/>
      <c r="M122" s="582">
        <v>823</v>
      </c>
      <c r="N122" s="582"/>
      <c r="O122" s="582"/>
      <c r="P122" s="546"/>
      <c r="Q122" s="583"/>
    </row>
    <row r="123" spans="1:17" ht="14.45" customHeight="1" x14ac:dyDescent="0.2">
      <c r="A123" s="540" t="s">
        <v>1411</v>
      </c>
      <c r="B123" s="541" t="s">
        <v>1192</v>
      </c>
      <c r="C123" s="541" t="s">
        <v>1193</v>
      </c>
      <c r="D123" s="541" t="s">
        <v>1224</v>
      </c>
      <c r="E123" s="541" t="s">
        <v>1225</v>
      </c>
      <c r="F123" s="582">
        <v>111</v>
      </c>
      <c r="G123" s="582">
        <v>61161</v>
      </c>
      <c r="H123" s="582"/>
      <c r="I123" s="582">
        <v>551</v>
      </c>
      <c r="J123" s="582">
        <v>95</v>
      </c>
      <c r="K123" s="582">
        <v>52440</v>
      </c>
      <c r="L123" s="582"/>
      <c r="M123" s="582">
        <v>552</v>
      </c>
      <c r="N123" s="582">
        <v>82</v>
      </c>
      <c r="O123" s="582">
        <v>45510</v>
      </c>
      <c r="P123" s="546"/>
      <c r="Q123" s="583">
        <v>555</v>
      </c>
    </row>
    <row r="124" spans="1:17" ht="14.45" customHeight="1" x14ac:dyDescent="0.2">
      <c r="A124" s="540" t="s">
        <v>1411</v>
      </c>
      <c r="B124" s="541" t="s">
        <v>1192</v>
      </c>
      <c r="C124" s="541" t="s">
        <v>1193</v>
      </c>
      <c r="D124" s="541" t="s">
        <v>1226</v>
      </c>
      <c r="E124" s="541" t="s">
        <v>1227</v>
      </c>
      <c r="F124" s="582">
        <v>42</v>
      </c>
      <c r="G124" s="582">
        <v>27552</v>
      </c>
      <c r="H124" s="582"/>
      <c r="I124" s="582">
        <v>656</v>
      </c>
      <c r="J124" s="582">
        <v>26</v>
      </c>
      <c r="K124" s="582">
        <v>17082</v>
      </c>
      <c r="L124" s="582"/>
      <c r="M124" s="582">
        <v>657</v>
      </c>
      <c r="N124" s="582">
        <v>24</v>
      </c>
      <c r="O124" s="582">
        <v>15840</v>
      </c>
      <c r="P124" s="546"/>
      <c r="Q124" s="583">
        <v>660</v>
      </c>
    </row>
    <row r="125" spans="1:17" ht="14.45" customHeight="1" x14ac:dyDescent="0.2">
      <c r="A125" s="540" t="s">
        <v>1411</v>
      </c>
      <c r="B125" s="541" t="s">
        <v>1192</v>
      </c>
      <c r="C125" s="541" t="s">
        <v>1193</v>
      </c>
      <c r="D125" s="541" t="s">
        <v>1228</v>
      </c>
      <c r="E125" s="541" t="s">
        <v>1229</v>
      </c>
      <c r="F125" s="582">
        <v>42</v>
      </c>
      <c r="G125" s="582">
        <v>27552</v>
      </c>
      <c r="H125" s="582"/>
      <c r="I125" s="582">
        <v>656</v>
      </c>
      <c r="J125" s="582">
        <v>26</v>
      </c>
      <c r="K125" s="582">
        <v>17082</v>
      </c>
      <c r="L125" s="582"/>
      <c r="M125" s="582">
        <v>657</v>
      </c>
      <c r="N125" s="582">
        <v>24</v>
      </c>
      <c r="O125" s="582">
        <v>15840</v>
      </c>
      <c r="P125" s="546"/>
      <c r="Q125" s="583">
        <v>660</v>
      </c>
    </row>
    <row r="126" spans="1:17" ht="14.45" customHeight="1" x14ac:dyDescent="0.2">
      <c r="A126" s="540" t="s">
        <v>1411</v>
      </c>
      <c r="B126" s="541" t="s">
        <v>1192</v>
      </c>
      <c r="C126" s="541" t="s">
        <v>1193</v>
      </c>
      <c r="D126" s="541" t="s">
        <v>1230</v>
      </c>
      <c r="E126" s="541" t="s">
        <v>1231</v>
      </c>
      <c r="F126" s="582">
        <v>50</v>
      </c>
      <c r="G126" s="582">
        <v>33950</v>
      </c>
      <c r="H126" s="582"/>
      <c r="I126" s="582">
        <v>679</v>
      </c>
      <c r="J126" s="582">
        <v>39</v>
      </c>
      <c r="K126" s="582">
        <v>26520</v>
      </c>
      <c r="L126" s="582"/>
      <c r="M126" s="582">
        <v>680</v>
      </c>
      <c r="N126" s="582">
        <v>37</v>
      </c>
      <c r="O126" s="582">
        <v>25271</v>
      </c>
      <c r="P126" s="546"/>
      <c r="Q126" s="583">
        <v>683</v>
      </c>
    </row>
    <row r="127" spans="1:17" ht="14.45" customHeight="1" x14ac:dyDescent="0.2">
      <c r="A127" s="540" t="s">
        <v>1411</v>
      </c>
      <c r="B127" s="541" t="s">
        <v>1192</v>
      </c>
      <c r="C127" s="541" t="s">
        <v>1193</v>
      </c>
      <c r="D127" s="541" t="s">
        <v>1232</v>
      </c>
      <c r="E127" s="541" t="s">
        <v>1233</v>
      </c>
      <c r="F127" s="582">
        <v>9</v>
      </c>
      <c r="G127" s="582">
        <v>4635</v>
      </c>
      <c r="H127" s="582"/>
      <c r="I127" s="582">
        <v>515</v>
      </c>
      <c r="J127" s="582">
        <v>8</v>
      </c>
      <c r="K127" s="582">
        <v>4128</v>
      </c>
      <c r="L127" s="582"/>
      <c r="M127" s="582">
        <v>516</v>
      </c>
      <c r="N127" s="582">
        <v>6</v>
      </c>
      <c r="O127" s="582">
        <v>3114</v>
      </c>
      <c r="P127" s="546"/>
      <c r="Q127" s="583">
        <v>519</v>
      </c>
    </row>
    <row r="128" spans="1:17" ht="14.45" customHeight="1" x14ac:dyDescent="0.2">
      <c r="A128" s="540" t="s">
        <v>1411</v>
      </c>
      <c r="B128" s="541" t="s">
        <v>1192</v>
      </c>
      <c r="C128" s="541" t="s">
        <v>1193</v>
      </c>
      <c r="D128" s="541" t="s">
        <v>1234</v>
      </c>
      <c r="E128" s="541" t="s">
        <v>1235</v>
      </c>
      <c r="F128" s="582">
        <v>9</v>
      </c>
      <c r="G128" s="582">
        <v>3825</v>
      </c>
      <c r="H128" s="582"/>
      <c r="I128" s="582">
        <v>425</v>
      </c>
      <c r="J128" s="582">
        <v>8</v>
      </c>
      <c r="K128" s="582">
        <v>3408</v>
      </c>
      <c r="L128" s="582"/>
      <c r="M128" s="582">
        <v>426</v>
      </c>
      <c r="N128" s="582">
        <v>6</v>
      </c>
      <c r="O128" s="582">
        <v>2574</v>
      </c>
      <c r="P128" s="546"/>
      <c r="Q128" s="583">
        <v>429</v>
      </c>
    </row>
    <row r="129" spans="1:17" ht="14.45" customHeight="1" x14ac:dyDescent="0.2">
      <c r="A129" s="540" t="s">
        <v>1411</v>
      </c>
      <c r="B129" s="541" t="s">
        <v>1192</v>
      </c>
      <c r="C129" s="541" t="s">
        <v>1193</v>
      </c>
      <c r="D129" s="541" t="s">
        <v>1236</v>
      </c>
      <c r="E129" s="541" t="s">
        <v>1237</v>
      </c>
      <c r="F129" s="582">
        <v>113</v>
      </c>
      <c r="G129" s="582">
        <v>39663</v>
      </c>
      <c r="H129" s="582"/>
      <c r="I129" s="582">
        <v>351</v>
      </c>
      <c r="J129" s="582">
        <v>97</v>
      </c>
      <c r="K129" s="582">
        <v>34241</v>
      </c>
      <c r="L129" s="582"/>
      <c r="M129" s="582">
        <v>353</v>
      </c>
      <c r="N129" s="582">
        <v>78</v>
      </c>
      <c r="O129" s="582">
        <v>27846</v>
      </c>
      <c r="P129" s="546"/>
      <c r="Q129" s="583">
        <v>357</v>
      </c>
    </row>
    <row r="130" spans="1:17" ht="14.45" customHeight="1" x14ac:dyDescent="0.2">
      <c r="A130" s="540" t="s">
        <v>1411</v>
      </c>
      <c r="B130" s="541" t="s">
        <v>1192</v>
      </c>
      <c r="C130" s="541" t="s">
        <v>1193</v>
      </c>
      <c r="D130" s="541" t="s">
        <v>1238</v>
      </c>
      <c r="E130" s="541" t="s">
        <v>1239</v>
      </c>
      <c r="F130" s="582">
        <v>34</v>
      </c>
      <c r="G130" s="582">
        <v>7582</v>
      </c>
      <c r="H130" s="582"/>
      <c r="I130" s="582">
        <v>223</v>
      </c>
      <c r="J130" s="582">
        <v>27</v>
      </c>
      <c r="K130" s="582">
        <v>6048</v>
      </c>
      <c r="L130" s="582"/>
      <c r="M130" s="582">
        <v>224</v>
      </c>
      <c r="N130" s="582">
        <v>18</v>
      </c>
      <c r="O130" s="582">
        <v>4086</v>
      </c>
      <c r="P130" s="546"/>
      <c r="Q130" s="583">
        <v>227</v>
      </c>
    </row>
    <row r="131" spans="1:17" ht="14.45" customHeight="1" x14ac:dyDescent="0.2">
      <c r="A131" s="540" t="s">
        <v>1411</v>
      </c>
      <c r="B131" s="541" t="s">
        <v>1192</v>
      </c>
      <c r="C131" s="541" t="s">
        <v>1193</v>
      </c>
      <c r="D131" s="541" t="s">
        <v>1240</v>
      </c>
      <c r="E131" s="541" t="s">
        <v>1241</v>
      </c>
      <c r="F131" s="582">
        <v>10</v>
      </c>
      <c r="G131" s="582">
        <v>5130</v>
      </c>
      <c r="H131" s="582"/>
      <c r="I131" s="582">
        <v>513</v>
      </c>
      <c r="J131" s="582"/>
      <c r="K131" s="582"/>
      <c r="L131" s="582"/>
      <c r="M131" s="582"/>
      <c r="N131" s="582"/>
      <c r="O131" s="582"/>
      <c r="P131" s="546"/>
      <c r="Q131" s="583"/>
    </row>
    <row r="132" spans="1:17" ht="14.45" customHeight="1" x14ac:dyDescent="0.2">
      <c r="A132" s="540" t="s">
        <v>1411</v>
      </c>
      <c r="B132" s="541" t="s">
        <v>1192</v>
      </c>
      <c r="C132" s="541" t="s">
        <v>1193</v>
      </c>
      <c r="D132" s="541" t="s">
        <v>1244</v>
      </c>
      <c r="E132" s="541" t="s">
        <v>1245</v>
      </c>
      <c r="F132" s="582">
        <v>19</v>
      </c>
      <c r="G132" s="582">
        <v>4560</v>
      </c>
      <c r="H132" s="582"/>
      <c r="I132" s="582">
        <v>240</v>
      </c>
      <c r="J132" s="582">
        <v>15</v>
      </c>
      <c r="K132" s="582">
        <v>3600</v>
      </c>
      <c r="L132" s="582"/>
      <c r="M132" s="582">
        <v>240</v>
      </c>
      <c r="N132" s="582">
        <v>5</v>
      </c>
      <c r="O132" s="582">
        <v>1210</v>
      </c>
      <c r="P132" s="546"/>
      <c r="Q132" s="583">
        <v>242</v>
      </c>
    </row>
    <row r="133" spans="1:17" ht="14.45" customHeight="1" x14ac:dyDescent="0.2">
      <c r="A133" s="540" t="s">
        <v>1411</v>
      </c>
      <c r="B133" s="541" t="s">
        <v>1192</v>
      </c>
      <c r="C133" s="541" t="s">
        <v>1193</v>
      </c>
      <c r="D133" s="541" t="s">
        <v>1246</v>
      </c>
      <c r="E133" s="541" t="s">
        <v>1247</v>
      </c>
      <c r="F133" s="582">
        <v>98</v>
      </c>
      <c r="G133" s="582">
        <v>10878</v>
      </c>
      <c r="H133" s="582"/>
      <c r="I133" s="582">
        <v>111</v>
      </c>
      <c r="J133" s="582">
        <v>86</v>
      </c>
      <c r="K133" s="582">
        <v>9632</v>
      </c>
      <c r="L133" s="582"/>
      <c r="M133" s="582">
        <v>112</v>
      </c>
      <c r="N133" s="582">
        <v>63</v>
      </c>
      <c r="O133" s="582">
        <v>7056</v>
      </c>
      <c r="P133" s="546"/>
      <c r="Q133" s="583">
        <v>112</v>
      </c>
    </row>
    <row r="134" spans="1:17" ht="14.45" customHeight="1" x14ac:dyDescent="0.2">
      <c r="A134" s="540" t="s">
        <v>1411</v>
      </c>
      <c r="B134" s="541" t="s">
        <v>1192</v>
      </c>
      <c r="C134" s="541" t="s">
        <v>1193</v>
      </c>
      <c r="D134" s="541" t="s">
        <v>1248</v>
      </c>
      <c r="E134" s="541" t="s">
        <v>1249</v>
      </c>
      <c r="F134" s="582">
        <v>140</v>
      </c>
      <c r="G134" s="582">
        <v>43680</v>
      </c>
      <c r="H134" s="582"/>
      <c r="I134" s="582">
        <v>312</v>
      </c>
      <c r="J134" s="582">
        <v>121</v>
      </c>
      <c r="K134" s="582">
        <v>37873</v>
      </c>
      <c r="L134" s="582"/>
      <c r="M134" s="582">
        <v>313</v>
      </c>
      <c r="N134" s="582">
        <v>97</v>
      </c>
      <c r="O134" s="582">
        <v>30458</v>
      </c>
      <c r="P134" s="546"/>
      <c r="Q134" s="583">
        <v>314</v>
      </c>
    </row>
    <row r="135" spans="1:17" ht="14.45" customHeight="1" x14ac:dyDescent="0.2">
      <c r="A135" s="540" t="s">
        <v>1411</v>
      </c>
      <c r="B135" s="541" t="s">
        <v>1192</v>
      </c>
      <c r="C135" s="541" t="s">
        <v>1193</v>
      </c>
      <c r="D135" s="541" t="s">
        <v>1250</v>
      </c>
      <c r="E135" s="541" t="s">
        <v>1251</v>
      </c>
      <c r="F135" s="582">
        <v>9</v>
      </c>
      <c r="G135" s="582">
        <v>153</v>
      </c>
      <c r="H135" s="582"/>
      <c r="I135" s="582">
        <v>17</v>
      </c>
      <c r="J135" s="582">
        <v>3</v>
      </c>
      <c r="K135" s="582">
        <v>51</v>
      </c>
      <c r="L135" s="582"/>
      <c r="M135" s="582">
        <v>17</v>
      </c>
      <c r="N135" s="582">
        <v>9</v>
      </c>
      <c r="O135" s="582">
        <v>171</v>
      </c>
      <c r="P135" s="546"/>
      <c r="Q135" s="583">
        <v>19</v>
      </c>
    </row>
    <row r="136" spans="1:17" ht="14.45" customHeight="1" x14ac:dyDescent="0.2">
      <c r="A136" s="540" t="s">
        <v>1411</v>
      </c>
      <c r="B136" s="541" t="s">
        <v>1192</v>
      </c>
      <c r="C136" s="541" t="s">
        <v>1193</v>
      </c>
      <c r="D136" s="541" t="s">
        <v>1254</v>
      </c>
      <c r="E136" s="541" t="s">
        <v>1255</v>
      </c>
      <c r="F136" s="582">
        <v>20</v>
      </c>
      <c r="G136" s="582">
        <v>7020</v>
      </c>
      <c r="H136" s="582"/>
      <c r="I136" s="582">
        <v>351</v>
      </c>
      <c r="J136" s="582">
        <v>21</v>
      </c>
      <c r="K136" s="582">
        <v>7392</v>
      </c>
      <c r="L136" s="582"/>
      <c r="M136" s="582">
        <v>352</v>
      </c>
      <c r="N136" s="582">
        <v>23</v>
      </c>
      <c r="O136" s="582">
        <v>8142</v>
      </c>
      <c r="P136" s="546"/>
      <c r="Q136" s="583">
        <v>354</v>
      </c>
    </row>
    <row r="137" spans="1:17" ht="14.45" customHeight="1" x14ac:dyDescent="0.2">
      <c r="A137" s="540" t="s">
        <v>1411</v>
      </c>
      <c r="B137" s="541" t="s">
        <v>1192</v>
      </c>
      <c r="C137" s="541" t="s">
        <v>1193</v>
      </c>
      <c r="D137" s="541" t="s">
        <v>1256</v>
      </c>
      <c r="E137" s="541" t="s">
        <v>1257</v>
      </c>
      <c r="F137" s="582">
        <v>1</v>
      </c>
      <c r="G137" s="582">
        <v>150</v>
      </c>
      <c r="H137" s="582"/>
      <c r="I137" s="582">
        <v>150</v>
      </c>
      <c r="J137" s="582"/>
      <c r="K137" s="582"/>
      <c r="L137" s="582"/>
      <c r="M137" s="582"/>
      <c r="N137" s="582">
        <v>1</v>
      </c>
      <c r="O137" s="582">
        <v>151</v>
      </c>
      <c r="P137" s="546"/>
      <c r="Q137" s="583">
        <v>151</v>
      </c>
    </row>
    <row r="138" spans="1:17" ht="14.45" customHeight="1" x14ac:dyDescent="0.2">
      <c r="A138" s="540" t="s">
        <v>1411</v>
      </c>
      <c r="B138" s="541" t="s">
        <v>1192</v>
      </c>
      <c r="C138" s="541" t="s">
        <v>1193</v>
      </c>
      <c r="D138" s="541" t="s">
        <v>1260</v>
      </c>
      <c r="E138" s="541" t="s">
        <v>1261</v>
      </c>
      <c r="F138" s="582">
        <v>19</v>
      </c>
      <c r="G138" s="582">
        <v>5624</v>
      </c>
      <c r="H138" s="582"/>
      <c r="I138" s="582">
        <v>296</v>
      </c>
      <c r="J138" s="582">
        <v>15</v>
      </c>
      <c r="K138" s="582">
        <v>4455</v>
      </c>
      <c r="L138" s="582"/>
      <c r="M138" s="582">
        <v>297</v>
      </c>
      <c r="N138" s="582">
        <v>4</v>
      </c>
      <c r="O138" s="582">
        <v>1192</v>
      </c>
      <c r="P138" s="546"/>
      <c r="Q138" s="583">
        <v>298</v>
      </c>
    </row>
    <row r="139" spans="1:17" ht="14.45" customHeight="1" x14ac:dyDescent="0.2">
      <c r="A139" s="540" t="s">
        <v>1411</v>
      </c>
      <c r="B139" s="541" t="s">
        <v>1192</v>
      </c>
      <c r="C139" s="541" t="s">
        <v>1193</v>
      </c>
      <c r="D139" s="541" t="s">
        <v>1262</v>
      </c>
      <c r="E139" s="541" t="s">
        <v>1263</v>
      </c>
      <c r="F139" s="582">
        <v>84</v>
      </c>
      <c r="G139" s="582">
        <v>17724</v>
      </c>
      <c r="H139" s="582"/>
      <c r="I139" s="582">
        <v>211</v>
      </c>
      <c r="J139" s="582">
        <v>86</v>
      </c>
      <c r="K139" s="582">
        <v>18318</v>
      </c>
      <c r="L139" s="582"/>
      <c r="M139" s="582">
        <v>213</v>
      </c>
      <c r="N139" s="582">
        <v>69</v>
      </c>
      <c r="O139" s="582">
        <v>14973</v>
      </c>
      <c r="P139" s="546"/>
      <c r="Q139" s="583">
        <v>217</v>
      </c>
    </row>
    <row r="140" spans="1:17" ht="14.45" customHeight="1" x14ac:dyDescent="0.2">
      <c r="A140" s="540" t="s">
        <v>1411</v>
      </c>
      <c r="B140" s="541" t="s">
        <v>1192</v>
      </c>
      <c r="C140" s="541" t="s">
        <v>1193</v>
      </c>
      <c r="D140" s="541" t="s">
        <v>1264</v>
      </c>
      <c r="E140" s="541" t="s">
        <v>1265</v>
      </c>
      <c r="F140" s="582">
        <v>126</v>
      </c>
      <c r="G140" s="582">
        <v>5040</v>
      </c>
      <c r="H140" s="582"/>
      <c r="I140" s="582">
        <v>40</v>
      </c>
      <c r="J140" s="582">
        <v>98</v>
      </c>
      <c r="K140" s="582">
        <v>3920</v>
      </c>
      <c r="L140" s="582"/>
      <c r="M140" s="582">
        <v>40</v>
      </c>
      <c r="N140" s="582">
        <v>74</v>
      </c>
      <c r="O140" s="582">
        <v>3108</v>
      </c>
      <c r="P140" s="546"/>
      <c r="Q140" s="583">
        <v>42</v>
      </c>
    </row>
    <row r="141" spans="1:17" ht="14.45" customHeight="1" x14ac:dyDescent="0.2">
      <c r="A141" s="540" t="s">
        <v>1411</v>
      </c>
      <c r="B141" s="541" t="s">
        <v>1192</v>
      </c>
      <c r="C141" s="541" t="s">
        <v>1193</v>
      </c>
      <c r="D141" s="541" t="s">
        <v>1266</v>
      </c>
      <c r="E141" s="541" t="s">
        <v>1267</v>
      </c>
      <c r="F141" s="582">
        <v>10</v>
      </c>
      <c r="G141" s="582">
        <v>50300</v>
      </c>
      <c r="H141" s="582"/>
      <c r="I141" s="582">
        <v>5030</v>
      </c>
      <c r="J141" s="582">
        <v>3</v>
      </c>
      <c r="K141" s="582">
        <v>15105</v>
      </c>
      <c r="L141" s="582"/>
      <c r="M141" s="582">
        <v>5035</v>
      </c>
      <c r="N141" s="582">
        <v>1</v>
      </c>
      <c r="O141" s="582">
        <v>5062</v>
      </c>
      <c r="P141" s="546"/>
      <c r="Q141" s="583">
        <v>5062</v>
      </c>
    </row>
    <row r="142" spans="1:17" ht="14.45" customHeight="1" x14ac:dyDescent="0.2">
      <c r="A142" s="540" t="s">
        <v>1411</v>
      </c>
      <c r="B142" s="541" t="s">
        <v>1192</v>
      </c>
      <c r="C142" s="541" t="s">
        <v>1193</v>
      </c>
      <c r="D142" s="541" t="s">
        <v>1268</v>
      </c>
      <c r="E142" s="541" t="s">
        <v>1269</v>
      </c>
      <c r="F142" s="582">
        <v>38</v>
      </c>
      <c r="G142" s="582">
        <v>6498</v>
      </c>
      <c r="H142" s="582"/>
      <c r="I142" s="582">
        <v>171</v>
      </c>
      <c r="J142" s="582">
        <v>28</v>
      </c>
      <c r="K142" s="582">
        <v>4788</v>
      </c>
      <c r="L142" s="582"/>
      <c r="M142" s="582">
        <v>171</v>
      </c>
      <c r="N142" s="582">
        <v>21</v>
      </c>
      <c r="O142" s="582">
        <v>3612</v>
      </c>
      <c r="P142" s="546"/>
      <c r="Q142" s="583">
        <v>172</v>
      </c>
    </row>
    <row r="143" spans="1:17" ht="14.45" customHeight="1" x14ac:dyDescent="0.2">
      <c r="A143" s="540" t="s">
        <v>1411</v>
      </c>
      <c r="B143" s="541" t="s">
        <v>1192</v>
      </c>
      <c r="C143" s="541" t="s">
        <v>1193</v>
      </c>
      <c r="D143" s="541" t="s">
        <v>1270</v>
      </c>
      <c r="E143" s="541" t="s">
        <v>1271</v>
      </c>
      <c r="F143" s="582">
        <v>13</v>
      </c>
      <c r="G143" s="582">
        <v>4264</v>
      </c>
      <c r="H143" s="582"/>
      <c r="I143" s="582">
        <v>328</v>
      </c>
      <c r="J143" s="582">
        <v>8</v>
      </c>
      <c r="K143" s="582">
        <v>2632</v>
      </c>
      <c r="L143" s="582"/>
      <c r="M143" s="582">
        <v>329</v>
      </c>
      <c r="N143" s="582">
        <v>4</v>
      </c>
      <c r="O143" s="582">
        <v>1324</v>
      </c>
      <c r="P143" s="546"/>
      <c r="Q143" s="583">
        <v>331</v>
      </c>
    </row>
    <row r="144" spans="1:17" ht="14.45" customHeight="1" x14ac:dyDescent="0.2">
      <c r="A144" s="540" t="s">
        <v>1411</v>
      </c>
      <c r="B144" s="541" t="s">
        <v>1192</v>
      </c>
      <c r="C144" s="541" t="s">
        <v>1193</v>
      </c>
      <c r="D144" s="541" t="s">
        <v>1272</v>
      </c>
      <c r="E144" s="541" t="s">
        <v>1273</v>
      </c>
      <c r="F144" s="582">
        <v>82</v>
      </c>
      <c r="G144" s="582">
        <v>56744</v>
      </c>
      <c r="H144" s="582"/>
      <c r="I144" s="582">
        <v>692</v>
      </c>
      <c r="J144" s="582">
        <v>68</v>
      </c>
      <c r="K144" s="582">
        <v>47124</v>
      </c>
      <c r="L144" s="582"/>
      <c r="M144" s="582">
        <v>693</v>
      </c>
      <c r="N144" s="582">
        <v>49</v>
      </c>
      <c r="O144" s="582">
        <v>34104</v>
      </c>
      <c r="P144" s="546"/>
      <c r="Q144" s="583">
        <v>696</v>
      </c>
    </row>
    <row r="145" spans="1:17" ht="14.45" customHeight="1" x14ac:dyDescent="0.2">
      <c r="A145" s="540" t="s">
        <v>1411</v>
      </c>
      <c r="B145" s="541" t="s">
        <v>1192</v>
      </c>
      <c r="C145" s="541" t="s">
        <v>1193</v>
      </c>
      <c r="D145" s="541" t="s">
        <v>1274</v>
      </c>
      <c r="E145" s="541" t="s">
        <v>1275</v>
      </c>
      <c r="F145" s="582">
        <v>11</v>
      </c>
      <c r="G145" s="582">
        <v>3861</v>
      </c>
      <c r="H145" s="582"/>
      <c r="I145" s="582">
        <v>351</v>
      </c>
      <c r="J145" s="582">
        <v>15</v>
      </c>
      <c r="K145" s="582">
        <v>5265</v>
      </c>
      <c r="L145" s="582"/>
      <c r="M145" s="582">
        <v>351</v>
      </c>
      <c r="N145" s="582">
        <v>12</v>
      </c>
      <c r="O145" s="582">
        <v>4248</v>
      </c>
      <c r="P145" s="546"/>
      <c r="Q145" s="583">
        <v>354</v>
      </c>
    </row>
    <row r="146" spans="1:17" ht="14.45" customHeight="1" x14ac:dyDescent="0.2">
      <c r="A146" s="540" t="s">
        <v>1411</v>
      </c>
      <c r="B146" s="541" t="s">
        <v>1192</v>
      </c>
      <c r="C146" s="541" t="s">
        <v>1193</v>
      </c>
      <c r="D146" s="541" t="s">
        <v>1276</v>
      </c>
      <c r="E146" s="541" t="s">
        <v>1277</v>
      </c>
      <c r="F146" s="582">
        <v>39</v>
      </c>
      <c r="G146" s="582">
        <v>6786</v>
      </c>
      <c r="H146" s="582"/>
      <c r="I146" s="582">
        <v>174</v>
      </c>
      <c r="J146" s="582">
        <v>28</v>
      </c>
      <c r="K146" s="582">
        <v>4872</v>
      </c>
      <c r="L146" s="582"/>
      <c r="M146" s="582">
        <v>174</v>
      </c>
      <c r="N146" s="582">
        <v>19</v>
      </c>
      <c r="O146" s="582">
        <v>3325</v>
      </c>
      <c r="P146" s="546"/>
      <c r="Q146" s="583">
        <v>175</v>
      </c>
    </row>
    <row r="147" spans="1:17" ht="14.45" customHeight="1" x14ac:dyDescent="0.2">
      <c r="A147" s="540" t="s">
        <v>1411</v>
      </c>
      <c r="B147" s="541" t="s">
        <v>1192</v>
      </c>
      <c r="C147" s="541" t="s">
        <v>1193</v>
      </c>
      <c r="D147" s="541" t="s">
        <v>1278</v>
      </c>
      <c r="E147" s="541" t="s">
        <v>1279</v>
      </c>
      <c r="F147" s="582">
        <v>24</v>
      </c>
      <c r="G147" s="582">
        <v>9624</v>
      </c>
      <c r="H147" s="582"/>
      <c r="I147" s="582">
        <v>401</v>
      </c>
      <c r="J147" s="582">
        <v>30</v>
      </c>
      <c r="K147" s="582">
        <v>12060</v>
      </c>
      <c r="L147" s="582"/>
      <c r="M147" s="582">
        <v>402</v>
      </c>
      <c r="N147" s="582">
        <v>30</v>
      </c>
      <c r="O147" s="582">
        <v>12090</v>
      </c>
      <c r="P147" s="546"/>
      <c r="Q147" s="583">
        <v>403</v>
      </c>
    </row>
    <row r="148" spans="1:17" ht="14.45" customHeight="1" x14ac:dyDescent="0.2">
      <c r="A148" s="540" t="s">
        <v>1411</v>
      </c>
      <c r="B148" s="541" t="s">
        <v>1192</v>
      </c>
      <c r="C148" s="541" t="s">
        <v>1193</v>
      </c>
      <c r="D148" s="541" t="s">
        <v>1280</v>
      </c>
      <c r="E148" s="541" t="s">
        <v>1281</v>
      </c>
      <c r="F148" s="582">
        <v>42</v>
      </c>
      <c r="G148" s="582">
        <v>27552</v>
      </c>
      <c r="H148" s="582"/>
      <c r="I148" s="582">
        <v>656</v>
      </c>
      <c r="J148" s="582">
        <v>26</v>
      </c>
      <c r="K148" s="582">
        <v>17082</v>
      </c>
      <c r="L148" s="582"/>
      <c r="M148" s="582">
        <v>657</v>
      </c>
      <c r="N148" s="582">
        <v>24</v>
      </c>
      <c r="O148" s="582">
        <v>15840</v>
      </c>
      <c r="P148" s="546"/>
      <c r="Q148" s="583">
        <v>660</v>
      </c>
    </row>
    <row r="149" spans="1:17" ht="14.45" customHeight="1" x14ac:dyDescent="0.2">
      <c r="A149" s="540" t="s">
        <v>1411</v>
      </c>
      <c r="B149" s="541" t="s">
        <v>1192</v>
      </c>
      <c r="C149" s="541" t="s">
        <v>1193</v>
      </c>
      <c r="D149" s="541" t="s">
        <v>1282</v>
      </c>
      <c r="E149" s="541" t="s">
        <v>1283</v>
      </c>
      <c r="F149" s="582">
        <v>42</v>
      </c>
      <c r="G149" s="582">
        <v>27552</v>
      </c>
      <c r="H149" s="582"/>
      <c r="I149" s="582">
        <v>656</v>
      </c>
      <c r="J149" s="582">
        <v>26</v>
      </c>
      <c r="K149" s="582">
        <v>17082</v>
      </c>
      <c r="L149" s="582"/>
      <c r="M149" s="582">
        <v>657</v>
      </c>
      <c r="N149" s="582">
        <v>24</v>
      </c>
      <c r="O149" s="582">
        <v>15840</v>
      </c>
      <c r="P149" s="546"/>
      <c r="Q149" s="583">
        <v>660</v>
      </c>
    </row>
    <row r="150" spans="1:17" ht="14.45" customHeight="1" x14ac:dyDescent="0.2">
      <c r="A150" s="540" t="s">
        <v>1411</v>
      </c>
      <c r="B150" s="541" t="s">
        <v>1192</v>
      </c>
      <c r="C150" s="541" t="s">
        <v>1193</v>
      </c>
      <c r="D150" s="541" t="s">
        <v>1284</v>
      </c>
      <c r="E150" s="541" t="s">
        <v>1285</v>
      </c>
      <c r="F150" s="582">
        <v>1</v>
      </c>
      <c r="G150" s="582">
        <v>696</v>
      </c>
      <c r="H150" s="582"/>
      <c r="I150" s="582">
        <v>696</v>
      </c>
      <c r="J150" s="582">
        <v>3</v>
      </c>
      <c r="K150" s="582">
        <v>2091</v>
      </c>
      <c r="L150" s="582"/>
      <c r="M150" s="582">
        <v>697</v>
      </c>
      <c r="N150" s="582">
        <v>4</v>
      </c>
      <c r="O150" s="582">
        <v>2800</v>
      </c>
      <c r="P150" s="546"/>
      <c r="Q150" s="583">
        <v>700</v>
      </c>
    </row>
    <row r="151" spans="1:17" ht="14.45" customHeight="1" x14ac:dyDescent="0.2">
      <c r="A151" s="540" t="s">
        <v>1411</v>
      </c>
      <c r="B151" s="541" t="s">
        <v>1192</v>
      </c>
      <c r="C151" s="541" t="s">
        <v>1193</v>
      </c>
      <c r="D151" s="541" t="s">
        <v>1286</v>
      </c>
      <c r="E151" s="541" t="s">
        <v>1287</v>
      </c>
      <c r="F151" s="582">
        <v>50</v>
      </c>
      <c r="G151" s="582">
        <v>33950</v>
      </c>
      <c r="H151" s="582"/>
      <c r="I151" s="582">
        <v>679</v>
      </c>
      <c r="J151" s="582">
        <v>39</v>
      </c>
      <c r="K151" s="582">
        <v>26520</v>
      </c>
      <c r="L151" s="582"/>
      <c r="M151" s="582">
        <v>680</v>
      </c>
      <c r="N151" s="582">
        <v>37</v>
      </c>
      <c r="O151" s="582">
        <v>25271</v>
      </c>
      <c r="P151" s="546"/>
      <c r="Q151" s="583">
        <v>683</v>
      </c>
    </row>
    <row r="152" spans="1:17" ht="14.45" customHeight="1" x14ac:dyDescent="0.2">
      <c r="A152" s="540" t="s">
        <v>1411</v>
      </c>
      <c r="B152" s="541" t="s">
        <v>1192</v>
      </c>
      <c r="C152" s="541" t="s">
        <v>1193</v>
      </c>
      <c r="D152" s="541" t="s">
        <v>1288</v>
      </c>
      <c r="E152" s="541" t="s">
        <v>1289</v>
      </c>
      <c r="F152" s="582">
        <v>103</v>
      </c>
      <c r="G152" s="582">
        <v>49234</v>
      </c>
      <c r="H152" s="582"/>
      <c r="I152" s="582">
        <v>478</v>
      </c>
      <c r="J152" s="582">
        <v>83</v>
      </c>
      <c r="K152" s="582">
        <v>39757</v>
      </c>
      <c r="L152" s="582"/>
      <c r="M152" s="582">
        <v>479</v>
      </c>
      <c r="N152" s="582">
        <v>62</v>
      </c>
      <c r="O152" s="582">
        <v>29884</v>
      </c>
      <c r="P152" s="546"/>
      <c r="Q152" s="583">
        <v>482</v>
      </c>
    </row>
    <row r="153" spans="1:17" ht="14.45" customHeight="1" x14ac:dyDescent="0.2">
      <c r="A153" s="540" t="s">
        <v>1411</v>
      </c>
      <c r="B153" s="541" t="s">
        <v>1192</v>
      </c>
      <c r="C153" s="541" t="s">
        <v>1193</v>
      </c>
      <c r="D153" s="541" t="s">
        <v>1290</v>
      </c>
      <c r="E153" s="541" t="s">
        <v>1291</v>
      </c>
      <c r="F153" s="582">
        <v>9</v>
      </c>
      <c r="G153" s="582">
        <v>2637</v>
      </c>
      <c r="H153" s="582"/>
      <c r="I153" s="582">
        <v>293</v>
      </c>
      <c r="J153" s="582">
        <v>8</v>
      </c>
      <c r="K153" s="582">
        <v>2352</v>
      </c>
      <c r="L153" s="582"/>
      <c r="M153" s="582">
        <v>294</v>
      </c>
      <c r="N153" s="582">
        <v>6</v>
      </c>
      <c r="O153" s="582">
        <v>1782</v>
      </c>
      <c r="P153" s="546"/>
      <c r="Q153" s="583">
        <v>297</v>
      </c>
    </row>
    <row r="154" spans="1:17" ht="14.45" customHeight="1" x14ac:dyDescent="0.2">
      <c r="A154" s="540" t="s">
        <v>1411</v>
      </c>
      <c r="B154" s="541" t="s">
        <v>1192</v>
      </c>
      <c r="C154" s="541" t="s">
        <v>1193</v>
      </c>
      <c r="D154" s="541" t="s">
        <v>1292</v>
      </c>
      <c r="E154" s="541" t="s">
        <v>1293</v>
      </c>
      <c r="F154" s="582">
        <v>8</v>
      </c>
      <c r="G154" s="582">
        <v>6448</v>
      </c>
      <c r="H154" s="582"/>
      <c r="I154" s="582">
        <v>806</v>
      </c>
      <c r="J154" s="582">
        <v>10</v>
      </c>
      <c r="K154" s="582">
        <v>8080</v>
      </c>
      <c r="L154" s="582"/>
      <c r="M154" s="582">
        <v>808</v>
      </c>
      <c r="N154" s="582">
        <v>10</v>
      </c>
      <c r="O154" s="582">
        <v>8110</v>
      </c>
      <c r="P154" s="546"/>
      <c r="Q154" s="583">
        <v>811</v>
      </c>
    </row>
    <row r="155" spans="1:17" ht="14.45" customHeight="1" x14ac:dyDescent="0.2">
      <c r="A155" s="540" t="s">
        <v>1411</v>
      </c>
      <c r="B155" s="541" t="s">
        <v>1192</v>
      </c>
      <c r="C155" s="541" t="s">
        <v>1193</v>
      </c>
      <c r="D155" s="541" t="s">
        <v>1294</v>
      </c>
      <c r="E155" s="541" t="s">
        <v>1295</v>
      </c>
      <c r="F155" s="582">
        <v>122</v>
      </c>
      <c r="G155" s="582">
        <v>20496</v>
      </c>
      <c r="H155" s="582"/>
      <c r="I155" s="582">
        <v>168</v>
      </c>
      <c r="J155" s="582">
        <v>87</v>
      </c>
      <c r="K155" s="582">
        <v>14616</v>
      </c>
      <c r="L155" s="582"/>
      <c r="M155" s="582">
        <v>168</v>
      </c>
      <c r="N155" s="582">
        <v>72</v>
      </c>
      <c r="O155" s="582">
        <v>12168</v>
      </c>
      <c r="P155" s="546"/>
      <c r="Q155" s="583">
        <v>169</v>
      </c>
    </row>
    <row r="156" spans="1:17" ht="14.45" customHeight="1" x14ac:dyDescent="0.2">
      <c r="A156" s="540" t="s">
        <v>1411</v>
      </c>
      <c r="B156" s="541" t="s">
        <v>1192</v>
      </c>
      <c r="C156" s="541" t="s">
        <v>1193</v>
      </c>
      <c r="D156" s="541" t="s">
        <v>1298</v>
      </c>
      <c r="E156" s="541" t="s">
        <v>1299</v>
      </c>
      <c r="F156" s="582">
        <v>4</v>
      </c>
      <c r="G156" s="582">
        <v>2296</v>
      </c>
      <c r="H156" s="582"/>
      <c r="I156" s="582">
        <v>574</v>
      </c>
      <c r="J156" s="582">
        <v>5</v>
      </c>
      <c r="K156" s="582">
        <v>2875</v>
      </c>
      <c r="L156" s="582"/>
      <c r="M156" s="582">
        <v>575</v>
      </c>
      <c r="N156" s="582">
        <v>5</v>
      </c>
      <c r="O156" s="582">
        <v>2880</v>
      </c>
      <c r="P156" s="546"/>
      <c r="Q156" s="583">
        <v>576</v>
      </c>
    </row>
    <row r="157" spans="1:17" ht="14.45" customHeight="1" x14ac:dyDescent="0.2">
      <c r="A157" s="540" t="s">
        <v>1411</v>
      </c>
      <c r="B157" s="541" t="s">
        <v>1192</v>
      </c>
      <c r="C157" s="541" t="s">
        <v>1193</v>
      </c>
      <c r="D157" s="541" t="s">
        <v>1300</v>
      </c>
      <c r="E157" s="541" t="s">
        <v>1301</v>
      </c>
      <c r="F157" s="582">
        <v>26</v>
      </c>
      <c r="G157" s="582">
        <v>4888</v>
      </c>
      <c r="H157" s="582"/>
      <c r="I157" s="582">
        <v>188</v>
      </c>
      <c r="J157" s="582">
        <v>14</v>
      </c>
      <c r="K157" s="582">
        <v>2632</v>
      </c>
      <c r="L157" s="582"/>
      <c r="M157" s="582">
        <v>188</v>
      </c>
      <c r="N157" s="582">
        <v>4</v>
      </c>
      <c r="O157" s="582">
        <v>760</v>
      </c>
      <c r="P157" s="546"/>
      <c r="Q157" s="583">
        <v>190</v>
      </c>
    </row>
    <row r="158" spans="1:17" ht="14.45" customHeight="1" x14ac:dyDescent="0.2">
      <c r="A158" s="540" t="s">
        <v>1411</v>
      </c>
      <c r="B158" s="541" t="s">
        <v>1192</v>
      </c>
      <c r="C158" s="541" t="s">
        <v>1193</v>
      </c>
      <c r="D158" s="541" t="s">
        <v>1302</v>
      </c>
      <c r="E158" s="541" t="s">
        <v>1303</v>
      </c>
      <c r="F158" s="582">
        <v>14</v>
      </c>
      <c r="G158" s="582">
        <v>8064</v>
      </c>
      <c r="H158" s="582"/>
      <c r="I158" s="582">
        <v>576</v>
      </c>
      <c r="J158" s="582">
        <v>13</v>
      </c>
      <c r="K158" s="582">
        <v>7488</v>
      </c>
      <c r="L158" s="582"/>
      <c r="M158" s="582">
        <v>576</v>
      </c>
      <c r="N158" s="582"/>
      <c r="O158" s="582"/>
      <c r="P158" s="546"/>
      <c r="Q158" s="583"/>
    </row>
    <row r="159" spans="1:17" ht="14.45" customHeight="1" x14ac:dyDescent="0.2">
      <c r="A159" s="540" t="s">
        <v>1411</v>
      </c>
      <c r="B159" s="541" t="s">
        <v>1192</v>
      </c>
      <c r="C159" s="541" t="s">
        <v>1193</v>
      </c>
      <c r="D159" s="541" t="s">
        <v>1304</v>
      </c>
      <c r="E159" s="541" t="s">
        <v>1305</v>
      </c>
      <c r="F159" s="582">
        <v>42</v>
      </c>
      <c r="G159" s="582">
        <v>58800</v>
      </c>
      <c r="H159" s="582"/>
      <c r="I159" s="582">
        <v>1400</v>
      </c>
      <c r="J159" s="582">
        <v>26</v>
      </c>
      <c r="K159" s="582">
        <v>36426</v>
      </c>
      <c r="L159" s="582"/>
      <c r="M159" s="582">
        <v>1401</v>
      </c>
      <c r="N159" s="582">
        <v>24</v>
      </c>
      <c r="O159" s="582">
        <v>33696</v>
      </c>
      <c r="P159" s="546"/>
      <c r="Q159" s="583">
        <v>1404</v>
      </c>
    </row>
    <row r="160" spans="1:17" ht="14.45" customHeight="1" x14ac:dyDescent="0.2">
      <c r="A160" s="540" t="s">
        <v>1411</v>
      </c>
      <c r="B160" s="541" t="s">
        <v>1192</v>
      </c>
      <c r="C160" s="541" t="s">
        <v>1193</v>
      </c>
      <c r="D160" s="541" t="s">
        <v>1306</v>
      </c>
      <c r="E160" s="541" t="s">
        <v>1307</v>
      </c>
      <c r="F160" s="582">
        <v>1</v>
      </c>
      <c r="G160" s="582">
        <v>1023</v>
      </c>
      <c r="H160" s="582"/>
      <c r="I160" s="582">
        <v>1023</v>
      </c>
      <c r="J160" s="582"/>
      <c r="K160" s="582"/>
      <c r="L160" s="582"/>
      <c r="M160" s="582"/>
      <c r="N160" s="582"/>
      <c r="O160" s="582"/>
      <c r="P160" s="546"/>
      <c r="Q160" s="583"/>
    </row>
    <row r="161" spans="1:17" ht="14.45" customHeight="1" x14ac:dyDescent="0.2">
      <c r="A161" s="540" t="s">
        <v>1411</v>
      </c>
      <c r="B161" s="541" t="s">
        <v>1192</v>
      </c>
      <c r="C161" s="541" t="s">
        <v>1193</v>
      </c>
      <c r="D161" s="541" t="s">
        <v>1310</v>
      </c>
      <c r="E161" s="541" t="s">
        <v>1311</v>
      </c>
      <c r="F161" s="582">
        <v>8</v>
      </c>
      <c r="G161" s="582">
        <v>6448</v>
      </c>
      <c r="H161" s="582"/>
      <c r="I161" s="582">
        <v>806</v>
      </c>
      <c r="J161" s="582">
        <v>10</v>
      </c>
      <c r="K161" s="582">
        <v>8080</v>
      </c>
      <c r="L161" s="582"/>
      <c r="M161" s="582">
        <v>808</v>
      </c>
      <c r="N161" s="582">
        <v>10</v>
      </c>
      <c r="O161" s="582">
        <v>8110</v>
      </c>
      <c r="P161" s="546"/>
      <c r="Q161" s="583">
        <v>811</v>
      </c>
    </row>
    <row r="162" spans="1:17" ht="14.45" customHeight="1" x14ac:dyDescent="0.2">
      <c r="A162" s="540" t="s">
        <v>1411</v>
      </c>
      <c r="B162" s="541" t="s">
        <v>1192</v>
      </c>
      <c r="C162" s="541" t="s">
        <v>1193</v>
      </c>
      <c r="D162" s="541" t="s">
        <v>1314</v>
      </c>
      <c r="E162" s="541" t="s">
        <v>1315</v>
      </c>
      <c r="F162" s="582">
        <v>11</v>
      </c>
      <c r="G162" s="582">
        <v>2882</v>
      </c>
      <c r="H162" s="582"/>
      <c r="I162" s="582">
        <v>262</v>
      </c>
      <c r="J162" s="582">
        <v>10</v>
      </c>
      <c r="K162" s="582">
        <v>2630</v>
      </c>
      <c r="L162" s="582"/>
      <c r="M162" s="582">
        <v>263</v>
      </c>
      <c r="N162" s="582">
        <v>9</v>
      </c>
      <c r="O162" s="582">
        <v>2394</v>
      </c>
      <c r="P162" s="546"/>
      <c r="Q162" s="583">
        <v>266</v>
      </c>
    </row>
    <row r="163" spans="1:17" ht="14.45" customHeight="1" x14ac:dyDescent="0.2">
      <c r="A163" s="540" t="s">
        <v>1411</v>
      </c>
      <c r="B163" s="541" t="s">
        <v>1192</v>
      </c>
      <c r="C163" s="541" t="s">
        <v>1193</v>
      </c>
      <c r="D163" s="541" t="s">
        <v>1316</v>
      </c>
      <c r="E163" s="541" t="s">
        <v>1317</v>
      </c>
      <c r="F163" s="582">
        <v>1</v>
      </c>
      <c r="G163" s="582">
        <v>4102</v>
      </c>
      <c r="H163" s="582"/>
      <c r="I163" s="582">
        <v>4102</v>
      </c>
      <c r="J163" s="582"/>
      <c r="K163" s="582"/>
      <c r="L163" s="582"/>
      <c r="M163" s="582"/>
      <c r="N163" s="582"/>
      <c r="O163" s="582"/>
      <c r="P163" s="546"/>
      <c r="Q163" s="583"/>
    </row>
    <row r="164" spans="1:17" ht="14.45" customHeight="1" x14ac:dyDescent="0.2">
      <c r="A164" s="540" t="s">
        <v>1411</v>
      </c>
      <c r="B164" s="541" t="s">
        <v>1192</v>
      </c>
      <c r="C164" s="541" t="s">
        <v>1193</v>
      </c>
      <c r="D164" s="541" t="s">
        <v>1320</v>
      </c>
      <c r="E164" s="541" t="s">
        <v>1321</v>
      </c>
      <c r="F164" s="582">
        <v>1</v>
      </c>
      <c r="G164" s="582">
        <v>246</v>
      </c>
      <c r="H164" s="582"/>
      <c r="I164" s="582">
        <v>246</v>
      </c>
      <c r="J164" s="582">
        <v>2</v>
      </c>
      <c r="K164" s="582">
        <v>496</v>
      </c>
      <c r="L164" s="582"/>
      <c r="M164" s="582">
        <v>248</v>
      </c>
      <c r="N164" s="582">
        <v>1</v>
      </c>
      <c r="O164" s="582">
        <v>251</v>
      </c>
      <c r="P164" s="546"/>
      <c r="Q164" s="583">
        <v>251</v>
      </c>
    </row>
    <row r="165" spans="1:17" ht="14.45" customHeight="1" x14ac:dyDescent="0.2">
      <c r="A165" s="540" t="s">
        <v>1411</v>
      </c>
      <c r="B165" s="541" t="s">
        <v>1192</v>
      </c>
      <c r="C165" s="541" t="s">
        <v>1193</v>
      </c>
      <c r="D165" s="541" t="s">
        <v>1322</v>
      </c>
      <c r="E165" s="541" t="s">
        <v>1323</v>
      </c>
      <c r="F165" s="582">
        <v>1</v>
      </c>
      <c r="G165" s="582">
        <v>421</v>
      </c>
      <c r="H165" s="582"/>
      <c r="I165" s="582">
        <v>421</v>
      </c>
      <c r="J165" s="582">
        <v>2</v>
      </c>
      <c r="K165" s="582">
        <v>844</v>
      </c>
      <c r="L165" s="582"/>
      <c r="M165" s="582">
        <v>422</v>
      </c>
      <c r="N165" s="582">
        <v>1</v>
      </c>
      <c r="O165" s="582">
        <v>423</v>
      </c>
      <c r="P165" s="546"/>
      <c r="Q165" s="583">
        <v>423</v>
      </c>
    </row>
    <row r="166" spans="1:17" ht="14.45" customHeight="1" x14ac:dyDescent="0.2">
      <c r="A166" s="540" t="s">
        <v>1411</v>
      </c>
      <c r="B166" s="541" t="s">
        <v>1192</v>
      </c>
      <c r="C166" s="541" t="s">
        <v>1193</v>
      </c>
      <c r="D166" s="541" t="s">
        <v>1324</v>
      </c>
      <c r="E166" s="541" t="s">
        <v>1325</v>
      </c>
      <c r="F166" s="582"/>
      <c r="G166" s="582"/>
      <c r="H166" s="582"/>
      <c r="I166" s="582"/>
      <c r="J166" s="582"/>
      <c r="K166" s="582"/>
      <c r="L166" s="582"/>
      <c r="M166" s="582"/>
      <c r="N166" s="582">
        <v>1</v>
      </c>
      <c r="O166" s="582">
        <v>7794</v>
      </c>
      <c r="P166" s="546"/>
      <c r="Q166" s="583">
        <v>7794</v>
      </c>
    </row>
    <row r="167" spans="1:17" ht="14.45" customHeight="1" x14ac:dyDescent="0.2">
      <c r="A167" s="540" t="s">
        <v>1411</v>
      </c>
      <c r="B167" s="541" t="s">
        <v>1192</v>
      </c>
      <c r="C167" s="541" t="s">
        <v>1193</v>
      </c>
      <c r="D167" s="541" t="s">
        <v>1328</v>
      </c>
      <c r="E167" s="541" t="s">
        <v>1329</v>
      </c>
      <c r="F167" s="582">
        <v>15</v>
      </c>
      <c r="G167" s="582">
        <v>35625</v>
      </c>
      <c r="H167" s="582"/>
      <c r="I167" s="582">
        <v>2375</v>
      </c>
      <c r="J167" s="582">
        <v>14</v>
      </c>
      <c r="K167" s="582">
        <v>33418</v>
      </c>
      <c r="L167" s="582"/>
      <c r="M167" s="582">
        <v>2387</v>
      </c>
      <c r="N167" s="582">
        <v>11</v>
      </c>
      <c r="O167" s="582">
        <v>26730</v>
      </c>
      <c r="P167" s="546"/>
      <c r="Q167" s="583">
        <v>2430</v>
      </c>
    </row>
    <row r="168" spans="1:17" ht="14.45" customHeight="1" x14ac:dyDescent="0.2">
      <c r="A168" s="540" t="s">
        <v>1411</v>
      </c>
      <c r="B168" s="541" t="s">
        <v>1192</v>
      </c>
      <c r="C168" s="541" t="s">
        <v>1193</v>
      </c>
      <c r="D168" s="541" t="s">
        <v>1330</v>
      </c>
      <c r="E168" s="541" t="s">
        <v>1331</v>
      </c>
      <c r="F168" s="582">
        <v>19</v>
      </c>
      <c r="G168" s="582">
        <v>117515</v>
      </c>
      <c r="H168" s="582"/>
      <c r="I168" s="582">
        <v>6185</v>
      </c>
      <c r="J168" s="582">
        <v>13</v>
      </c>
      <c r="K168" s="582">
        <v>80561</v>
      </c>
      <c r="L168" s="582"/>
      <c r="M168" s="582">
        <v>6197</v>
      </c>
      <c r="N168" s="582">
        <v>5</v>
      </c>
      <c r="O168" s="582">
        <v>31200</v>
      </c>
      <c r="P168" s="546"/>
      <c r="Q168" s="583">
        <v>6240</v>
      </c>
    </row>
    <row r="169" spans="1:17" ht="14.45" customHeight="1" x14ac:dyDescent="0.2">
      <c r="A169" s="540" t="s">
        <v>1411</v>
      </c>
      <c r="B169" s="541" t="s">
        <v>1192</v>
      </c>
      <c r="C169" s="541" t="s">
        <v>1193</v>
      </c>
      <c r="D169" s="541" t="s">
        <v>1332</v>
      </c>
      <c r="E169" s="541" t="s">
        <v>1333</v>
      </c>
      <c r="F169" s="582"/>
      <c r="G169" s="582"/>
      <c r="H169" s="582"/>
      <c r="I169" s="582"/>
      <c r="J169" s="582">
        <v>1</v>
      </c>
      <c r="K169" s="582">
        <v>697</v>
      </c>
      <c r="L169" s="582"/>
      <c r="M169" s="582">
        <v>697</v>
      </c>
      <c r="N169" s="582"/>
      <c r="O169" s="582"/>
      <c r="P169" s="546"/>
      <c r="Q169" s="583"/>
    </row>
    <row r="170" spans="1:17" ht="14.45" customHeight="1" x14ac:dyDescent="0.2">
      <c r="A170" s="540" t="s">
        <v>1411</v>
      </c>
      <c r="B170" s="541" t="s">
        <v>1192</v>
      </c>
      <c r="C170" s="541" t="s">
        <v>1193</v>
      </c>
      <c r="D170" s="541" t="s">
        <v>1334</v>
      </c>
      <c r="E170" s="541" t="s">
        <v>1335</v>
      </c>
      <c r="F170" s="582"/>
      <c r="G170" s="582"/>
      <c r="H170" s="582"/>
      <c r="I170" s="582"/>
      <c r="J170" s="582">
        <v>3</v>
      </c>
      <c r="K170" s="582">
        <v>1404</v>
      </c>
      <c r="L170" s="582"/>
      <c r="M170" s="582">
        <v>468</v>
      </c>
      <c r="N170" s="582">
        <v>2</v>
      </c>
      <c r="O170" s="582">
        <v>938</v>
      </c>
      <c r="P170" s="546"/>
      <c r="Q170" s="583">
        <v>469</v>
      </c>
    </row>
    <row r="171" spans="1:17" ht="14.45" customHeight="1" x14ac:dyDescent="0.2">
      <c r="A171" s="540" t="s">
        <v>1411</v>
      </c>
      <c r="B171" s="541" t="s">
        <v>1338</v>
      </c>
      <c r="C171" s="541" t="s">
        <v>1193</v>
      </c>
      <c r="D171" s="541" t="s">
        <v>1341</v>
      </c>
      <c r="E171" s="541" t="s">
        <v>1342</v>
      </c>
      <c r="F171" s="582"/>
      <c r="G171" s="582"/>
      <c r="H171" s="582"/>
      <c r="I171" s="582"/>
      <c r="J171" s="582"/>
      <c r="K171" s="582"/>
      <c r="L171" s="582"/>
      <c r="M171" s="582"/>
      <c r="N171" s="582">
        <v>3</v>
      </c>
      <c r="O171" s="582">
        <v>942</v>
      </c>
      <c r="P171" s="546"/>
      <c r="Q171" s="583">
        <v>314</v>
      </c>
    </row>
    <row r="172" spans="1:17" ht="14.45" customHeight="1" x14ac:dyDescent="0.2">
      <c r="A172" s="540" t="s">
        <v>1411</v>
      </c>
      <c r="B172" s="541" t="s">
        <v>1338</v>
      </c>
      <c r="C172" s="541" t="s">
        <v>1193</v>
      </c>
      <c r="D172" s="541" t="s">
        <v>1343</v>
      </c>
      <c r="E172" s="541" t="s">
        <v>1344</v>
      </c>
      <c r="F172" s="582"/>
      <c r="G172" s="582"/>
      <c r="H172" s="582"/>
      <c r="I172" s="582"/>
      <c r="J172" s="582"/>
      <c r="K172" s="582"/>
      <c r="L172" s="582"/>
      <c r="M172" s="582"/>
      <c r="N172" s="582">
        <v>1</v>
      </c>
      <c r="O172" s="582">
        <v>13</v>
      </c>
      <c r="P172" s="546"/>
      <c r="Q172" s="583">
        <v>13</v>
      </c>
    </row>
    <row r="173" spans="1:17" ht="14.45" customHeight="1" x14ac:dyDescent="0.2">
      <c r="A173" s="540" t="s">
        <v>1411</v>
      </c>
      <c r="B173" s="541" t="s">
        <v>1338</v>
      </c>
      <c r="C173" s="541" t="s">
        <v>1193</v>
      </c>
      <c r="D173" s="541" t="s">
        <v>1345</v>
      </c>
      <c r="E173" s="541" t="s">
        <v>1346</v>
      </c>
      <c r="F173" s="582"/>
      <c r="G173" s="582"/>
      <c r="H173" s="582"/>
      <c r="I173" s="582"/>
      <c r="J173" s="582"/>
      <c r="K173" s="582"/>
      <c r="L173" s="582"/>
      <c r="M173" s="582"/>
      <c r="N173" s="582">
        <v>16</v>
      </c>
      <c r="O173" s="582">
        <v>169680</v>
      </c>
      <c r="P173" s="546"/>
      <c r="Q173" s="583">
        <v>10605</v>
      </c>
    </row>
    <row r="174" spans="1:17" ht="14.45" customHeight="1" x14ac:dyDescent="0.2">
      <c r="A174" s="540" t="s">
        <v>1411</v>
      </c>
      <c r="B174" s="541" t="s">
        <v>1338</v>
      </c>
      <c r="C174" s="541" t="s">
        <v>1193</v>
      </c>
      <c r="D174" s="541" t="s">
        <v>1347</v>
      </c>
      <c r="E174" s="541" t="s">
        <v>1348</v>
      </c>
      <c r="F174" s="582"/>
      <c r="G174" s="582"/>
      <c r="H174" s="582"/>
      <c r="I174" s="582"/>
      <c r="J174" s="582"/>
      <c r="K174" s="582"/>
      <c r="L174" s="582"/>
      <c r="M174" s="582"/>
      <c r="N174" s="582">
        <v>2</v>
      </c>
      <c r="O174" s="582">
        <v>23894</v>
      </c>
      <c r="P174" s="546"/>
      <c r="Q174" s="583">
        <v>11947</v>
      </c>
    </row>
    <row r="175" spans="1:17" ht="14.45" customHeight="1" x14ac:dyDescent="0.2">
      <c r="A175" s="540" t="s">
        <v>1411</v>
      </c>
      <c r="B175" s="541" t="s">
        <v>1338</v>
      </c>
      <c r="C175" s="541" t="s">
        <v>1193</v>
      </c>
      <c r="D175" s="541" t="s">
        <v>1355</v>
      </c>
      <c r="E175" s="541" t="s">
        <v>1356</v>
      </c>
      <c r="F175" s="582"/>
      <c r="G175" s="582"/>
      <c r="H175" s="582"/>
      <c r="I175" s="582"/>
      <c r="J175" s="582"/>
      <c r="K175" s="582"/>
      <c r="L175" s="582"/>
      <c r="M175" s="582"/>
      <c r="N175" s="582">
        <v>4</v>
      </c>
      <c r="O175" s="582">
        <v>4592</v>
      </c>
      <c r="P175" s="546"/>
      <c r="Q175" s="583">
        <v>1148</v>
      </c>
    </row>
    <row r="176" spans="1:17" ht="14.45" customHeight="1" x14ac:dyDescent="0.2">
      <c r="A176" s="540" t="s">
        <v>1411</v>
      </c>
      <c r="B176" s="541" t="s">
        <v>1338</v>
      </c>
      <c r="C176" s="541" t="s">
        <v>1193</v>
      </c>
      <c r="D176" s="541" t="s">
        <v>1363</v>
      </c>
      <c r="E176" s="541" t="s">
        <v>1364</v>
      </c>
      <c r="F176" s="582"/>
      <c r="G176" s="582"/>
      <c r="H176" s="582"/>
      <c r="I176" s="582"/>
      <c r="J176" s="582"/>
      <c r="K176" s="582"/>
      <c r="L176" s="582"/>
      <c r="M176" s="582"/>
      <c r="N176" s="582">
        <v>4</v>
      </c>
      <c r="O176" s="582">
        <v>6440</v>
      </c>
      <c r="P176" s="546"/>
      <c r="Q176" s="583">
        <v>1610</v>
      </c>
    </row>
    <row r="177" spans="1:17" ht="14.45" customHeight="1" x14ac:dyDescent="0.2">
      <c r="A177" s="540" t="s">
        <v>1411</v>
      </c>
      <c r="B177" s="541" t="s">
        <v>1338</v>
      </c>
      <c r="C177" s="541" t="s">
        <v>1193</v>
      </c>
      <c r="D177" s="541" t="s">
        <v>1369</v>
      </c>
      <c r="E177" s="541" t="s">
        <v>1370</v>
      </c>
      <c r="F177" s="582"/>
      <c r="G177" s="582"/>
      <c r="H177" s="582"/>
      <c r="I177" s="582"/>
      <c r="J177" s="582"/>
      <c r="K177" s="582"/>
      <c r="L177" s="582"/>
      <c r="M177" s="582"/>
      <c r="N177" s="582">
        <v>4</v>
      </c>
      <c r="O177" s="582">
        <v>6440</v>
      </c>
      <c r="P177" s="546"/>
      <c r="Q177" s="583">
        <v>1610</v>
      </c>
    </row>
    <row r="178" spans="1:17" ht="14.45" customHeight="1" x14ac:dyDescent="0.2">
      <c r="A178" s="540" t="s">
        <v>1411</v>
      </c>
      <c r="B178" s="541" t="s">
        <v>1338</v>
      </c>
      <c r="C178" s="541" t="s">
        <v>1193</v>
      </c>
      <c r="D178" s="541" t="s">
        <v>1371</v>
      </c>
      <c r="E178" s="541" t="s">
        <v>1372</v>
      </c>
      <c r="F178" s="582"/>
      <c r="G178" s="582"/>
      <c r="H178" s="582"/>
      <c r="I178" s="582"/>
      <c r="J178" s="582"/>
      <c r="K178" s="582"/>
      <c r="L178" s="582"/>
      <c r="M178" s="582"/>
      <c r="N178" s="582">
        <v>2</v>
      </c>
      <c r="O178" s="582">
        <v>80978</v>
      </c>
      <c r="P178" s="546"/>
      <c r="Q178" s="583">
        <v>40489</v>
      </c>
    </row>
    <row r="179" spans="1:17" ht="14.45" customHeight="1" x14ac:dyDescent="0.2">
      <c r="A179" s="540" t="s">
        <v>1411</v>
      </c>
      <c r="B179" s="541" t="s">
        <v>1338</v>
      </c>
      <c r="C179" s="541" t="s">
        <v>1193</v>
      </c>
      <c r="D179" s="541" t="s">
        <v>1375</v>
      </c>
      <c r="E179" s="541" t="s">
        <v>1376</v>
      </c>
      <c r="F179" s="582"/>
      <c r="G179" s="582"/>
      <c r="H179" s="582"/>
      <c r="I179" s="582"/>
      <c r="J179" s="582"/>
      <c r="K179" s="582"/>
      <c r="L179" s="582"/>
      <c r="M179" s="582"/>
      <c r="N179" s="582">
        <v>1</v>
      </c>
      <c r="O179" s="582">
        <v>1084.44</v>
      </c>
      <c r="P179" s="546"/>
      <c r="Q179" s="583">
        <v>1084.44</v>
      </c>
    </row>
    <row r="180" spans="1:17" ht="14.45" customHeight="1" x14ac:dyDescent="0.2">
      <c r="A180" s="540" t="s">
        <v>1414</v>
      </c>
      <c r="B180" s="541" t="s">
        <v>1192</v>
      </c>
      <c r="C180" s="541" t="s">
        <v>1193</v>
      </c>
      <c r="D180" s="541" t="s">
        <v>1200</v>
      </c>
      <c r="E180" s="541" t="s">
        <v>1201</v>
      </c>
      <c r="F180" s="582"/>
      <c r="G180" s="582"/>
      <c r="H180" s="582"/>
      <c r="I180" s="582"/>
      <c r="J180" s="582"/>
      <c r="K180" s="582"/>
      <c r="L180" s="582"/>
      <c r="M180" s="582"/>
      <c r="N180" s="582">
        <v>1</v>
      </c>
      <c r="O180" s="582">
        <v>669</v>
      </c>
      <c r="P180" s="546"/>
      <c r="Q180" s="583">
        <v>669</v>
      </c>
    </row>
    <row r="181" spans="1:17" ht="14.45" customHeight="1" x14ac:dyDescent="0.2">
      <c r="A181" s="540" t="s">
        <v>1414</v>
      </c>
      <c r="B181" s="541" t="s">
        <v>1192</v>
      </c>
      <c r="C181" s="541" t="s">
        <v>1193</v>
      </c>
      <c r="D181" s="541" t="s">
        <v>1206</v>
      </c>
      <c r="E181" s="541" t="s">
        <v>1207</v>
      </c>
      <c r="F181" s="582">
        <v>1</v>
      </c>
      <c r="G181" s="582">
        <v>846</v>
      </c>
      <c r="H181" s="582"/>
      <c r="I181" s="582">
        <v>846</v>
      </c>
      <c r="J181" s="582"/>
      <c r="K181" s="582"/>
      <c r="L181" s="582"/>
      <c r="M181" s="582"/>
      <c r="N181" s="582"/>
      <c r="O181" s="582"/>
      <c r="P181" s="546"/>
      <c r="Q181" s="583"/>
    </row>
    <row r="182" spans="1:17" ht="14.45" customHeight="1" x14ac:dyDescent="0.2">
      <c r="A182" s="540" t="s">
        <v>1414</v>
      </c>
      <c r="B182" s="541" t="s">
        <v>1192</v>
      </c>
      <c r="C182" s="541" t="s">
        <v>1193</v>
      </c>
      <c r="D182" s="541" t="s">
        <v>1208</v>
      </c>
      <c r="E182" s="541" t="s">
        <v>1209</v>
      </c>
      <c r="F182" s="582"/>
      <c r="G182" s="582"/>
      <c r="H182" s="582"/>
      <c r="I182" s="582"/>
      <c r="J182" s="582">
        <v>1</v>
      </c>
      <c r="K182" s="582">
        <v>808</v>
      </c>
      <c r="L182" s="582"/>
      <c r="M182" s="582">
        <v>808</v>
      </c>
      <c r="N182" s="582">
        <v>1</v>
      </c>
      <c r="O182" s="582">
        <v>811</v>
      </c>
      <c r="P182" s="546"/>
      <c r="Q182" s="583">
        <v>811</v>
      </c>
    </row>
    <row r="183" spans="1:17" ht="14.45" customHeight="1" x14ac:dyDescent="0.2">
      <c r="A183" s="540" t="s">
        <v>1414</v>
      </c>
      <c r="B183" s="541" t="s">
        <v>1192</v>
      </c>
      <c r="C183" s="541" t="s">
        <v>1193</v>
      </c>
      <c r="D183" s="541" t="s">
        <v>1210</v>
      </c>
      <c r="E183" s="541" t="s">
        <v>1211</v>
      </c>
      <c r="F183" s="582"/>
      <c r="G183" s="582"/>
      <c r="H183" s="582"/>
      <c r="I183" s="582"/>
      <c r="J183" s="582">
        <v>1</v>
      </c>
      <c r="K183" s="582">
        <v>808</v>
      </c>
      <c r="L183" s="582"/>
      <c r="M183" s="582">
        <v>808</v>
      </c>
      <c r="N183" s="582">
        <v>1</v>
      </c>
      <c r="O183" s="582">
        <v>811</v>
      </c>
      <c r="P183" s="546"/>
      <c r="Q183" s="583">
        <v>811</v>
      </c>
    </row>
    <row r="184" spans="1:17" ht="14.45" customHeight="1" x14ac:dyDescent="0.2">
      <c r="A184" s="540" t="s">
        <v>1414</v>
      </c>
      <c r="B184" s="541" t="s">
        <v>1192</v>
      </c>
      <c r="C184" s="541" t="s">
        <v>1193</v>
      </c>
      <c r="D184" s="541" t="s">
        <v>1212</v>
      </c>
      <c r="E184" s="541" t="s">
        <v>1213</v>
      </c>
      <c r="F184" s="582"/>
      <c r="G184" s="582"/>
      <c r="H184" s="582"/>
      <c r="I184" s="582"/>
      <c r="J184" s="582"/>
      <c r="K184" s="582"/>
      <c r="L184" s="582"/>
      <c r="M184" s="582"/>
      <c r="N184" s="582">
        <v>1</v>
      </c>
      <c r="O184" s="582">
        <v>169</v>
      </c>
      <c r="P184" s="546"/>
      <c r="Q184" s="583">
        <v>169</v>
      </c>
    </row>
    <row r="185" spans="1:17" ht="14.45" customHeight="1" x14ac:dyDescent="0.2">
      <c r="A185" s="540" t="s">
        <v>1414</v>
      </c>
      <c r="B185" s="541" t="s">
        <v>1192</v>
      </c>
      <c r="C185" s="541" t="s">
        <v>1193</v>
      </c>
      <c r="D185" s="541" t="s">
        <v>1214</v>
      </c>
      <c r="E185" s="541" t="s">
        <v>1215</v>
      </c>
      <c r="F185" s="582"/>
      <c r="G185" s="582"/>
      <c r="H185" s="582"/>
      <c r="I185" s="582"/>
      <c r="J185" s="582"/>
      <c r="K185" s="582"/>
      <c r="L185" s="582"/>
      <c r="M185" s="582"/>
      <c r="N185" s="582">
        <v>1</v>
      </c>
      <c r="O185" s="582">
        <v>176</v>
      </c>
      <c r="P185" s="546"/>
      <c r="Q185" s="583">
        <v>176</v>
      </c>
    </row>
    <row r="186" spans="1:17" ht="14.45" customHeight="1" x14ac:dyDescent="0.2">
      <c r="A186" s="540" t="s">
        <v>1414</v>
      </c>
      <c r="B186" s="541" t="s">
        <v>1192</v>
      </c>
      <c r="C186" s="541" t="s">
        <v>1193</v>
      </c>
      <c r="D186" s="541" t="s">
        <v>1216</v>
      </c>
      <c r="E186" s="541" t="s">
        <v>1217</v>
      </c>
      <c r="F186" s="582"/>
      <c r="G186" s="582"/>
      <c r="H186" s="582"/>
      <c r="I186" s="582"/>
      <c r="J186" s="582"/>
      <c r="K186" s="582"/>
      <c r="L186" s="582"/>
      <c r="M186" s="582"/>
      <c r="N186" s="582">
        <v>1</v>
      </c>
      <c r="O186" s="582">
        <v>356</v>
      </c>
      <c r="P186" s="546"/>
      <c r="Q186" s="583">
        <v>356</v>
      </c>
    </row>
    <row r="187" spans="1:17" ht="14.45" customHeight="1" x14ac:dyDescent="0.2">
      <c r="A187" s="540" t="s">
        <v>1414</v>
      </c>
      <c r="B187" s="541" t="s">
        <v>1192</v>
      </c>
      <c r="C187" s="541" t="s">
        <v>1193</v>
      </c>
      <c r="D187" s="541" t="s">
        <v>1224</v>
      </c>
      <c r="E187" s="541" t="s">
        <v>1225</v>
      </c>
      <c r="F187" s="582"/>
      <c r="G187" s="582"/>
      <c r="H187" s="582"/>
      <c r="I187" s="582"/>
      <c r="J187" s="582"/>
      <c r="K187" s="582"/>
      <c r="L187" s="582"/>
      <c r="M187" s="582"/>
      <c r="N187" s="582">
        <v>1</v>
      </c>
      <c r="O187" s="582">
        <v>555</v>
      </c>
      <c r="P187" s="546"/>
      <c r="Q187" s="583">
        <v>555</v>
      </c>
    </row>
    <row r="188" spans="1:17" ht="14.45" customHeight="1" x14ac:dyDescent="0.2">
      <c r="A188" s="540" t="s">
        <v>1414</v>
      </c>
      <c r="B188" s="541" t="s">
        <v>1192</v>
      </c>
      <c r="C188" s="541" t="s">
        <v>1193</v>
      </c>
      <c r="D188" s="541" t="s">
        <v>1232</v>
      </c>
      <c r="E188" s="541" t="s">
        <v>1233</v>
      </c>
      <c r="F188" s="582"/>
      <c r="G188" s="582"/>
      <c r="H188" s="582"/>
      <c r="I188" s="582"/>
      <c r="J188" s="582"/>
      <c r="K188" s="582"/>
      <c r="L188" s="582"/>
      <c r="M188" s="582"/>
      <c r="N188" s="582">
        <v>1</v>
      </c>
      <c r="O188" s="582">
        <v>519</v>
      </c>
      <c r="P188" s="546"/>
      <c r="Q188" s="583">
        <v>519</v>
      </c>
    </row>
    <row r="189" spans="1:17" ht="14.45" customHeight="1" x14ac:dyDescent="0.2">
      <c r="A189" s="540" t="s">
        <v>1414</v>
      </c>
      <c r="B189" s="541" t="s">
        <v>1192</v>
      </c>
      <c r="C189" s="541" t="s">
        <v>1193</v>
      </c>
      <c r="D189" s="541" t="s">
        <v>1234</v>
      </c>
      <c r="E189" s="541" t="s">
        <v>1235</v>
      </c>
      <c r="F189" s="582"/>
      <c r="G189" s="582"/>
      <c r="H189" s="582"/>
      <c r="I189" s="582"/>
      <c r="J189" s="582"/>
      <c r="K189" s="582"/>
      <c r="L189" s="582"/>
      <c r="M189" s="582"/>
      <c r="N189" s="582">
        <v>1</v>
      </c>
      <c r="O189" s="582">
        <v>429</v>
      </c>
      <c r="P189" s="546"/>
      <c r="Q189" s="583">
        <v>429</v>
      </c>
    </row>
    <row r="190" spans="1:17" ht="14.45" customHeight="1" x14ac:dyDescent="0.2">
      <c r="A190" s="540" t="s">
        <v>1414</v>
      </c>
      <c r="B190" s="541" t="s">
        <v>1192</v>
      </c>
      <c r="C190" s="541" t="s">
        <v>1193</v>
      </c>
      <c r="D190" s="541" t="s">
        <v>1236</v>
      </c>
      <c r="E190" s="541" t="s">
        <v>1237</v>
      </c>
      <c r="F190" s="582"/>
      <c r="G190" s="582"/>
      <c r="H190" s="582"/>
      <c r="I190" s="582"/>
      <c r="J190" s="582"/>
      <c r="K190" s="582"/>
      <c r="L190" s="582"/>
      <c r="M190" s="582"/>
      <c r="N190" s="582">
        <v>1</v>
      </c>
      <c r="O190" s="582">
        <v>357</v>
      </c>
      <c r="P190" s="546"/>
      <c r="Q190" s="583">
        <v>357</v>
      </c>
    </row>
    <row r="191" spans="1:17" ht="14.45" customHeight="1" x14ac:dyDescent="0.2">
      <c r="A191" s="540" t="s">
        <v>1414</v>
      </c>
      <c r="B191" s="541" t="s">
        <v>1192</v>
      </c>
      <c r="C191" s="541" t="s">
        <v>1193</v>
      </c>
      <c r="D191" s="541" t="s">
        <v>1238</v>
      </c>
      <c r="E191" s="541" t="s">
        <v>1239</v>
      </c>
      <c r="F191" s="582"/>
      <c r="G191" s="582"/>
      <c r="H191" s="582"/>
      <c r="I191" s="582"/>
      <c r="J191" s="582"/>
      <c r="K191" s="582"/>
      <c r="L191" s="582"/>
      <c r="M191" s="582"/>
      <c r="N191" s="582">
        <v>1</v>
      </c>
      <c r="O191" s="582">
        <v>227</v>
      </c>
      <c r="P191" s="546"/>
      <c r="Q191" s="583">
        <v>227</v>
      </c>
    </row>
    <row r="192" spans="1:17" ht="14.45" customHeight="1" x14ac:dyDescent="0.2">
      <c r="A192" s="540" t="s">
        <v>1414</v>
      </c>
      <c r="B192" s="541" t="s">
        <v>1192</v>
      </c>
      <c r="C192" s="541" t="s">
        <v>1193</v>
      </c>
      <c r="D192" s="541" t="s">
        <v>1246</v>
      </c>
      <c r="E192" s="541" t="s">
        <v>1247</v>
      </c>
      <c r="F192" s="582"/>
      <c r="G192" s="582"/>
      <c r="H192" s="582"/>
      <c r="I192" s="582"/>
      <c r="J192" s="582"/>
      <c r="K192" s="582"/>
      <c r="L192" s="582"/>
      <c r="M192" s="582"/>
      <c r="N192" s="582">
        <v>1</v>
      </c>
      <c r="O192" s="582">
        <v>112</v>
      </c>
      <c r="P192" s="546"/>
      <c r="Q192" s="583">
        <v>112</v>
      </c>
    </row>
    <row r="193" spans="1:17" ht="14.45" customHeight="1" x14ac:dyDescent="0.2">
      <c r="A193" s="540" t="s">
        <v>1414</v>
      </c>
      <c r="B193" s="541" t="s">
        <v>1192</v>
      </c>
      <c r="C193" s="541" t="s">
        <v>1193</v>
      </c>
      <c r="D193" s="541" t="s">
        <v>1254</v>
      </c>
      <c r="E193" s="541" t="s">
        <v>1255</v>
      </c>
      <c r="F193" s="582"/>
      <c r="G193" s="582"/>
      <c r="H193" s="582"/>
      <c r="I193" s="582"/>
      <c r="J193" s="582"/>
      <c r="K193" s="582"/>
      <c r="L193" s="582"/>
      <c r="M193" s="582"/>
      <c r="N193" s="582">
        <v>5</v>
      </c>
      <c r="O193" s="582">
        <v>1770</v>
      </c>
      <c r="P193" s="546"/>
      <c r="Q193" s="583">
        <v>354</v>
      </c>
    </row>
    <row r="194" spans="1:17" ht="14.45" customHeight="1" x14ac:dyDescent="0.2">
      <c r="A194" s="540" t="s">
        <v>1414</v>
      </c>
      <c r="B194" s="541" t="s">
        <v>1192</v>
      </c>
      <c r="C194" s="541" t="s">
        <v>1193</v>
      </c>
      <c r="D194" s="541" t="s">
        <v>1262</v>
      </c>
      <c r="E194" s="541" t="s">
        <v>1263</v>
      </c>
      <c r="F194" s="582"/>
      <c r="G194" s="582"/>
      <c r="H194" s="582"/>
      <c r="I194" s="582"/>
      <c r="J194" s="582"/>
      <c r="K194" s="582"/>
      <c r="L194" s="582"/>
      <c r="M194" s="582"/>
      <c r="N194" s="582">
        <v>1</v>
      </c>
      <c r="O194" s="582">
        <v>217</v>
      </c>
      <c r="P194" s="546"/>
      <c r="Q194" s="583">
        <v>217</v>
      </c>
    </row>
    <row r="195" spans="1:17" ht="14.45" customHeight="1" x14ac:dyDescent="0.2">
      <c r="A195" s="540" t="s">
        <v>1414</v>
      </c>
      <c r="B195" s="541" t="s">
        <v>1192</v>
      </c>
      <c r="C195" s="541" t="s">
        <v>1193</v>
      </c>
      <c r="D195" s="541" t="s">
        <v>1264</v>
      </c>
      <c r="E195" s="541" t="s">
        <v>1265</v>
      </c>
      <c r="F195" s="582"/>
      <c r="G195" s="582"/>
      <c r="H195" s="582"/>
      <c r="I195" s="582"/>
      <c r="J195" s="582"/>
      <c r="K195" s="582"/>
      <c r="L195" s="582"/>
      <c r="M195" s="582"/>
      <c r="N195" s="582">
        <v>1</v>
      </c>
      <c r="O195" s="582">
        <v>42</v>
      </c>
      <c r="P195" s="546"/>
      <c r="Q195" s="583">
        <v>42</v>
      </c>
    </row>
    <row r="196" spans="1:17" ht="14.45" customHeight="1" x14ac:dyDescent="0.2">
      <c r="A196" s="540" t="s">
        <v>1414</v>
      </c>
      <c r="B196" s="541" t="s">
        <v>1192</v>
      </c>
      <c r="C196" s="541" t="s">
        <v>1193</v>
      </c>
      <c r="D196" s="541" t="s">
        <v>1268</v>
      </c>
      <c r="E196" s="541" t="s">
        <v>1269</v>
      </c>
      <c r="F196" s="582"/>
      <c r="G196" s="582"/>
      <c r="H196" s="582"/>
      <c r="I196" s="582"/>
      <c r="J196" s="582">
        <v>1</v>
      </c>
      <c r="K196" s="582">
        <v>171</v>
      </c>
      <c r="L196" s="582"/>
      <c r="M196" s="582">
        <v>171</v>
      </c>
      <c r="N196" s="582">
        <v>2</v>
      </c>
      <c r="O196" s="582">
        <v>344</v>
      </c>
      <c r="P196" s="546"/>
      <c r="Q196" s="583">
        <v>172</v>
      </c>
    </row>
    <row r="197" spans="1:17" ht="14.45" customHeight="1" x14ac:dyDescent="0.2">
      <c r="A197" s="540" t="s">
        <v>1414</v>
      </c>
      <c r="B197" s="541" t="s">
        <v>1192</v>
      </c>
      <c r="C197" s="541" t="s">
        <v>1193</v>
      </c>
      <c r="D197" s="541" t="s">
        <v>1272</v>
      </c>
      <c r="E197" s="541" t="s">
        <v>1273</v>
      </c>
      <c r="F197" s="582"/>
      <c r="G197" s="582"/>
      <c r="H197" s="582"/>
      <c r="I197" s="582"/>
      <c r="J197" s="582"/>
      <c r="K197" s="582"/>
      <c r="L197" s="582"/>
      <c r="M197" s="582"/>
      <c r="N197" s="582">
        <v>1</v>
      </c>
      <c r="O197" s="582">
        <v>696</v>
      </c>
      <c r="P197" s="546"/>
      <c r="Q197" s="583">
        <v>696</v>
      </c>
    </row>
    <row r="198" spans="1:17" ht="14.45" customHeight="1" x14ac:dyDescent="0.2">
      <c r="A198" s="540" t="s">
        <v>1414</v>
      </c>
      <c r="B198" s="541" t="s">
        <v>1192</v>
      </c>
      <c r="C198" s="541" t="s">
        <v>1193</v>
      </c>
      <c r="D198" s="541" t="s">
        <v>1276</v>
      </c>
      <c r="E198" s="541" t="s">
        <v>1277</v>
      </c>
      <c r="F198" s="582"/>
      <c r="G198" s="582"/>
      <c r="H198" s="582"/>
      <c r="I198" s="582"/>
      <c r="J198" s="582"/>
      <c r="K198" s="582"/>
      <c r="L198" s="582"/>
      <c r="M198" s="582"/>
      <c r="N198" s="582">
        <v>2</v>
      </c>
      <c r="O198" s="582">
        <v>350</v>
      </c>
      <c r="P198" s="546"/>
      <c r="Q198" s="583">
        <v>175</v>
      </c>
    </row>
    <row r="199" spans="1:17" ht="14.45" customHeight="1" x14ac:dyDescent="0.2">
      <c r="A199" s="540" t="s">
        <v>1414</v>
      </c>
      <c r="B199" s="541" t="s">
        <v>1192</v>
      </c>
      <c r="C199" s="541" t="s">
        <v>1193</v>
      </c>
      <c r="D199" s="541" t="s">
        <v>1278</v>
      </c>
      <c r="E199" s="541" t="s">
        <v>1279</v>
      </c>
      <c r="F199" s="582"/>
      <c r="G199" s="582"/>
      <c r="H199" s="582"/>
      <c r="I199" s="582"/>
      <c r="J199" s="582">
        <v>6</v>
      </c>
      <c r="K199" s="582">
        <v>2412</v>
      </c>
      <c r="L199" s="582"/>
      <c r="M199" s="582">
        <v>402</v>
      </c>
      <c r="N199" s="582"/>
      <c r="O199" s="582"/>
      <c r="P199" s="546"/>
      <c r="Q199" s="583"/>
    </row>
    <row r="200" spans="1:17" ht="14.45" customHeight="1" x14ac:dyDescent="0.2">
      <c r="A200" s="540" t="s">
        <v>1414</v>
      </c>
      <c r="B200" s="541" t="s">
        <v>1192</v>
      </c>
      <c r="C200" s="541" t="s">
        <v>1193</v>
      </c>
      <c r="D200" s="541" t="s">
        <v>1288</v>
      </c>
      <c r="E200" s="541" t="s">
        <v>1289</v>
      </c>
      <c r="F200" s="582"/>
      <c r="G200" s="582"/>
      <c r="H200" s="582"/>
      <c r="I200" s="582"/>
      <c r="J200" s="582"/>
      <c r="K200" s="582"/>
      <c r="L200" s="582"/>
      <c r="M200" s="582"/>
      <c r="N200" s="582">
        <v>1</v>
      </c>
      <c r="O200" s="582">
        <v>482</v>
      </c>
      <c r="P200" s="546"/>
      <c r="Q200" s="583">
        <v>482</v>
      </c>
    </row>
    <row r="201" spans="1:17" ht="14.45" customHeight="1" x14ac:dyDescent="0.2">
      <c r="A201" s="540" t="s">
        <v>1414</v>
      </c>
      <c r="B201" s="541" t="s">
        <v>1192</v>
      </c>
      <c r="C201" s="541" t="s">
        <v>1193</v>
      </c>
      <c r="D201" s="541" t="s">
        <v>1290</v>
      </c>
      <c r="E201" s="541" t="s">
        <v>1291</v>
      </c>
      <c r="F201" s="582"/>
      <c r="G201" s="582"/>
      <c r="H201" s="582"/>
      <c r="I201" s="582"/>
      <c r="J201" s="582"/>
      <c r="K201" s="582"/>
      <c r="L201" s="582"/>
      <c r="M201" s="582"/>
      <c r="N201" s="582">
        <v>1</v>
      </c>
      <c r="O201" s="582">
        <v>297</v>
      </c>
      <c r="P201" s="546"/>
      <c r="Q201" s="583">
        <v>297</v>
      </c>
    </row>
    <row r="202" spans="1:17" ht="14.45" customHeight="1" x14ac:dyDescent="0.2">
      <c r="A202" s="540" t="s">
        <v>1414</v>
      </c>
      <c r="B202" s="541" t="s">
        <v>1192</v>
      </c>
      <c r="C202" s="541" t="s">
        <v>1193</v>
      </c>
      <c r="D202" s="541" t="s">
        <v>1292</v>
      </c>
      <c r="E202" s="541" t="s">
        <v>1293</v>
      </c>
      <c r="F202" s="582"/>
      <c r="G202" s="582"/>
      <c r="H202" s="582"/>
      <c r="I202" s="582"/>
      <c r="J202" s="582">
        <v>1</v>
      </c>
      <c r="K202" s="582">
        <v>808</v>
      </c>
      <c r="L202" s="582"/>
      <c r="M202" s="582">
        <v>808</v>
      </c>
      <c r="N202" s="582">
        <v>1</v>
      </c>
      <c r="O202" s="582">
        <v>811</v>
      </c>
      <c r="P202" s="546"/>
      <c r="Q202" s="583">
        <v>811</v>
      </c>
    </row>
    <row r="203" spans="1:17" ht="14.45" customHeight="1" x14ac:dyDescent="0.2">
      <c r="A203" s="540" t="s">
        <v>1414</v>
      </c>
      <c r="B203" s="541" t="s">
        <v>1192</v>
      </c>
      <c r="C203" s="541" t="s">
        <v>1193</v>
      </c>
      <c r="D203" s="541" t="s">
        <v>1294</v>
      </c>
      <c r="E203" s="541" t="s">
        <v>1295</v>
      </c>
      <c r="F203" s="582"/>
      <c r="G203" s="582"/>
      <c r="H203" s="582"/>
      <c r="I203" s="582"/>
      <c r="J203" s="582"/>
      <c r="K203" s="582"/>
      <c r="L203" s="582"/>
      <c r="M203" s="582"/>
      <c r="N203" s="582">
        <v>1</v>
      </c>
      <c r="O203" s="582">
        <v>169</v>
      </c>
      <c r="P203" s="546"/>
      <c r="Q203" s="583">
        <v>169</v>
      </c>
    </row>
    <row r="204" spans="1:17" ht="14.45" customHeight="1" x14ac:dyDescent="0.2">
      <c r="A204" s="540" t="s">
        <v>1414</v>
      </c>
      <c r="B204" s="541" t="s">
        <v>1192</v>
      </c>
      <c r="C204" s="541" t="s">
        <v>1193</v>
      </c>
      <c r="D204" s="541" t="s">
        <v>1298</v>
      </c>
      <c r="E204" s="541" t="s">
        <v>1299</v>
      </c>
      <c r="F204" s="582"/>
      <c r="G204" s="582"/>
      <c r="H204" s="582"/>
      <c r="I204" s="582"/>
      <c r="J204" s="582">
        <v>1</v>
      </c>
      <c r="K204" s="582">
        <v>575</v>
      </c>
      <c r="L204" s="582"/>
      <c r="M204" s="582">
        <v>575</v>
      </c>
      <c r="N204" s="582"/>
      <c r="O204" s="582"/>
      <c r="P204" s="546"/>
      <c r="Q204" s="583"/>
    </row>
    <row r="205" spans="1:17" ht="14.45" customHeight="1" x14ac:dyDescent="0.2">
      <c r="A205" s="540" t="s">
        <v>1414</v>
      </c>
      <c r="B205" s="541" t="s">
        <v>1192</v>
      </c>
      <c r="C205" s="541" t="s">
        <v>1193</v>
      </c>
      <c r="D205" s="541" t="s">
        <v>1310</v>
      </c>
      <c r="E205" s="541" t="s">
        <v>1311</v>
      </c>
      <c r="F205" s="582"/>
      <c r="G205" s="582"/>
      <c r="H205" s="582"/>
      <c r="I205" s="582"/>
      <c r="J205" s="582">
        <v>1</v>
      </c>
      <c r="K205" s="582">
        <v>808</v>
      </c>
      <c r="L205" s="582"/>
      <c r="M205" s="582">
        <v>808</v>
      </c>
      <c r="N205" s="582">
        <v>1</v>
      </c>
      <c r="O205" s="582">
        <v>811</v>
      </c>
      <c r="P205" s="546"/>
      <c r="Q205" s="583">
        <v>811</v>
      </c>
    </row>
    <row r="206" spans="1:17" ht="14.45" customHeight="1" x14ac:dyDescent="0.2">
      <c r="A206" s="540" t="s">
        <v>1414</v>
      </c>
      <c r="B206" s="541" t="s">
        <v>1192</v>
      </c>
      <c r="C206" s="541" t="s">
        <v>1193</v>
      </c>
      <c r="D206" s="541" t="s">
        <v>1316</v>
      </c>
      <c r="E206" s="541" t="s">
        <v>1317</v>
      </c>
      <c r="F206" s="582">
        <v>1</v>
      </c>
      <c r="G206" s="582">
        <v>4102</v>
      </c>
      <c r="H206" s="582"/>
      <c r="I206" s="582">
        <v>4102</v>
      </c>
      <c r="J206" s="582"/>
      <c r="K206" s="582"/>
      <c r="L206" s="582"/>
      <c r="M206" s="582"/>
      <c r="N206" s="582"/>
      <c r="O206" s="582"/>
      <c r="P206" s="546"/>
      <c r="Q206" s="583"/>
    </row>
    <row r="207" spans="1:17" ht="14.45" customHeight="1" x14ac:dyDescent="0.2">
      <c r="A207" s="540" t="s">
        <v>1414</v>
      </c>
      <c r="B207" s="541" t="s">
        <v>1338</v>
      </c>
      <c r="C207" s="541" t="s">
        <v>1193</v>
      </c>
      <c r="D207" s="541" t="s">
        <v>1349</v>
      </c>
      <c r="E207" s="541" t="s">
        <v>1350</v>
      </c>
      <c r="F207" s="582"/>
      <c r="G207" s="582"/>
      <c r="H207" s="582"/>
      <c r="I207" s="582"/>
      <c r="J207" s="582"/>
      <c r="K207" s="582"/>
      <c r="L207" s="582"/>
      <c r="M207" s="582"/>
      <c r="N207" s="582">
        <v>2</v>
      </c>
      <c r="O207" s="582">
        <v>742</v>
      </c>
      <c r="P207" s="546"/>
      <c r="Q207" s="583">
        <v>371</v>
      </c>
    </row>
    <row r="208" spans="1:17" ht="14.45" customHeight="1" x14ac:dyDescent="0.2">
      <c r="A208" s="540" t="s">
        <v>1414</v>
      </c>
      <c r="B208" s="541" t="s">
        <v>1338</v>
      </c>
      <c r="C208" s="541" t="s">
        <v>1193</v>
      </c>
      <c r="D208" s="541" t="s">
        <v>1355</v>
      </c>
      <c r="E208" s="541" t="s">
        <v>1356</v>
      </c>
      <c r="F208" s="582"/>
      <c r="G208" s="582"/>
      <c r="H208" s="582"/>
      <c r="I208" s="582"/>
      <c r="J208" s="582"/>
      <c r="K208" s="582"/>
      <c r="L208" s="582"/>
      <c r="M208" s="582"/>
      <c r="N208" s="582">
        <v>10</v>
      </c>
      <c r="O208" s="582">
        <v>11480</v>
      </c>
      <c r="P208" s="546"/>
      <c r="Q208" s="583">
        <v>1148</v>
      </c>
    </row>
    <row r="209" spans="1:17" ht="14.45" customHeight="1" x14ac:dyDescent="0.2">
      <c r="A209" s="540" t="s">
        <v>1414</v>
      </c>
      <c r="B209" s="541" t="s">
        <v>1338</v>
      </c>
      <c r="C209" s="541" t="s">
        <v>1193</v>
      </c>
      <c r="D209" s="541" t="s">
        <v>1365</v>
      </c>
      <c r="E209" s="541" t="s">
        <v>1366</v>
      </c>
      <c r="F209" s="582"/>
      <c r="G209" s="582"/>
      <c r="H209" s="582"/>
      <c r="I209" s="582"/>
      <c r="J209" s="582"/>
      <c r="K209" s="582"/>
      <c r="L209" s="582"/>
      <c r="M209" s="582"/>
      <c r="N209" s="582">
        <v>8</v>
      </c>
      <c r="O209" s="582">
        <v>13360</v>
      </c>
      <c r="P209" s="546"/>
      <c r="Q209" s="583">
        <v>1670</v>
      </c>
    </row>
    <row r="210" spans="1:17" ht="14.45" customHeight="1" x14ac:dyDescent="0.2">
      <c r="A210" s="540" t="s">
        <v>1414</v>
      </c>
      <c r="B210" s="541" t="s">
        <v>1338</v>
      </c>
      <c r="C210" s="541" t="s">
        <v>1193</v>
      </c>
      <c r="D210" s="541" t="s">
        <v>1367</v>
      </c>
      <c r="E210" s="541" t="s">
        <v>1368</v>
      </c>
      <c r="F210" s="582"/>
      <c r="G210" s="582"/>
      <c r="H210" s="582"/>
      <c r="I210" s="582"/>
      <c r="J210" s="582"/>
      <c r="K210" s="582"/>
      <c r="L210" s="582"/>
      <c r="M210" s="582"/>
      <c r="N210" s="582">
        <v>6</v>
      </c>
      <c r="O210" s="582">
        <v>23262</v>
      </c>
      <c r="P210" s="546"/>
      <c r="Q210" s="583">
        <v>3877</v>
      </c>
    </row>
    <row r="211" spans="1:17" ht="14.45" customHeight="1" x14ac:dyDescent="0.2">
      <c r="A211" s="540" t="s">
        <v>1415</v>
      </c>
      <c r="B211" s="541" t="s">
        <v>1192</v>
      </c>
      <c r="C211" s="541" t="s">
        <v>1193</v>
      </c>
      <c r="D211" s="541" t="s">
        <v>1198</v>
      </c>
      <c r="E211" s="541" t="s">
        <v>1199</v>
      </c>
      <c r="F211" s="582"/>
      <c r="G211" s="582"/>
      <c r="H211" s="582"/>
      <c r="I211" s="582"/>
      <c r="J211" s="582">
        <v>1</v>
      </c>
      <c r="K211" s="582">
        <v>3936</v>
      </c>
      <c r="L211" s="582"/>
      <c r="M211" s="582">
        <v>3936</v>
      </c>
      <c r="N211" s="582"/>
      <c r="O211" s="582"/>
      <c r="P211" s="546"/>
      <c r="Q211" s="583"/>
    </row>
    <row r="212" spans="1:17" ht="14.45" customHeight="1" x14ac:dyDescent="0.2">
      <c r="A212" s="540" t="s">
        <v>1415</v>
      </c>
      <c r="B212" s="541" t="s">
        <v>1192</v>
      </c>
      <c r="C212" s="541" t="s">
        <v>1193</v>
      </c>
      <c r="D212" s="541" t="s">
        <v>1202</v>
      </c>
      <c r="E212" s="541" t="s">
        <v>1203</v>
      </c>
      <c r="F212" s="582">
        <v>2</v>
      </c>
      <c r="G212" s="582">
        <v>2100</v>
      </c>
      <c r="H212" s="582"/>
      <c r="I212" s="582">
        <v>1050</v>
      </c>
      <c r="J212" s="582">
        <v>3</v>
      </c>
      <c r="K212" s="582">
        <v>3192</v>
      </c>
      <c r="L212" s="582"/>
      <c r="M212" s="582">
        <v>1064</v>
      </c>
      <c r="N212" s="582"/>
      <c r="O212" s="582"/>
      <c r="P212" s="546"/>
      <c r="Q212" s="583"/>
    </row>
    <row r="213" spans="1:17" ht="14.45" customHeight="1" x14ac:dyDescent="0.2">
      <c r="A213" s="540" t="s">
        <v>1415</v>
      </c>
      <c r="B213" s="541" t="s">
        <v>1192</v>
      </c>
      <c r="C213" s="541" t="s">
        <v>1193</v>
      </c>
      <c r="D213" s="541" t="s">
        <v>1204</v>
      </c>
      <c r="E213" s="541" t="s">
        <v>1205</v>
      </c>
      <c r="F213" s="582">
        <v>3</v>
      </c>
      <c r="G213" s="582">
        <v>3306</v>
      </c>
      <c r="H213" s="582"/>
      <c r="I213" s="582">
        <v>1102</v>
      </c>
      <c r="J213" s="582"/>
      <c r="K213" s="582"/>
      <c r="L213" s="582"/>
      <c r="M213" s="582"/>
      <c r="N213" s="582"/>
      <c r="O213" s="582"/>
      <c r="P213" s="546"/>
      <c r="Q213" s="583"/>
    </row>
    <row r="214" spans="1:17" ht="14.45" customHeight="1" x14ac:dyDescent="0.2">
      <c r="A214" s="540" t="s">
        <v>1415</v>
      </c>
      <c r="B214" s="541" t="s">
        <v>1192</v>
      </c>
      <c r="C214" s="541" t="s">
        <v>1193</v>
      </c>
      <c r="D214" s="541" t="s">
        <v>1208</v>
      </c>
      <c r="E214" s="541" t="s">
        <v>1209</v>
      </c>
      <c r="F214" s="582"/>
      <c r="G214" s="582"/>
      <c r="H214" s="582"/>
      <c r="I214" s="582"/>
      <c r="J214" s="582">
        <v>1</v>
      </c>
      <c r="K214" s="582">
        <v>808</v>
      </c>
      <c r="L214" s="582"/>
      <c r="M214" s="582">
        <v>808</v>
      </c>
      <c r="N214" s="582">
        <v>2</v>
      </c>
      <c r="O214" s="582">
        <v>1622</v>
      </c>
      <c r="P214" s="546"/>
      <c r="Q214" s="583">
        <v>811</v>
      </c>
    </row>
    <row r="215" spans="1:17" ht="14.45" customHeight="1" x14ac:dyDescent="0.2">
      <c r="A215" s="540" t="s">
        <v>1415</v>
      </c>
      <c r="B215" s="541" t="s">
        <v>1192</v>
      </c>
      <c r="C215" s="541" t="s">
        <v>1193</v>
      </c>
      <c r="D215" s="541" t="s">
        <v>1210</v>
      </c>
      <c r="E215" s="541" t="s">
        <v>1211</v>
      </c>
      <c r="F215" s="582"/>
      <c r="G215" s="582"/>
      <c r="H215" s="582"/>
      <c r="I215" s="582"/>
      <c r="J215" s="582">
        <v>1</v>
      </c>
      <c r="K215" s="582">
        <v>808</v>
      </c>
      <c r="L215" s="582"/>
      <c r="M215" s="582">
        <v>808</v>
      </c>
      <c r="N215" s="582">
        <v>2</v>
      </c>
      <c r="O215" s="582">
        <v>1622</v>
      </c>
      <c r="P215" s="546"/>
      <c r="Q215" s="583">
        <v>811</v>
      </c>
    </row>
    <row r="216" spans="1:17" ht="14.45" customHeight="1" x14ac:dyDescent="0.2">
      <c r="A216" s="540" t="s">
        <v>1415</v>
      </c>
      <c r="B216" s="541" t="s">
        <v>1192</v>
      </c>
      <c r="C216" s="541" t="s">
        <v>1193</v>
      </c>
      <c r="D216" s="541" t="s">
        <v>1212</v>
      </c>
      <c r="E216" s="541" t="s">
        <v>1213</v>
      </c>
      <c r="F216" s="582">
        <v>4</v>
      </c>
      <c r="G216" s="582">
        <v>672</v>
      </c>
      <c r="H216" s="582"/>
      <c r="I216" s="582">
        <v>168</v>
      </c>
      <c r="J216" s="582">
        <v>3</v>
      </c>
      <c r="K216" s="582">
        <v>504</v>
      </c>
      <c r="L216" s="582"/>
      <c r="M216" s="582">
        <v>168</v>
      </c>
      <c r="N216" s="582">
        <v>6</v>
      </c>
      <c r="O216" s="582">
        <v>1014</v>
      </c>
      <c r="P216" s="546"/>
      <c r="Q216" s="583">
        <v>169</v>
      </c>
    </row>
    <row r="217" spans="1:17" ht="14.45" customHeight="1" x14ac:dyDescent="0.2">
      <c r="A217" s="540" t="s">
        <v>1415</v>
      </c>
      <c r="B217" s="541" t="s">
        <v>1192</v>
      </c>
      <c r="C217" s="541" t="s">
        <v>1193</v>
      </c>
      <c r="D217" s="541" t="s">
        <v>1214</v>
      </c>
      <c r="E217" s="541" t="s">
        <v>1215</v>
      </c>
      <c r="F217" s="582">
        <v>4</v>
      </c>
      <c r="G217" s="582">
        <v>700</v>
      </c>
      <c r="H217" s="582"/>
      <c r="I217" s="582">
        <v>175</v>
      </c>
      <c r="J217" s="582">
        <v>3</v>
      </c>
      <c r="K217" s="582">
        <v>525</v>
      </c>
      <c r="L217" s="582"/>
      <c r="M217" s="582">
        <v>175</v>
      </c>
      <c r="N217" s="582">
        <v>1</v>
      </c>
      <c r="O217" s="582">
        <v>176</v>
      </c>
      <c r="P217" s="546"/>
      <c r="Q217" s="583">
        <v>176</v>
      </c>
    </row>
    <row r="218" spans="1:17" ht="14.45" customHeight="1" x14ac:dyDescent="0.2">
      <c r="A218" s="540" t="s">
        <v>1415</v>
      </c>
      <c r="B218" s="541" t="s">
        <v>1192</v>
      </c>
      <c r="C218" s="541" t="s">
        <v>1193</v>
      </c>
      <c r="D218" s="541" t="s">
        <v>1224</v>
      </c>
      <c r="E218" s="541" t="s">
        <v>1225</v>
      </c>
      <c r="F218" s="582"/>
      <c r="G218" s="582"/>
      <c r="H218" s="582"/>
      <c r="I218" s="582"/>
      <c r="J218" s="582"/>
      <c r="K218" s="582"/>
      <c r="L218" s="582"/>
      <c r="M218" s="582"/>
      <c r="N218" s="582">
        <v>1</v>
      </c>
      <c r="O218" s="582">
        <v>555</v>
      </c>
      <c r="P218" s="546"/>
      <c r="Q218" s="583">
        <v>555</v>
      </c>
    </row>
    <row r="219" spans="1:17" ht="14.45" customHeight="1" x14ac:dyDescent="0.2">
      <c r="A219" s="540" t="s">
        <v>1415</v>
      </c>
      <c r="B219" s="541" t="s">
        <v>1192</v>
      </c>
      <c r="C219" s="541" t="s">
        <v>1193</v>
      </c>
      <c r="D219" s="541" t="s">
        <v>1232</v>
      </c>
      <c r="E219" s="541" t="s">
        <v>1233</v>
      </c>
      <c r="F219" s="582"/>
      <c r="G219" s="582"/>
      <c r="H219" s="582"/>
      <c r="I219" s="582"/>
      <c r="J219" s="582"/>
      <c r="K219" s="582"/>
      <c r="L219" s="582"/>
      <c r="M219" s="582"/>
      <c r="N219" s="582">
        <v>8</v>
      </c>
      <c r="O219" s="582">
        <v>4152</v>
      </c>
      <c r="P219" s="546"/>
      <c r="Q219" s="583">
        <v>519</v>
      </c>
    </row>
    <row r="220" spans="1:17" ht="14.45" customHeight="1" x14ac:dyDescent="0.2">
      <c r="A220" s="540" t="s">
        <v>1415</v>
      </c>
      <c r="B220" s="541" t="s">
        <v>1192</v>
      </c>
      <c r="C220" s="541" t="s">
        <v>1193</v>
      </c>
      <c r="D220" s="541" t="s">
        <v>1234</v>
      </c>
      <c r="E220" s="541" t="s">
        <v>1235</v>
      </c>
      <c r="F220" s="582"/>
      <c r="G220" s="582"/>
      <c r="H220" s="582"/>
      <c r="I220" s="582"/>
      <c r="J220" s="582"/>
      <c r="K220" s="582"/>
      <c r="L220" s="582"/>
      <c r="M220" s="582"/>
      <c r="N220" s="582">
        <v>8</v>
      </c>
      <c r="O220" s="582">
        <v>3432</v>
      </c>
      <c r="P220" s="546"/>
      <c r="Q220" s="583">
        <v>429</v>
      </c>
    </row>
    <row r="221" spans="1:17" ht="14.45" customHeight="1" x14ac:dyDescent="0.2">
      <c r="A221" s="540" t="s">
        <v>1415</v>
      </c>
      <c r="B221" s="541" t="s">
        <v>1192</v>
      </c>
      <c r="C221" s="541" t="s">
        <v>1193</v>
      </c>
      <c r="D221" s="541" t="s">
        <v>1236</v>
      </c>
      <c r="E221" s="541" t="s">
        <v>1237</v>
      </c>
      <c r="F221" s="582"/>
      <c r="G221" s="582"/>
      <c r="H221" s="582"/>
      <c r="I221" s="582"/>
      <c r="J221" s="582"/>
      <c r="K221" s="582"/>
      <c r="L221" s="582"/>
      <c r="M221" s="582"/>
      <c r="N221" s="582">
        <v>1</v>
      </c>
      <c r="O221" s="582">
        <v>357</v>
      </c>
      <c r="P221" s="546"/>
      <c r="Q221" s="583">
        <v>357</v>
      </c>
    </row>
    <row r="222" spans="1:17" ht="14.45" customHeight="1" x14ac:dyDescent="0.2">
      <c r="A222" s="540" t="s">
        <v>1415</v>
      </c>
      <c r="B222" s="541" t="s">
        <v>1192</v>
      </c>
      <c r="C222" s="541" t="s">
        <v>1193</v>
      </c>
      <c r="D222" s="541" t="s">
        <v>1238</v>
      </c>
      <c r="E222" s="541" t="s">
        <v>1239</v>
      </c>
      <c r="F222" s="582"/>
      <c r="G222" s="582"/>
      <c r="H222" s="582"/>
      <c r="I222" s="582"/>
      <c r="J222" s="582">
        <v>1</v>
      </c>
      <c r="K222" s="582">
        <v>224</v>
      </c>
      <c r="L222" s="582"/>
      <c r="M222" s="582">
        <v>224</v>
      </c>
      <c r="N222" s="582"/>
      <c r="O222" s="582"/>
      <c r="P222" s="546"/>
      <c r="Q222" s="583"/>
    </row>
    <row r="223" spans="1:17" ht="14.45" customHeight="1" x14ac:dyDescent="0.2">
      <c r="A223" s="540" t="s">
        <v>1415</v>
      </c>
      <c r="B223" s="541" t="s">
        <v>1192</v>
      </c>
      <c r="C223" s="541" t="s">
        <v>1193</v>
      </c>
      <c r="D223" s="541" t="s">
        <v>1250</v>
      </c>
      <c r="E223" s="541" t="s">
        <v>1251</v>
      </c>
      <c r="F223" s="582">
        <v>1</v>
      </c>
      <c r="G223" s="582">
        <v>17</v>
      </c>
      <c r="H223" s="582"/>
      <c r="I223" s="582">
        <v>17</v>
      </c>
      <c r="J223" s="582">
        <v>2</v>
      </c>
      <c r="K223" s="582">
        <v>34</v>
      </c>
      <c r="L223" s="582"/>
      <c r="M223" s="582">
        <v>17</v>
      </c>
      <c r="N223" s="582"/>
      <c r="O223" s="582"/>
      <c r="P223" s="546"/>
      <c r="Q223" s="583"/>
    </row>
    <row r="224" spans="1:17" ht="14.45" customHeight="1" x14ac:dyDescent="0.2">
      <c r="A224" s="540" t="s">
        <v>1415</v>
      </c>
      <c r="B224" s="541" t="s">
        <v>1192</v>
      </c>
      <c r="C224" s="541" t="s">
        <v>1193</v>
      </c>
      <c r="D224" s="541" t="s">
        <v>1256</v>
      </c>
      <c r="E224" s="541" t="s">
        <v>1257</v>
      </c>
      <c r="F224" s="582">
        <v>1</v>
      </c>
      <c r="G224" s="582">
        <v>150</v>
      </c>
      <c r="H224" s="582"/>
      <c r="I224" s="582">
        <v>150</v>
      </c>
      <c r="J224" s="582"/>
      <c r="K224" s="582"/>
      <c r="L224" s="582"/>
      <c r="M224" s="582"/>
      <c r="N224" s="582"/>
      <c r="O224" s="582"/>
      <c r="P224" s="546"/>
      <c r="Q224" s="583"/>
    </row>
    <row r="225" spans="1:17" ht="14.45" customHeight="1" x14ac:dyDescent="0.2">
      <c r="A225" s="540" t="s">
        <v>1415</v>
      </c>
      <c r="B225" s="541" t="s">
        <v>1192</v>
      </c>
      <c r="C225" s="541" t="s">
        <v>1193</v>
      </c>
      <c r="D225" s="541" t="s">
        <v>1262</v>
      </c>
      <c r="E225" s="541" t="s">
        <v>1263</v>
      </c>
      <c r="F225" s="582"/>
      <c r="G225" s="582"/>
      <c r="H225" s="582"/>
      <c r="I225" s="582"/>
      <c r="J225" s="582"/>
      <c r="K225" s="582"/>
      <c r="L225" s="582"/>
      <c r="M225" s="582"/>
      <c r="N225" s="582">
        <v>1</v>
      </c>
      <c r="O225" s="582">
        <v>217</v>
      </c>
      <c r="P225" s="546"/>
      <c r="Q225" s="583">
        <v>217</v>
      </c>
    </row>
    <row r="226" spans="1:17" ht="14.45" customHeight="1" x14ac:dyDescent="0.2">
      <c r="A226" s="540" t="s">
        <v>1415</v>
      </c>
      <c r="B226" s="541" t="s">
        <v>1192</v>
      </c>
      <c r="C226" s="541" t="s">
        <v>1193</v>
      </c>
      <c r="D226" s="541" t="s">
        <v>1264</v>
      </c>
      <c r="E226" s="541" t="s">
        <v>1265</v>
      </c>
      <c r="F226" s="582">
        <v>4</v>
      </c>
      <c r="G226" s="582">
        <v>160</v>
      </c>
      <c r="H226" s="582"/>
      <c r="I226" s="582">
        <v>40</v>
      </c>
      <c r="J226" s="582">
        <v>3</v>
      </c>
      <c r="K226" s="582">
        <v>120</v>
      </c>
      <c r="L226" s="582"/>
      <c r="M226" s="582">
        <v>40</v>
      </c>
      <c r="N226" s="582">
        <v>1</v>
      </c>
      <c r="O226" s="582">
        <v>42</v>
      </c>
      <c r="P226" s="546"/>
      <c r="Q226" s="583">
        <v>42</v>
      </c>
    </row>
    <row r="227" spans="1:17" ht="14.45" customHeight="1" x14ac:dyDescent="0.2">
      <c r="A227" s="540" t="s">
        <v>1415</v>
      </c>
      <c r="B227" s="541" t="s">
        <v>1192</v>
      </c>
      <c r="C227" s="541" t="s">
        <v>1193</v>
      </c>
      <c r="D227" s="541" t="s">
        <v>1266</v>
      </c>
      <c r="E227" s="541" t="s">
        <v>1267</v>
      </c>
      <c r="F227" s="582"/>
      <c r="G227" s="582"/>
      <c r="H227" s="582"/>
      <c r="I227" s="582"/>
      <c r="J227" s="582"/>
      <c r="K227" s="582"/>
      <c r="L227" s="582"/>
      <c r="M227" s="582"/>
      <c r="N227" s="582">
        <v>1</v>
      </c>
      <c r="O227" s="582">
        <v>5062</v>
      </c>
      <c r="P227" s="546"/>
      <c r="Q227" s="583">
        <v>5062</v>
      </c>
    </row>
    <row r="228" spans="1:17" ht="14.45" customHeight="1" x14ac:dyDescent="0.2">
      <c r="A228" s="540" t="s">
        <v>1415</v>
      </c>
      <c r="B228" s="541" t="s">
        <v>1192</v>
      </c>
      <c r="C228" s="541" t="s">
        <v>1193</v>
      </c>
      <c r="D228" s="541" t="s">
        <v>1268</v>
      </c>
      <c r="E228" s="541" t="s">
        <v>1269</v>
      </c>
      <c r="F228" s="582">
        <v>4</v>
      </c>
      <c r="G228" s="582">
        <v>684</v>
      </c>
      <c r="H228" s="582"/>
      <c r="I228" s="582">
        <v>171</v>
      </c>
      <c r="J228" s="582">
        <v>3</v>
      </c>
      <c r="K228" s="582">
        <v>513</v>
      </c>
      <c r="L228" s="582"/>
      <c r="M228" s="582">
        <v>171</v>
      </c>
      <c r="N228" s="582">
        <v>4</v>
      </c>
      <c r="O228" s="582">
        <v>688</v>
      </c>
      <c r="P228" s="546"/>
      <c r="Q228" s="583">
        <v>172</v>
      </c>
    </row>
    <row r="229" spans="1:17" ht="14.45" customHeight="1" x14ac:dyDescent="0.2">
      <c r="A229" s="540" t="s">
        <v>1415</v>
      </c>
      <c r="B229" s="541" t="s">
        <v>1192</v>
      </c>
      <c r="C229" s="541" t="s">
        <v>1193</v>
      </c>
      <c r="D229" s="541" t="s">
        <v>1274</v>
      </c>
      <c r="E229" s="541" t="s">
        <v>1275</v>
      </c>
      <c r="F229" s="582">
        <v>4</v>
      </c>
      <c r="G229" s="582">
        <v>1404</v>
      </c>
      <c r="H229" s="582"/>
      <c r="I229" s="582">
        <v>351</v>
      </c>
      <c r="J229" s="582">
        <v>3</v>
      </c>
      <c r="K229" s="582">
        <v>1053</v>
      </c>
      <c r="L229" s="582"/>
      <c r="M229" s="582">
        <v>351</v>
      </c>
      <c r="N229" s="582">
        <v>2</v>
      </c>
      <c r="O229" s="582">
        <v>708</v>
      </c>
      <c r="P229" s="546"/>
      <c r="Q229" s="583">
        <v>354</v>
      </c>
    </row>
    <row r="230" spans="1:17" ht="14.45" customHeight="1" x14ac:dyDescent="0.2">
      <c r="A230" s="540" t="s">
        <v>1415</v>
      </c>
      <c r="B230" s="541" t="s">
        <v>1192</v>
      </c>
      <c r="C230" s="541" t="s">
        <v>1193</v>
      </c>
      <c r="D230" s="541" t="s">
        <v>1276</v>
      </c>
      <c r="E230" s="541" t="s">
        <v>1277</v>
      </c>
      <c r="F230" s="582">
        <v>4</v>
      </c>
      <c r="G230" s="582">
        <v>696</v>
      </c>
      <c r="H230" s="582"/>
      <c r="I230" s="582">
        <v>174</v>
      </c>
      <c r="J230" s="582">
        <v>3</v>
      </c>
      <c r="K230" s="582">
        <v>522</v>
      </c>
      <c r="L230" s="582"/>
      <c r="M230" s="582">
        <v>174</v>
      </c>
      <c r="N230" s="582">
        <v>4</v>
      </c>
      <c r="O230" s="582">
        <v>700</v>
      </c>
      <c r="P230" s="546"/>
      <c r="Q230" s="583">
        <v>175</v>
      </c>
    </row>
    <row r="231" spans="1:17" ht="14.45" customHeight="1" x14ac:dyDescent="0.2">
      <c r="A231" s="540" t="s">
        <v>1415</v>
      </c>
      <c r="B231" s="541" t="s">
        <v>1192</v>
      </c>
      <c r="C231" s="541" t="s">
        <v>1193</v>
      </c>
      <c r="D231" s="541" t="s">
        <v>1284</v>
      </c>
      <c r="E231" s="541" t="s">
        <v>1285</v>
      </c>
      <c r="F231" s="582"/>
      <c r="G231" s="582"/>
      <c r="H231" s="582"/>
      <c r="I231" s="582"/>
      <c r="J231" s="582"/>
      <c r="K231" s="582"/>
      <c r="L231" s="582"/>
      <c r="M231" s="582"/>
      <c r="N231" s="582">
        <v>1</v>
      </c>
      <c r="O231" s="582">
        <v>700</v>
      </c>
      <c r="P231" s="546"/>
      <c r="Q231" s="583">
        <v>700</v>
      </c>
    </row>
    <row r="232" spans="1:17" ht="14.45" customHeight="1" x14ac:dyDescent="0.2">
      <c r="A232" s="540" t="s">
        <v>1415</v>
      </c>
      <c r="B232" s="541" t="s">
        <v>1192</v>
      </c>
      <c r="C232" s="541" t="s">
        <v>1193</v>
      </c>
      <c r="D232" s="541" t="s">
        <v>1288</v>
      </c>
      <c r="E232" s="541" t="s">
        <v>1289</v>
      </c>
      <c r="F232" s="582"/>
      <c r="G232" s="582"/>
      <c r="H232" s="582"/>
      <c r="I232" s="582"/>
      <c r="J232" s="582"/>
      <c r="K232" s="582"/>
      <c r="L232" s="582"/>
      <c r="M232" s="582"/>
      <c r="N232" s="582">
        <v>1</v>
      </c>
      <c r="O232" s="582">
        <v>482</v>
      </c>
      <c r="P232" s="546"/>
      <c r="Q232" s="583">
        <v>482</v>
      </c>
    </row>
    <row r="233" spans="1:17" ht="14.45" customHeight="1" x14ac:dyDescent="0.2">
      <c r="A233" s="540" t="s">
        <v>1415</v>
      </c>
      <c r="B233" s="541" t="s">
        <v>1192</v>
      </c>
      <c r="C233" s="541" t="s">
        <v>1193</v>
      </c>
      <c r="D233" s="541" t="s">
        <v>1290</v>
      </c>
      <c r="E233" s="541" t="s">
        <v>1291</v>
      </c>
      <c r="F233" s="582"/>
      <c r="G233" s="582"/>
      <c r="H233" s="582"/>
      <c r="I233" s="582"/>
      <c r="J233" s="582"/>
      <c r="K233" s="582"/>
      <c r="L233" s="582"/>
      <c r="M233" s="582"/>
      <c r="N233" s="582">
        <v>8</v>
      </c>
      <c r="O233" s="582">
        <v>2376</v>
      </c>
      <c r="P233" s="546"/>
      <c r="Q233" s="583">
        <v>297</v>
      </c>
    </row>
    <row r="234" spans="1:17" ht="14.45" customHeight="1" x14ac:dyDescent="0.2">
      <c r="A234" s="540" t="s">
        <v>1415</v>
      </c>
      <c r="B234" s="541" t="s">
        <v>1192</v>
      </c>
      <c r="C234" s="541" t="s">
        <v>1193</v>
      </c>
      <c r="D234" s="541" t="s">
        <v>1292</v>
      </c>
      <c r="E234" s="541" t="s">
        <v>1293</v>
      </c>
      <c r="F234" s="582"/>
      <c r="G234" s="582"/>
      <c r="H234" s="582"/>
      <c r="I234" s="582"/>
      <c r="J234" s="582">
        <v>1</v>
      </c>
      <c r="K234" s="582">
        <v>808</v>
      </c>
      <c r="L234" s="582"/>
      <c r="M234" s="582">
        <v>808</v>
      </c>
      <c r="N234" s="582">
        <v>2</v>
      </c>
      <c r="O234" s="582">
        <v>1622</v>
      </c>
      <c r="P234" s="546"/>
      <c r="Q234" s="583">
        <v>811</v>
      </c>
    </row>
    <row r="235" spans="1:17" ht="14.45" customHeight="1" x14ac:dyDescent="0.2">
      <c r="A235" s="540" t="s">
        <v>1415</v>
      </c>
      <c r="B235" s="541" t="s">
        <v>1192</v>
      </c>
      <c r="C235" s="541" t="s">
        <v>1193</v>
      </c>
      <c r="D235" s="541" t="s">
        <v>1294</v>
      </c>
      <c r="E235" s="541" t="s">
        <v>1295</v>
      </c>
      <c r="F235" s="582">
        <v>4</v>
      </c>
      <c r="G235" s="582">
        <v>672</v>
      </c>
      <c r="H235" s="582"/>
      <c r="I235" s="582">
        <v>168</v>
      </c>
      <c r="J235" s="582">
        <v>3</v>
      </c>
      <c r="K235" s="582">
        <v>504</v>
      </c>
      <c r="L235" s="582"/>
      <c r="M235" s="582">
        <v>168</v>
      </c>
      <c r="N235" s="582">
        <v>1</v>
      </c>
      <c r="O235" s="582">
        <v>169</v>
      </c>
      <c r="P235" s="546"/>
      <c r="Q235" s="583">
        <v>169</v>
      </c>
    </row>
    <row r="236" spans="1:17" ht="14.45" customHeight="1" x14ac:dyDescent="0.2">
      <c r="A236" s="540" t="s">
        <v>1415</v>
      </c>
      <c r="B236" s="541" t="s">
        <v>1192</v>
      </c>
      <c r="C236" s="541" t="s">
        <v>1193</v>
      </c>
      <c r="D236" s="541" t="s">
        <v>1310</v>
      </c>
      <c r="E236" s="541" t="s">
        <v>1311</v>
      </c>
      <c r="F236" s="582"/>
      <c r="G236" s="582"/>
      <c r="H236" s="582"/>
      <c r="I236" s="582"/>
      <c r="J236" s="582">
        <v>1</v>
      </c>
      <c r="K236" s="582">
        <v>808</v>
      </c>
      <c r="L236" s="582"/>
      <c r="M236" s="582">
        <v>808</v>
      </c>
      <c r="N236" s="582">
        <v>2</v>
      </c>
      <c r="O236" s="582">
        <v>1622</v>
      </c>
      <c r="P236" s="546"/>
      <c r="Q236" s="583">
        <v>811</v>
      </c>
    </row>
    <row r="237" spans="1:17" ht="14.45" customHeight="1" x14ac:dyDescent="0.2">
      <c r="A237" s="540" t="s">
        <v>1415</v>
      </c>
      <c r="B237" s="541" t="s">
        <v>1192</v>
      </c>
      <c r="C237" s="541" t="s">
        <v>1193</v>
      </c>
      <c r="D237" s="541" t="s">
        <v>1312</v>
      </c>
      <c r="E237" s="541" t="s">
        <v>1313</v>
      </c>
      <c r="F237" s="582">
        <v>3</v>
      </c>
      <c r="G237" s="582">
        <v>1035</v>
      </c>
      <c r="H237" s="582"/>
      <c r="I237" s="582">
        <v>345</v>
      </c>
      <c r="J237" s="582">
        <v>3</v>
      </c>
      <c r="K237" s="582">
        <v>1050</v>
      </c>
      <c r="L237" s="582"/>
      <c r="M237" s="582">
        <v>350</v>
      </c>
      <c r="N237" s="582"/>
      <c r="O237" s="582"/>
      <c r="P237" s="546"/>
      <c r="Q237" s="583"/>
    </row>
    <row r="238" spans="1:17" ht="14.45" customHeight="1" x14ac:dyDescent="0.2">
      <c r="A238" s="540" t="s">
        <v>1415</v>
      </c>
      <c r="B238" s="541" t="s">
        <v>1192</v>
      </c>
      <c r="C238" s="541" t="s">
        <v>1193</v>
      </c>
      <c r="D238" s="541" t="s">
        <v>1324</v>
      </c>
      <c r="E238" s="541" t="s">
        <v>1325</v>
      </c>
      <c r="F238" s="582"/>
      <c r="G238" s="582"/>
      <c r="H238" s="582"/>
      <c r="I238" s="582"/>
      <c r="J238" s="582">
        <v>4</v>
      </c>
      <c r="K238" s="582">
        <v>30856</v>
      </c>
      <c r="L238" s="582"/>
      <c r="M238" s="582">
        <v>7714</v>
      </c>
      <c r="N238" s="582"/>
      <c r="O238" s="582"/>
      <c r="P238" s="546"/>
      <c r="Q238" s="583"/>
    </row>
    <row r="239" spans="1:17" ht="14.45" customHeight="1" x14ac:dyDescent="0.2">
      <c r="A239" s="540" t="s">
        <v>1415</v>
      </c>
      <c r="B239" s="541" t="s">
        <v>1338</v>
      </c>
      <c r="C239" s="541" t="s">
        <v>1193</v>
      </c>
      <c r="D239" s="541" t="s">
        <v>1343</v>
      </c>
      <c r="E239" s="541" t="s">
        <v>1344</v>
      </c>
      <c r="F239" s="582"/>
      <c r="G239" s="582"/>
      <c r="H239" s="582"/>
      <c r="I239" s="582"/>
      <c r="J239" s="582">
        <v>3</v>
      </c>
      <c r="K239" s="582">
        <v>36</v>
      </c>
      <c r="L239" s="582"/>
      <c r="M239" s="582">
        <v>12</v>
      </c>
      <c r="N239" s="582"/>
      <c r="O239" s="582"/>
      <c r="P239" s="546"/>
      <c r="Q239" s="583"/>
    </row>
    <row r="240" spans="1:17" ht="14.45" customHeight="1" x14ac:dyDescent="0.2">
      <c r="A240" s="540" t="s">
        <v>1415</v>
      </c>
      <c r="B240" s="541" t="s">
        <v>1338</v>
      </c>
      <c r="C240" s="541" t="s">
        <v>1193</v>
      </c>
      <c r="D240" s="541" t="s">
        <v>1349</v>
      </c>
      <c r="E240" s="541" t="s">
        <v>1350</v>
      </c>
      <c r="F240" s="582"/>
      <c r="G240" s="582"/>
      <c r="H240" s="582"/>
      <c r="I240" s="582"/>
      <c r="J240" s="582"/>
      <c r="K240" s="582"/>
      <c r="L240" s="582"/>
      <c r="M240" s="582"/>
      <c r="N240" s="582">
        <v>3</v>
      </c>
      <c r="O240" s="582">
        <v>1113</v>
      </c>
      <c r="P240" s="546"/>
      <c r="Q240" s="583">
        <v>371</v>
      </c>
    </row>
    <row r="241" spans="1:17" ht="14.45" customHeight="1" x14ac:dyDescent="0.2">
      <c r="A241" s="540" t="s">
        <v>1415</v>
      </c>
      <c r="B241" s="541" t="s">
        <v>1338</v>
      </c>
      <c r="C241" s="541" t="s">
        <v>1193</v>
      </c>
      <c r="D241" s="541" t="s">
        <v>1355</v>
      </c>
      <c r="E241" s="541" t="s">
        <v>1356</v>
      </c>
      <c r="F241" s="582"/>
      <c r="G241" s="582"/>
      <c r="H241" s="582"/>
      <c r="I241" s="582"/>
      <c r="J241" s="582"/>
      <c r="K241" s="582"/>
      <c r="L241" s="582"/>
      <c r="M241" s="582"/>
      <c r="N241" s="582">
        <v>2</v>
      </c>
      <c r="O241" s="582">
        <v>2296</v>
      </c>
      <c r="P241" s="546"/>
      <c r="Q241" s="583">
        <v>1148</v>
      </c>
    </row>
    <row r="242" spans="1:17" ht="14.45" customHeight="1" x14ac:dyDescent="0.2">
      <c r="A242" s="540" t="s">
        <v>1415</v>
      </c>
      <c r="B242" s="541" t="s">
        <v>1338</v>
      </c>
      <c r="C242" s="541" t="s">
        <v>1193</v>
      </c>
      <c r="D242" s="541" t="s">
        <v>1361</v>
      </c>
      <c r="E242" s="541" t="s">
        <v>1362</v>
      </c>
      <c r="F242" s="582"/>
      <c r="G242" s="582"/>
      <c r="H242" s="582"/>
      <c r="I242" s="582"/>
      <c r="J242" s="582"/>
      <c r="K242" s="582"/>
      <c r="L242" s="582"/>
      <c r="M242" s="582"/>
      <c r="N242" s="582">
        <v>1</v>
      </c>
      <c r="O242" s="582">
        <v>8887</v>
      </c>
      <c r="P242" s="546"/>
      <c r="Q242" s="583">
        <v>8887</v>
      </c>
    </row>
    <row r="243" spans="1:17" ht="14.45" customHeight="1" x14ac:dyDescent="0.2">
      <c r="A243" s="540" t="s">
        <v>1415</v>
      </c>
      <c r="B243" s="541" t="s">
        <v>1338</v>
      </c>
      <c r="C243" s="541" t="s">
        <v>1193</v>
      </c>
      <c r="D243" s="541" t="s">
        <v>1365</v>
      </c>
      <c r="E243" s="541" t="s">
        <v>1366</v>
      </c>
      <c r="F243" s="582"/>
      <c r="G243" s="582"/>
      <c r="H243" s="582"/>
      <c r="I243" s="582"/>
      <c r="J243" s="582"/>
      <c r="K243" s="582"/>
      <c r="L243" s="582"/>
      <c r="M243" s="582"/>
      <c r="N243" s="582">
        <v>6</v>
      </c>
      <c r="O243" s="582">
        <v>10020</v>
      </c>
      <c r="P243" s="546"/>
      <c r="Q243" s="583">
        <v>1670</v>
      </c>
    </row>
    <row r="244" spans="1:17" ht="14.45" customHeight="1" x14ac:dyDescent="0.2">
      <c r="A244" s="540" t="s">
        <v>1416</v>
      </c>
      <c r="B244" s="541" t="s">
        <v>1192</v>
      </c>
      <c r="C244" s="541" t="s">
        <v>1193</v>
      </c>
      <c r="D244" s="541" t="s">
        <v>1196</v>
      </c>
      <c r="E244" s="541" t="s">
        <v>1197</v>
      </c>
      <c r="F244" s="582"/>
      <c r="G244" s="582"/>
      <c r="H244" s="582"/>
      <c r="I244" s="582"/>
      <c r="J244" s="582">
        <v>1</v>
      </c>
      <c r="K244" s="582">
        <v>1488</v>
      </c>
      <c r="L244" s="582"/>
      <c r="M244" s="582">
        <v>1488</v>
      </c>
      <c r="N244" s="582">
        <v>2</v>
      </c>
      <c r="O244" s="582">
        <v>2986</v>
      </c>
      <c r="P244" s="546"/>
      <c r="Q244" s="583">
        <v>1493</v>
      </c>
    </row>
    <row r="245" spans="1:17" ht="14.45" customHeight="1" x14ac:dyDescent="0.2">
      <c r="A245" s="540" t="s">
        <v>1416</v>
      </c>
      <c r="B245" s="541" t="s">
        <v>1192</v>
      </c>
      <c r="C245" s="541" t="s">
        <v>1193</v>
      </c>
      <c r="D245" s="541" t="s">
        <v>1206</v>
      </c>
      <c r="E245" s="541" t="s">
        <v>1207</v>
      </c>
      <c r="F245" s="582"/>
      <c r="G245" s="582"/>
      <c r="H245" s="582"/>
      <c r="I245" s="582"/>
      <c r="J245" s="582"/>
      <c r="K245" s="582"/>
      <c r="L245" s="582"/>
      <c r="M245" s="582"/>
      <c r="N245" s="582">
        <v>2</v>
      </c>
      <c r="O245" s="582">
        <v>1728</v>
      </c>
      <c r="P245" s="546"/>
      <c r="Q245" s="583">
        <v>864</v>
      </c>
    </row>
    <row r="246" spans="1:17" ht="14.45" customHeight="1" x14ac:dyDescent="0.2">
      <c r="A246" s="540" t="s">
        <v>1416</v>
      </c>
      <c r="B246" s="541" t="s">
        <v>1192</v>
      </c>
      <c r="C246" s="541" t="s">
        <v>1193</v>
      </c>
      <c r="D246" s="541" t="s">
        <v>1208</v>
      </c>
      <c r="E246" s="541" t="s">
        <v>1209</v>
      </c>
      <c r="F246" s="582"/>
      <c r="G246" s="582"/>
      <c r="H246" s="582"/>
      <c r="I246" s="582"/>
      <c r="J246" s="582"/>
      <c r="K246" s="582"/>
      <c r="L246" s="582"/>
      <c r="M246" s="582"/>
      <c r="N246" s="582">
        <v>1</v>
      </c>
      <c r="O246" s="582">
        <v>811</v>
      </c>
      <c r="P246" s="546"/>
      <c r="Q246" s="583">
        <v>811</v>
      </c>
    </row>
    <row r="247" spans="1:17" ht="14.45" customHeight="1" x14ac:dyDescent="0.2">
      <c r="A247" s="540" t="s">
        <v>1416</v>
      </c>
      <c r="B247" s="541" t="s">
        <v>1192</v>
      </c>
      <c r="C247" s="541" t="s">
        <v>1193</v>
      </c>
      <c r="D247" s="541" t="s">
        <v>1210</v>
      </c>
      <c r="E247" s="541" t="s">
        <v>1211</v>
      </c>
      <c r="F247" s="582"/>
      <c r="G247" s="582"/>
      <c r="H247" s="582"/>
      <c r="I247" s="582"/>
      <c r="J247" s="582"/>
      <c r="K247" s="582"/>
      <c r="L247" s="582"/>
      <c r="M247" s="582"/>
      <c r="N247" s="582">
        <v>1</v>
      </c>
      <c r="O247" s="582">
        <v>811</v>
      </c>
      <c r="P247" s="546"/>
      <c r="Q247" s="583">
        <v>811</v>
      </c>
    </row>
    <row r="248" spans="1:17" ht="14.45" customHeight="1" x14ac:dyDescent="0.2">
      <c r="A248" s="540" t="s">
        <v>1416</v>
      </c>
      <c r="B248" s="541" t="s">
        <v>1192</v>
      </c>
      <c r="C248" s="541" t="s">
        <v>1193</v>
      </c>
      <c r="D248" s="541" t="s">
        <v>1212</v>
      </c>
      <c r="E248" s="541" t="s">
        <v>1213</v>
      </c>
      <c r="F248" s="582"/>
      <c r="G248" s="582"/>
      <c r="H248" s="582"/>
      <c r="I248" s="582"/>
      <c r="J248" s="582"/>
      <c r="K248" s="582"/>
      <c r="L248" s="582"/>
      <c r="M248" s="582"/>
      <c r="N248" s="582">
        <v>2</v>
      </c>
      <c r="O248" s="582">
        <v>338</v>
      </c>
      <c r="P248" s="546"/>
      <c r="Q248" s="583">
        <v>169</v>
      </c>
    </row>
    <row r="249" spans="1:17" ht="14.45" customHeight="1" x14ac:dyDescent="0.2">
      <c r="A249" s="540" t="s">
        <v>1416</v>
      </c>
      <c r="B249" s="541" t="s">
        <v>1192</v>
      </c>
      <c r="C249" s="541" t="s">
        <v>1193</v>
      </c>
      <c r="D249" s="541" t="s">
        <v>1214</v>
      </c>
      <c r="E249" s="541" t="s">
        <v>1215</v>
      </c>
      <c r="F249" s="582"/>
      <c r="G249" s="582"/>
      <c r="H249" s="582"/>
      <c r="I249" s="582"/>
      <c r="J249" s="582"/>
      <c r="K249" s="582"/>
      <c r="L249" s="582"/>
      <c r="M249" s="582"/>
      <c r="N249" s="582">
        <v>4</v>
      </c>
      <c r="O249" s="582">
        <v>704</v>
      </c>
      <c r="P249" s="546"/>
      <c r="Q249" s="583">
        <v>176</v>
      </c>
    </row>
    <row r="250" spans="1:17" ht="14.45" customHeight="1" x14ac:dyDescent="0.2">
      <c r="A250" s="540" t="s">
        <v>1416</v>
      </c>
      <c r="B250" s="541" t="s">
        <v>1192</v>
      </c>
      <c r="C250" s="541" t="s">
        <v>1193</v>
      </c>
      <c r="D250" s="541" t="s">
        <v>1224</v>
      </c>
      <c r="E250" s="541" t="s">
        <v>1225</v>
      </c>
      <c r="F250" s="582"/>
      <c r="G250" s="582"/>
      <c r="H250" s="582"/>
      <c r="I250" s="582"/>
      <c r="J250" s="582"/>
      <c r="K250" s="582"/>
      <c r="L250" s="582"/>
      <c r="M250" s="582"/>
      <c r="N250" s="582">
        <v>1</v>
      </c>
      <c r="O250" s="582">
        <v>555</v>
      </c>
      <c r="P250" s="546"/>
      <c r="Q250" s="583">
        <v>555</v>
      </c>
    </row>
    <row r="251" spans="1:17" ht="14.45" customHeight="1" x14ac:dyDescent="0.2">
      <c r="A251" s="540" t="s">
        <v>1416</v>
      </c>
      <c r="B251" s="541" t="s">
        <v>1192</v>
      </c>
      <c r="C251" s="541" t="s">
        <v>1193</v>
      </c>
      <c r="D251" s="541" t="s">
        <v>1236</v>
      </c>
      <c r="E251" s="541" t="s">
        <v>1237</v>
      </c>
      <c r="F251" s="582"/>
      <c r="G251" s="582"/>
      <c r="H251" s="582"/>
      <c r="I251" s="582"/>
      <c r="J251" s="582"/>
      <c r="K251" s="582"/>
      <c r="L251" s="582"/>
      <c r="M251" s="582"/>
      <c r="N251" s="582">
        <v>1</v>
      </c>
      <c r="O251" s="582">
        <v>357</v>
      </c>
      <c r="P251" s="546"/>
      <c r="Q251" s="583">
        <v>357</v>
      </c>
    </row>
    <row r="252" spans="1:17" ht="14.45" customHeight="1" x14ac:dyDescent="0.2">
      <c r="A252" s="540" t="s">
        <v>1416</v>
      </c>
      <c r="B252" s="541" t="s">
        <v>1192</v>
      </c>
      <c r="C252" s="541" t="s">
        <v>1193</v>
      </c>
      <c r="D252" s="541" t="s">
        <v>1242</v>
      </c>
      <c r="E252" s="541" t="s">
        <v>1243</v>
      </c>
      <c r="F252" s="582"/>
      <c r="G252" s="582"/>
      <c r="H252" s="582"/>
      <c r="I252" s="582"/>
      <c r="J252" s="582"/>
      <c r="K252" s="582"/>
      <c r="L252" s="582"/>
      <c r="M252" s="582"/>
      <c r="N252" s="582">
        <v>1</v>
      </c>
      <c r="O252" s="582">
        <v>158</v>
      </c>
      <c r="P252" s="546"/>
      <c r="Q252" s="583">
        <v>158</v>
      </c>
    </row>
    <row r="253" spans="1:17" ht="14.45" customHeight="1" x14ac:dyDescent="0.2">
      <c r="A253" s="540" t="s">
        <v>1416</v>
      </c>
      <c r="B253" s="541" t="s">
        <v>1192</v>
      </c>
      <c r="C253" s="541" t="s">
        <v>1193</v>
      </c>
      <c r="D253" s="541" t="s">
        <v>1246</v>
      </c>
      <c r="E253" s="541" t="s">
        <v>1247</v>
      </c>
      <c r="F253" s="582"/>
      <c r="G253" s="582"/>
      <c r="H253" s="582"/>
      <c r="I253" s="582"/>
      <c r="J253" s="582"/>
      <c r="K253" s="582"/>
      <c r="L253" s="582"/>
      <c r="M253" s="582"/>
      <c r="N253" s="582">
        <v>1</v>
      </c>
      <c r="O253" s="582">
        <v>112</v>
      </c>
      <c r="P253" s="546"/>
      <c r="Q253" s="583">
        <v>112</v>
      </c>
    </row>
    <row r="254" spans="1:17" ht="14.45" customHeight="1" x14ac:dyDescent="0.2">
      <c r="A254" s="540" t="s">
        <v>1416</v>
      </c>
      <c r="B254" s="541" t="s">
        <v>1192</v>
      </c>
      <c r="C254" s="541" t="s">
        <v>1193</v>
      </c>
      <c r="D254" s="541" t="s">
        <v>1254</v>
      </c>
      <c r="E254" s="541" t="s">
        <v>1255</v>
      </c>
      <c r="F254" s="582"/>
      <c r="G254" s="582"/>
      <c r="H254" s="582"/>
      <c r="I254" s="582"/>
      <c r="J254" s="582"/>
      <c r="K254" s="582"/>
      <c r="L254" s="582"/>
      <c r="M254" s="582"/>
      <c r="N254" s="582">
        <v>20</v>
      </c>
      <c r="O254" s="582">
        <v>7080</v>
      </c>
      <c r="P254" s="546"/>
      <c r="Q254" s="583">
        <v>354</v>
      </c>
    </row>
    <row r="255" spans="1:17" ht="14.45" customHeight="1" x14ac:dyDescent="0.2">
      <c r="A255" s="540" t="s">
        <v>1416</v>
      </c>
      <c r="B255" s="541" t="s">
        <v>1192</v>
      </c>
      <c r="C255" s="541" t="s">
        <v>1193</v>
      </c>
      <c r="D255" s="541" t="s">
        <v>1262</v>
      </c>
      <c r="E255" s="541" t="s">
        <v>1263</v>
      </c>
      <c r="F255" s="582"/>
      <c r="G255" s="582"/>
      <c r="H255" s="582"/>
      <c r="I255" s="582"/>
      <c r="J255" s="582"/>
      <c r="K255" s="582"/>
      <c r="L255" s="582"/>
      <c r="M255" s="582"/>
      <c r="N255" s="582">
        <v>1</v>
      </c>
      <c r="O255" s="582">
        <v>217</v>
      </c>
      <c r="P255" s="546"/>
      <c r="Q255" s="583">
        <v>217</v>
      </c>
    </row>
    <row r="256" spans="1:17" ht="14.45" customHeight="1" x14ac:dyDescent="0.2">
      <c r="A256" s="540" t="s">
        <v>1416</v>
      </c>
      <c r="B256" s="541" t="s">
        <v>1192</v>
      </c>
      <c r="C256" s="541" t="s">
        <v>1193</v>
      </c>
      <c r="D256" s="541" t="s">
        <v>1264</v>
      </c>
      <c r="E256" s="541" t="s">
        <v>1265</v>
      </c>
      <c r="F256" s="582"/>
      <c r="G256" s="582"/>
      <c r="H256" s="582"/>
      <c r="I256" s="582"/>
      <c r="J256" s="582"/>
      <c r="K256" s="582"/>
      <c r="L256" s="582"/>
      <c r="M256" s="582"/>
      <c r="N256" s="582">
        <v>1</v>
      </c>
      <c r="O256" s="582">
        <v>42</v>
      </c>
      <c r="P256" s="546"/>
      <c r="Q256" s="583">
        <v>42</v>
      </c>
    </row>
    <row r="257" spans="1:17" ht="14.45" customHeight="1" x14ac:dyDescent="0.2">
      <c r="A257" s="540" t="s">
        <v>1416</v>
      </c>
      <c r="B257" s="541" t="s">
        <v>1192</v>
      </c>
      <c r="C257" s="541" t="s">
        <v>1193</v>
      </c>
      <c r="D257" s="541" t="s">
        <v>1268</v>
      </c>
      <c r="E257" s="541" t="s">
        <v>1269</v>
      </c>
      <c r="F257" s="582"/>
      <c r="G257" s="582"/>
      <c r="H257" s="582"/>
      <c r="I257" s="582"/>
      <c r="J257" s="582"/>
      <c r="K257" s="582"/>
      <c r="L257" s="582"/>
      <c r="M257" s="582"/>
      <c r="N257" s="582">
        <v>5</v>
      </c>
      <c r="O257" s="582">
        <v>860</v>
      </c>
      <c r="P257" s="546"/>
      <c r="Q257" s="583">
        <v>172</v>
      </c>
    </row>
    <row r="258" spans="1:17" ht="14.45" customHeight="1" x14ac:dyDescent="0.2">
      <c r="A258" s="540" t="s">
        <v>1416</v>
      </c>
      <c r="B258" s="541" t="s">
        <v>1192</v>
      </c>
      <c r="C258" s="541" t="s">
        <v>1193</v>
      </c>
      <c r="D258" s="541" t="s">
        <v>1272</v>
      </c>
      <c r="E258" s="541" t="s">
        <v>1273</v>
      </c>
      <c r="F258" s="582"/>
      <c r="G258" s="582"/>
      <c r="H258" s="582"/>
      <c r="I258" s="582"/>
      <c r="J258" s="582"/>
      <c r="K258" s="582"/>
      <c r="L258" s="582"/>
      <c r="M258" s="582"/>
      <c r="N258" s="582">
        <v>1</v>
      </c>
      <c r="O258" s="582">
        <v>696</v>
      </c>
      <c r="P258" s="546"/>
      <c r="Q258" s="583">
        <v>696</v>
      </c>
    </row>
    <row r="259" spans="1:17" ht="14.45" customHeight="1" x14ac:dyDescent="0.2">
      <c r="A259" s="540" t="s">
        <v>1416</v>
      </c>
      <c r="B259" s="541" t="s">
        <v>1192</v>
      </c>
      <c r="C259" s="541" t="s">
        <v>1193</v>
      </c>
      <c r="D259" s="541" t="s">
        <v>1274</v>
      </c>
      <c r="E259" s="541" t="s">
        <v>1275</v>
      </c>
      <c r="F259" s="582"/>
      <c r="G259" s="582"/>
      <c r="H259" s="582"/>
      <c r="I259" s="582"/>
      <c r="J259" s="582"/>
      <c r="K259" s="582"/>
      <c r="L259" s="582"/>
      <c r="M259" s="582"/>
      <c r="N259" s="582">
        <v>3</v>
      </c>
      <c r="O259" s="582">
        <v>1062</v>
      </c>
      <c r="P259" s="546"/>
      <c r="Q259" s="583">
        <v>354</v>
      </c>
    </row>
    <row r="260" spans="1:17" ht="14.45" customHeight="1" x14ac:dyDescent="0.2">
      <c r="A260" s="540" t="s">
        <v>1416</v>
      </c>
      <c r="B260" s="541" t="s">
        <v>1192</v>
      </c>
      <c r="C260" s="541" t="s">
        <v>1193</v>
      </c>
      <c r="D260" s="541" t="s">
        <v>1276</v>
      </c>
      <c r="E260" s="541" t="s">
        <v>1277</v>
      </c>
      <c r="F260" s="582"/>
      <c r="G260" s="582"/>
      <c r="H260" s="582"/>
      <c r="I260" s="582"/>
      <c r="J260" s="582"/>
      <c r="K260" s="582"/>
      <c r="L260" s="582"/>
      <c r="M260" s="582"/>
      <c r="N260" s="582">
        <v>4</v>
      </c>
      <c r="O260" s="582">
        <v>700</v>
      </c>
      <c r="P260" s="546"/>
      <c r="Q260" s="583">
        <v>175</v>
      </c>
    </row>
    <row r="261" spans="1:17" ht="14.45" customHeight="1" x14ac:dyDescent="0.2">
      <c r="A261" s="540" t="s">
        <v>1416</v>
      </c>
      <c r="B261" s="541" t="s">
        <v>1192</v>
      </c>
      <c r="C261" s="541" t="s">
        <v>1193</v>
      </c>
      <c r="D261" s="541" t="s">
        <v>1288</v>
      </c>
      <c r="E261" s="541" t="s">
        <v>1289</v>
      </c>
      <c r="F261" s="582"/>
      <c r="G261" s="582"/>
      <c r="H261" s="582"/>
      <c r="I261" s="582"/>
      <c r="J261" s="582"/>
      <c r="K261" s="582"/>
      <c r="L261" s="582"/>
      <c r="M261" s="582"/>
      <c r="N261" s="582">
        <v>1</v>
      </c>
      <c r="O261" s="582">
        <v>482</v>
      </c>
      <c r="P261" s="546"/>
      <c r="Q261" s="583">
        <v>482</v>
      </c>
    </row>
    <row r="262" spans="1:17" ht="14.45" customHeight="1" x14ac:dyDescent="0.2">
      <c r="A262" s="540" t="s">
        <v>1416</v>
      </c>
      <c r="B262" s="541" t="s">
        <v>1192</v>
      </c>
      <c r="C262" s="541" t="s">
        <v>1193</v>
      </c>
      <c r="D262" s="541" t="s">
        <v>1292</v>
      </c>
      <c r="E262" s="541" t="s">
        <v>1293</v>
      </c>
      <c r="F262" s="582"/>
      <c r="G262" s="582"/>
      <c r="H262" s="582"/>
      <c r="I262" s="582"/>
      <c r="J262" s="582"/>
      <c r="K262" s="582"/>
      <c r="L262" s="582"/>
      <c r="M262" s="582"/>
      <c r="N262" s="582">
        <v>1</v>
      </c>
      <c r="O262" s="582">
        <v>811</v>
      </c>
      <c r="P262" s="546"/>
      <c r="Q262" s="583">
        <v>811</v>
      </c>
    </row>
    <row r="263" spans="1:17" ht="14.45" customHeight="1" x14ac:dyDescent="0.2">
      <c r="A263" s="540" t="s">
        <v>1416</v>
      </c>
      <c r="B263" s="541" t="s">
        <v>1192</v>
      </c>
      <c r="C263" s="541" t="s">
        <v>1193</v>
      </c>
      <c r="D263" s="541" t="s">
        <v>1294</v>
      </c>
      <c r="E263" s="541" t="s">
        <v>1295</v>
      </c>
      <c r="F263" s="582"/>
      <c r="G263" s="582"/>
      <c r="H263" s="582"/>
      <c r="I263" s="582"/>
      <c r="J263" s="582"/>
      <c r="K263" s="582"/>
      <c r="L263" s="582"/>
      <c r="M263" s="582"/>
      <c r="N263" s="582">
        <v>4</v>
      </c>
      <c r="O263" s="582">
        <v>676</v>
      </c>
      <c r="P263" s="546"/>
      <c r="Q263" s="583">
        <v>169</v>
      </c>
    </row>
    <row r="264" spans="1:17" ht="14.45" customHeight="1" x14ac:dyDescent="0.2">
      <c r="A264" s="540" t="s">
        <v>1416</v>
      </c>
      <c r="B264" s="541" t="s">
        <v>1192</v>
      </c>
      <c r="C264" s="541" t="s">
        <v>1193</v>
      </c>
      <c r="D264" s="541" t="s">
        <v>1310</v>
      </c>
      <c r="E264" s="541" t="s">
        <v>1311</v>
      </c>
      <c r="F264" s="582"/>
      <c r="G264" s="582"/>
      <c r="H264" s="582"/>
      <c r="I264" s="582"/>
      <c r="J264" s="582"/>
      <c r="K264" s="582"/>
      <c r="L264" s="582"/>
      <c r="M264" s="582"/>
      <c r="N264" s="582">
        <v>1</v>
      </c>
      <c r="O264" s="582">
        <v>811</v>
      </c>
      <c r="P264" s="546"/>
      <c r="Q264" s="583">
        <v>811</v>
      </c>
    </row>
    <row r="265" spans="1:17" ht="14.45" customHeight="1" x14ac:dyDescent="0.2">
      <c r="A265" s="540" t="s">
        <v>1416</v>
      </c>
      <c r="B265" s="541" t="s">
        <v>1192</v>
      </c>
      <c r="C265" s="541" t="s">
        <v>1193</v>
      </c>
      <c r="D265" s="541" t="s">
        <v>1334</v>
      </c>
      <c r="E265" s="541" t="s">
        <v>1335</v>
      </c>
      <c r="F265" s="582"/>
      <c r="G265" s="582"/>
      <c r="H265" s="582"/>
      <c r="I265" s="582"/>
      <c r="J265" s="582"/>
      <c r="K265" s="582"/>
      <c r="L265" s="582"/>
      <c r="M265" s="582"/>
      <c r="N265" s="582">
        <v>1</v>
      </c>
      <c r="O265" s="582">
        <v>469</v>
      </c>
      <c r="P265" s="546"/>
      <c r="Q265" s="583">
        <v>469</v>
      </c>
    </row>
    <row r="266" spans="1:17" ht="14.45" customHeight="1" x14ac:dyDescent="0.2">
      <c r="A266" s="540" t="s">
        <v>1416</v>
      </c>
      <c r="B266" s="541" t="s">
        <v>1338</v>
      </c>
      <c r="C266" s="541" t="s">
        <v>1193</v>
      </c>
      <c r="D266" s="541" t="s">
        <v>1349</v>
      </c>
      <c r="E266" s="541" t="s">
        <v>1350</v>
      </c>
      <c r="F266" s="582"/>
      <c r="G266" s="582"/>
      <c r="H266" s="582"/>
      <c r="I266" s="582"/>
      <c r="J266" s="582"/>
      <c r="K266" s="582"/>
      <c r="L266" s="582"/>
      <c r="M266" s="582"/>
      <c r="N266" s="582">
        <v>2</v>
      </c>
      <c r="O266" s="582">
        <v>742</v>
      </c>
      <c r="P266" s="546"/>
      <c r="Q266" s="583">
        <v>371</v>
      </c>
    </row>
    <row r="267" spans="1:17" ht="14.45" customHeight="1" x14ac:dyDescent="0.2">
      <c r="A267" s="540" t="s">
        <v>1416</v>
      </c>
      <c r="B267" s="541" t="s">
        <v>1338</v>
      </c>
      <c r="C267" s="541" t="s">
        <v>1193</v>
      </c>
      <c r="D267" s="541" t="s">
        <v>1355</v>
      </c>
      <c r="E267" s="541" t="s">
        <v>1356</v>
      </c>
      <c r="F267" s="582"/>
      <c r="G267" s="582"/>
      <c r="H267" s="582"/>
      <c r="I267" s="582"/>
      <c r="J267" s="582"/>
      <c r="K267" s="582"/>
      <c r="L267" s="582"/>
      <c r="M267" s="582"/>
      <c r="N267" s="582">
        <v>2</v>
      </c>
      <c r="O267" s="582">
        <v>2296</v>
      </c>
      <c r="P267" s="546"/>
      <c r="Q267" s="583">
        <v>1148</v>
      </c>
    </row>
    <row r="268" spans="1:17" ht="14.45" customHeight="1" x14ac:dyDescent="0.2">
      <c r="A268" s="540" t="s">
        <v>1416</v>
      </c>
      <c r="B268" s="541" t="s">
        <v>1338</v>
      </c>
      <c r="C268" s="541" t="s">
        <v>1193</v>
      </c>
      <c r="D268" s="541" t="s">
        <v>1365</v>
      </c>
      <c r="E268" s="541" t="s">
        <v>1366</v>
      </c>
      <c r="F268" s="582"/>
      <c r="G268" s="582"/>
      <c r="H268" s="582"/>
      <c r="I268" s="582"/>
      <c r="J268" s="582"/>
      <c r="K268" s="582"/>
      <c r="L268" s="582"/>
      <c r="M268" s="582"/>
      <c r="N268" s="582">
        <v>7</v>
      </c>
      <c r="O268" s="582">
        <v>11690</v>
      </c>
      <c r="P268" s="546"/>
      <c r="Q268" s="583">
        <v>1670</v>
      </c>
    </row>
    <row r="269" spans="1:17" ht="14.45" customHeight="1" x14ac:dyDescent="0.2">
      <c r="A269" s="540" t="s">
        <v>1416</v>
      </c>
      <c r="B269" s="541" t="s">
        <v>1338</v>
      </c>
      <c r="C269" s="541" t="s">
        <v>1193</v>
      </c>
      <c r="D269" s="541" t="s">
        <v>1367</v>
      </c>
      <c r="E269" s="541" t="s">
        <v>1368</v>
      </c>
      <c r="F269" s="582"/>
      <c r="G269" s="582"/>
      <c r="H269" s="582"/>
      <c r="I269" s="582"/>
      <c r="J269" s="582"/>
      <c r="K269" s="582"/>
      <c r="L269" s="582"/>
      <c r="M269" s="582"/>
      <c r="N269" s="582">
        <v>1</v>
      </c>
      <c r="O269" s="582">
        <v>3877</v>
      </c>
      <c r="P269" s="546"/>
      <c r="Q269" s="583">
        <v>3877</v>
      </c>
    </row>
    <row r="270" spans="1:17" ht="14.45" customHeight="1" x14ac:dyDescent="0.2">
      <c r="A270" s="540" t="s">
        <v>1417</v>
      </c>
      <c r="B270" s="541" t="s">
        <v>1192</v>
      </c>
      <c r="C270" s="541" t="s">
        <v>1193</v>
      </c>
      <c r="D270" s="541" t="s">
        <v>1198</v>
      </c>
      <c r="E270" s="541" t="s">
        <v>1199</v>
      </c>
      <c r="F270" s="582">
        <v>1</v>
      </c>
      <c r="G270" s="582">
        <v>3927</v>
      </c>
      <c r="H270" s="582"/>
      <c r="I270" s="582">
        <v>3927</v>
      </c>
      <c r="J270" s="582"/>
      <c r="K270" s="582"/>
      <c r="L270" s="582"/>
      <c r="M270" s="582"/>
      <c r="N270" s="582"/>
      <c r="O270" s="582"/>
      <c r="P270" s="546"/>
      <c r="Q270" s="583"/>
    </row>
    <row r="271" spans="1:17" ht="14.45" customHeight="1" x14ac:dyDescent="0.2">
      <c r="A271" s="540" t="s">
        <v>1417</v>
      </c>
      <c r="B271" s="541" t="s">
        <v>1192</v>
      </c>
      <c r="C271" s="541" t="s">
        <v>1193</v>
      </c>
      <c r="D271" s="541" t="s">
        <v>1206</v>
      </c>
      <c r="E271" s="541" t="s">
        <v>1207</v>
      </c>
      <c r="F271" s="582">
        <v>1</v>
      </c>
      <c r="G271" s="582">
        <v>846</v>
      </c>
      <c r="H271" s="582"/>
      <c r="I271" s="582">
        <v>846</v>
      </c>
      <c r="J271" s="582">
        <v>3</v>
      </c>
      <c r="K271" s="582">
        <v>2547</v>
      </c>
      <c r="L271" s="582"/>
      <c r="M271" s="582">
        <v>849</v>
      </c>
      <c r="N271" s="582"/>
      <c r="O271" s="582"/>
      <c r="P271" s="546"/>
      <c r="Q271" s="583"/>
    </row>
    <row r="272" spans="1:17" ht="14.45" customHeight="1" x14ac:dyDescent="0.2">
      <c r="A272" s="540" t="s">
        <v>1417</v>
      </c>
      <c r="B272" s="541" t="s">
        <v>1192</v>
      </c>
      <c r="C272" s="541" t="s">
        <v>1193</v>
      </c>
      <c r="D272" s="541" t="s">
        <v>1208</v>
      </c>
      <c r="E272" s="541" t="s">
        <v>1209</v>
      </c>
      <c r="F272" s="582"/>
      <c r="G272" s="582"/>
      <c r="H272" s="582"/>
      <c r="I272" s="582"/>
      <c r="J272" s="582"/>
      <c r="K272" s="582"/>
      <c r="L272" s="582"/>
      <c r="M272" s="582"/>
      <c r="N272" s="582">
        <v>2</v>
      </c>
      <c r="O272" s="582">
        <v>1622</v>
      </c>
      <c r="P272" s="546"/>
      <c r="Q272" s="583">
        <v>811</v>
      </c>
    </row>
    <row r="273" spans="1:17" ht="14.45" customHeight="1" x14ac:dyDescent="0.2">
      <c r="A273" s="540" t="s">
        <v>1417</v>
      </c>
      <c r="B273" s="541" t="s">
        <v>1192</v>
      </c>
      <c r="C273" s="541" t="s">
        <v>1193</v>
      </c>
      <c r="D273" s="541" t="s">
        <v>1210</v>
      </c>
      <c r="E273" s="541" t="s">
        <v>1211</v>
      </c>
      <c r="F273" s="582"/>
      <c r="G273" s="582"/>
      <c r="H273" s="582"/>
      <c r="I273" s="582"/>
      <c r="J273" s="582"/>
      <c r="K273" s="582"/>
      <c r="L273" s="582"/>
      <c r="M273" s="582"/>
      <c r="N273" s="582">
        <v>2</v>
      </c>
      <c r="O273" s="582">
        <v>1622</v>
      </c>
      <c r="P273" s="546"/>
      <c r="Q273" s="583">
        <v>811</v>
      </c>
    </row>
    <row r="274" spans="1:17" ht="14.45" customHeight="1" x14ac:dyDescent="0.2">
      <c r="A274" s="540" t="s">
        <v>1417</v>
      </c>
      <c r="B274" s="541" t="s">
        <v>1192</v>
      </c>
      <c r="C274" s="541" t="s">
        <v>1193</v>
      </c>
      <c r="D274" s="541" t="s">
        <v>1212</v>
      </c>
      <c r="E274" s="541" t="s">
        <v>1213</v>
      </c>
      <c r="F274" s="582">
        <v>6</v>
      </c>
      <c r="G274" s="582">
        <v>1008</v>
      </c>
      <c r="H274" s="582"/>
      <c r="I274" s="582">
        <v>168</v>
      </c>
      <c r="J274" s="582">
        <v>8</v>
      </c>
      <c r="K274" s="582">
        <v>1344</v>
      </c>
      <c r="L274" s="582"/>
      <c r="M274" s="582">
        <v>168</v>
      </c>
      <c r="N274" s="582">
        <v>4</v>
      </c>
      <c r="O274" s="582">
        <v>676</v>
      </c>
      <c r="P274" s="546"/>
      <c r="Q274" s="583">
        <v>169</v>
      </c>
    </row>
    <row r="275" spans="1:17" ht="14.45" customHeight="1" x14ac:dyDescent="0.2">
      <c r="A275" s="540" t="s">
        <v>1417</v>
      </c>
      <c r="B275" s="541" t="s">
        <v>1192</v>
      </c>
      <c r="C275" s="541" t="s">
        <v>1193</v>
      </c>
      <c r="D275" s="541" t="s">
        <v>1214</v>
      </c>
      <c r="E275" s="541" t="s">
        <v>1215</v>
      </c>
      <c r="F275" s="582">
        <v>5</v>
      </c>
      <c r="G275" s="582">
        <v>875</v>
      </c>
      <c r="H275" s="582"/>
      <c r="I275" s="582">
        <v>175</v>
      </c>
      <c r="J275" s="582">
        <v>7</v>
      </c>
      <c r="K275" s="582">
        <v>1225</v>
      </c>
      <c r="L275" s="582"/>
      <c r="M275" s="582">
        <v>175</v>
      </c>
      <c r="N275" s="582">
        <v>3</v>
      </c>
      <c r="O275" s="582">
        <v>528</v>
      </c>
      <c r="P275" s="546"/>
      <c r="Q275" s="583">
        <v>176</v>
      </c>
    </row>
    <row r="276" spans="1:17" ht="14.45" customHeight="1" x14ac:dyDescent="0.2">
      <c r="A276" s="540" t="s">
        <v>1417</v>
      </c>
      <c r="B276" s="541" t="s">
        <v>1192</v>
      </c>
      <c r="C276" s="541" t="s">
        <v>1193</v>
      </c>
      <c r="D276" s="541" t="s">
        <v>1216</v>
      </c>
      <c r="E276" s="541" t="s">
        <v>1217</v>
      </c>
      <c r="F276" s="582"/>
      <c r="G276" s="582"/>
      <c r="H276" s="582"/>
      <c r="I276" s="582"/>
      <c r="J276" s="582">
        <v>1</v>
      </c>
      <c r="K276" s="582">
        <v>354</v>
      </c>
      <c r="L276" s="582"/>
      <c r="M276" s="582">
        <v>354</v>
      </c>
      <c r="N276" s="582">
        <v>1</v>
      </c>
      <c r="O276" s="582">
        <v>356</v>
      </c>
      <c r="P276" s="546"/>
      <c r="Q276" s="583">
        <v>356</v>
      </c>
    </row>
    <row r="277" spans="1:17" ht="14.45" customHeight="1" x14ac:dyDescent="0.2">
      <c r="A277" s="540" t="s">
        <v>1417</v>
      </c>
      <c r="B277" s="541" t="s">
        <v>1192</v>
      </c>
      <c r="C277" s="541" t="s">
        <v>1193</v>
      </c>
      <c r="D277" s="541" t="s">
        <v>1224</v>
      </c>
      <c r="E277" s="541" t="s">
        <v>1225</v>
      </c>
      <c r="F277" s="582"/>
      <c r="G277" s="582"/>
      <c r="H277" s="582"/>
      <c r="I277" s="582"/>
      <c r="J277" s="582">
        <v>1</v>
      </c>
      <c r="K277" s="582">
        <v>552</v>
      </c>
      <c r="L277" s="582"/>
      <c r="M277" s="582">
        <v>552</v>
      </c>
      <c r="N277" s="582">
        <v>1</v>
      </c>
      <c r="O277" s="582">
        <v>555</v>
      </c>
      <c r="P277" s="546"/>
      <c r="Q277" s="583">
        <v>555</v>
      </c>
    </row>
    <row r="278" spans="1:17" ht="14.45" customHeight="1" x14ac:dyDescent="0.2">
      <c r="A278" s="540" t="s">
        <v>1417</v>
      </c>
      <c r="B278" s="541" t="s">
        <v>1192</v>
      </c>
      <c r="C278" s="541" t="s">
        <v>1193</v>
      </c>
      <c r="D278" s="541" t="s">
        <v>1226</v>
      </c>
      <c r="E278" s="541" t="s">
        <v>1227</v>
      </c>
      <c r="F278" s="582"/>
      <c r="G278" s="582"/>
      <c r="H278" s="582"/>
      <c r="I278" s="582"/>
      <c r="J278" s="582">
        <v>1</v>
      </c>
      <c r="K278" s="582">
        <v>657</v>
      </c>
      <c r="L278" s="582"/>
      <c r="M278" s="582">
        <v>657</v>
      </c>
      <c r="N278" s="582"/>
      <c r="O278" s="582"/>
      <c r="P278" s="546"/>
      <c r="Q278" s="583"/>
    </row>
    <row r="279" spans="1:17" ht="14.45" customHeight="1" x14ac:dyDescent="0.2">
      <c r="A279" s="540" t="s">
        <v>1417</v>
      </c>
      <c r="B279" s="541" t="s">
        <v>1192</v>
      </c>
      <c r="C279" s="541" t="s">
        <v>1193</v>
      </c>
      <c r="D279" s="541" t="s">
        <v>1228</v>
      </c>
      <c r="E279" s="541" t="s">
        <v>1229</v>
      </c>
      <c r="F279" s="582"/>
      <c r="G279" s="582"/>
      <c r="H279" s="582"/>
      <c r="I279" s="582"/>
      <c r="J279" s="582">
        <v>1</v>
      </c>
      <c r="K279" s="582">
        <v>657</v>
      </c>
      <c r="L279" s="582"/>
      <c r="M279" s="582">
        <v>657</v>
      </c>
      <c r="N279" s="582"/>
      <c r="O279" s="582"/>
      <c r="P279" s="546"/>
      <c r="Q279" s="583"/>
    </row>
    <row r="280" spans="1:17" ht="14.45" customHeight="1" x14ac:dyDescent="0.2">
      <c r="A280" s="540" t="s">
        <v>1417</v>
      </c>
      <c r="B280" s="541" t="s">
        <v>1192</v>
      </c>
      <c r="C280" s="541" t="s">
        <v>1193</v>
      </c>
      <c r="D280" s="541" t="s">
        <v>1232</v>
      </c>
      <c r="E280" s="541" t="s">
        <v>1233</v>
      </c>
      <c r="F280" s="582"/>
      <c r="G280" s="582"/>
      <c r="H280" s="582"/>
      <c r="I280" s="582"/>
      <c r="J280" s="582">
        <v>2</v>
      </c>
      <c r="K280" s="582">
        <v>1032</v>
      </c>
      <c r="L280" s="582"/>
      <c r="M280" s="582">
        <v>516</v>
      </c>
      <c r="N280" s="582">
        <v>1</v>
      </c>
      <c r="O280" s="582">
        <v>519</v>
      </c>
      <c r="P280" s="546"/>
      <c r="Q280" s="583">
        <v>519</v>
      </c>
    </row>
    <row r="281" spans="1:17" ht="14.45" customHeight="1" x14ac:dyDescent="0.2">
      <c r="A281" s="540" t="s">
        <v>1417</v>
      </c>
      <c r="B281" s="541" t="s">
        <v>1192</v>
      </c>
      <c r="C281" s="541" t="s">
        <v>1193</v>
      </c>
      <c r="D281" s="541" t="s">
        <v>1234</v>
      </c>
      <c r="E281" s="541" t="s">
        <v>1235</v>
      </c>
      <c r="F281" s="582"/>
      <c r="G281" s="582"/>
      <c r="H281" s="582"/>
      <c r="I281" s="582"/>
      <c r="J281" s="582">
        <v>2</v>
      </c>
      <c r="K281" s="582">
        <v>852</v>
      </c>
      <c r="L281" s="582"/>
      <c r="M281" s="582">
        <v>426</v>
      </c>
      <c r="N281" s="582">
        <v>1</v>
      </c>
      <c r="O281" s="582">
        <v>429</v>
      </c>
      <c r="P281" s="546"/>
      <c r="Q281" s="583">
        <v>429</v>
      </c>
    </row>
    <row r="282" spans="1:17" ht="14.45" customHeight="1" x14ac:dyDescent="0.2">
      <c r="A282" s="540" t="s">
        <v>1417</v>
      </c>
      <c r="B282" s="541" t="s">
        <v>1192</v>
      </c>
      <c r="C282" s="541" t="s">
        <v>1193</v>
      </c>
      <c r="D282" s="541" t="s">
        <v>1236</v>
      </c>
      <c r="E282" s="541" t="s">
        <v>1237</v>
      </c>
      <c r="F282" s="582">
        <v>1</v>
      </c>
      <c r="G282" s="582">
        <v>351</v>
      </c>
      <c r="H282" s="582"/>
      <c r="I282" s="582">
        <v>351</v>
      </c>
      <c r="J282" s="582">
        <v>3</v>
      </c>
      <c r="K282" s="582">
        <v>1059</v>
      </c>
      <c r="L282" s="582"/>
      <c r="M282" s="582">
        <v>353</v>
      </c>
      <c r="N282" s="582">
        <v>2</v>
      </c>
      <c r="O282" s="582">
        <v>714</v>
      </c>
      <c r="P282" s="546"/>
      <c r="Q282" s="583">
        <v>357</v>
      </c>
    </row>
    <row r="283" spans="1:17" ht="14.45" customHeight="1" x14ac:dyDescent="0.2">
      <c r="A283" s="540" t="s">
        <v>1417</v>
      </c>
      <c r="B283" s="541" t="s">
        <v>1192</v>
      </c>
      <c r="C283" s="541" t="s">
        <v>1193</v>
      </c>
      <c r="D283" s="541" t="s">
        <v>1238</v>
      </c>
      <c r="E283" s="541" t="s">
        <v>1239</v>
      </c>
      <c r="F283" s="582">
        <v>1</v>
      </c>
      <c r="G283" s="582">
        <v>223</v>
      </c>
      <c r="H283" s="582"/>
      <c r="I283" s="582">
        <v>223</v>
      </c>
      <c r="J283" s="582">
        <v>1</v>
      </c>
      <c r="K283" s="582">
        <v>224</v>
      </c>
      <c r="L283" s="582"/>
      <c r="M283" s="582">
        <v>224</v>
      </c>
      <c r="N283" s="582"/>
      <c r="O283" s="582"/>
      <c r="P283" s="546"/>
      <c r="Q283" s="583"/>
    </row>
    <row r="284" spans="1:17" ht="14.45" customHeight="1" x14ac:dyDescent="0.2">
      <c r="A284" s="540" t="s">
        <v>1417</v>
      </c>
      <c r="B284" s="541" t="s">
        <v>1192</v>
      </c>
      <c r="C284" s="541" t="s">
        <v>1193</v>
      </c>
      <c r="D284" s="541" t="s">
        <v>1240</v>
      </c>
      <c r="E284" s="541" t="s">
        <v>1241</v>
      </c>
      <c r="F284" s="582">
        <v>2</v>
      </c>
      <c r="G284" s="582">
        <v>1026</v>
      </c>
      <c r="H284" s="582"/>
      <c r="I284" s="582">
        <v>513</v>
      </c>
      <c r="J284" s="582">
        <v>4</v>
      </c>
      <c r="K284" s="582">
        <v>2068</v>
      </c>
      <c r="L284" s="582"/>
      <c r="M284" s="582">
        <v>517</v>
      </c>
      <c r="N284" s="582"/>
      <c r="O284" s="582"/>
      <c r="P284" s="546"/>
      <c r="Q284" s="583"/>
    </row>
    <row r="285" spans="1:17" ht="14.45" customHeight="1" x14ac:dyDescent="0.2">
      <c r="A285" s="540" t="s">
        <v>1417</v>
      </c>
      <c r="B285" s="541" t="s">
        <v>1192</v>
      </c>
      <c r="C285" s="541" t="s">
        <v>1193</v>
      </c>
      <c r="D285" s="541" t="s">
        <v>1242</v>
      </c>
      <c r="E285" s="541" t="s">
        <v>1243</v>
      </c>
      <c r="F285" s="582">
        <v>1</v>
      </c>
      <c r="G285" s="582">
        <v>152</v>
      </c>
      <c r="H285" s="582"/>
      <c r="I285" s="582">
        <v>152</v>
      </c>
      <c r="J285" s="582">
        <v>2</v>
      </c>
      <c r="K285" s="582">
        <v>308</v>
      </c>
      <c r="L285" s="582"/>
      <c r="M285" s="582">
        <v>154</v>
      </c>
      <c r="N285" s="582"/>
      <c r="O285" s="582"/>
      <c r="P285" s="546"/>
      <c r="Q285" s="583"/>
    </row>
    <row r="286" spans="1:17" ht="14.45" customHeight="1" x14ac:dyDescent="0.2">
      <c r="A286" s="540" t="s">
        <v>1417</v>
      </c>
      <c r="B286" s="541" t="s">
        <v>1192</v>
      </c>
      <c r="C286" s="541" t="s">
        <v>1193</v>
      </c>
      <c r="D286" s="541" t="s">
        <v>1246</v>
      </c>
      <c r="E286" s="541" t="s">
        <v>1247</v>
      </c>
      <c r="F286" s="582">
        <v>1</v>
      </c>
      <c r="G286" s="582">
        <v>111</v>
      </c>
      <c r="H286" s="582"/>
      <c r="I286" s="582">
        <v>111</v>
      </c>
      <c r="J286" s="582"/>
      <c r="K286" s="582"/>
      <c r="L286" s="582"/>
      <c r="M286" s="582"/>
      <c r="N286" s="582">
        <v>1</v>
      </c>
      <c r="O286" s="582">
        <v>112</v>
      </c>
      <c r="P286" s="546"/>
      <c r="Q286" s="583">
        <v>112</v>
      </c>
    </row>
    <row r="287" spans="1:17" ht="14.45" customHeight="1" x14ac:dyDescent="0.2">
      <c r="A287" s="540" t="s">
        <v>1417</v>
      </c>
      <c r="B287" s="541" t="s">
        <v>1192</v>
      </c>
      <c r="C287" s="541" t="s">
        <v>1193</v>
      </c>
      <c r="D287" s="541" t="s">
        <v>1248</v>
      </c>
      <c r="E287" s="541" t="s">
        <v>1249</v>
      </c>
      <c r="F287" s="582"/>
      <c r="G287" s="582"/>
      <c r="H287" s="582"/>
      <c r="I287" s="582"/>
      <c r="J287" s="582">
        <v>2</v>
      </c>
      <c r="K287" s="582">
        <v>626</v>
      </c>
      <c r="L287" s="582"/>
      <c r="M287" s="582">
        <v>313</v>
      </c>
      <c r="N287" s="582"/>
      <c r="O287" s="582"/>
      <c r="P287" s="546"/>
      <c r="Q287" s="583"/>
    </row>
    <row r="288" spans="1:17" ht="14.45" customHeight="1" x14ac:dyDescent="0.2">
      <c r="A288" s="540" t="s">
        <v>1417</v>
      </c>
      <c r="B288" s="541" t="s">
        <v>1192</v>
      </c>
      <c r="C288" s="541" t="s">
        <v>1193</v>
      </c>
      <c r="D288" s="541" t="s">
        <v>1250</v>
      </c>
      <c r="E288" s="541" t="s">
        <v>1251</v>
      </c>
      <c r="F288" s="582"/>
      <c r="G288" s="582"/>
      <c r="H288" s="582"/>
      <c r="I288" s="582"/>
      <c r="J288" s="582"/>
      <c r="K288" s="582"/>
      <c r="L288" s="582"/>
      <c r="M288" s="582"/>
      <c r="N288" s="582">
        <v>1</v>
      </c>
      <c r="O288" s="582">
        <v>19</v>
      </c>
      <c r="P288" s="546"/>
      <c r="Q288" s="583">
        <v>19</v>
      </c>
    </row>
    <row r="289" spans="1:17" ht="14.45" customHeight="1" x14ac:dyDescent="0.2">
      <c r="A289" s="540" t="s">
        <v>1417</v>
      </c>
      <c r="B289" s="541" t="s">
        <v>1192</v>
      </c>
      <c r="C289" s="541" t="s">
        <v>1193</v>
      </c>
      <c r="D289" s="541" t="s">
        <v>1254</v>
      </c>
      <c r="E289" s="541" t="s">
        <v>1255</v>
      </c>
      <c r="F289" s="582">
        <v>26</v>
      </c>
      <c r="G289" s="582">
        <v>9126</v>
      </c>
      <c r="H289" s="582"/>
      <c r="I289" s="582">
        <v>351</v>
      </c>
      <c r="J289" s="582">
        <v>38</v>
      </c>
      <c r="K289" s="582">
        <v>13376</v>
      </c>
      <c r="L289" s="582"/>
      <c r="M289" s="582">
        <v>352</v>
      </c>
      <c r="N289" s="582">
        <v>18</v>
      </c>
      <c r="O289" s="582">
        <v>6372</v>
      </c>
      <c r="P289" s="546"/>
      <c r="Q289" s="583">
        <v>354</v>
      </c>
    </row>
    <row r="290" spans="1:17" ht="14.45" customHeight="1" x14ac:dyDescent="0.2">
      <c r="A290" s="540" t="s">
        <v>1417</v>
      </c>
      <c r="B290" s="541" t="s">
        <v>1192</v>
      </c>
      <c r="C290" s="541" t="s">
        <v>1193</v>
      </c>
      <c r="D290" s="541" t="s">
        <v>1256</v>
      </c>
      <c r="E290" s="541" t="s">
        <v>1257</v>
      </c>
      <c r="F290" s="582">
        <v>1</v>
      </c>
      <c r="G290" s="582">
        <v>150</v>
      </c>
      <c r="H290" s="582"/>
      <c r="I290" s="582">
        <v>150</v>
      </c>
      <c r="J290" s="582">
        <v>2</v>
      </c>
      <c r="K290" s="582">
        <v>300</v>
      </c>
      <c r="L290" s="582"/>
      <c r="M290" s="582">
        <v>150</v>
      </c>
      <c r="N290" s="582">
        <v>1</v>
      </c>
      <c r="O290" s="582">
        <v>151</v>
      </c>
      <c r="P290" s="546"/>
      <c r="Q290" s="583">
        <v>151</v>
      </c>
    </row>
    <row r="291" spans="1:17" ht="14.45" customHeight="1" x14ac:dyDescent="0.2">
      <c r="A291" s="540" t="s">
        <v>1417</v>
      </c>
      <c r="B291" s="541" t="s">
        <v>1192</v>
      </c>
      <c r="C291" s="541" t="s">
        <v>1193</v>
      </c>
      <c r="D291" s="541" t="s">
        <v>1262</v>
      </c>
      <c r="E291" s="541" t="s">
        <v>1263</v>
      </c>
      <c r="F291" s="582">
        <v>2</v>
      </c>
      <c r="G291" s="582">
        <v>422</v>
      </c>
      <c r="H291" s="582"/>
      <c r="I291" s="582">
        <v>211</v>
      </c>
      <c r="J291" s="582">
        <v>4</v>
      </c>
      <c r="K291" s="582">
        <v>852</v>
      </c>
      <c r="L291" s="582"/>
      <c r="M291" s="582">
        <v>213</v>
      </c>
      <c r="N291" s="582">
        <v>2</v>
      </c>
      <c r="O291" s="582">
        <v>434</v>
      </c>
      <c r="P291" s="546"/>
      <c r="Q291" s="583">
        <v>217</v>
      </c>
    </row>
    <row r="292" spans="1:17" ht="14.45" customHeight="1" x14ac:dyDescent="0.2">
      <c r="A292" s="540" t="s">
        <v>1417</v>
      </c>
      <c r="B292" s="541" t="s">
        <v>1192</v>
      </c>
      <c r="C292" s="541" t="s">
        <v>1193</v>
      </c>
      <c r="D292" s="541" t="s">
        <v>1264</v>
      </c>
      <c r="E292" s="541" t="s">
        <v>1265</v>
      </c>
      <c r="F292" s="582">
        <v>3</v>
      </c>
      <c r="G292" s="582">
        <v>120</v>
      </c>
      <c r="H292" s="582"/>
      <c r="I292" s="582">
        <v>40</v>
      </c>
      <c r="J292" s="582">
        <v>3</v>
      </c>
      <c r="K292" s="582">
        <v>120</v>
      </c>
      <c r="L292" s="582"/>
      <c r="M292" s="582">
        <v>40</v>
      </c>
      <c r="N292" s="582">
        <v>4</v>
      </c>
      <c r="O292" s="582">
        <v>168</v>
      </c>
      <c r="P292" s="546"/>
      <c r="Q292" s="583">
        <v>42</v>
      </c>
    </row>
    <row r="293" spans="1:17" ht="14.45" customHeight="1" x14ac:dyDescent="0.2">
      <c r="A293" s="540" t="s">
        <v>1417</v>
      </c>
      <c r="B293" s="541" t="s">
        <v>1192</v>
      </c>
      <c r="C293" s="541" t="s">
        <v>1193</v>
      </c>
      <c r="D293" s="541" t="s">
        <v>1266</v>
      </c>
      <c r="E293" s="541" t="s">
        <v>1267</v>
      </c>
      <c r="F293" s="582">
        <v>1</v>
      </c>
      <c r="G293" s="582">
        <v>5030</v>
      </c>
      <c r="H293" s="582"/>
      <c r="I293" s="582">
        <v>5030</v>
      </c>
      <c r="J293" s="582"/>
      <c r="K293" s="582"/>
      <c r="L293" s="582"/>
      <c r="M293" s="582"/>
      <c r="N293" s="582">
        <v>3</v>
      </c>
      <c r="O293" s="582">
        <v>15186</v>
      </c>
      <c r="P293" s="546"/>
      <c r="Q293" s="583">
        <v>5062</v>
      </c>
    </row>
    <row r="294" spans="1:17" ht="14.45" customHeight="1" x14ac:dyDescent="0.2">
      <c r="A294" s="540" t="s">
        <v>1417</v>
      </c>
      <c r="B294" s="541" t="s">
        <v>1192</v>
      </c>
      <c r="C294" s="541" t="s">
        <v>1193</v>
      </c>
      <c r="D294" s="541" t="s">
        <v>1268</v>
      </c>
      <c r="E294" s="541" t="s">
        <v>1269</v>
      </c>
      <c r="F294" s="582">
        <v>8</v>
      </c>
      <c r="G294" s="582">
        <v>1368</v>
      </c>
      <c r="H294" s="582"/>
      <c r="I294" s="582">
        <v>171</v>
      </c>
      <c r="J294" s="582">
        <v>9</v>
      </c>
      <c r="K294" s="582">
        <v>1539</v>
      </c>
      <c r="L294" s="582"/>
      <c r="M294" s="582">
        <v>171</v>
      </c>
      <c r="N294" s="582">
        <v>4</v>
      </c>
      <c r="O294" s="582">
        <v>688</v>
      </c>
      <c r="P294" s="546"/>
      <c r="Q294" s="583">
        <v>172</v>
      </c>
    </row>
    <row r="295" spans="1:17" ht="14.45" customHeight="1" x14ac:dyDescent="0.2">
      <c r="A295" s="540" t="s">
        <v>1417</v>
      </c>
      <c r="B295" s="541" t="s">
        <v>1192</v>
      </c>
      <c r="C295" s="541" t="s">
        <v>1193</v>
      </c>
      <c r="D295" s="541" t="s">
        <v>1274</v>
      </c>
      <c r="E295" s="541" t="s">
        <v>1275</v>
      </c>
      <c r="F295" s="582">
        <v>2</v>
      </c>
      <c r="G295" s="582">
        <v>702</v>
      </c>
      <c r="H295" s="582"/>
      <c r="I295" s="582">
        <v>351</v>
      </c>
      <c r="J295" s="582">
        <v>6</v>
      </c>
      <c r="K295" s="582">
        <v>2106</v>
      </c>
      <c r="L295" s="582"/>
      <c r="M295" s="582">
        <v>351</v>
      </c>
      <c r="N295" s="582">
        <v>3</v>
      </c>
      <c r="O295" s="582">
        <v>1062</v>
      </c>
      <c r="P295" s="546"/>
      <c r="Q295" s="583">
        <v>354</v>
      </c>
    </row>
    <row r="296" spans="1:17" ht="14.45" customHeight="1" x14ac:dyDescent="0.2">
      <c r="A296" s="540" t="s">
        <v>1417</v>
      </c>
      <c r="B296" s="541" t="s">
        <v>1192</v>
      </c>
      <c r="C296" s="541" t="s">
        <v>1193</v>
      </c>
      <c r="D296" s="541" t="s">
        <v>1276</v>
      </c>
      <c r="E296" s="541" t="s">
        <v>1277</v>
      </c>
      <c r="F296" s="582">
        <v>6</v>
      </c>
      <c r="G296" s="582">
        <v>1044</v>
      </c>
      <c r="H296" s="582"/>
      <c r="I296" s="582">
        <v>174</v>
      </c>
      <c r="J296" s="582">
        <v>9</v>
      </c>
      <c r="K296" s="582">
        <v>1566</v>
      </c>
      <c r="L296" s="582"/>
      <c r="M296" s="582">
        <v>174</v>
      </c>
      <c r="N296" s="582">
        <v>3</v>
      </c>
      <c r="O296" s="582">
        <v>525</v>
      </c>
      <c r="P296" s="546"/>
      <c r="Q296" s="583">
        <v>175</v>
      </c>
    </row>
    <row r="297" spans="1:17" ht="14.45" customHeight="1" x14ac:dyDescent="0.2">
      <c r="A297" s="540" t="s">
        <v>1417</v>
      </c>
      <c r="B297" s="541" t="s">
        <v>1192</v>
      </c>
      <c r="C297" s="541" t="s">
        <v>1193</v>
      </c>
      <c r="D297" s="541" t="s">
        <v>1280</v>
      </c>
      <c r="E297" s="541" t="s">
        <v>1281</v>
      </c>
      <c r="F297" s="582"/>
      <c r="G297" s="582"/>
      <c r="H297" s="582"/>
      <c r="I297" s="582"/>
      <c r="J297" s="582">
        <v>1</v>
      </c>
      <c r="K297" s="582">
        <v>657</v>
      </c>
      <c r="L297" s="582"/>
      <c r="M297" s="582">
        <v>657</v>
      </c>
      <c r="N297" s="582"/>
      <c r="O297" s="582"/>
      <c r="P297" s="546"/>
      <c r="Q297" s="583"/>
    </row>
    <row r="298" spans="1:17" ht="14.45" customHeight="1" x14ac:dyDescent="0.2">
      <c r="A298" s="540" t="s">
        <v>1417</v>
      </c>
      <c r="B298" s="541" t="s">
        <v>1192</v>
      </c>
      <c r="C298" s="541" t="s">
        <v>1193</v>
      </c>
      <c r="D298" s="541" t="s">
        <v>1282</v>
      </c>
      <c r="E298" s="541" t="s">
        <v>1283</v>
      </c>
      <c r="F298" s="582"/>
      <c r="G298" s="582"/>
      <c r="H298" s="582"/>
      <c r="I298" s="582"/>
      <c r="J298" s="582">
        <v>1</v>
      </c>
      <c r="K298" s="582">
        <v>657</v>
      </c>
      <c r="L298" s="582"/>
      <c r="M298" s="582">
        <v>657</v>
      </c>
      <c r="N298" s="582"/>
      <c r="O298" s="582"/>
      <c r="P298" s="546"/>
      <c r="Q298" s="583"/>
    </row>
    <row r="299" spans="1:17" ht="14.45" customHeight="1" x14ac:dyDescent="0.2">
      <c r="A299" s="540" t="s">
        <v>1417</v>
      </c>
      <c r="B299" s="541" t="s">
        <v>1192</v>
      </c>
      <c r="C299" s="541" t="s">
        <v>1193</v>
      </c>
      <c r="D299" s="541" t="s">
        <v>1284</v>
      </c>
      <c r="E299" s="541" t="s">
        <v>1285</v>
      </c>
      <c r="F299" s="582"/>
      <c r="G299" s="582"/>
      <c r="H299" s="582"/>
      <c r="I299" s="582"/>
      <c r="J299" s="582"/>
      <c r="K299" s="582"/>
      <c r="L299" s="582"/>
      <c r="M299" s="582"/>
      <c r="N299" s="582">
        <v>1</v>
      </c>
      <c r="O299" s="582">
        <v>700</v>
      </c>
      <c r="P299" s="546"/>
      <c r="Q299" s="583">
        <v>700</v>
      </c>
    </row>
    <row r="300" spans="1:17" ht="14.45" customHeight="1" x14ac:dyDescent="0.2">
      <c r="A300" s="540" t="s">
        <v>1417</v>
      </c>
      <c r="B300" s="541" t="s">
        <v>1192</v>
      </c>
      <c r="C300" s="541" t="s">
        <v>1193</v>
      </c>
      <c r="D300" s="541" t="s">
        <v>1288</v>
      </c>
      <c r="E300" s="541" t="s">
        <v>1289</v>
      </c>
      <c r="F300" s="582"/>
      <c r="G300" s="582"/>
      <c r="H300" s="582"/>
      <c r="I300" s="582"/>
      <c r="J300" s="582">
        <v>1</v>
      </c>
      <c r="K300" s="582">
        <v>479</v>
      </c>
      <c r="L300" s="582"/>
      <c r="M300" s="582">
        <v>479</v>
      </c>
      <c r="N300" s="582">
        <v>2</v>
      </c>
      <c r="O300" s="582">
        <v>964</v>
      </c>
      <c r="P300" s="546"/>
      <c r="Q300" s="583">
        <v>482</v>
      </c>
    </row>
    <row r="301" spans="1:17" ht="14.45" customHeight="1" x14ac:dyDescent="0.2">
      <c r="A301" s="540" t="s">
        <v>1417</v>
      </c>
      <c r="B301" s="541" t="s">
        <v>1192</v>
      </c>
      <c r="C301" s="541" t="s">
        <v>1193</v>
      </c>
      <c r="D301" s="541" t="s">
        <v>1290</v>
      </c>
      <c r="E301" s="541" t="s">
        <v>1291</v>
      </c>
      <c r="F301" s="582"/>
      <c r="G301" s="582"/>
      <c r="H301" s="582"/>
      <c r="I301" s="582"/>
      <c r="J301" s="582">
        <v>2</v>
      </c>
      <c r="K301" s="582">
        <v>588</v>
      </c>
      <c r="L301" s="582"/>
      <c r="M301" s="582">
        <v>294</v>
      </c>
      <c r="N301" s="582">
        <v>1</v>
      </c>
      <c r="O301" s="582">
        <v>297</v>
      </c>
      <c r="P301" s="546"/>
      <c r="Q301" s="583">
        <v>297</v>
      </c>
    </row>
    <row r="302" spans="1:17" ht="14.45" customHeight="1" x14ac:dyDescent="0.2">
      <c r="A302" s="540" t="s">
        <v>1417</v>
      </c>
      <c r="B302" s="541" t="s">
        <v>1192</v>
      </c>
      <c r="C302" s="541" t="s">
        <v>1193</v>
      </c>
      <c r="D302" s="541" t="s">
        <v>1292</v>
      </c>
      <c r="E302" s="541" t="s">
        <v>1293</v>
      </c>
      <c r="F302" s="582"/>
      <c r="G302" s="582"/>
      <c r="H302" s="582"/>
      <c r="I302" s="582"/>
      <c r="J302" s="582"/>
      <c r="K302" s="582"/>
      <c r="L302" s="582"/>
      <c r="M302" s="582"/>
      <c r="N302" s="582">
        <v>2</v>
      </c>
      <c r="O302" s="582">
        <v>1622</v>
      </c>
      <c r="P302" s="546"/>
      <c r="Q302" s="583">
        <v>811</v>
      </c>
    </row>
    <row r="303" spans="1:17" ht="14.45" customHeight="1" x14ac:dyDescent="0.2">
      <c r="A303" s="540" t="s">
        <v>1417</v>
      </c>
      <c r="B303" s="541" t="s">
        <v>1192</v>
      </c>
      <c r="C303" s="541" t="s">
        <v>1193</v>
      </c>
      <c r="D303" s="541" t="s">
        <v>1294</v>
      </c>
      <c r="E303" s="541" t="s">
        <v>1295</v>
      </c>
      <c r="F303" s="582">
        <v>5</v>
      </c>
      <c r="G303" s="582">
        <v>840</v>
      </c>
      <c r="H303" s="582"/>
      <c r="I303" s="582">
        <v>168</v>
      </c>
      <c r="J303" s="582">
        <v>7</v>
      </c>
      <c r="K303" s="582">
        <v>1176</v>
      </c>
      <c r="L303" s="582"/>
      <c r="M303" s="582">
        <v>168</v>
      </c>
      <c r="N303" s="582">
        <v>3</v>
      </c>
      <c r="O303" s="582">
        <v>507</v>
      </c>
      <c r="P303" s="546"/>
      <c r="Q303" s="583">
        <v>169</v>
      </c>
    </row>
    <row r="304" spans="1:17" ht="14.45" customHeight="1" x14ac:dyDescent="0.2">
      <c r="A304" s="540" t="s">
        <v>1417</v>
      </c>
      <c r="B304" s="541" t="s">
        <v>1192</v>
      </c>
      <c r="C304" s="541" t="s">
        <v>1193</v>
      </c>
      <c r="D304" s="541" t="s">
        <v>1304</v>
      </c>
      <c r="E304" s="541" t="s">
        <v>1305</v>
      </c>
      <c r="F304" s="582"/>
      <c r="G304" s="582"/>
      <c r="H304" s="582"/>
      <c r="I304" s="582"/>
      <c r="J304" s="582">
        <v>1</v>
      </c>
      <c r="K304" s="582">
        <v>1401</v>
      </c>
      <c r="L304" s="582"/>
      <c r="M304" s="582">
        <v>1401</v>
      </c>
      <c r="N304" s="582"/>
      <c r="O304" s="582"/>
      <c r="P304" s="546"/>
      <c r="Q304" s="583"/>
    </row>
    <row r="305" spans="1:17" ht="14.45" customHeight="1" x14ac:dyDescent="0.2">
      <c r="A305" s="540" t="s">
        <v>1417</v>
      </c>
      <c r="B305" s="541" t="s">
        <v>1192</v>
      </c>
      <c r="C305" s="541" t="s">
        <v>1193</v>
      </c>
      <c r="D305" s="541" t="s">
        <v>1310</v>
      </c>
      <c r="E305" s="541" t="s">
        <v>1311</v>
      </c>
      <c r="F305" s="582"/>
      <c r="G305" s="582"/>
      <c r="H305" s="582"/>
      <c r="I305" s="582"/>
      <c r="J305" s="582"/>
      <c r="K305" s="582"/>
      <c r="L305" s="582"/>
      <c r="M305" s="582"/>
      <c r="N305" s="582">
        <v>2</v>
      </c>
      <c r="O305" s="582">
        <v>1622</v>
      </c>
      <c r="P305" s="546"/>
      <c r="Q305" s="583">
        <v>811</v>
      </c>
    </row>
    <row r="306" spans="1:17" ht="14.45" customHeight="1" x14ac:dyDescent="0.2">
      <c r="A306" s="540" t="s">
        <v>1417</v>
      </c>
      <c r="B306" s="541" t="s">
        <v>1192</v>
      </c>
      <c r="C306" s="541" t="s">
        <v>1193</v>
      </c>
      <c r="D306" s="541" t="s">
        <v>1314</v>
      </c>
      <c r="E306" s="541" t="s">
        <v>1315</v>
      </c>
      <c r="F306" s="582"/>
      <c r="G306" s="582"/>
      <c r="H306" s="582"/>
      <c r="I306" s="582"/>
      <c r="J306" s="582"/>
      <c r="K306" s="582"/>
      <c r="L306" s="582"/>
      <c r="M306" s="582"/>
      <c r="N306" s="582">
        <v>1</v>
      </c>
      <c r="O306" s="582">
        <v>266</v>
      </c>
      <c r="P306" s="546"/>
      <c r="Q306" s="583">
        <v>266</v>
      </c>
    </row>
    <row r="307" spans="1:17" ht="14.45" customHeight="1" x14ac:dyDescent="0.2">
      <c r="A307" s="540" t="s">
        <v>1417</v>
      </c>
      <c r="B307" s="541" t="s">
        <v>1192</v>
      </c>
      <c r="C307" s="541" t="s">
        <v>1193</v>
      </c>
      <c r="D307" s="541" t="s">
        <v>1316</v>
      </c>
      <c r="E307" s="541" t="s">
        <v>1317</v>
      </c>
      <c r="F307" s="582">
        <v>1</v>
      </c>
      <c r="G307" s="582">
        <v>4102</v>
      </c>
      <c r="H307" s="582"/>
      <c r="I307" s="582">
        <v>4102</v>
      </c>
      <c r="J307" s="582"/>
      <c r="K307" s="582"/>
      <c r="L307" s="582"/>
      <c r="M307" s="582"/>
      <c r="N307" s="582"/>
      <c r="O307" s="582"/>
      <c r="P307" s="546"/>
      <c r="Q307" s="583"/>
    </row>
    <row r="308" spans="1:17" ht="14.45" customHeight="1" x14ac:dyDescent="0.2">
      <c r="A308" s="540" t="s">
        <v>1417</v>
      </c>
      <c r="B308" s="541" t="s">
        <v>1192</v>
      </c>
      <c r="C308" s="541" t="s">
        <v>1193</v>
      </c>
      <c r="D308" s="541" t="s">
        <v>1332</v>
      </c>
      <c r="E308" s="541" t="s">
        <v>1333</v>
      </c>
      <c r="F308" s="582"/>
      <c r="G308" s="582"/>
      <c r="H308" s="582"/>
      <c r="I308" s="582"/>
      <c r="J308" s="582">
        <v>1</v>
      </c>
      <c r="K308" s="582">
        <v>697</v>
      </c>
      <c r="L308" s="582"/>
      <c r="M308" s="582">
        <v>697</v>
      </c>
      <c r="N308" s="582"/>
      <c r="O308" s="582"/>
      <c r="P308" s="546"/>
      <c r="Q308" s="583"/>
    </row>
    <row r="309" spans="1:17" ht="14.45" customHeight="1" x14ac:dyDescent="0.2">
      <c r="A309" s="540" t="s">
        <v>1417</v>
      </c>
      <c r="B309" s="541" t="s">
        <v>1338</v>
      </c>
      <c r="C309" s="541" t="s">
        <v>1193</v>
      </c>
      <c r="D309" s="541" t="s">
        <v>1343</v>
      </c>
      <c r="E309" s="541" t="s">
        <v>1344</v>
      </c>
      <c r="F309" s="582"/>
      <c r="G309" s="582"/>
      <c r="H309" s="582"/>
      <c r="I309" s="582"/>
      <c r="J309" s="582">
        <v>0</v>
      </c>
      <c r="K309" s="582">
        <v>0</v>
      </c>
      <c r="L309" s="582"/>
      <c r="M309" s="582"/>
      <c r="N309" s="582"/>
      <c r="O309" s="582"/>
      <c r="P309" s="546"/>
      <c r="Q309" s="583"/>
    </row>
    <row r="310" spans="1:17" ht="14.45" customHeight="1" x14ac:dyDescent="0.2">
      <c r="A310" s="540" t="s">
        <v>1417</v>
      </c>
      <c r="B310" s="541" t="s">
        <v>1338</v>
      </c>
      <c r="C310" s="541" t="s">
        <v>1193</v>
      </c>
      <c r="D310" s="541" t="s">
        <v>1349</v>
      </c>
      <c r="E310" s="541" t="s">
        <v>1350</v>
      </c>
      <c r="F310" s="582"/>
      <c r="G310" s="582"/>
      <c r="H310" s="582"/>
      <c r="I310" s="582"/>
      <c r="J310" s="582"/>
      <c r="K310" s="582"/>
      <c r="L310" s="582"/>
      <c r="M310" s="582"/>
      <c r="N310" s="582">
        <v>3</v>
      </c>
      <c r="O310" s="582">
        <v>1113</v>
      </c>
      <c r="P310" s="546"/>
      <c r="Q310" s="583">
        <v>371</v>
      </c>
    </row>
    <row r="311" spans="1:17" ht="14.45" customHeight="1" x14ac:dyDescent="0.2">
      <c r="A311" s="540" t="s">
        <v>1417</v>
      </c>
      <c r="B311" s="541" t="s">
        <v>1338</v>
      </c>
      <c r="C311" s="541" t="s">
        <v>1193</v>
      </c>
      <c r="D311" s="541" t="s">
        <v>1355</v>
      </c>
      <c r="E311" s="541" t="s">
        <v>1356</v>
      </c>
      <c r="F311" s="582"/>
      <c r="G311" s="582"/>
      <c r="H311" s="582"/>
      <c r="I311" s="582"/>
      <c r="J311" s="582"/>
      <c r="K311" s="582"/>
      <c r="L311" s="582"/>
      <c r="M311" s="582"/>
      <c r="N311" s="582">
        <v>2</v>
      </c>
      <c r="O311" s="582">
        <v>2296</v>
      </c>
      <c r="P311" s="546"/>
      <c r="Q311" s="583">
        <v>1148</v>
      </c>
    </row>
    <row r="312" spans="1:17" ht="14.45" customHeight="1" x14ac:dyDescent="0.2">
      <c r="A312" s="540" t="s">
        <v>1417</v>
      </c>
      <c r="B312" s="541" t="s">
        <v>1338</v>
      </c>
      <c r="C312" s="541" t="s">
        <v>1193</v>
      </c>
      <c r="D312" s="541" t="s">
        <v>1361</v>
      </c>
      <c r="E312" s="541" t="s">
        <v>1362</v>
      </c>
      <c r="F312" s="582"/>
      <c r="G312" s="582"/>
      <c r="H312" s="582"/>
      <c r="I312" s="582"/>
      <c r="J312" s="582"/>
      <c r="K312" s="582"/>
      <c r="L312" s="582"/>
      <c r="M312" s="582"/>
      <c r="N312" s="582">
        <v>1</v>
      </c>
      <c r="O312" s="582">
        <v>8887</v>
      </c>
      <c r="P312" s="546"/>
      <c r="Q312" s="583">
        <v>8887</v>
      </c>
    </row>
    <row r="313" spans="1:17" ht="14.45" customHeight="1" x14ac:dyDescent="0.2">
      <c r="A313" s="540" t="s">
        <v>1417</v>
      </c>
      <c r="B313" s="541" t="s">
        <v>1338</v>
      </c>
      <c r="C313" s="541" t="s">
        <v>1193</v>
      </c>
      <c r="D313" s="541" t="s">
        <v>1365</v>
      </c>
      <c r="E313" s="541" t="s">
        <v>1366</v>
      </c>
      <c r="F313" s="582"/>
      <c r="G313" s="582"/>
      <c r="H313" s="582"/>
      <c r="I313" s="582"/>
      <c r="J313" s="582"/>
      <c r="K313" s="582"/>
      <c r="L313" s="582"/>
      <c r="M313" s="582"/>
      <c r="N313" s="582">
        <v>6</v>
      </c>
      <c r="O313" s="582">
        <v>10020</v>
      </c>
      <c r="P313" s="546"/>
      <c r="Q313" s="583">
        <v>1670</v>
      </c>
    </row>
    <row r="314" spans="1:17" ht="14.45" customHeight="1" x14ac:dyDescent="0.2">
      <c r="A314" s="540" t="s">
        <v>1418</v>
      </c>
      <c r="B314" s="541" t="s">
        <v>1192</v>
      </c>
      <c r="C314" s="541" t="s">
        <v>1193</v>
      </c>
      <c r="D314" s="541" t="s">
        <v>1206</v>
      </c>
      <c r="E314" s="541" t="s">
        <v>1207</v>
      </c>
      <c r="F314" s="582">
        <v>4</v>
      </c>
      <c r="G314" s="582">
        <v>3384</v>
      </c>
      <c r="H314" s="582"/>
      <c r="I314" s="582">
        <v>846</v>
      </c>
      <c r="J314" s="582"/>
      <c r="K314" s="582"/>
      <c r="L314" s="582"/>
      <c r="M314" s="582"/>
      <c r="N314" s="582">
        <v>2</v>
      </c>
      <c r="O314" s="582">
        <v>1728</v>
      </c>
      <c r="P314" s="546"/>
      <c r="Q314" s="583">
        <v>864</v>
      </c>
    </row>
    <row r="315" spans="1:17" ht="14.45" customHeight="1" x14ac:dyDescent="0.2">
      <c r="A315" s="540" t="s">
        <v>1418</v>
      </c>
      <c r="B315" s="541" t="s">
        <v>1192</v>
      </c>
      <c r="C315" s="541" t="s">
        <v>1193</v>
      </c>
      <c r="D315" s="541" t="s">
        <v>1212</v>
      </c>
      <c r="E315" s="541" t="s">
        <v>1213</v>
      </c>
      <c r="F315" s="582">
        <v>3</v>
      </c>
      <c r="G315" s="582">
        <v>504</v>
      </c>
      <c r="H315" s="582"/>
      <c r="I315" s="582">
        <v>168</v>
      </c>
      <c r="J315" s="582"/>
      <c r="K315" s="582"/>
      <c r="L315" s="582"/>
      <c r="M315" s="582"/>
      <c r="N315" s="582"/>
      <c r="O315" s="582"/>
      <c r="P315" s="546"/>
      <c r="Q315" s="583"/>
    </row>
    <row r="316" spans="1:17" ht="14.45" customHeight="1" x14ac:dyDescent="0.2">
      <c r="A316" s="540" t="s">
        <v>1418</v>
      </c>
      <c r="B316" s="541" t="s">
        <v>1192</v>
      </c>
      <c r="C316" s="541" t="s">
        <v>1193</v>
      </c>
      <c r="D316" s="541" t="s">
        <v>1214</v>
      </c>
      <c r="E316" s="541" t="s">
        <v>1215</v>
      </c>
      <c r="F316" s="582"/>
      <c r="G316" s="582"/>
      <c r="H316" s="582"/>
      <c r="I316" s="582"/>
      <c r="J316" s="582">
        <v>1</v>
      </c>
      <c r="K316" s="582">
        <v>175</v>
      </c>
      <c r="L316" s="582"/>
      <c r="M316" s="582">
        <v>175</v>
      </c>
      <c r="N316" s="582"/>
      <c r="O316" s="582"/>
      <c r="P316" s="546"/>
      <c r="Q316" s="583"/>
    </row>
    <row r="317" spans="1:17" ht="14.45" customHeight="1" x14ac:dyDescent="0.2">
      <c r="A317" s="540" t="s">
        <v>1418</v>
      </c>
      <c r="B317" s="541" t="s">
        <v>1192</v>
      </c>
      <c r="C317" s="541" t="s">
        <v>1193</v>
      </c>
      <c r="D317" s="541" t="s">
        <v>1224</v>
      </c>
      <c r="E317" s="541" t="s">
        <v>1225</v>
      </c>
      <c r="F317" s="582"/>
      <c r="G317" s="582"/>
      <c r="H317" s="582"/>
      <c r="I317" s="582"/>
      <c r="J317" s="582">
        <v>1</v>
      </c>
      <c r="K317" s="582">
        <v>552</v>
      </c>
      <c r="L317" s="582"/>
      <c r="M317" s="582">
        <v>552</v>
      </c>
      <c r="N317" s="582"/>
      <c r="O317" s="582"/>
      <c r="P317" s="546"/>
      <c r="Q317" s="583"/>
    </row>
    <row r="318" spans="1:17" ht="14.45" customHeight="1" x14ac:dyDescent="0.2">
      <c r="A318" s="540" t="s">
        <v>1418</v>
      </c>
      <c r="B318" s="541" t="s">
        <v>1192</v>
      </c>
      <c r="C318" s="541" t="s">
        <v>1193</v>
      </c>
      <c r="D318" s="541" t="s">
        <v>1230</v>
      </c>
      <c r="E318" s="541" t="s">
        <v>1231</v>
      </c>
      <c r="F318" s="582"/>
      <c r="G318" s="582"/>
      <c r="H318" s="582"/>
      <c r="I318" s="582"/>
      <c r="J318" s="582"/>
      <c r="K318" s="582"/>
      <c r="L318" s="582"/>
      <c r="M318" s="582"/>
      <c r="N318" s="582">
        <v>1</v>
      </c>
      <c r="O318" s="582">
        <v>683</v>
      </c>
      <c r="P318" s="546"/>
      <c r="Q318" s="583">
        <v>683</v>
      </c>
    </row>
    <row r="319" spans="1:17" ht="14.45" customHeight="1" x14ac:dyDescent="0.2">
      <c r="A319" s="540" t="s">
        <v>1418</v>
      </c>
      <c r="B319" s="541" t="s">
        <v>1192</v>
      </c>
      <c r="C319" s="541" t="s">
        <v>1193</v>
      </c>
      <c r="D319" s="541" t="s">
        <v>1232</v>
      </c>
      <c r="E319" s="541" t="s">
        <v>1233</v>
      </c>
      <c r="F319" s="582"/>
      <c r="G319" s="582"/>
      <c r="H319" s="582"/>
      <c r="I319" s="582"/>
      <c r="J319" s="582">
        <v>1</v>
      </c>
      <c r="K319" s="582">
        <v>516</v>
      </c>
      <c r="L319" s="582"/>
      <c r="M319" s="582">
        <v>516</v>
      </c>
      <c r="N319" s="582"/>
      <c r="O319" s="582"/>
      <c r="P319" s="546"/>
      <c r="Q319" s="583"/>
    </row>
    <row r="320" spans="1:17" ht="14.45" customHeight="1" x14ac:dyDescent="0.2">
      <c r="A320" s="540" t="s">
        <v>1418</v>
      </c>
      <c r="B320" s="541" t="s">
        <v>1192</v>
      </c>
      <c r="C320" s="541" t="s">
        <v>1193</v>
      </c>
      <c r="D320" s="541" t="s">
        <v>1234</v>
      </c>
      <c r="E320" s="541" t="s">
        <v>1235</v>
      </c>
      <c r="F320" s="582"/>
      <c r="G320" s="582"/>
      <c r="H320" s="582"/>
      <c r="I320" s="582"/>
      <c r="J320" s="582">
        <v>1</v>
      </c>
      <c r="K320" s="582">
        <v>426</v>
      </c>
      <c r="L320" s="582"/>
      <c r="M320" s="582">
        <v>426</v>
      </c>
      <c r="N320" s="582"/>
      <c r="O320" s="582"/>
      <c r="P320" s="546"/>
      <c r="Q320" s="583"/>
    </row>
    <row r="321" spans="1:17" ht="14.45" customHeight="1" x14ac:dyDescent="0.2">
      <c r="A321" s="540" t="s">
        <v>1418</v>
      </c>
      <c r="B321" s="541" t="s">
        <v>1192</v>
      </c>
      <c r="C321" s="541" t="s">
        <v>1193</v>
      </c>
      <c r="D321" s="541" t="s">
        <v>1236</v>
      </c>
      <c r="E321" s="541" t="s">
        <v>1237</v>
      </c>
      <c r="F321" s="582">
        <v>1</v>
      </c>
      <c r="G321" s="582">
        <v>351</v>
      </c>
      <c r="H321" s="582"/>
      <c r="I321" s="582">
        <v>351</v>
      </c>
      <c r="J321" s="582">
        <v>2</v>
      </c>
      <c r="K321" s="582">
        <v>706</v>
      </c>
      <c r="L321" s="582"/>
      <c r="M321" s="582">
        <v>353</v>
      </c>
      <c r="N321" s="582">
        <v>6</v>
      </c>
      <c r="O321" s="582">
        <v>2142</v>
      </c>
      <c r="P321" s="546"/>
      <c r="Q321" s="583">
        <v>357</v>
      </c>
    </row>
    <row r="322" spans="1:17" ht="14.45" customHeight="1" x14ac:dyDescent="0.2">
      <c r="A322" s="540" t="s">
        <v>1418</v>
      </c>
      <c r="B322" s="541" t="s">
        <v>1192</v>
      </c>
      <c r="C322" s="541" t="s">
        <v>1193</v>
      </c>
      <c r="D322" s="541" t="s">
        <v>1240</v>
      </c>
      <c r="E322" s="541" t="s">
        <v>1241</v>
      </c>
      <c r="F322" s="582">
        <v>4</v>
      </c>
      <c r="G322" s="582">
        <v>2052</v>
      </c>
      <c r="H322" s="582"/>
      <c r="I322" s="582">
        <v>513</v>
      </c>
      <c r="J322" s="582">
        <v>6</v>
      </c>
      <c r="K322" s="582">
        <v>3102</v>
      </c>
      <c r="L322" s="582"/>
      <c r="M322" s="582">
        <v>517</v>
      </c>
      <c r="N322" s="582">
        <v>10</v>
      </c>
      <c r="O322" s="582">
        <v>5250</v>
      </c>
      <c r="P322" s="546"/>
      <c r="Q322" s="583">
        <v>525</v>
      </c>
    </row>
    <row r="323" spans="1:17" ht="14.45" customHeight="1" x14ac:dyDescent="0.2">
      <c r="A323" s="540" t="s">
        <v>1418</v>
      </c>
      <c r="B323" s="541" t="s">
        <v>1192</v>
      </c>
      <c r="C323" s="541" t="s">
        <v>1193</v>
      </c>
      <c r="D323" s="541" t="s">
        <v>1248</v>
      </c>
      <c r="E323" s="541" t="s">
        <v>1249</v>
      </c>
      <c r="F323" s="582"/>
      <c r="G323" s="582"/>
      <c r="H323" s="582"/>
      <c r="I323" s="582"/>
      <c r="J323" s="582"/>
      <c r="K323" s="582"/>
      <c r="L323" s="582"/>
      <c r="M323" s="582"/>
      <c r="N323" s="582">
        <v>1</v>
      </c>
      <c r="O323" s="582">
        <v>314</v>
      </c>
      <c r="P323" s="546"/>
      <c r="Q323" s="583">
        <v>314</v>
      </c>
    </row>
    <row r="324" spans="1:17" ht="14.45" customHeight="1" x14ac:dyDescent="0.2">
      <c r="A324" s="540" t="s">
        <v>1418</v>
      </c>
      <c r="B324" s="541" t="s">
        <v>1192</v>
      </c>
      <c r="C324" s="541" t="s">
        <v>1193</v>
      </c>
      <c r="D324" s="541" t="s">
        <v>1250</v>
      </c>
      <c r="E324" s="541" t="s">
        <v>1251</v>
      </c>
      <c r="F324" s="582"/>
      <c r="G324" s="582"/>
      <c r="H324" s="582"/>
      <c r="I324" s="582"/>
      <c r="J324" s="582"/>
      <c r="K324" s="582"/>
      <c r="L324" s="582"/>
      <c r="M324" s="582"/>
      <c r="N324" s="582">
        <v>1</v>
      </c>
      <c r="O324" s="582">
        <v>19</v>
      </c>
      <c r="P324" s="546"/>
      <c r="Q324" s="583">
        <v>19</v>
      </c>
    </row>
    <row r="325" spans="1:17" ht="14.45" customHeight="1" x14ac:dyDescent="0.2">
      <c r="A325" s="540" t="s">
        <v>1418</v>
      </c>
      <c r="B325" s="541" t="s">
        <v>1192</v>
      </c>
      <c r="C325" s="541" t="s">
        <v>1193</v>
      </c>
      <c r="D325" s="541" t="s">
        <v>1254</v>
      </c>
      <c r="E325" s="541" t="s">
        <v>1255</v>
      </c>
      <c r="F325" s="582">
        <v>7</v>
      </c>
      <c r="G325" s="582">
        <v>2457</v>
      </c>
      <c r="H325" s="582"/>
      <c r="I325" s="582">
        <v>351</v>
      </c>
      <c r="J325" s="582">
        <v>6</v>
      </c>
      <c r="K325" s="582">
        <v>2112</v>
      </c>
      <c r="L325" s="582"/>
      <c r="M325" s="582">
        <v>352</v>
      </c>
      <c r="N325" s="582">
        <v>10</v>
      </c>
      <c r="O325" s="582">
        <v>3540</v>
      </c>
      <c r="P325" s="546"/>
      <c r="Q325" s="583">
        <v>354</v>
      </c>
    </row>
    <row r="326" spans="1:17" ht="14.45" customHeight="1" x14ac:dyDescent="0.2">
      <c r="A326" s="540" t="s">
        <v>1418</v>
      </c>
      <c r="B326" s="541" t="s">
        <v>1192</v>
      </c>
      <c r="C326" s="541" t="s">
        <v>1193</v>
      </c>
      <c r="D326" s="541" t="s">
        <v>1262</v>
      </c>
      <c r="E326" s="541" t="s">
        <v>1263</v>
      </c>
      <c r="F326" s="582"/>
      <c r="G326" s="582"/>
      <c r="H326" s="582"/>
      <c r="I326" s="582"/>
      <c r="J326" s="582"/>
      <c r="K326" s="582"/>
      <c r="L326" s="582"/>
      <c r="M326" s="582"/>
      <c r="N326" s="582">
        <v>2</v>
      </c>
      <c r="O326" s="582">
        <v>434</v>
      </c>
      <c r="P326" s="546"/>
      <c r="Q326" s="583">
        <v>217</v>
      </c>
    </row>
    <row r="327" spans="1:17" ht="14.45" customHeight="1" x14ac:dyDescent="0.2">
      <c r="A327" s="540" t="s">
        <v>1418</v>
      </c>
      <c r="B327" s="541" t="s">
        <v>1192</v>
      </c>
      <c r="C327" s="541" t="s">
        <v>1193</v>
      </c>
      <c r="D327" s="541" t="s">
        <v>1264</v>
      </c>
      <c r="E327" s="541" t="s">
        <v>1265</v>
      </c>
      <c r="F327" s="582"/>
      <c r="G327" s="582"/>
      <c r="H327" s="582"/>
      <c r="I327" s="582"/>
      <c r="J327" s="582">
        <v>1</v>
      </c>
      <c r="K327" s="582">
        <v>40</v>
      </c>
      <c r="L327" s="582"/>
      <c r="M327" s="582">
        <v>40</v>
      </c>
      <c r="N327" s="582"/>
      <c r="O327" s="582"/>
      <c r="P327" s="546"/>
      <c r="Q327" s="583"/>
    </row>
    <row r="328" spans="1:17" ht="14.45" customHeight="1" x14ac:dyDescent="0.2">
      <c r="A328" s="540" t="s">
        <v>1418</v>
      </c>
      <c r="B328" s="541" t="s">
        <v>1192</v>
      </c>
      <c r="C328" s="541" t="s">
        <v>1193</v>
      </c>
      <c r="D328" s="541" t="s">
        <v>1266</v>
      </c>
      <c r="E328" s="541" t="s">
        <v>1267</v>
      </c>
      <c r="F328" s="582"/>
      <c r="G328" s="582"/>
      <c r="H328" s="582"/>
      <c r="I328" s="582"/>
      <c r="J328" s="582"/>
      <c r="K328" s="582"/>
      <c r="L328" s="582"/>
      <c r="M328" s="582"/>
      <c r="N328" s="582">
        <v>1</v>
      </c>
      <c r="O328" s="582">
        <v>5062</v>
      </c>
      <c r="P328" s="546"/>
      <c r="Q328" s="583">
        <v>5062</v>
      </c>
    </row>
    <row r="329" spans="1:17" ht="14.45" customHeight="1" x14ac:dyDescent="0.2">
      <c r="A329" s="540" t="s">
        <v>1418</v>
      </c>
      <c r="B329" s="541" t="s">
        <v>1192</v>
      </c>
      <c r="C329" s="541" t="s">
        <v>1193</v>
      </c>
      <c r="D329" s="541" t="s">
        <v>1268</v>
      </c>
      <c r="E329" s="541" t="s">
        <v>1269</v>
      </c>
      <c r="F329" s="582">
        <v>3</v>
      </c>
      <c r="G329" s="582">
        <v>513</v>
      </c>
      <c r="H329" s="582"/>
      <c r="I329" s="582">
        <v>171</v>
      </c>
      <c r="J329" s="582"/>
      <c r="K329" s="582"/>
      <c r="L329" s="582"/>
      <c r="M329" s="582"/>
      <c r="N329" s="582">
        <v>1</v>
      </c>
      <c r="O329" s="582">
        <v>172</v>
      </c>
      <c r="P329" s="546"/>
      <c r="Q329" s="583">
        <v>172</v>
      </c>
    </row>
    <row r="330" spans="1:17" ht="14.45" customHeight="1" x14ac:dyDescent="0.2">
      <c r="A330" s="540" t="s">
        <v>1418</v>
      </c>
      <c r="B330" s="541" t="s">
        <v>1192</v>
      </c>
      <c r="C330" s="541" t="s">
        <v>1193</v>
      </c>
      <c r="D330" s="541" t="s">
        <v>1274</v>
      </c>
      <c r="E330" s="541" t="s">
        <v>1275</v>
      </c>
      <c r="F330" s="582">
        <v>1</v>
      </c>
      <c r="G330" s="582">
        <v>351</v>
      </c>
      <c r="H330" s="582"/>
      <c r="I330" s="582">
        <v>351</v>
      </c>
      <c r="J330" s="582"/>
      <c r="K330" s="582"/>
      <c r="L330" s="582"/>
      <c r="M330" s="582"/>
      <c r="N330" s="582"/>
      <c r="O330" s="582"/>
      <c r="P330" s="546"/>
      <c r="Q330" s="583"/>
    </row>
    <row r="331" spans="1:17" ht="14.45" customHeight="1" x14ac:dyDescent="0.2">
      <c r="A331" s="540" t="s">
        <v>1418</v>
      </c>
      <c r="B331" s="541" t="s">
        <v>1192</v>
      </c>
      <c r="C331" s="541" t="s">
        <v>1193</v>
      </c>
      <c r="D331" s="541" t="s">
        <v>1276</v>
      </c>
      <c r="E331" s="541" t="s">
        <v>1277</v>
      </c>
      <c r="F331" s="582">
        <v>3</v>
      </c>
      <c r="G331" s="582">
        <v>522</v>
      </c>
      <c r="H331" s="582"/>
      <c r="I331" s="582">
        <v>174</v>
      </c>
      <c r="J331" s="582"/>
      <c r="K331" s="582"/>
      <c r="L331" s="582"/>
      <c r="M331" s="582"/>
      <c r="N331" s="582">
        <v>1</v>
      </c>
      <c r="O331" s="582">
        <v>175</v>
      </c>
      <c r="P331" s="546"/>
      <c r="Q331" s="583">
        <v>175</v>
      </c>
    </row>
    <row r="332" spans="1:17" ht="14.45" customHeight="1" x14ac:dyDescent="0.2">
      <c r="A332" s="540" t="s">
        <v>1418</v>
      </c>
      <c r="B332" s="541" t="s">
        <v>1192</v>
      </c>
      <c r="C332" s="541" t="s">
        <v>1193</v>
      </c>
      <c r="D332" s="541" t="s">
        <v>1278</v>
      </c>
      <c r="E332" s="541" t="s">
        <v>1279</v>
      </c>
      <c r="F332" s="582">
        <v>6</v>
      </c>
      <c r="G332" s="582">
        <v>2406</v>
      </c>
      <c r="H332" s="582"/>
      <c r="I332" s="582">
        <v>401</v>
      </c>
      <c r="J332" s="582"/>
      <c r="K332" s="582"/>
      <c r="L332" s="582"/>
      <c r="M332" s="582"/>
      <c r="N332" s="582">
        <v>36</v>
      </c>
      <c r="O332" s="582">
        <v>14508</v>
      </c>
      <c r="P332" s="546"/>
      <c r="Q332" s="583">
        <v>403</v>
      </c>
    </row>
    <row r="333" spans="1:17" ht="14.45" customHeight="1" x14ac:dyDescent="0.2">
      <c r="A333" s="540" t="s">
        <v>1418</v>
      </c>
      <c r="B333" s="541" t="s">
        <v>1192</v>
      </c>
      <c r="C333" s="541" t="s">
        <v>1193</v>
      </c>
      <c r="D333" s="541" t="s">
        <v>1284</v>
      </c>
      <c r="E333" s="541" t="s">
        <v>1285</v>
      </c>
      <c r="F333" s="582"/>
      <c r="G333" s="582"/>
      <c r="H333" s="582"/>
      <c r="I333" s="582"/>
      <c r="J333" s="582"/>
      <c r="K333" s="582"/>
      <c r="L333" s="582"/>
      <c r="M333" s="582"/>
      <c r="N333" s="582">
        <v>2</v>
      </c>
      <c r="O333" s="582">
        <v>1400</v>
      </c>
      <c r="P333" s="546"/>
      <c r="Q333" s="583">
        <v>700</v>
      </c>
    </row>
    <row r="334" spans="1:17" ht="14.45" customHeight="1" x14ac:dyDescent="0.2">
      <c r="A334" s="540" t="s">
        <v>1418</v>
      </c>
      <c r="B334" s="541" t="s">
        <v>1192</v>
      </c>
      <c r="C334" s="541" t="s">
        <v>1193</v>
      </c>
      <c r="D334" s="541" t="s">
        <v>1286</v>
      </c>
      <c r="E334" s="541" t="s">
        <v>1287</v>
      </c>
      <c r="F334" s="582"/>
      <c r="G334" s="582"/>
      <c r="H334" s="582"/>
      <c r="I334" s="582"/>
      <c r="J334" s="582"/>
      <c r="K334" s="582"/>
      <c r="L334" s="582"/>
      <c r="M334" s="582"/>
      <c r="N334" s="582">
        <v>1</v>
      </c>
      <c r="O334" s="582">
        <v>683</v>
      </c>
      <c r="P334" s="546"/>
      <c r="Q334" s="583">
        <v>683</v>
      </c>
    </row>
    <row r="335" spans="1:17" ht="14.45" customHeight="1" x14ac:dyDescent="0.2">
      <c r="A335" s="540" t="s">
        <v>1418</v>
      </c>
      <c r="B335" s="541" t="s">
        <v>1192</v>
      </c>
      <c r="C335" s="541" t="s">
        <v>1193</v>
      </c>
      <c r="D335" s="541" t="s">
        <v>1288</v>
      </c>
      <c r="E335" s="541" t="s">
        <v>1289</v>
      </c>
      <c r="F335" s="582"/>
      <c r="G335" s="582"/>
      <c r="H335" s="582"/>
      <c r="I335" s="582"/>
      <c r="J335" s="582">
        <v>1</v>
      </c>
      <c r="K335" s="582">
        <v>479</v>
      </c>
      <c r="L335" s="582"/>
      <c r="M335" s="582">
        <v>479</v>
      </c>
      <c r="N335" s="582">
        <v>2</v>
      </c>
      <c r="O335" s="582">
        <v>964</v>
      </c>
      <c r="P335" s="546"/>
      <c r="Q335" s="583">
        <v>482</v>
      </c>
    </row>
    <row r="336" spans="1:17" ht="14.45" customHeight="1" x14ac:dyDescent="0.2">
      <c r="A336" s="540" t="s">
        <v>1418</v>
      </c>
      <c r="B336" s="541" t="s">
        <v>1192</v>
      </c>
      <c r="C336" s="541" t="s">
        <v>1193</v>
      </c>
      <c r="D336" s="541" t="s">
        <v>1290</v>
      </c>
      <c r="E336" s="541" t="s">
        <v>1291</v>
      </c>
      <c r="F336" s="582"/>
      <c r="G336" s="582"/>
      <c r="H336" s="582"/>
      <c r="I336" s="582"/>
      <c r="J336" s="582">
        <v>1</v>
      </c>
      <c r="K336" s="582">
        <v>294</v>
      </c>
      <c r="L336" s="582"/>
      <c r="M336" s="582">
        <v>294</v>
      </c>
      <c r="N336" s="582"/>
      <c r="O336" s="582"/>
      <c r="P336" s="546"/>
      <c r="Q336" s="583"/>
    </row>
    <row r="337" spans="1:17" ht="14.45" customHeight="1" x14ac:dyDescent="0.2">
      <c r="A337" s="540" t="s">
        <v>1418</v>
      </c>
      <c r="B337" s="541" t="s">
        <v>1192</v>
      </c>
      <c r="C337" s="541" t="s">
        <v>1193</v>
      </c>
      <c r="D337" s="541" t="s">
        <v>1294</v>
      </c>
      <c r="E337" s="541" t="s">
        <v>1295</v>
      </c>
      <c r="F337" s="582"/>
      <c r="G337" s="582"/>
      <c r="H337" s="582"/>
      <c r="I337" s="582"/>
      <c r="J337" s="582">
        <v>1</v>
      </c>
      <c r="K337" s="582">
        <v>168</v>
      </c>
      <c r="L337" s="582"/>
      <c r="M337" s="582">
        <v>168</v>
      </c>
      <c r="N337" s="582"/>
      <c r="O337" s="582"/>
      <c r="P337" s="546"/>
      <c r="Q337" s="583"/>
    </row>
    <row r="338" spans="1:17" ht="14.45" customHeight="1" x14ac:dyDescent="0.2">
      <c r="A338" s="540" t="s">
        <v>1418</v>
      </c>
      <c r="B338" s="541" t="s">
        <v>1192</v>
      </c>
      <c r="C338" s="541" t="s">
        <v>1193</v>
      </c>
      <c r="D338" s="541" t="s">
        <v>1298</v>
      </c>
      <c r="E338" s="541" t="s">
        <v>1299</v>
      </c>
      <c r="F338" s="582">
        <v>1</v>
      </c>
      <c r="G338" s="582">
        <v>574</v>
      </c>
      <c r="H338" s="582"/>
      <c r="I338" s="582">
        <v>574</v>
      </c>
      <c r="J338" s="582"/>
      <c r="K338" s="582"/>
      <c r="L338" s="582"/>
      <c r="M338" s="582"/>
      <c r="N338" s="582">
        <v>6</v>
      </c>
      <c r="O338" s="582">
        <v>3456</v>
      </c>
      <c r="P338" s="546"/>
      <c r="Q338" s="583">
        <v>576</v>
      </c>
    </row>
    <row r="339" spans="1:17" ht="14.45" customHeight="1" x14ac:dyDescent="0.2">
      <c r="A339" s="540" t="s">
        <v>1418</v>
      </c>
      <c r="B339" s="541" t="s">
        <v>1192</v>
      </c>
      <c r="C339" s="541" t="s">
        <v>1193</v>
      </c>
      <c r="D339" s="541" t="s">
        <v>1316</v>
      </c>
      <c r="E339" s="541" t="s">
        <v>1317</v>
      </c>
      <c r="F339" s="582">
        <v>4</v>
      </c>
      <c r="G339" s="582">
        <v>16408</v>
      </c>
      <c r="H339" s="582"/>
      <c r="I339" s="582">
        <v>4102</v>
      </c>
      <c r="J339" s="582"/>
      <c r="K339" s="582"/>
      <c r="L339" s="582"/>
      <c r="M339" s="582"/>
      <c r="N339" s="582"/>
      <c r="O339" s="582"/>
      <c r="P339" s="546"/>
      <c r="Q339" s="583"/>
    </row>
    <row r="340" spans="1:17" ht="14.45" customHeight="1" x14ac:dyDescent="0.2">
      <c r="A340" s="540" t="s">
        <v>1418</v>
      </c>
      <c r="B340" s="541" t="s">
        <v>1338</v>
      </c>
      <c r="C340" s="541" t="s">
        <v>1193</v>
      </c>
      <c r="D340" s="541" t="s">
        <v>1343</v>
      </c>
      <c r="E340" s="541" t="s">
        <v>1344</v>
      </c>
      <c r="F340" s="582"/>
      <c r="G340" s="582"/>
      <c r="H340" s="582"/>
      <c r="I340" s="582"/>
      <c r="J340" s="582">
        <v>1</v>
      </c>
      <c r="K340" s="582">
        <v>12</v>
      </c>
      <c r="L340" s="582"/>
      <c r="M340" s="582">
        <v>12</v>
      </c>
      <c r="N340" s="582">
        <v>2</v>
      </c>
      <c r="O340" s="582">
        <v>26</v>
      </c>
      <c r="P340" s="546"/>
      <c r="Q340" s="583">
        <v>13</v>
      </c>
    </row>
    <row r="341" spans="1:17" ht="14.45" customHeight="1" x14ac:dyDescent="0.2">
      <c r="A341" s="540" t="s">
        <v>1418</v>
      </c>
      <c r="B341" s="541" t="s">
        <v>1338</v>
      </c>
      <c r="C341" s="541" t="s">
        <v>1193</v>
      </c>
      <c r="D341" s="541" t="s">
        <v>1419</v>
      </c>
      <c r="E341" s="541" t="s">
        <v>1420</v>
      </c>
      <c r="F341" s="582"/>
      <c r="G341" s="582"/>
      <c r="H341" s="582"/>
      <c r="I341" s="582"/>
      <c r="J341" s="582">
        <v>4</v>
      </c>
      <c r="K341" s="582">
        <v>1920</v>
      </c>
      <c r="L341" s="582"/>
      <c r="M341" s="582">
        <v>480</v>
      </c>
      <c r="N341" s="582">
        <v>8</v>
      </c>
      <c r="O341" s="582">
        <v>3904</v>
      </c>
      <c r="P341" s="546"/>
      <c r="Q341" s="583">
        <v>488</v>
      </c>
    </row>
    <row r="342" spans="1:17" ht="14.45" customHeight="1" x14ac:dyDescent="0.2">
      <c r="A342" s="540" t="s">
        <v>1418</v>
      </c>
      <c r="B342" s="541" t="s">
        <v>1338</v>
      </c>
      <c r="C342" s="541" t="s">
        <v>1193</v>
      </c>
      <c r="D342" s="541" t="s">
        <v>1363</v>
      </c>
      <c r="E342" s="541" t="s">
        <v>1364</v>
      </c>
      <c r="F342" s="582"/>
      <c r="G342" s="582"/>
      <c r="H342" s="582"/>
      <c r="I342" s="582"/>
      <c r="J342" s="582"/>
      <c r="K342" s="582"/>
      <c r="L342" s="582"/>
      <c r="M342" s="582"/>
      <c r="N342" s="582">
        <v>4</v>
      </c>
      <c r="O342" s="582">
        <v>6440</v>
      </c>
      <c r="P342" s="546"/>
      <c r="Q342" s="583">
        <v>1610</v>
      </c>
    </row>
    <row r="343" spans="1:17" ht="14.45" customHeight="1" x14ac:dyDescent="0.2">
      <c r="A343" s="540" t="s">
        <v>1418</v>
      </c>
      <c r="B343" s="541" t="s">
        <v>1338</v>
      </c>
      <c r="C343" s="541" t="s">
        <v>1193</v>
      </c>
      <c r="D343" s="541" t="s">
        <v>1369</v>
      </c>
      <c r="E343" s="541" t="s">
        <v>1370</v>
      </c>
      <c r="F343" s="582"/>
      <c r="G343" s="582"/>
      <c r="H343" s="582"/>
      <c r="I343" s="582"/>
      <c r="J343" s="582"/>
      <c r="K343" s="582"/>
      <c r="L343" s="582"/>
      <c r="M343" s="582"/>
      <c r="N343" s="582">
        <v>4</v>
      </c>
      <c r="O343" s="582">
        <v>6440</v>
      </c>
      <c r="P343" s="546"/>
      <c r="Q343" s="583">
        <v>1610</v>
      </c>
    </row>
    <row r="344" spans="1:17" ht="14.45" customHeight="1" x14ac:dyDescent="0.2">
      <c r="A344" s="540" t="s">
        <v>1191</v>
      </c>
      <c r="B344" s="541" t="s">
        <v>1192</v>
      </c>
      <c r="C344" s="541" t="s">
        <v>1193</v>
      </c>
      <c r="D344" s="541" t="s">
        <v>1224</v>
      </c>
      <c r="E344" s="541" t="s">
        <v>1225</v>
      </c>
      <c r="F344" s="582">
        <v>1</v>
      </c>
      <c r="G344" s="582">
        <v>551</v>
      </c>
      <c r="H344" s="582"/>
      <c r="I344" s="582">
        <v>551</v>
      </c>
      <c r="J344" s="582"/>
      <c r="K344" s="582"/>
      <c r="L344" s="582"/>
      <c r="M344" s="582"/>
      <c r="N344" s="582">
        <v>2</v>
      </c>
      <c r="O344" s="582">
        <v>1110</v>
      </c>
      <c r="P344" s="546"/>
      <c r="Q344" s="583">
        <v>555</v>
      </c>
    </row>
    <row r="345" spans="1:17" ht="14.45" customHeight="1" x14ac:dyDescent="0.2">
      <c r="A345" s="540" t="s">
        <v>1191</v>
      </c>
      <c r="B345" s="541" t="s">
        <v>1192</v>
      </c>
      <c r="C345" s="541" t="s">
        <v>1193</v>
      </c>
      <c r="D345" s="541" t="s">
        <v>1226</v>
      </c>
      <c r="E345" s="541" t="s">
        <v>1227</v>
      </c>
      <c r="F345" s="582">
        <v>2</v>
      </c>
      <c r="G345" s="582">
        <v>1312</v>
      </c>
      <c r="H345" s="582"/>
      <c r="I345" s="582">
        <v>656</v>
      </c>
      <c r="J345" s="582"/>
      <c r="K345" s="582"/>
      <c r="L345" s="582"/>
      <c r="M345" s="582"/>
      <c r="N345" s="582">
        <v>4</v>
      </c>
      <c r="O345" s="582">
        <v>2640</v>
      </c>
      <c r="P345" s="546"/>
      <c r="Q345" s="583">
        <v>660</v>
      </c>
    </row>
    <row r="346" spans="1:17" ht="14.45" customHeight="1" x14ac:dyDescent="0.2">
      <c r="A346" s="540" t="s">
        <v>1191</v>
      </c>
      <c r="B346" s="541" t="s">
        <v>1192</v>
      </c>
      <c r="C346" s="541" t="s">
        <v>1193</v>
      </c>
      <c r="D346" s="541" t="s">
        <v>1228</v>
      </c>
      <c r="E346" s="541" t="s">
        <v>1229</v>
      </c>
      <c r="F346" s="582">
        <v>2</v>
      </c>
      <c r="G346" s="582">
        <v>1312</v>
      </c>
      <c r="H346" s="582"/>
      <c r="I346" s="582">
        <v>656</v>
      </c>
      <c r="J346" s="582"/>
      <c r="K346" s="582"/>
      <c r="L346" s="582"/>
      <c r="M346" s="582"/>
      <c r="N346" s="582">
        <v>4</v>
      </c>
      <c r="O346" s="582">
        <v>2640</v>
      </c>
      <c r="P346" s="546"/>
      <c r="Q346" s="583">
        <v>660</v>
      </c>
    </row>
    <row r="347" spans="1:17" ht="14.45" customHeight="1" x14ac:dyDescent="0.2">
      <c r="A347" s="540" t="s">
        <v>1191</v>
      </c>
      <c r="B347" s="541" t="s">
        <v>1192</v>
      </c>
      <c r="C347" s="541" t="s">
        <v>1193</v>
      </c>
      <c r="D347" s="541" t="s">
        <v>1248</v>
      </c>
      <c r="E347" s="541" t="s">
        <v>1249</v>
      </c>
      <c r="F347" s="582">
        <v>4</v>
      </c>
      <c r="G347" s="582">
        <v>1248</v>
      </c>
      <c r="H347" s="582"/>
      <c r="I347" s="582">
        <v>312</v>
      </c>
      <c r="J347" s="582"/>
      <c r="K347" s="582"/>
      <c r="L347" s="582"/>
      <c r="M347" s="582"/>
      <c r="N347" s="582">
        <v>8</v>
      </c>
      <c r="O347" s="582">
        <v>2512</v>
      </c>
      <c r="P347" s="546"/>
      <c r="Q347" s="583">
        <v>314</v>
      </c>
    </row>
    <row r="348" spans="1:17" ht="14.45" customHeight="1" x14ac:dyDescent="0.2">
      <c r="A348" s="540" t="s">
        <v>1191</v>
      </c>
      <c r="B348" s="541" t="s">
        <v>1192</v>
      </c>
      <c r="C348" s="541" t="s">
        <v>1193</v>
      </c>
      <c r="D348" s="541" t="s">
        <v>1280</v>
      </c>
      <c r="E348" s="541" t="s">
        <v>1281</v>
      </c>
      <c r="F348" s="582">
        <v>2</v>
      </c>
      <c r="G348" s="582">
        <v>1312</v>
      </c>
      <c r="H348" s="582"/>
      <c r="I348" s="582">
        <v>656</v>
      </c>
      <c r="J348" s="582"/>
      <c r="K348" s="582"/>
      <c r="L348" s="582"/>
      <c r="M348" s="582"/>
      <c r="N348" s="582">
        <v>4</v>
      </c>
      <c r="O348" s="582">
        <v>2640</v>
      </c>
      <c r="P348" s="546"/>
      <c r="Q348" s="583">
        <v>660</v>
      </c>
    </row>
    <row r="349" spans="1:17" ht="14.45" customHeight="1" x14ac:dyDescent="0.2">
      <c r="A349" s="540" t="s">
        <v>1191</v>
      </c>
      <c r="B349" s="541" t="s">
        <v>1192</v>
      </c>
      <c r="C349" s="541" t="s">
        <v>1193</v>
      </c>
      <c r="D349" s="541" t="s">
        <v>1282</v>
      </c>
      <c r="E349" s="541" t="s">
        <v>1283</v>
      </c>
      <c r="F349" s="582">
        <v>2</v>
      </c>
      <c r="G349" s="582">
        <v>1312</v>
      </c>
      <c r="H349" s="582"/>
      <c r="I349" s="582">
        <v>656</v>
      </c>
      <c r="J349" s="582"/>
      <c r="K349" s="582"/>
      <c r="L349" s="582"/>
      <c r="M349" s="582"/>
      <c r="N349" s="582">
        <v>4</v>
      </c>
      <c r="O349" s="582">
        <v>2640</v>
      </c>
      <c r="P349" s="546"/>
      <c r="Q349" s="583">
        <v>660</v>
      </c>
    </row>
    <row r="350" spans="1:17" ht="14.45" customHeight="1" x14ac:dyDescent="0.2">
      <c r="A350" s="540" t="s">
        <v>1191</v>
      </c>
      <c r="B350" s="541" t="s">
        <v>1192</v>
      </c>
      <c r="C350" s="541" t="s">
        <v>1193</v>
      </c>
      <c r="D350" s="541" t="s">
        <v>1304</v>
      </c>
      <c r="E350" s="541" t="s">
        <v>1305</v>
      </c>
      <c r="F350" s="582">
        <v>2</v>
      </c>
      <c r="G350" s="582">
        <v>2800</v>
      </c>
      <c r="H350" s="582"/>
      <c r="I350" s="582">
        <v>1400</v>
      </c>
      <c r="J350" s="582"/>
      <c r="K350" s="582"/>
      <c r="L350" s="582"/>
      <c r="M350" s="582"/>
      <c r="N350" s="582">
        <v>4</v>
      </c>
      <c r="O350" s="582">
        <v>5616</v>
      </c>
      <c r="P350" s="546"/>
      <c r="Q350" s="583">
        <v>1404</v>
      </c>
    </row>
    <row r="351" spans="1:17" ht="14.45" customHeight="1" x14ac:dyDescent="0.2">
      <c r="A351" s="540" t="s">
        <v>1191</v>
      </c>
      <c r="B351" s="541" t="s">
        <v>1192</v>
      </c>
      <c r="C351" s="541" t="s">
        <v>1193</v>
      </c>
      <c r="D351" s="541" t="s">
        <v>1306</v>
      </c>
      <c r="E351" s="541" t="s">
        <v>1307</v>
      </c>
      <c r="F351" s="582"/>
      <c r="G351" s="582"/>
      <c r="H351" s="582"/>
      <c r="I351" s="582"/>
      <c r="J351" s="582"/>
      <c r="K351" s="582"/>
      <c r="L351" s="582"/>
      <c r="M351" s="582"/>
      <c r="N351" s="582">
        <v>2</v>
      </c>
      <c r="O351" s="582">
        <v>2058</v>
      </c>
      <c r="P351" s="546"/>
      <c r="Q351" s="583">
        <v>1029</v>
      </c>
    </row>
    <row r="352" spans="1:17" ht="14.45" customHeight="1" x14ac:dyDescent="0.2">
      <c r="A352" s="540" t="s">
        <v>1191</v>
      </c>
      <c r="B352" s="541" t="s">
        <v>1338</v>
      </c>
      <c r="C352" s="541" t="s">
        <v>1193</v>
      </c>
      <c r="D352" s="541" t="s">
        <v>1343</v>
      </c>
      <c r="E352" s="541" t="s">
        <v>1344</v>
      </c>
      <c r="F352" s="582"/>
      <c r="G352" s="582"/>
      <c r="H352" s="582"/>
      <c r="I352" s="582"/>
      <c r="J352" s="582">
        <v>1</v>
      </c>
      <c r="K352" s="582">
        <v>12</v>
      </c>
      <c r="L352" s="582"/>
      <c r="M352" s="582">
        <v>12</v>
      </c>
      <c r="N352" s="582">
        <v>2</v>
      </c>
      <c r="O352" s="582">
        <v>26</v>
      </c>
      <c r="P352" s="546"/>
      <c r="Q352" s="583">
        <v>13</v>
      </c>
    </row>
    <row r="353" spans="1:17" ht="14.45" customHeight="1" x14ac:dyDescent="0.2">
      <c r="A353" s="540" t="s">
        <v>1191</v>
      </c>
      <c r="B353" s="541" t="s">
        <v>1338</v>
      </c>
      <c r="C353" s="541" t="s">
        <v>1193</v>
      </c>
      <c r="D353" s="541" t="s">
        <v>1419</v>
      </c>
      <c r="E353" s="541" t="s">
        <v>1420</v>
      </c>
      <c r="F353" s="582"/>
      <c r="G353" s="582"/>
      <c r="H353" s="582"/>
      <c r="I353" s="582"/>
      <c r="J353" s="582">
        <v>4</v>
      </c>
      <c r="K353" s="582">
        <v>1920</v>
      </c>
      <c r="L353" s="582"/>
      <c r="M353" s="582">
        <v>480</v>
      </c>
      <c r="N353" s="582">
        <v>8</v>
      </c>
      <c r="O353" s="582">
        <v>3904</v>
      </c>
      <c r="P353" s="546"/>
      <c r="Q353" s="583">
        <v>488</v>
      </c>
    </row>
    <row r="354" spans="1:17" ht="14.45" customHeight="1" x14ac:dyDescent="0.2">
      <c r="A354" s="540" t="s">
        <v>1421</v>
      </c>
      <c r="B354" s="541" t="s">
        <v>1192</v>
      </c>
      <c r="C354" s="541" t="s">
        <v>1193</v>
      </c>
      <c r="D354" s="541" t="s">
        <v>1196</v>
      </c>
      <c r="E354" s="541" t="s">
        <v>1197</v>
      </c>
      <c r="F354" s="582">
        <v>2</v>
      </c>
      <c r="G354" s="582">
        <v>2972</v>
      </c>
      <c r="H354" s="582"/>
      <c r="I354" s="582">
        <v>1486</v>
      </c>
      <c r="J354" s="582">
        <v>4</v>
      </c>
      <c r="K354" s="582">
        <v>5952</v>
      </c>
      <c r="L354" s="582"/>
      <c r="M354" s="582">
        <v>1488</v>
      </c>
      <c r="N354" s="582">
        <v>2</v>
      </c>
      <c r="O354" s="582">
        <v>2986</v>
      </c>
      <c r="P354" s="546"/>
      <c r="Q354" s="583">
        <v>1493</v>
      </c>
    </row>
    <row r="355" spans="1:17" ht="14.45" customHeight="1" x14ac:dyDescent="0.2">
      <c r="A355" s="540" t="s">
        <v>1421</v>
      </c>
      <c r="B355" s="541" t="s">
        <v>1192</v>
      </c>
      <c r="C355" s="541" t="s">
        <v>1193</v>
      </c>
      <c r="D355" s="541" t="s">
        <v>1198</v>
      </c>
      <c r="E355" s="541" t="s">
        <v>1199</v>
      </c>
      <c r="F355" s="582">
        <v>1</v>
      </c>
      <c r="G355" s="582">
        <v>3927</v>
      </c>
      <c r="H355" s="582"/>
      <c r="I355" s="582">
        <v>3927</v>
      </c>
      <c r="J355" s="582">
        <v>3</v>
      </c>
      <c r="K355" s="582">
        <v>11808</v>
      </c>
      <c r="L355" s="582"/>
      <c r="M355" s="582">
        <v>3936</v>
      </c>
      <c r="N355" s="582"/>
      <c r="O355" s="582"/>
      <c r="P355" s="546"/>
      <c r="Q355" s="583"/>
    </row>
    <row r="356" spans="1:17" ht="14.45" customHeight="1" x14ac:dyDescent="0.2">
      <c r="A356" s="540" t="s">
        <v>1421</v>
      </c>
      <c r="B356" s="541" t="s">
        <v>1192</v>
      </c>
      <c r="C356" s="541" t="s">
        <v>1193</v>
      </c>
      <c r="D356" s="541" t="s">
        <v>1200</v>
      </c>
      <c r="E356" s="541" t="s">
        <v>1201</v>
      </c>
      <c r="F356" s="582">
        <v>3</v>
      </c>
      <c r="G356" s="582">
        <v>1983</v>
      </c>
      <c r="H356" s="582"/>
      <c r="I356" s="582">
        <v>661</v>
      </c>
      <c r="J356" s="582">
        <v>1</v>
      </c>
      <c r="K356" s="582">
        <v>663</v>
      </c>
      <c r="L356" s="582"/>
      <c r="M356" s="582">
        <v>663</v>
      </c>
      <c r="N356" s="582"/>
      <c r="O356" s="582"/>
      <c r="P356" s="546"/>
      <c r="Q356" s="583"/>
    </row>
    <row r="357" spans="1:17" ht="14.45" customHeight="1" x14ac:dyDescent="0.2">
      <c r="A357" s="540" t="s">
        <v>1421</v>
      </c>
      <c r="B357" s="541" t="s">
        <v>1192</v>
      </c>
      <c r="C357" s="541" t="s">
        <v>1193</v>
      </c>
      <c r="D357" s="541" t="s">
        <v>1202</v>
      </c>
      <c r="E357" s="541" t="s">
        <v>1203</v>
      </c>
      <c r="F357" s="582"/>
      <c r="G357" s="582"/>
      <c r="H357" s="582"/>
      <c r="I357" s="582"/>
      <c r="J357" s="582"/>
      <c r="K357" s="582"/>
      <c r="L357" s="582"/>
      <c r="M357" s="582"/>
      <c r="N357" s="582">
        <v>2</v>
      </c>
      <c r="O357" s="582">
        <v>2188</v>
      </c>
      <c r="P357" s="546"/>
      <c r="Q357" s="583">
        <v>1094</v>
      </c>
    </row>
    <row r="358" spans="1:17" ht="14.45" customHeight="1" x14ac:dyDescent="0.2">
      <c r="A358" s="540" t="s">
        <v>1421</v>
      </c>
      <c r="B358" s="541" t="s">
        <v>1192</v>
      </c>
      <c r="C358" s="541" t="s">
        <v>1193</v>
      </c>
      <c r="D358" s="541" t="s">
        <v>1206</v>
      </c>
      <c r="E358" s="541" t="s">
        <v>1207</v>
      </c>
      <c r="F358" s="582"/>
      <c r="G358" s="582"/>
      <c r="H358" s="582"/>
      <c r="I358" s="582"/>
      <c r="J358" s="582">
        <v>4</v>
      </c>
      <c r="K358" s="582">
        <v>3396</v>
      </c>
      <c r="L358" s="582"/>
      <c r="M358" s="582">
        <v>849</v>
      </c>
      <c r="N358" s="582"/>
      <c r="O358" s="582"/>
      <c r="P358" s="546"/>
      <c r="Q358" s="583"/>
    </row>
    <row r="359" spans="1:17" ht="14.45" customHeight="1" x14ac:dyDescent="0.2">
      <c r="A359" s="540" t="s">
        <v>1421</v>
      </c>
      <c r="B359" s="541" t="s">
        <v>1192</v>
      </c>
      <c r="C359" s="541" t="s">
        <v>1193</v>
      </c>
      <c r="D359" s="541" t="s">
        <v>1208</v>
      </c>
      <c r="E359" s="541" t="s">
        <v>1209</v>
      </c>
      <c r="F359" s="582">
        <v>10</v>
      </c>
      <c r="G359" s="582">
        <v>8060</v>
      </c>
      <c r="H359" s="582"/>
      <c r="I359" s="582">
        <v>806</v>
      </c>
      <c r="J359" s="582">
        <v>8</v>
      </c>
      <c r="K359" s="582">
        <v>6464</v>
      </c>
      <c r="L359" s="582"/>
      <c r="M359" s="582">
        <v>808</v>
      </c>
      <c r="N359" s="582">
        <v>5</v>
      </c>
      <c r="O359" s="582">
        <v>4055</v>
      </c>
      <c r="P359" s="546"/>
      <c r="Q359" s="583">
        <v>811</v>
      </c>
    </row>
    <row r="360" spans="1:17" ht="14.45" customHeight="1" x14ac:dyDescent="0.2">
      <c r="A360" s="540" t="s">
        <v>1421</v>
      </c>
      <c r="B360" s="541" t="s">
        <v>1192</v>
      </c>
      <c r="C360" s="541" t="s">
        <v>1193</v>
      </c>
      <c r="D360" s="541" t="s">
        <v>1210</v>
      </c>
      <c r="E360" s="541" t="s">
        <v>1211</v>
      </c>
      <c r="F360" s="582">
        <v>10</v>
      </c>
      <c r="G360" s="582">
        <v>8060</v>
      </c>
      <c r="H360" s="582"/>
      <c r="I360" s="582">
        <v>806</v>
      </c>
      <c r="J360" s="582">
        <v>8</v>
      </c>
      <c r="K360" s="582">
        <v>6464</v>
      </c>
      <c r="L360" s="582"/>
      <c r="M360" s="582">
        <v>808</v>
      </c>
      <c r="N360" s="582">
        <v>5</v>
      </c>
      <c r="O360" s="582">
        <v>4055</v>
      </c>
      <c r="P360" s="546"/>
      <c r="Q360" s="583">
        <v>811</v>
      </c>
    </row>
    <row r="361" spans="1:17" ht="14.45" customHeight="1" x14ac:dyDescent="0.2">
      <c r="A361" s="540" t="s">
        <v>1421</v>
      </c>
      <c r="B361" s="541" t="s">
        <v>1192</v>
      </c>
      <c r="C361" s="541" t="s">
        <v>1193</v>
      </c>
      <c r="D361" s="541" t="s">
        <v>1212</v>
      </c>
      <c r="E361" s="541" t="s">
        <v>1213</v>
      </c>
      <c r="F361" s="582">
        <v>93</v>
      </c>
      <c r="G361" s="582">
        <v>15624</v>
      </c>
      <c r="H361" s="582"/>
      <c r="I361" s="582">
        <v>168</v>
      </c>
      <c r="J361" s="582">
        <v>80</v>
      </c>
      <c r="K361" s="582">
        <v>13440</v>
      </c>
      <c r="L361" s="582"/>
      <c r="M361" s="582">
        <v>168</v>
      </c>
      <c r="N361" s="582">
        <v>90</v>
      </c>
      <c r="O361" s="582">
        <v>15210</v>
      </c>
      <c r="P361" s="546"/>
      <c r="Q361" s="583">
        <v>169</v>
      </c>
    </row>
    <row r="362" spans="1:17" ht="14.45" customHeight="1" x14ac:dyDescent="0.2">
      <c r="A362" s="540" t="s">
        <v>1421</v>
      </c>
      <c r="B362" s="541" t="s">
        <v>1192</v>
      </c>
      <c r="C362" s="541" t="s">
        <v>1193</v>
      </c>
      <c r="D362" s="541" t="s">
        <v>1214</v>
      </c>
      <c r="E362" s="541" t="s">
        <v>1215</v>
      </c>
      <c r="F362" s="582">
        <v>22</v>
      </c>
      <c r="G362" s="582">
        <v>3850</v>
      </c>
      <c r="H362" s="582"/>
      <c r="I362" s="582">
        <v>175</v>
      </c>
      <c r="J362" s="582">
        <v>28</v>
      </c>
      <c r="K362" s="582">
        <v>4900</v>
      </c>
      <c r="L362" s="582"/>
      <c r="M362" s="582">
        <v>175</v>
      </c>
      <c r="N362" s="582">
        <v>28</v>
      </c>
      <c r="O362" s="582">
        <v>4928</v>
      </c>
      <c r="P362" s="546"/>
      <c r="Q362" s="583">
        <v>176</v>
      </c>
    </row>
    <row r="363" spans="1:17" ht="14.45" customHeight="1" x14ac:dyDescent="0.2">
      <c r="A363" s="540" t="s">
        <v>1421</v>
      </c>
      <c r="B363" s="541" t="s">
        <v>1192</v>
      </c>
      <c r="C363" s="541" t="s">
        <v>1193</v>
      </c>
      <c r="D363" s="541" t="s">
        <v>1216</v>
      </c>
      <c r="E363" s="541" t="s">
        <v>1217</v>
      </c>
      <c r="F363" s="582">
        <v>72</v>
      </c>
      <c r="G363" s="582">
        <v>25416</v>
      </c>
      <c r="H363" s="582"/>
      <c r="I363" s="582">
        <v>353</v>
      </c>
      <c r="J363" s="582">
        <v>48</v>
      </c>
      <c r="K363" s="582">
        <v>16992</v>
      </c>
      <c r="L363" s="582"/>
      <c r="M363" s="582">
        <v>354</v>
      </c>
      <c r="N363" s="582">
        <v>40</v>
      </c>
      <c r="O363" s="582">
        <v>14240</v>
      </c>
      <c r="P363" s="546"/>
      <c r="Q363" s="583">
        <v>356</v>
      </c>
    </row>
    <row r="364" spans="1:17" ht="14.45" customHeight="1" x14ac:dyDescent="0.2">
      <c r="A364" s="540" t="s">
        <v>1421</v>
      </c>
      <c r="B364" s="541" t="s">
        <v>1192</v>
      </c>
      <c r="C364" s="541" t="s">
        <v>1193</v>
      </c>
      <c r="D364" s="541" t="s">
        <v>1336</v>
      </c>
      <c r="E364" s="541" t="s">
        <v>1337</v>
      </c>
      <c r="F364" s="582">
        <v>2</v>
      </c>
      <c r="G364" s="582">
        <v>2078</v>
      </c>
      <c r="H364" s="582"/>
      <c r="I364" s="582">
        <v>1039</v>
      </c>
      <c r="J364" s="582">
        <v>2</v>
      </c>
      <c r="K364" s="582">
        <v>2080</v>
      </c>
      <c r="L364" s="582"/>
      <c r="M364" s="582">
        <v>1040</v>
      </c>
      <c r="N364" s="582"/>
      <c r="O364" s="582"/>
      <c r="P364" s="546"/>
      <c r="Q364" s="583"/>
    </row>
    <row r="365" spans="1:17" ht="14.45" customHeight="1" x14ac:dyDescent="0.2">
      <c r="A365" s="540" t="s">
        <v>1421</v>
      </c>
      <c r="B365" s="541" t="s">
        <v>1192</v>
      </c>
      <c r="C365" s="541" t="s">
        <v>1193</v>
      </c>
      <c r="D365" s="541" t="s">
        <v>1218</v>
      </c>
      <c r="E365" s="541" t="s">
        <v>1219</v>
      </c>
      <c r="F365" s="582">
        <v>8</v>
      </c>
      <c r="G365" s="582">
        <v>1528</v>
      </c>
      <c r="H365" s="582"/>
      <c r="I365" s="582">
        <v>191</v>
      </c>
      <c r="J365" s="582">
        <v>4</v>
      </c>
      <c r="K365" s="582">
        <v>764</v>
      </c>
      <c r="L365" s="582"/>
      <c r="M365" s="582">
        <v>191</v>
      </c>
      <c r="N365" s="582">
        <v>5</v>
      </c>
      <c r="O365" s="582">
        <v>965</v>
      </c>
      <c r="P365" s="546"/>
      <c r="Q365" s="583">
        <v>193</v>
      </c>
    </row>
    <row r="366" spans="1:17" ht="14.45" customHeight="1" x14ac:dyDescent="0.2">
      <c r="A366" s="540" t="s">
        <v>1421</v>
      </c>
      <c r="B366" s="541" t="s">
        <v>1192</v>
      </c>
      <c r="C366" s="541" t="s">
        <v>1193</v>
      </c>
      <c r="D366" s="541" t="s">
        <v>1220</v>
      </c>
      <c r="E366" s="541" t="s">
        <v>1221</v>
      </c>
      <c r="F366" s="582">
        <v>26</v>
      </c>
      <c r="G366" s="582">
        <v>21398</v>
      </c>
      <c r="H366" s="582"/>
      <c r="I366" s="582">
        <v>823</v>
      </c>
      <c r="J366" s="582">
        <v>9</v>
      </c>
      <c r="K366" s="582">
        <v>7407</v>
      </c>
      <c r="L366" s="582"/>
      <c r="M366" s="582">
        <v>823</v>
      </c>
      <c r="N366" s="582">
        <v>13</v>
      </c>
      <c r="O366" s="582">
        <v>10725</v>
      </c>
      <c r="P366" s="546"/>
      <c r="Q366" s="583">
        <v>825</v>
      </c>
    </row>
    <row r="367" spans="1:17" ht="14.45" customHeight="1" x14ac:dyDescent="0.2">
      <c r="A367" s="540" t="s">
        <v>1421</v>
      </c>
      <c r="B367" s="541" t="s">
        <v>1192</v>
      </c>
      <c r="C367" s="541" t="s">
        <v>1193</v>
      </c>
      <c r="D367" s="541" t="s">
        <v>1224</v>
      </c>
      <c r="E367" s="541" t="s">
        <v>1225</v>
      </c>
      <c r="F367" s="582">
        <v>18</v>
      </c>
      <c r="G367" s="582">
        <v>9918</v>
      </c>
      <c r="H367" s="582"/>
      <c r="I367" s="582">
        <v>551</v>
      </c>
      <c r="J367" s="582">
        <v>16</v>
      </c>
      <c r="K367" s="582">
        <v>8832</v>
      </c>
      <c r="L367" s="582"/>
      <c r="M367" s="582">
        <v>552</v>
      </c>
      <c r="N367" s="582">
        <v>26</v>
      </c>
      <c r="O367" s="582">
        <v>14430</v>
      </c>
      <c r="P367" s="546"/>
      <c r="Q367" s="583">
        <v>555</v>
      </c>
    </row>
    <row r="368" spans="1:17" ht="14.45" customHeight="1" x14ac:dyDescent="0.2">
      <c r="A368" s="540" t="s">
        <v>1421</v>
      </c>
      <c r="B368" s="541" t="s">
        <v>1192</v>
      </c>
      <c r="C368" s="541" t="s">
        <v>1193</v>
      </c>
      <c r="D368" s="541" t="s">
        <v>1226</v>
      </c>
      <c r="E368" s="541" t="s">
        <v>1227</v>
      </c>
      <c r="F368" s="582">
        <v>6</v>
      </c>
      <c r="G368" s="582">
        <v>3936</v>
      </c>
      <c r="H368" s="582"/>
      <c r="I368" s="582">
        <v>656</v>
      </c>
      <c r="J368" s="582">
        <v>6</v>
      </c>
      <c r="K368" s="582">
        <v>3942</v>
      </c>
      <c r="L368" s="582"/>
      <c r="M368" s="582">
        <v>657</v>
      </c>
      <c r="N368" s="582"/>
      <c r="O368" s="582"/>
      <c r="P368" s="546"/>
      <c r="Q368" s="583"/>
    </row>
    <row r="369" spans="1:17" ht="14.45" customHeight="1" x14ac:dyDescent="0.2">
      <c r="A369" s="540" t="s">
        <v>1421</v>
      </c>
      <c r="B369" s="541" t="s">
        <v>1192</v>
      </c>
      <c r="C369" s="541" t="s">
        <v>1193</v>
      </c>
      <c r="D369" s="541" t="s">
        <v>1228</v>
      </c>
      <c r="E369" s="541" t="s">
        <v>1229</v>
      </c>
      <c r="F369" s="582">
        <v>6</v>
      </c>
      <c r="G369" s="582">
        <v>3936</v>
      </c>
      <c r="H369" s="582"/>
      <c r="I369" s="582">
        <v>656</v>
      </c>
      <c r="J369" s="582">
        <v>6</v>
      </c>
      <c r="K369" s="582">
        <v>3942</v>
      </c>
      <c r="L369" s="582"/>
      <c r="M369" s="582">
        <v>657</v>
      </c>
      <c r="N369" s="582"/>
      <c r="O369" s="582"/>
      <c r="P369" s="546"/>
      <c r="Q369" s="583"/>
    </row>
    <row r="370" spans="1:17" ht="14.45" customHeight="1" x14ac:dyDescent="0.2">
      <c r="A370" s="540" t="s">
        <v>1421</v>
      </c>
      <c r="B370" s="541" t="s">
        <v>1192</v>
      </c>
      <c r="C370" s="541" t="s">
        <v>1193</v>
      </c>
      <c r="D370" s="541" t="s">
        <v>1230</v>
      </c>
      <c r="E370" s="541" t="s">
        <v>1231</v>
      </c>
      <c r="F370" s="582">
        <v>13</v>
      </c>
      <c r="G370" s="582">
        <v>8827</v>
      </c>
      <c r="H370" s="582"/>
      <c r="I370" s="582">
        <v>679</v>
      </c>
      <c r="J370" s="582">
        <v>11</v>
      </c>
      <c r="K370" s="582">
        <v>7480</v>
      </c>
      <c r="L370" s="582"/>
      <c r="M370" s="582">
        <v>680</v>
      </c>
      <c r="N370" s="582">
        <v>6</v>
      </c>
      <c r="O370" s="582">
        <v>4098</v>
      </c>
      <c r="P370" s="546"/>
      <c r="Q370" s="583">
        <v>683</v>
      </c>
    </row>
    <row r="371" spans="1:17" ht="14.45" customHeight="1" x14ac:dyDescent="0.2">
      <c r="A371" s="540" t="s">
        <v>1421</v>
      </c>
      <c r="B371" s="541" t="s">
        <v>1192</v>
      </c>
      <c r="C371" s="541" t="s">
        <v>1193</v>
      </c>
      <c r="D371" s="541" t="s">
        <v>1232</v>
      </c>
      <c r="E371" s="541" t="s">
        <v>1233</v>
      </c>
      <c r="F371" s="582">
        <v>12</v>
      </c>
      <c r="G371" s="582">
        <v>6180</v>
      </c>
      <c r="H371" s="582"/>
      <c r="I371" s="582">
        <v>515</v>
      </c>
      <c r="J371" s="582">
        <v>12</v>
      </c>
      <c r="K371" s="582">
        <v>6192</v>
      </c>
      <c r="L371" s="582"/>
      <c r="M371" s="582">
        <v>516</v>
      </c>
      <c r="N371" s="582">
        <v>6</v>
      </c>
      <c r="O371" s="582">
        <v>3114</v>
      </c>
      <c r="P371" s="546"/>
      <c r="Q371" s="583">
        <v>519</v>
      </c>
    </row>
    <row r="372" spans="1:17" ht="14.45" customHeight="1" x14ac:dyDescent="0.2">
      <c r="A372" s="540" t="s">
        <v>1421</v>
      </c>
      <c r="B372" s="541" t="s">
        <v>1192</v>
      </c>
      <c r="C372" s="541" t="s">
        <v>1193</v>
      </c>
      <c r="D372" s="541" t="s">
        <v>1234</v>
      </c>
      <c r="E372" s="541" t="s">
        <v>1235</v>
      </c>
      <c r="F372" s="582">
        <v>12</v>
      </c>
      <c r="G372" s="582">
        <v>5100</v>
      </c>
      <c r="H372" s="582"/>
      <c r="I372" s="582">
        <v>425</v>
      </c>
      <c r="J372" s="582">
        <v>12</v>
      </c>
      <c r="K372" s="582">
        <v>5112</v>
      </c>
      <c r="L372" s="582"/>
      <c r="M372" s="582">
        <v>426</v>
      </c>
      <c r="N372" s="582">
        <v>6</v>
      </c>
      <c r="O372" s="582">
        <v>2574</v>
      </c>
      <c r="P372" s="546"/>
      <c r="Q372" s="583">
        <v>429</v>
      </c>
    </row>
    <row r="373" spans="1:17" ht="14.45" customHeight="1" x14ac:dyDescent="0.2">
      <c r="A373" s="540" t="s">
        <v>1421</v>
      </c>
      <c r="B373" s="541" t="s">
        <v>1192</v>
      </c>
      <c r="C373" s="541" t="s">
        <v>1193</v>
      </c>
      <c r="D373" s="541" t="s">
        <v>1236</v>
      </c>
      <c r="E373" s="541" t="s">
        <v>1237</v>
      </c>
      <c r="F373" s="582">
        <v>25</v>
      </c>
      <c r="G373" s="582">
        <v>8775</v>
      </c>
      <c r="H373" s="582"/>
      <c r="I373" s="582">
        <v>351</v>
      </c>
      <c r="J373" s="582">
        <v>26</v>
      </c>
      <c r="K373" s="582">
        <v>9178</v>
      </c>
      <c r="L373" s="582"/>
      <c r="M373" s="582">
        <v>353</v>
      </c>
      <c r="N373" s="582">
        <v>34</v>
      </c>
      <c r="O373" s="582">
        <v>12138</v>
      </c>
      <c r="P373" s="546"/>
      <c r="Q373" s="583">
        <v>357</v>
      </c>
    </row>
    <row r="374" spans="1:17" ht="14.45" customHeight="1" x14ac:dyDescent="0.2">
      <c r="A374" s="540" t="s">
        <v>1421</v>
      </c>
      <c r="B374" s="541" t="s">
        <v>1192</v>
      </c>
      <c r="C374" s="541" t="s">
        <v>1193</v>
      </c>
      <c r="D374" s="541" t="s">
        <v>1238</v>
      </c>
      <c r="E374" s="541" t="s">
        <v>1239</v>
      </c>
      <c r="F374" s="582">
        <v>5</v>
      </c>
      <c r="G374" s="582">
        <v>1115</v>
      </c>
      <c r="H374" s="582"/>
      <c r="I374" s="582">
        <v>223</v>
      </c>
      <c r="J374" s="582">
        <v>5</v>
      </c>
      <c r="K374" s="582">
        <v>1120</v>
      </c>
      <c r="L374" s="582"/>
      <c r="M374" s="582">
        <v>224</v>
      </c>
      <c r="N374" s="582"/>
      <c r="O374" s="582"/>
      <c r="P374" s="546"/>
      <c r="Q374" s="583"/>
    </row>
    <row r="375" spans="1:17" ht="14.45" customHeight="1" x14ac:dyDescent="0.2">
      <c r="A375" s="540" t="s">
        <v>1421</v>
      </c>
      <c r="B375" s="541" t="s">
        <v>1192</v>
      </c>
      <c r="C375" s="541" t="s">
        <v>1193</v>
      </c>
      <c r="D375" s="541" t="s">
        <v>1240</v>
      </c>
      <c r="E375" s="541" t="s">
        <v>1241</v>
      </c>
      <c r="F375" s="582">
        <v>12</v>
      </c>
      <c r="G375" s="582">
        <v>6156</v>
      </c>
      <c r="H375" s="582"/>
      <c r="I375" s="582">
        <v>513</v>
      </c>
      <c r="J375" s="582">
        <v>8</v>
      </c>
      <c r="K375" s="582">
        <v>4136</v>
      </c>
      <c r="L375" s="582"/>
      <c r="M375" s="582">
        <v>517</v>
      </c>
      <c r="N375" s="582">
        <v>8</v>
      </c>
      <c r="O375" s="582">
        <v>4200</v>
      </c>
      <c r="P375" s="546"/>
      <c r="Q375" s="583">
        <v>525</v>
      </c>
    </row>
    <row r="376" spans="1:17" ht="14.45" customHeight="1" x14ac:dyDescent="0.2">
      <c r="A376" s="540" t="s">
        <v>1421</v>
      </c>
      <c r="B376" s="541" t="s">
        <v>1192</v>
      </c>
      <c r="C376" s="541" t="s">
        <v>1193</v>
      </c>
      <c r="D376" s="541" t="s">
        <v>1244</v>
      </c>
      <c r="E376" s="541" t="s">
        <v>1245</v>
      </c>
      <c r="F376" s="582">
        <v>63</v>
      </c>
      <c r="G376" s="582">
        <v>15120</v>
      </c>
      <c r="H376" s="582"/>
      <c r="I376" s="582">
        <v>240</v>
      </c>
      <c r="J376" s="582">
        <v>43</v>
      </c>
      <c r="K376" s="582">
        <v>10320</v>
      </c>
      <c r="L376" s="582"/>
      <c r="M376" s="582">
        <v>240</v>
      </c>
      <c r="N376" s="582">
        <v>38</v>
      </c>
      <c r="O376" s="582">
        <v>9196</v>
      </c>
      <c r="P376" s="546"/>
      <c r="Q376" s="583">
        <v>242</v>
      </c>
    </row>
    <row r="377" spans="1:17" ht="14.45" customHeight="1" x14ac:dyDescent="0.2">
      <c r="A377" s="540" t="s">
        <v>1421</v>
      </c>
      <c r="B377" s="541" t="s">
        <v>1192</v>
      </c>
      <c r="C377" s="541" t="s">
        <v>1193</v>
      </c>
      <c r="D377" s="541" t="s">
        <v>1246</v>
      </c>
      <c r="E377" s="541" t="s">
        <v>1247</v>
      </c>
      <c r="F377" s="582">
        <v>5</v>
      </c>
      <c r="G377" s="582">
        <v>555</v>
      </c>
      <c r="H377" s="582"/>
      <c r="I377" s="582">
        <v>111</v>
      </c>
      <c r="J377" s="582">
        <v>1</v>
      </c>
      <c r="K377" s="582">
        <v>112</v>
      </c>
      <c r="L377" s="582"/>
      <c r="M377" s="582">
        <v>112</v>
      </c>
      <c r="N377" s="582"/>
      <c r="O377" s="582"/>
      <c r="P377" s="546"/>
      <c r="Q377" s="583"/>
    </row>
    <row r="378" spans="1:17" ht="14.45" customHeight="1" x14ac:dyDescent="0.2">
      <c r="A378" s="540" t="s">
        <v>1421</v>
      </c>
      <c r="B378" s="541" t="s">
        <v>1192</v>
      </c>
      <c r="C378" s="541" t="s">
        <v>1193</v>
      </c>
      <c r="D378" s="541" t="s">
        <v>1248</v>
      </c>
      <c r="E378" s="541" t="s">
        <v>1249</v>
      </c>
      <c r="F378" s="582">
        <v>20</v>
      </c>
      <c r="G378" s="582">
        <v>6240</v>
      </c>
      <c r="H378" s="582"/>
      <c r="I378" s="582">
        <v>312</v>
      </c>
      <c r="J378" s="582">
        <v>14</v>
      </c>
      <c r="K378" s="582">
        <v>4382</v>
      </c>
      <c r="L378" s="582"/>
      <c r="M378" s="582">
        <v>313</v>
      </c>
      <c r="N378" s="582">
        <v>1</v>
      </c>
      <c r="O378" s="582">
        <v>314</v>
      </c>
      <c r="P378" s="546"/>
      <c r="Q378" s="583">
        <v>314</v>
      </c>
    </row>
    <row r="379" spans="1:17" ht="14.45" customHeight="1" x14ac:dyDescent="0.2">
      <c r="A379" s="540" t="s">
        <v>1421</v>
      </c>
      <c r="B379" s="541" t="s">
        <v>1192</v>
      </c>
      <c r="C379" s="541" t="s">
        <v>1193</v>
      </c>
      <c r="D379" s="541" t="s">
        <v>1250</v>
      </c>
      <c r="E379" s="541" t="s">
        <v>1251</v>
      </c>
      <c r="F379" s="582">
        <v>8</v>
      </c>
      <c r="G379" s="582">
        <v>136</v>
      </c>
      <c r="H379" s="582"/>
      <c r="I379" s="582">
        <v>17</v>
      </c>
      <c r="J379" s="582">
        <v>8</v>
      </c>
      <c r="K379" s="582">
        <v>136</v>
      </c>
      <c r="L379" s="582"/>
      <c r="M379" s="582">
        <v>17</v>
      </c>
      <c r="N379" s="582">
        <v>4</v>
      </c>
      <c r="O379" s="582">
        <v>76</v>
      </c>
      <c r="P379" s="546"/>
      <c r="Q379" s="583">
        <v>19</v>
      </c>
    </row>
    <row r="380" spans="1:17" ht="14.45" customHeight="1" x14ac:dyDescent="0.2">
      <c r="A380" s="540" t="s">
        <v>1421</v>
      </c>
      <c r="B380" s="541" t="s">
        <v>1192</v>
      </c>
      <c r="C380" s="541" t="s">
        <v>1193</v>
      </c>
      <c r="D380" s="541" t="s">
        <v>1254</v>
      </c>
      <c r="E380" s="541" t="s">
        <v>1255</v>
      </c>
      <c r="F380" s="582">
        <v>73</v>
      </c>
      <c r="G380" s="582">
        <v>25623</v>
      </c>
      <c r="H380" s="582"/>
      <c r="I380" s="582">
        <v>351</v>
      </c>
      <c r="J380" s="582">
        <v>26</v>
      </c>
      <c r="K380" s="582">
        <v>9152</v>
      </c>
      <c r="L380" s="582"/>
      <c r="M380" s="582">
        <v>352</v>
      </c>
      <c r="N380" s="582">
        <v>33</v>
      </c>
      <c r="O380" s="582">
        <v>11682</v>
      </c>
      <c r="P380" s="546"/>
      <c r="Q380" s="583">
        <v>354</v>
      </c>
    </row>
    <row r="381" spans="1:17" ht="14.45" customHeight="1" x14ac:dyDescent="0.2">
      <c r="A381" s="540" t="s">
        <v>1421</v>
      </c>
      <c r="B381" s="541" t="s">
        <v>1192</v>
      </c>
      <c r="C381" s="541" t="s">
        <v>1193</v>
      </c>
      <c r="D381" s="541" t="s">
        <v>1260</v>
      </c>
      <c r="E381" s="541" t="s">
        <v>1261</v>
      </c>
      <c r="F381" s="582">
        <v>60</v>
      </c>
      <c r="G381" s="582">
        <v>17760</v>
      </c>
      <c r="H381" s="582"/>
      <c r="I381" s="582">
        <v>296</v>
      </c>
      <c r="J381" s="582">
        <v>43</v>
      </c>
      <c r="K381" s="582">
        <v>12771</v>
      </c>
      <c r="L381" s="582"/>
      <c r="M381" s="582">
        <v>297</v>
      </c>
      <c r="N381" s="582">
        <v>38</v>
      </c>
      <c r="O381" s="582">
        <v>11324</v>
      </c>
      <c r="P381" s="546"/>
      <c r="Q381" s="583">
        <v>298</v>
      </c>
    </row>
    <row r="382" spans="1:17" ht="14.45" customHeight="1" x14ac:dyDescent="0.2">
      <c r="A382" s="540" t="s">
        <v>1421</v>
      </c>
      <c r="B382" s="541" t="s">
        <v>1192</v>
      </c>
      <c r="C382" s="541" t="s">
        <v>1193</v>
      </c>
      <c r="D382" s="541" t="s">
        <v>1262</v>
      </c>
      <c r="E382" s="541" t="s">
        <v>1263</v>
      </c>
      <c r="F382" s="582">
        <v>28</v>
      </c>
      <c r="G382" s="582">
        <v>5908</v>
      </c>
      <c r="H382" s="582"/>
      <c r="I382" s="582">
        <v>211</v>
      </c>
      <c r="J382" s="582">
        <v>34</v>
      </c>
      <c r="K382" s="582">
        <v>7242</v>
      </c>
      <c r="L382" s="582"/>
      <c r="M382" s="582">
        <v>213</v>
      </c>
      <c r="N382" s="582">
        <v>36</v>
      </c>
      <c r="O382" s="582">
        <v>7812</v>
      </c>
      <c r="P382" s="546"/>
      <c r="Q382" s="583">
        <v>217</v>
      </c>
    </row>
    <row r="383" spans="1:17" ht="14.45" customHeight="1" x14ac:dyDescent="0.2">
      <c r="A383" s="540" t="s">
        <v>1421</v>
      </c>
      <c r="B383" s="541" t="s">
        <v>1192</v>
      </c>
      <c r="C383" s="541" t="s">
        <v>1193</v>
      </c>
      <c r="D383" s="541" t="s">
        <v>1264</v>
      </c>
      <c r="E383" s="541" t="s">
        <v>1265</v>
      </c>
      <c r="F383" s="582">
        <v>18</v>
      </c>
      <c r="G383" s="582">
        <v>720</v>
      </c>
      <c r="H383" s="582"/>
      <c r="I383" s="582">
        <v>40</v>
      </c>
      <c r="J383" s="582">
        <v>21</v>
      </c>
      <c r="K383" s="582">
        <v>840</v>
      </c>
      <c r="L383" s="582"/>
      <c r="M383" s="582">
        <v>40</v>
      </c>
      <c r="N383" s="582">
        <v>19</v>
      </c>
      <c r="O383" s="582">
        <v>798</v>
      </c>
      <c r="P383" s="546"/>
      <c r="Q383" s="583">
        <v>42</v>
      </c>
    </row>
    <row r="384" spans="1:17" ht="14.45" customHeight="1" x14ac:dyDescent="0.2">
      <c r="A384" s="540" t="s">
        <v>1421</v>
      </c>
      <c r="B384" s="541" t="s">
        <v>1192</v>
      </c>
      <c r="C384" s="541" t="s">
        <v>1193</v>
      </c>
      <c r="D384" s="541" t="s">
        <v>1266</v>
      </c>
      <c r="E384" s="541" t="s">
        <v>1267</v>
      </c>
      <c r="F384" s="582">
        <v>6</v>
      </c>
      <c r="G384" s="582">
        <v>30180</v>
      </c>
      <c r="H384" s="582"/>
      <c r="I384" s="582">
        <v>5030</v>
      </c>
      <c r="J384" s="582">
        <v>1</v>
      </c>
      <c r="K384" s="582">
        <v>5035</v>
      </c>
      <c r="L384" s="582"/>
      <c r="M384" s="582">
        <v>5035</v>
      </c>
      <c r="N384" s="582">
        <v>2</v>
      </c>
      <c r="O384" s="582">
        <v>10124</v>
      </c>
      <c r="P384" s="546"/>
      <c r="Q384" s="583">
        <v>5062</v>
      </c>
    </row>
    <row r="385" spans="1:17" ht="14.45" customHeight="1" x14ac:dyDescent="0.2">
      <c r="A385" s="540" t="s">
        <v>1421</v>
      </c>
      <c r="B385" s="541" t="s">
        <v>1192</v>
      </c>
      <c r="C385" s="541" t="s">
        <v>1193</v>
      </c>
      <c r="D385" s="541" t="s">
        <v>1268</v>
      </c>
      <c r="E385" s="541" t="s">
        <v>1269</v>
      </c>
      <c r="F385" s="582">
        <v>58</v>
      </c>
      <c r="G385" s="582">
        <v>9918</v>
      </c>
      <c r="H385" s="582"/>
      <c r="I385" s="582">
        <v>171</v>
      </c>
      <c r="J385" s="582">
        <v>59</v>
      </c>
      <c r="K385" s="582">
        <v>10089</v>
      </c>
      <c r="L385" s="582"/>
      <c r="M385" s="582">
        <v>171</v>
      </c>
      <c r="N385" s="582">
        <v>63</v>
      </c>
      <c r="O385" s="582">
        <v>10836</v>
      </c>
      <c r="P385" s="546"/>
      <c r="Q385" s="583">
        <v>172</v>
      </c>
    </row>
    <row r="386" spans="1:17" ht="14.45" customHeight="1" x14ac:dyDescent="0.2">
      <c r="A386" s="540" t="s">
        <v>1421</v>
      </c>
      <c r="B386" s="541" t="s">
        <v>1192</v>
      </c>
      <c r="C386" s="541" t="s">
        <v>1193</v>
      </c>
      <c r="D386" s="541" t="s">
        <v>1270</v>
      </c>
      <c r="E386" s="541" t="s">
        <v>1271</v>
      </c>
      <c r="F386" s="582">
        <v>22</v>
      </c>
      <c r="G386" s="582">
        <v>7216</v>
      </c>
      <c r="H386" s="582"/>
      <c r="I386" s="582">
        <v>328</v>
      </c>
      <c r="J386" s="582">
        <v>26</v>
      </c>
      <c r="K386" s="582">
        <v>8554</v>
      </c>
      <c r="L386" s="582"/>
      <c r="M386" s="582">
        <v>329</v>
      </c>
      <c r="N386" s="582">
        <v>20</v>
      </c>
      <c r="O386" s="582">
        <v>6620</v>
      </c>
      <c r="P386" s="546"/>
      <c r="Q386" s="583">
        <v>331</v>
      </c>
    </row>
    <row r="387" spans="1:17" ht="14.45" customHeight="1" x14ac:dyDescent="0.2">
      <c r="A387" s="540" t="s">
        <v>1421</v>
      </c>
      <c r="B387" s="541" t="s">
        <v>1192</v>
      </c>
      <c r="C387" s="541" t="s">
        <v>1193</v>
      </c>
      <c r="D387" s="541" t="s">
        <v>1272</v>
      </c>
      <c r="E387" s="541" t="s">
        <v>1273</v>
      </c>
      <c r="F387" s="582">
        <v>4</v>
      </c>
      <c r="G387" s="582">
        <v>2768</v>
      </c>
      <c r="H387" s="582"/>
      <c r="I387" s="582">
        <v>692</v>
      </c>
      <c r="J387" s="582">
        <v>3</v>
      </c>
      <c r="K387" s="582">
        <v>2079</v>
      </c>
      <c r="L387" s="582"/>
      <c r="M387" s="582">
        <v>693</v>
      </c>
      <c r="N387" s="582"/>
      <c r="O387" s="582"/>
      <c r="P387" s="546"/>
      <c r="Q387" s="583"/>
    </row>
    <row r="388" spans="1:17" ht="14.45" customHeight="1" x14ac:dyDescent="0.2">
      <c r="A388" s="540" t="s">
        <v>1421</v>
      </c>
      <c r="B388" s="541" t="s">
        <v>1192</v>
      </c>
      <c r="C388" s="541" t="s">
        <v>1193</v>
      </c>
      <c r="D388" s="541" t="s">
        <v>1274</v>
      </c>
      <c r="E388" s="541" t="s">
        <v>1275</v>
      </c>
      <c r="F388" s="582">
        <v>47</v>
      </c>
      <c r="G388" s="582">
        <v>16497</v>
      </c>
      <c r="H388" s="582"/>
      <c r="I388" s="582">
        <v>351</v>
      </c>
      <c r="J388" s="582">
        <v>40</v>
      </c>
      <c r="K388" s="582">
        <v>14040</v>
      </c>
      <c r="L388" s="582"/>
      <c r="M388" s="582">
        <v>351</v>
      </c>
      <c r="N388" s="582">
        <v>39</v>
      </c>
      <c r="O388" s="582">
        <v>13806</v>
      </c>
      <c r="P388" s="546"/>
      <c r="Q388" s="583">
        <v>354</v>
      </c>
    </row>
    <row r="389" spans="1:17" ht="14.45" customHeight="1" x14ac:dyDescent="0.2">
      <c r="A389" s="540" t="s">
        <v>1421</v>
      </c>
      <c r="B389" s="541" t="s">
        <v>1192</v>
      </c>
      <c r="C389" s="541" t="s">
        <v>1193</v>
      </c>
      <c r="D389" s="541" t="s">
        <v>1276</v>
      </c>
      <c r="E389" s="541" t="s">
        <v>1277</v>
      </c>
      <c r="F389" s="582">
        <v>44</v>
      </c>
      <c r="G389" s="582">
        <v>7656</v>
      </c>
      <c r="H389" s="582"/>
      <c r="I389" s="582">
        <v>174</v>
      </c>
      <c r="J389" s="582">
        <v>46</v>
      </c>
      <c r="K389" s="582">
        <v>8004</v>
      </c>
      <c r="L389" s="582"/>
      <c r="M389" s="582">
        <v>174</v>
      </c>
      <c r="N389" s="582">
        <v>59</v>
      </c>
      <c r="O389" s="582">
        <v>10325</v>
      </c>
      <c r="P389" s="546"/>
      <c r="Q389" s="583">
        <v>175</v>
      </c>
    </row>
    <row r="390" spans="1:17" ht="14.45" customHeight="1" x14ac:dyDescent="0.2">
      <c r="A390" s="540" t="s">
        <v>1421</v>
      </c>
      <c r="B390" s="541" t="s">
        <v>1192</v>
      </c>
      <c r="C390" s="541" t="s">
        <v>1193</v>
      </c>
      <c r="D390" s="541" t="s">
        <v>1278</v>
      </c>
      <c r="E390" s="541" t="s">
        <v>1279</v>
      </c>
      <c r="F390" s="582">
        <v>6</v>
      </c>
      <c r="G390" s="582">
        <v>2406</v>
      </c>
      <c r="H390" s="582"/>
      <c r="I390" s="582">
        <v>401</v>
      </c>
      <c r="J390" s="582">
        <v>36</v>
      </c>
      <c r="K390" s="582">
        <v>14472</v>
      </c>
      <c r="L390" s="582"/>
      <c r="M390" s="582">
        <v>402</v>
      </c>
      <c r="N390" s="582">
        <v>12</v>
      </c>
      <c r="O390" s="582">
        <v>4836</v>
      </c>
      <c r="P390" s="546"/>
      <c r="Q390" s="583">
        <v>403</v>
      </c>
    </row>
    <row r="391" spans="1:17" ht="14.45" customHeight="1" x14ac:dyDescent="0.2">
      <c r="A391" s="540" t="s">
        <v>1421</v>
      </c>
      <c r="B391" s="541" t="s">
        <v>1192</v>
      </c>
      <c r="C391" s="541" t="s">
        <v>1193</v>
      </c>
      <c r="D391" s="541" t="s">
        <v>1280</v>
      </c>
      <c r="E391" s="541" t="s">
        <v>1281</v>
      </c>
      <c r="F391" s="582">
        <v>6</v>
      </c>
      <c r="G391" s="582">
        <v>3936</v>
      </c>
      <c r="H391" s="582"/>
      <c r="I391" s="582">
        <v>656</v>
      </c>
      <c r="J391" s="582">
        <v>6</v>
      </c>
      <c r="K391" s="582">
        <v>3942</v>
      </c>
      <c r="L391" s="582"/>
      <c r="M391" s="582">
        <v>657</v>
      </c>
      <c r="N391" s="582"/>
      <c r="O391" s="582"/>
      <c r="P391" s="546"/>
      <c r="Q391" s="583"/>
    </row>
    <row r="392" spans="1:17" ht="14.45" customHeight="1" x14ac:dyDescent="0.2">
      <c r="A392" s="540" t="s">
        <v>1421</v>
      </c>
      <c r="B392" s="541" t="s">
        <v>1192</v>
      </c>
      <c r="C392" s="541" t="s">
        <v>1193</v>
      </c>
      <c r="D392" s="541" t="s">
        <v>1282</v>
      </c>
      <c r="E392" s="541" t="s">
        <v>1283</v>
      </c>
      <c r="F392" s="582">
        <v>6</v>
      </c>
      <c r="G392" s="582">
        <v>3936</v>
      </c>
      <c r="H392" s="582"/>
      <c r="I392" s="582">
        <v>656</v>
      </c>
      <c r="J392" s="582">
        <v>6</v>
      </c>
      <c r="K392" s="582">
        <v>3942</v>
      </c>
      <c r="L392" s="582"/>
      <c r="M392" s="582">
        <v>657</v>
      </c>
      <c r="N392" s="582"/>
      <c r="O392" s="582"/>
      <c r="P392" s="546"/>
      <c r="Q392" s="583"/>
    </row>
    <row r="393" spans="1:17" ht="14.45" customHeight="1" x14ac:dyDescent="0.2">
      <c r="A393" s="540" t="s">
        <v>1421</v>
      </c>
      <c r="B393" s="541" t="s">
        <v>1192</v>
      </c>
      <c r="C393" s="541" t="s">
        <v>1193</v>
      </c>
      <c r="D393" s="541" t="s">
        <v>1284</v>
      </c>
      <c r="E393" s="541" t="s">
        <v>1285</v>
      </c>
      <c r="F393" s="582">
        <v>3</v>
      </c>
      <c r="G393" s="582">
        <v>2088</v>
      </c>
      <c r="H393" s="582"/>
      <c r="I393" s="582">
        <v>696</v>
      </c>
      <c r="J393" s="582">
        <v>3</v>
      </c>
      <c r="K393" s="582">
        <v>2091</v>
      </c>
      <c r="L393" s="582"/>
      <c r="M393" s="582">
        <v>697</v>
      </c>
      <c r="N393" s="582"/>
      <c r="O393" s="582"/>
      <c r="P393" s="546"/>
      <c r="Q393" s="583"/>
    </row>
    <row r="394" spans="1:17" ht="14.45" customHeight="1" x14ac:dyDescent="0.2">
      <c r="A394" s="540" t="s">
        <v>1421</v>
      </c>
      <c r="B394" s="541" t="s">
        <v>1192</v>
      </c>
      <c r="C394" s="541" t="s">
        <v>1193</v>
      </c>
      <c r="D394" s="541" t="s">
        <v>1286</v>
      </c>
      <c r="E394" s="541" t="s">
        <v>1287</v>
      </c>
      <c r="F394" s="582">
        <v>13</v>
      </c>
      <c r="G394" s="582">
        <v>8827</v>
      </c>
      <c r="H394" s="582"/>
      <c r="I394" s="582">
        <v>679</v>
      </c>
      <c r="J394" s="582">
        <v>11</v>
      </c>
      <c r="K394" s="582">
        <v>7480</v>
      </c>
      <c r="L394" s="582"/>
      <c r="M394" s="582">
        <v>680</v>
      </c>
      <c r="N394" s="582">
        <v>6</v>
      </c>
      <c r="O394" s="582">
        <v>4098</v>
      </c>
      <c r="P394" s="546"/>
      <c r="Q394" s="583">
        <v>683</v>
      </c>
    </row>
    <row r="395" spans="1:17" ht="14.45" customHeight="1" x14ac:dyDescent="0.2">
      <c r="A395" s="540" t="s">
        <v>1421</v>
      </c>
      <c r="B395" s="541" t="s">
        <v>1192</v>
      </c>
      <c r="C395" s="541" t="s">
        <v>1193</v>
      </c>
      <c r="D395" s="541" t="s">
        <v>1288</v>
      </c>
      <c r="E395" s="541" t="s">
        <v>1289</v>
      </c>
      <c r="F395" s="582">
        <v>18</v>
      </c>
      <c r="G395" s="582">
        <v>8604</v>
      </c>
      <c r="H395" s="582"/>
      <c r="I395" s="582">
        <v>478</v>
      </c>
      <c r="J395" s="582">
        <v>14</v>
      </c>
      <c r="K395" s="582">
        <v>6706</v>
      </c>
      <c r="L395" s="582"/>
      <c r="M395" s="582">
        <v>479</v>
      </c>
      <c r="N395" s="582">
        <v>15</v>
      </c>
      <c r="O395" s="582">
        <v>7230</v>
      </c>
      <c r="P395" s="546"/>
      <c r="Q395" s="583">
        <v>482</v>
      </c>
    </row>
    <row r="396" spans="1:17" ht="14.45" customHeight="1" x14ac:dyDescent="0.2">
      <c r="A396" s="540" t="s">
        <v>1421</v>
      </c>
      <c r="B396" s="541" t="s">
        <v>1192</v>
      </c>
      <c r="C396" s="541" t="s">
        <v>1193</v>
      </c>
      <c r="D396" s="541" t="s">
        <v>1290</v>
      </c>
      <c r="E396" s="541" t="s">
        <v>1291</v>
      </c>
      <c r="F396" s="582">
        <v>12</v>
      </c>
      <c r="G396" s="582">
        <v>3516</v>
      </c>
      <c r="H396" s="582"/>
      <c r="I396" s="582">
        <v>293</v>
      </c>
      <c r="J396" s="582">
        <v>12</v>
      </c>
      <c r="K396" s="582">
        <v>3528</v>
      </c>
      <c r="L396" s="582"/>
      <c r="M396" s="582">
        <v>294</v>
      </c>
      <c r="N396" s="582">
        <v>6</v>
      </c>
      <c r="O396" s="582">
        <v>1782</v>
      </c>
      <c r="P396" s="546"/>
      <c r="Q396" s="583">
        <v>297</v>
      </c>
    </row>
    <row r="397" spans="1:17" ht="14.45" customHeight="1" x14ac:dyDescent="0.2">
      <c r="A397" s="540" t="s">
        <v>1421</v>
      </c>
      <c r="B397" s="541" t="s">
        <v>1192</v>
      </c>
      <c r="C397" s="541" t="s">
        <v>1193</v>
      </c>
      <c r="D397" s="541" t="s">
        <v>1292</v>
      </c>
      <c r="E397" s="541" t="s">
        <v>1293</v>
      </c>
      <c r="F397" s="582">
        <v>10</v>
      </c>
      <c r="G397" s="582">
        <v>8060</v>
      </c>
      <c r="H397" s="582"/>
      <c r="I397" s="582">
        <v>806</v>
      </c>
      <c r="J397" s="582">
        <v>8</v>
      </c>
      <c r="K397" s="582">
        <v>6464</v>
      </c>
      <c r="L397" s="582"/>
      <c r="M397" s="582">
        <v>808</v>
      </c>
      <c r="N397" s="582">
        <v>5</v>
      </c>
      <c r="O397" s="582">
        <v>4055</v>
      </c>
      <c r="P397" s="546"/>
      <c r="Q397" s="583">
        <v>811</v>
      </c>
    </row>
    <row r="398" spans="1:17" ht="14.45" customHeight="1" x14ac:dyDescent="0.2">
      <c r="A398" s="540" t="s">
        <v>1421</v>
      </c>
      <c r="B398" s="541" t="s">
        <v>1192</v>
      </c>
      <c r="C398" s="541" t="s">
        <v>1193</v>
      </c>
      <c r="D398" s="541" t="s">
        <v>1294</v>
      </c>
      <c r="E398" s="541" t="s">
        <v>1295</v>
      </c>
      <c r="F398" s="582">
        <v>20</v>
      </c>
      <c r="G398" s="582">
        <v>3360</v>
      </c>
      <c r="H398" s="582"/>
      <c r="I398" s="582">
        <v>168</v>
      </c>
      <c r="J398" s="582">
        <v>28</v>
      </c>
      <c r="K398" s="582">
        <v>4704</v>
      </c>
      <c r="L398" s="582"/>
      <c r="M398" s="582">
        <v>168</v>
      </c>
      <c r="N398" s="582">
        <v>25</v>
      </c>
      <c r="O398" s="582">
        <v>4225</v>
      </c>
      <c r="P398" s="546"/>
      <c r="Q398" s="583">
        <v>169</v>
      </c>
    </row>
    <row r="399" spans="1:17" ht="14.45" customHeight="1" x14ac:dyDescent="0.2">
      <c r="A399" s="540" t="s">
        <v>1421</v>
      </c>
      <c r="B399" s="541" t="s">
        <v>1192</v>
      </c>
      <c r="C399" s="541" t="s">
        <v>1193</v>
      </c>
      <c r="D399" s="541" t="s">
        <v>1296</v>
      </c>
      <c r="E399" s="541" t="s">
        <v>1297</v>
      </c>
      <c r="F399" s="582">
        <v>1</v>
      </c>
      <c r="G399" s="582">
        <v>855</v>
      </c>
      <c r="H399" s="582"/>
      <c r="I399" s="582">
        <v>855</v>
      </c>
      <c r="J399" s="582">
        <v>1</v>
      </c>
      <c r="K399" s="582">
        <v>855</v>
      </c>
      <c r="L399" s="582"/>
      <c r="M399" s="582">
        <v>855</v>
      </c>
      <c r="N399" s="582">
        <v>1</v>
      </c>
      <c r="O399" s="582">
        <v>857</v>
      </c>
      <c r="P399" s="546"/>
      <c r="Q399" s="583">
        <v>857</v>
      </c>
    </row>
    <row r="400" spans="1:17" ht="14.45" customHeight="1" x14ac:dyDescent="0.2">
      <c r="A400" s="540" t="s">
        <v>1421</v>
      </c>
      <c r="B400" s="541" t="s">
        <v>1192</v>
      </c>
      <c r="C400" s="541" t="s">
        <v>1193</v>
      </c>
      <c r="D400" s="541" t="s">
        <v>1298</v>
      </c>
      <c r="E400" s="541" t="s">
        <v>1299</v>
      </c>
      <c r="F400" s="582">
        <v>1</v>
      </c>
      <c r="G400" s="582">
        <v>574</v>
      </c>
      <c r="H400" s="582"/>
      <c r="I400" s="582">
        <v>574</v>
      </c>
      <c r="J400" s="582">
        <v>6</v>
      </c>
      <c r="K400" s="582">
        <v>3450</v>
      </c>
      <c r="L400" s="582"/>
      <c r="M400" s="582">
        <v>575</v>
      </c>
      <c r="N400" s="582">
        <v>3</v>
      </c>
      <c r="O400" s="582">
        <v>1728</v>
      </c>
      <c r="P400" s="546"/>
      <c r="Q400" s="583">
        <v>576</v>
      </c>
    </row>
    <row r="401" spans="1:17" ht="14.45" customHeight="1" x14ac:dyDescent="0.2">
      <c r="A401" s="540" t="s">
        <v>1421</v>
      </c>
      <c r="B401" s="541" t="s">
        <v>1192</v>
      </c>
      <c r="C401" s="541" t="s">
        <v>1193</v>
      </c>
      <c r="D401" s="541" t="s">
        <v>1300</v>
      </c>
      <c r="E401" s="541" t="s">
        <v>1301</v>
      </c>
      <c r="F401" s="582">
        <v>8</v>
      </c>
      <c r="G401" s="582">
        <v>1504</v>
      </c>
      <c r="H401" s="582"/>
      <c r="I401" s="582">
        <v>188</v>
      </c>
      <c r="J401" s="582">
        <v>4</v>
      </c>
      <c r="K401" s="582">
        <v>752</v>
      </c>
      <c r="L401" s="582"/>
      <c r="M401" s="582">
        <v>188</v>
      </c>
      <c r="N401" s="582">
        <v>5</v>
      </c>
      <c r="O401" s="582">
        <v>950</v>
      </c>
      <c r="P401" s="546"/>
      <c r="Q401" s="583">
        <v>190</v>
      </c>
    </row>
    <row r="402" spans="1:17" ht="14.45" customHeight="1" x14ac:dyDescent="0.2">
      <c r="A402" s="540" t="s">
        <v>1421</v>
      </c>
      <c r="B402" s="541" t="s">
        <v>1192</v>
      </c>
      <c r="C402" s="541" t="s">
        <v>1193</v>
      </c>
      <c r="D402" s="541" t="s">
        <v>1302</v>
      </c>
      <c r="E402" s="541" t="s">
        <v>1303</v>
      </c>
      <c r="F402" s="582">
        <v>59</v>
      </c>
      <c r="G402" s="582">
        <v>33984</v>
      </c>
      <c r="H402" s="582"/>
      <c r="I402" s="582">
        <v>576</v>
      </c>
      <c r="J402" s="582">
        <v>22</v>
      </c>
      <c r="K402" s="582">
        <v>12672</v>
      </c>
      <c r="L402" s="582"/>
      <c r="M402" s="582">
        <v>576</v>
      </c>
      <c r="N402" s="582">
        <v>36</v>
      </c>
      <c r="O402" s="582">
        <v>20808</v>
      </c>
      <c r="P402" s="546"/>
      <c r="Q402" s="583">
        <v>578</v>
      </c>
    </row>
    <row r="403" spans="1:17" ht="14.45" customHeight="1" x14ac:dyDescent="0.2">
      <c r="A403" s="540" t="s">
        <v>1421</v>
      </c>
      <c r="B403" s="541" t="s">
        <v>1192</v>
      </c>
      <c r="C403" s="541" t="s">
        <v>1193</v>
      </c>
      <c r="D403" s="541" t="s">
        <v>1304</v>
      </c>
      <c r="E403" s="541" t="s">
        <v>1305</v>
      </c>
      <c r="F403" s="582">
        <v>6</v>
      </c>
      <c r="G403" s="582">
        <v>8400</v>
      </c>
      <c r="H403" s="582"/>
      <c r="I403" s="582">
        <v>1400</v>
      </c>
      <c r="J403" s="582">
        <v>6</v>
      </c>
      <c r="K403" s="582">
        <v>8406</v>
      </c>
      <c r="L403" s="582"/>
      <c r="M403" s="582">
        <v>1401</v>
      </c>
      <c r="N403" s="582"/>
      <c r="O403" s="582"/>
      <c r="P403" s="546"/>
      <c r="Q403" s="583"/>
    </row>
    <row r="404" spans="1:17" ht="14.45" customHeight="1" x14ac:dyDescent="0.2">
      <c r="A404" s="540" t="s">
        <v>1421</v>
      </c>
      <c r="B404" s="541" t="s">
        <v>1192</v>
      </c>
      <c r="C404" s="541" t="s">
        <v>1193</v>
      </c>
      <c r="D404" s="541" t="s">
        <v>1306</v>
      </c>
      <c r="E404" s="541" t="s">
        <v>1307</v>
      </c>
      <c r="F404" s="582">
        <v>3</v>
      </c>
      <c r="G404" s="582">
        <v>3069</v>
      </c>
      <c r="H404" s="582"/>
      <c r="I404" s="582">
        <v>1023</v>
      </c>
      <c r="J404" s="582">
        <v>3</v>
      </c>
      <c r="K404" s="582">
        <v>3072</v>
      </c>
      <c r="L404" s="582"/>
      <c r="M404" s="582">
        <v>1024</v>
      </c>
      <c r="N404" s="582">
        <v>3</v>
      </c>
      <c r="O404" s="582">
        <v>3087</v>
      </c>
      <c r="P404" s="546"/>
      <c r="Q404" s="583">
        <v>1029</v>
      </c>
    </row>
    <row r="405" spans="1:17" ht="14.45" customHeight="1" x14ac:dyDescent="0.2">
      <c r="A405" s="540" t="s">
        <v>1421</v>
      </c>
      <c r="B405" s="541" t="s">
        <v>1192</v>
      </c>
      <c r="C405" s="541" t="s">
        <v>1193</v>
      </c>
      <c r="D405" s="541" t="s">
        <v>1308</v>
      </c>
      <c r="E405" s="541" t="s">
        <v>1309</v>
      </c>
      <c r="F405" s="582">
        <v>3</v>
      </c>
      <c r="G405" s="582">
        <v>570</v>
      </c>
      <c r="H405" s="582"/>
      <c r="I405" s="582">
        <v>190</v>
      </c>
      <c r="J405" s="582">
        <v>3</v>
      </c>
      <c r="K405" s="582">
        <v>570</v>
      </c>
      <c r="L405" s="582"/>
      <c r="M405" s="582">
        <v>190</v>
      </c>
      <c r="N405" s="582">
        <v>8</v>
      </c>
      <c r="O405" s="582">
        <v>1528</v>
      </c>
      <c r="P405" s="546"/>
      <c r="Q405" s="583">
        <v>191</v>
      </c>
    </row>
    <row r="406" spans="1:17" ht="14.45" customHeight="1" x14ac:dyDescent="0.2">
      <c r="A406" s="540" t="s">
        <v>1421</v>
      </c>
      <c r="B406" s="541" t="s">
        <v>1192</v>
      </c>
      <c r="C406" s="541" t="s">
        <v>1193</v>
      </c>
      <c r="D406" s="541" t="s">
        <v>1310</v>
      </c>
      <c r="E406" s="541" t="s">
        <v>1311</v>
      </c>
      <c r="F406" s="582">
        <v>10</v>
      </c>
      <c r="G406" s="582">
        <v>8060</v>
      </c>
      <c r="H406" s="582"/>
      <c r="I406" s="582">
        <v>806</v>
      </c>
      <c r="J406" s="582">
        <v>8</v>
      </c>
      <c r="K406" s="582">
        <v>6464</v>
      </c>
      <c r="L406" s="582"/>
      <c r="M406" s="582">
        <v>808</v>
      </c>
      <c r="N406" s="582">
        <v>5</v>
      </c>
      <c r="O406" s="582">
        <v>4055</v>
      </c>
      <c r="P406" s="546"/>
      <c r="Q406" s="583">
        <v>811</v>
      </c>
    </row>
    <row r="407" spans="1:17" ht="14.45" customHeight="1" x14ac:dyDescent="0.2">
      <c r="A407" s="540" t="s">
        <v>1421</v>
      </c>
      <c r="B407" s="541" t="s">
        <v>1192</v>
      </c>
      <c r="C407" s="541" t="s">
        <v>1193</v>
      </c>
      <c r="D407" s="541" t="s">
        <v>1314</v>
      </c>
      <c r="E407" s="541" t="s">
        <v>1315</v>
      </c>
      <c r="F407" s="582">
        <v>2</v>
      </c>
      <c r="G407" s="582">
        <v>524</v>
      </c>
      <c r="H407" s="582"/>
      <c r="I407" s="582">
        <v>262</v>
      </c>
      <c r="J407" s="582">
        <v>3</v>
      </c>
      <c r="K407" s="582">
        <v>789</v>
      </c>
      <c r="L407" s="582"/>
      <c r="M407" s="582">
        <v>263</v>
      </c>
      <c r="N407" s="582">
        <v>4</v>
      </c>
      <c r="O407" s="582">
        <v>1064</v>
      </c>
      <c r="P407" s="546"/>
      <c r="Q407" s="583">
        <v>266</v>
      </c>
    </row>
    <row r="408" spans="1:17" ht="14.45" customHeight="1" x14ac:dyDescent="0.2">
      <c r="A408" s="540" t="s">
        <v>1421</v>
      </c>
      <c r="B408" s="541" t="s">
        <v>1192</v>
      </c>
      <c r="C408" s="541" t="s">
        <v>1193</v>
      </c>
      <c r="D408" s="541" t="s">
        <v>1320</v>
      </c>
      <c r="E408" s="541" t="s">
        <v>1321</v>
      </c>
      <c r="F408" s="582">
        <v>2</v>
      </c>
      <c r="G408" s="582">
        <v>492</v>
      </c>
      <c r="H408" s="582"/>
      <c r="I408" s="582">
        <v>246</v>
      </c>
      <c r="J408" s="582"/>
      <c r="K408" s="582"/>
      <c r="L408" s="582"/>
      <c r="M408" s="582"/>
      <c r="N408" s="582"/>
      <c r="O408" s="582"/>
      <c r="P408" s="546"/>
      <c r="Q408" s="583"/>
    </row>
    <row r="409" spans="1:17" ht="14.45" customHeight="1" x14ac:dyDescent="0.2">
      <c r="A409" s="540" t="s">
        <v>1421</v>
      </c>
      <c r="B409" s="541" t="s">
        <v>1192</v>
      </c>
      <c r="C409" s="541" t="s">
        <v>1193</v>
      </c>
      <c r="D409" s="541" t="s">
        <v>1322</v>
      </c>
      <c r="E409" s="541" t="s">
        <v>1323</v>
      </c>
      <c r="F409" s="582">
        <v>2</v>
      </c>
      <c r="G409" s="582">
        <v>842</v>
      </c>
      <c r="H409" s="582"/>
      <c r="I409" s="582">
        <v>421</v>
      </c>
      <c r="J409" s="582"/>
      <c r="K409" s="582"/>
      <c r="L409" s="582"/>
      <c r="M409" s="582"/>
      <c r="N409" s="582"/>
      <c r="O409" s="582"/>
      <c r="P409" s="546"/>
      <c r="Q409" s="583"/>
    </row>
    <row r="410" spans="1:17" ht="14.45" customHeight="1" x14ac:dyDescent="0.2">
      <c r="A410" s="540" t="s">
        <v>1421</v>
      </c>
      <c r="B410" s="541" t="s">
        <v>1192</v>
      </c>
      <c r="C410" s="541" t="s">
        <v>1193</v>
      </c>
      <c r="D410" s="541" t="s">
        <v>1324</v>
      </c>
      <c r="E410" s="541" t="s">
        <v>1325</v>
      </c>
      <c r="F410" s="582">
        <v>12</v>
      </c>
      <c r="G410" s="582">
        <v>92340</v>
      </c>
      <c r="H410" s="582"/>
      <c r="I410" s="582">
        <v>7695</v>
      </c>
      <c r="J410" s="582">
        <v>24</v>
      </c>
      <c r="K410" s="582">
        <v>185136</v>
      </c>
      <c r="L410" s="582"/>
      <c r="M410" s="582">
        <v>7714</v>
      </c>
      <c r="N410" s="582">
        <v>15</v>
      </c>
      <c r="O410" s="582">
        <v>116910</v>
      </c>
      <c r="P410" s="546"/>
      <c r="Q410" s="583">
        <v>7794</v>
      </c>
    </row>
    <row r="411" spans="1:17" ht="14.45" customHeight="1" x14ac:dyDescent="0.2">
      <c r="A411" s="540" t="s">
        <v>1421</v>
      </c>
      <c r="B411" s="541" t="s">
        <v>1192</v>
      </c>
      <c r="C411" s="541" t="s">
        <v>1193</v>
      </c>
      <c r="D411" s="541" t="s">
        <v>1326</v>
      </c>
      <c r="E411" s="541" t="s">
        <v>1327</v>
      </c>
      <c r="F411" s="582">
        <v>6</v>
      </c>
      <c r="G411" s="582">
        <v>94290</v>
      </c>
      <c r="H411" s="582"/>
      <c r="I411" s="582">
        <v>15715</v>
      </c>
      <c r="J411" s="582">
        <v>12</v>
      </c>
      <c r="K411" s="582">
        <v>188784</v>
      </c>
      <c r="L411" s="582"/>
      <c r="M411" s="582">
        <v>15732</v>
      </c>
      <c r="N411" s="582">
        <v>6</v>
      </c>
      <c r="O411" s="582">
        <v>94848</v>
      </c>
      <c r="P411" s="546"/>
      <c r="Q411" s="583">
        <v>15808</v>
      </c>
    </row>
    <row r="412" spans="1:17" ht="14.45" customHeight="1" x14ac:dyDescent="0.2">
      <c r="A412" s="540" t="s">
        <v>1421</v>
      </c>
      <c r="B412" s="541" t="s">
        <v>1192</v>
      </c>
      <c r="C412" s="541" t="s">
        <v>1193</v>
      </c>
      <c r="D412" s="541" t="s">
        <v>1332</v>
      </c>
      <c r="E412" s="541" t="s">
        <v>1333</v>
      </c>
      <c r="F412" s="582"/>
      <c r="G412" s="582"/>
      <c r="H412" s="582"/>
      <c r="I412" s="582"/>
      <c r="J412" s="582"/>
      <c r="K412" s="582"/>
      <c r="L412" s="582"/>
      <c r="M412" s="582"/>
      <c r="N412" s="582">
        <v>1</v>
      </c>
      <c r="O412" s="582">
        <v>700</v>
      </c>
      <c r="P412" s="546"/>
      <c r="Q412" s="583">
        <v>700</v>
      </c>
    </row>
    <row r="413" spans="1:17" ht="14.45" customHeight="1" x14ac:dyDescent="0.2">
      <c r="A413" s="540" t="s">
        <v>1421</v>
      </c>
      <c r="B413" s="541" t="s">
        <v>1338</v>
      </c>
      <c r="C413" s="541" t="s">
        <v>1193</v>
      </c>
      <c r="D413" s="541" t="s">
        <v>1341</v>
      </c>
      <c r="E413" s="541" t="s">
        <v>1342</v>
      </c>
      <c r="F413" s="582"/>
      <c r="G413" s="582"/>
      <c r="H413" s="582"/>
      <c r="I413" s="582"/>
      <c r="J413" s="582"/>
      <c r="K413" s="582"/>
      <c r="L413" s="582"/>
      <c r="M413" s="582"/>
      <c r="N413" s="582">
        <v>2</v>
      </c>
      <c r="O413" s="582">
        <v>628</v>
      </c>
      <c r="P413" s="546"/>
      <c r="Q413" s="583">
        <v>314</v>
      </c>
    </row>
    <row r="414" spans="1:17" ht="14.45" customHeight="1" x14ac:dyDescent="0.2">
      <c r="A414" s="540" t="s">
        <v>1421</v>
      </c>
      <c r="B414" s="541" t="s">
        <v>1338</v>
      </c>
      <c r="C414" s="541" t="s">
        <v>1193</v>
      </c>
      <c r="D414" s="541" t="s">
        <v>1343</v>
      </c>
      <c r="E414" s="541" t="s">
        <v>1344</v>
      </c>
      <c r="F414" s="582">
        <v>10</v>
      </c>
      <c r="G414" s="582">
        <v>120</v>
      </c>
      <c r="H414" s="582"/>
      <c r="I414" s="582">
        <v>12</v>
      </c>
      <c r="J414" s="582">
        <v>20</v>
      </c>
      <c r="K414" s="582">
        <v>240</v>
      </c>
      <c r="L414" s="582"/>
      <c r="M414" s="582">
        <v>12</v>
      </c>
      <c r="N414" s="582">
        <v>7</v>
      </c>
      <c r="O414" s="582">
        <v>91</v>
      </c>
      <c r="P414" s="546"/>
      <c r="Q414" s="583">
        <v>13</v>
      </c>
    </row>
    <row r="415" spans="1:17" ht="14.45" customHeight="1" x14ac:dyDescent="0.2">
      <c r="A415" s="540" t="s">
        <v>1421</v>
      </c>
      <c r="B415" s="541" t="s">
        <v>1338</v>
      </c>
      <c r="C415" s="541" t="s">
        <v>1193</v>
      </c>
      <c r="D415" s="541" t="s">
        <v>1345</v>
      </c>
      <c r="E415" s="541" t="s">
        <v>1346</v>
      </c>
      <c r="F415" s="582"/>
      <c r="G415" s="582"/>
      <c r="H415" s="582"/>
      <c r="I415" s="582"/>
      <c r="J415" s="582"/>
      <c r="K415" s="582"/>
      <c r="L415" s="582"/>
      <c r="M415" s="582"/>
      <c r="N415" s="582">
        <v>31</v>
      </c>
      <c r="O415" s="582">
        <v>328755</v>
      </c>
      <c r="P415" s="546"/>
      <c r="Q415" s="583">
        <v>10605</v>
      </c>
    </row>
    <row r="416" spans="1:17" ht="14.45" customHeight="1" x14ac:dyDescent="0.2">
      <c r="A416" s="540" t="s">
        <v>1421</v>
      </c>
      <c r="B416" s="541" t="s">
        <v>1338</v>
      </c>
      <c r="C416" s="541" t="s">
        <v>1193</v>
      </c>
      <c r="D416" s="541" t="s">
        <v>1347</v>
      </c>
      <c r="E416" s="541" t="s">
        <v>1348</v>
      </c>
      <c r="F416" s="582"/>
      <c r="G416" s="582"/>
      <c r="H416" s="582"/>
      <c r="I416" s="582"/>
      <c r="J416" s="582"/>
      <c r="K416" s="582"/>
      <c r="L416" s="582"/>
      <c r="M416" s="582"/>
      <c r="N416" s="582">
        <v>2</v>
      </c>
      <c r="O416" s="582">
        <v>23894</v>
      </c>
      <c r="P416" s="546"/>
      <c r="Q416" s="583">
        <v>11947</v>
      </c>
    </row>
    <row r="417" spans="1:17" ht="14.45" customHeight="1" x14ac:dyDescent="0.2">
      <c r="A417" s="540" t="s">
        <v>1421</v>
      </c>
      <c r="B417" s="541" t="s">
        <v>1338</v>
      </c>
      <c r="C417" s="541" t="s">
        <v>1193</v>
      </c>
      <c r="D417" s="541" t="s">
        <v>1351</v>
      </c>
      <c r="E417" s="541" t="s">
        <v>1352</v>
      </c>
      <c r="F417" s="582"/>
      <c r="G417" s="582"/>
      <c r="H417" s="582"/>
      <c r="I417" s="582"/>
      <c r="J417" s="582"/>
      <c r="K417" s="582"/>
      <c r="L417" s="582"/>
      <c r="M417" s="582"/>
      <c r="N417" s="582">
        <v>2</v>
      </c>
      <c r="O417" s="582">
        <v>26086</v>
      </c>
      <c r="P417" s="546"/>
      <c r="Q417" s="583">
        <v>13043</v>
      </c>
    </row>
    <row r="418" spans="1:17" ht="14.45" customHeight="1" x14ac:dyDescent="0.2">
      <c r="A418" s="540" t="s">
        <v>1421</v>
      </c>
      <c r="B418" s="541" t="s">
        <v>1338</v>
      </c>
      <c r="C418" s="541" t="s">
        <v>1193</v>
      </c>
      <c r="D418" s="541" t="s">
        <v>1355</v>
      </c>
      <c r="E418" s="541" t="s">
        <v>1356</v>
      </c>
      <c r="F418" s="582"/>
      <c r="G418" s="582"/>
      <c r="H418" s="582"/>
      <c r="I418" s="582"/>
      <c r="J418" s="582"/>
      <c r="K418" s="582"/>
      <c r="L418" s="582"/>
      <c r="M418" s="582"/>
      <c r="N418" s="582">
        <v>7</v>
      </c>
      <c r="O418" s="582">
        <v>8036</v>
      </c>
      <c r="P418" s="546"/>
      <c r="Q418" s="583">
        <v>1148</v>
      </c>
    </row>
    <row r="419" spans="1:17" ht="14.45" customHeight="1" x14ac:dyDescent="0.2">
      <c r="A419" s="540" t="s">
        <v>1421</v>
      </c>
      <c r="B419" s="541" t="s">
        <v>1338</v>
      </c>
      <c r="C419" s="541" t="s">
        <v>1193</v>
      </c>
      <c r="D419" s="541" t="s">
        <v>1363</v>
      </c>
      <c r="E419" s="541" t="s">
        <v>1364</v>
      </c>
      <c r="F419" s="582"/>
      <c r="G419" s="582"/>
      <c r="H419" s="582"/>
      <c r="I419" s="582"/>
      <c r="J419" s="582"/>
      <c r="K419" s="582"/>
      <c r="L419" s="582"/>
      <c r="M419" s="582"/>
      <c r="N419" s="582">
        <v>2</v>
      </c>
      <c r="O419" s="582">
        <v>3220</v>
      </c>
      <c r="P419" s="546"/>
      <c r="Q419" s="583">
        <v>1610</v>
      </c>
    </row>
    <row r="420" spans="1:17" ht="14.45" customHeight="1" x14ac:dyDescent="0.2">
      <c r="A420" s="540" t="s">
        <v>1421</v>
      </c>
      <c r="B420" s="541" t="s">
        <v>1338</v>
      </c>
      <c r="C420" s="541" t="s">
        <v>1193</v>
      </c>
      <c r="D420" s="541" t="s">
        <v>1369</v>
      </c>
      <c r="E420" s="541" t="s">
        <v>1370</v>
      </c>
      <c r="F420" s="582"/>
      <c r="G420" s="582"/>
      <c r="H420" s="582"/>
      <c r="I420" s="582"/>
      <c r="J420" s="582"/>
      <c r="K420" s="582"/>
      <c r="L420" s="582"/>
      <c r="M420" s="582"/>
      <c r="N420" s="582">
        <v>2</v>
      </c>
      <c r="O420" s="582">
        <v>3220</v>
      </c>
      <c r="P420" s="546"/>
      <c r="Q420" s="583">
        <v>1610</v>
      </c>
    </row>
    <row r="421" spans="1:17" ht="14.45" customHeight="1" x14ac:dyDescent="0.2">
      <c r="A421" s="540" t="s">
        <v>1421</v>
      </c>
      <c r="B421" s="541" t="s">
        <v>1338</v>
      </c>
      <c r="C421" s="541" t="s">
        <v>1193</v>
      </c>
      <c r="D421" s="541" t="s">
        <v>1371</v>
      </c>
      <c r="E421" s="541" t="s">
        <v>1372</v>
      </c>
      <c r="F421" s="582"/>
      <c r="G421" s="582"/>
      <c r="H421" s="582"/>
      <c r="I421" s="582"/>
      <c r="J421" s="582"/>
      <c r="K421" s="582"/>
      <c r="L421" s="582"/>
      <c r="M421" s="582"/>
      <c r="N421" s="582">
        <v>3</v>
      </c>
      <c r="O421" s="582">
        <v>121467</v>
      </c>
      <c r="P421" s="546"/>
      <c r="Q421" s="583">
        <v>40489</v>
      </c>
    </row>
    <row r="422" spans="1:17" ht="14.45" customHeight="1" x14ac:dyDescent="0.2">
      <c r="A422" s="540" t="s">
        <v>1421</v>
      </c>
      <c r="B422" s="541" t="s">
        <v>1338</v>
      </c>
      <c r="C422" s="541" t="s">
        <v>1193</v>
      </c>
      <c r="D422" s="541" t="s">
        <v>1375</v>
      </c>
      <c r="E422" s="541" t="s">
        <v>1376</v>
      </c>
      <c r="F422" s="582"/>
      <c r="G422" s="582"/>
      <c r="H422" s="582"/>
      <c r="I422" s="582"/>
      <c r="J422" s="582"/>
      <c r="K422" s="582"/>
      <c r="L422" s="582"/>
      <c r="M422" s="582"/>
      <c r="N422" s="582">
        <v>1</v>
      </c>
      <c r="O422" s="582">
        <v>1084.44</v>
      </c>
      <c r="P422" s="546"/>
      <c r="Q422" s="583">
        <v>1084.44</v>
      </c>
    </row>
    <row r="423" spans="1:17" ht="14.45" customHeight="1" x14ac:dyDescent="0.2">
      <c r="A423" s="540" t="s">
        <v>1422</v>
      </c>
      <c r="B423" s="541" t="s">
        <v>1192</v>
      </c>
      <c r="C423" s="541" t="s">
        <v>1193</v>
      </c>
      <c r="D423" s="541" t="s">
        <v>1196</v>
      </c>
      <c r="E423" s="541" t="s">
        <v>1197</v>
      </c>
      <c r="F423" s="582"/>
      <c r="G423" s="582"/>
      <c r="H423" s="582"/>
      <c r="I423" s="582"/>
      <c r="J423" s="582"/>
      <c r="K423" s="582"/>
      <c r="L423" s="582"/>
      <c r="M423" s="582"/>
      <c r="N423" s="582">
        <v>1</v>
      </c>
      <c r="O423" s="582">
        <v>1493</v>
      </c>
      <c r="P423" s="546"/>
      <c r="Q423" s="583">
        <v>1493</v>
      </c>
    </row>
    <row r="424" spans="1:17" ht="14.45" customHeight="1" x14ac:dyDescent="0.2">
      <c r="A424" s="540" t="s">
        <v>1422</v>
      </c>
      <c r="B424" s="541" t="s">
        <v>1192</v>
      </c>
      <c r="C424" s="541" t="s">
        <v>1193</v>
      </c>
      <c r="D424" s="541" t="s">
        <v>1200</v>
      </c>
      <c r="E424" s="541" t="s">
        <v>1201</v>
      </c>
      <c r="F424" s="582">
        <v>38</v>
      </c>
      <c r="G424" s="582">
        <v>25118</v>
      </c>
      <c r="H424" s="582"/>
      <c r="I424" s="582">
        <v>661</v>
      </c>
      <c r="J424" s="582">
        <v>4</v>
      </c>
      <c r="K424" s="582">
        <v>2652</v>
      </c>
      <c r="L424" s="582"/>
      <c r="M424" s="582">
        <v>663</v>
      </c>
      <c r="N424" s="582"/>
      <c r="O424" s="582"/>
      <c r="P424" s="546"/>
      <c r="Q424" s="583"/>
    </row>
    <row r="425" spans="1:17" ht="14.45" customHeight="1" x14ac:dyDescent="0.2">
      <c r="A425" s="540" t="s">
        <v>1422</v>
      </c>
      <c r="B425" s="541" t="s">
        <v>1192</v>
      </c>
      <c r="C425" s="541" t="s">
        <v>1193</v>
      </c>
      <c r="D425" s="541" t="s">
        <v>1212</v>
      </c>
      <c r="E425" s="541" t="s">
        <v>1213</v>
      </c>
      <c r="F425" s="582">
        <v>1</v>
      </c>
      <c r="G425" s="582">
        <v>168</v>
      </c>
      <c r="H425" s="582"/>
      <c r="I425" s="582">
        <v>168</v>
      </c>
      <c r="J425" s="582"/>
      <c r="K425" s="582"/>
      <c r="L425" s="582"/>
      <c r="M425" s="582"/>
      <c r="N425" s="582"/>
      <c r="O425" s="582"/>
      <c r="P425" s="546"/>
      <c r="Q425" s="583"/>
    </row>
    <row r="426" spans="1:17" ht="14.45" customHeight="1" x14ac:dyDescent="0.2">
      <c r="A426" s="540" t="s">
        <v>1422</v>
      </c>
      <c r="B426" s="541" t="s">
        <v>1192</v>
      </c>
      <c r="C426" s="541" t="s">
        <v>1193</v>
      </c>
      <c r="D426" s="541" t="s">
        <v>1214</v>
      </c>
      <c r="E426" s="541" t="s">
        <v>1215</v>
      </c>
      <c r="F426" s="582">
        <v>1</v>
      </c>
      <c r="G426" s="582">
        <v>175</v>
      </c>
      <c r="H426" s="582"/>
      <c r="I426" s="582">
        <v>175</v>
      </c>
      <c r="J426" s="582"/>
      <c r="K426" s="582"/>
      <c r="L426" s="582"/>
      <c r="M426" s="582"/>
      <c r="N426" s="582"/>
      <c r="O426" s="582"/>
      <c r="P426" s="546"/>
      <c r="Q426" s="583"/>
    </row>
    <row r="427" spans="1:17" ht="14.45" customHeight="1" x14ac:dyDescent="0.2">
      <c r="A427" s="540" t="s">
        <v>1422</v>
      </c>
      <c r="B427" s="541" t="s">
        <v>1192</v>
      </c>
      <c r="C427" s="541" t="s">
        <v>1193</v>
      </c>
      <c r="D427" s="541" t="s">
        <v>1216</v>
      </c>
      <c r="E427" s="541" t="s">
        <v>1217</v>
      </c>
      <c r="F427" s="582">
        <v>38</v>
      </c>
      <c r="G427" s="582">
        <v>13414</v>
      </c>
      <c r="H427" s="582"/>
      <c r="I427" s="582">
        <v>353</v>
      </c>
      <c r="J427" s="582">
        <v>4</v>
      </c>
      <c r="K427" s="582">
        <v>1416</v>
      </c>
      <c r="L427" s="582"/>
      <c r="M427" s="582">
        <v>354</v>
      </c>
      <c r="N427" s="582"/>
      <c r="O427" s="582"/>
      <c r="P427" s="546"/>
      <c r="Q427" s="583"/>
    </row>
    <row r="428" spans="1:17" ht="14.45" customHeight="1" x14ac:dyDescent="0.2">
      <c r="A428" s="540" t="s">
        <v>1422</v>
      </c>
      <c r="B428" s="541" t="s">
        <v>1192</v>
      </c>
      <c r="C428" s="541" t="s">
        <v>1193</v>
      </c>
      <c r="D428" s="541" t="s">
        <v>1232</v>
      </c>
      <c r="E428" s="541" t="s">
        <v>1233</v>
      </c>
      <c r="F428" s="582">
        <v>33</v>
      </c>
      <c r="G428" s="582">
        <v>16995</v>
      </c>
      <c r="H428" s="582"/>
      <c r="I428" s="582">
        <v>515</v>
      </c>
      <c r="J428" s="582">
        <v>4</v>
      </c>
      <c r="K428" s="582">
        <v>2064</v>
      </c>
      <c r="L428" s="582"/>
      <c r="M428" s="582">
        <v>516</v>
      </c>
      <c r="N428" s="582"/>
      <c r="O428" s="582"/>
      <c r="P428" s="546"/>
      <c r="Q428" s="583"/>
    </row>
    <row r="429" spans="1:17" ht="14.45" customHeight="1" x14ac:dyDescent="0.2">
      <c r="A429" s="540" t="s">
        <v>1422</v>
      </c>
      <c r="B429" s="541" t="s">
        <v>1192</v>
      </c>
      <c r="C429" s="541" t="s">
        <v>1193</v>
      </c>
      <c r="D429" s="541" t="s">
        <v>1234</v>
      </c>
      <c r="E429" s="541" t="s">
        <v>1235</v>
      </c>
      <c r="F429" s="582">
        <v>33</v>
      </c>
      <c r="G429" s="582">
        <v>14025</v>
      </c>
      <c r="H429" s="582"/>
      <c r="I429" s="582">
        <v>425</v>
      </c>
      <c r="J429" s="582">
        <v>4</v>
      </c>
      <c r="K429" s="582">
        <v>1704</v>
      </c>
      <c r="L429" s="582"/>
      <c r="M429" s="582">
        <v>426</v>
      </c>
      <c r="N429" s="582"/>
      <c r="O429" s="582"/>
      <c r="P429" s="546"/>
      <c r="Q429" s="583"/>
    </row>
    <row r="430" spans="1:17" ht="14.45" customHeight="1" x14ac:dyDescent="0.2">
      <c r="A430" s="540" t="s">
        <v>1422</v>
      </c>
      <c r="B430" s="541" t="s">
        <v>1192</v>
      </c>
      <c r="C430" s="541" t="s">
        <v>1193</v>
      </c>
      <c r="D430" s="541" t="s">
        <v>1236</v>
      </c>
      <c r="E430" s="541" t="s">
        <v>1237</v>
      </c>
      <c r="F430" s="582">
        <v>37</v>
      </c>
      <c r="G430" s="582">
        <v>12987</v>
      </c>
      <c r="H430" s="582"/>
      <c r="I430" s="582">
        <v>351</v>
      </c>
      <c r="J430" s="582">
        <v>4</v>
      </c>
      <c r="K430" s="582">
        <v>1412</v>
      </c>
      <c r="L430" s="582"/>
      <c r="M430" s="582">
        <v>353</v>
      </c>
      <c r="N430" s="582"/>
      <c r="O430" s="582"/>
      <c r="P430" s="546"/>
      <c r="Q430" s="583"/>
    </row>
    <row r="431" spans="1:17" ht="14.45" customHeight="1" x14ac:dyDescent="0.2">
      <c r="A431" s="540" t="s">
        <v>1422</v>
      </c>
      <c r="B431" s="541" t="s">
        <v>1192</v>
      </c>
      <c r="C431" s="541" t="s">
        <v>1193</v>
      </c>
      <c r="D431" s="541" t="s">
        <v>1238</v>
      </c>
      <c r="E431" s="541" t="s">
        <v>1239</v>
      </c>
      <c r="F431" s="582">
        <v>38</v>
      </c>
      <c r="G431" s="582">
        <v>8474</v>
      </c>
      <c r="H431" s="582"/>
      <c r="I431" s="582">
        <v>223</v>
      </c>
      <c r="J431" s="582">
        <v>4</v>
      </c>
      <c r="K431" s="582">
        <v>896</v>
      </c>
      <c r="L431" s="582"/>
      <c r="M431" s="582">
        <v>224</v>
      </c>
      <c r="N431" s="582"/>
      <c r="O431" s="582"/>
      <c r="P431" s="546"/>
      <c r="Q431" s="583"/>
    </row>
    <row r="432" spans="1:17" ht="14.45" customHeight="1" x14ac:dyDescent="0.2">
      <c r="A432" s="540" t="s">
        <v>1422</v>
      </c>
      <c r="B432" s="541" t="s">
        <v>1192</v>
      </c>
      <c r="C432" s="541" t="s">
        <v>1193</v>
      </c>
      <c r="D432" s="541" t="s">
        <v>1240</v>
      </c>
      <c r="E432" s="541" t="s">
        <v>1241</v>
      </c>
      <c r="F432" s="582"/>
      <c r="G432" s="582"/>
      <c r="H432" s="582"/>
      <c r="I432" s="582"/>
      <c r="J432" s="582">
        <v>3</v>
      </c>
      <c r="K432" s="582">
        <v>1551</v>
      </c>
      <c r="L432" s="582"/>
      <c r="M432" s="582">
        <v>517</v>
      </c>
      <c r="N432" s="582"/>
      <c r="O432" s="582"/>
      <c r="P432" s="546"/>
      <c r="Q432" s="583"/>
    </row>
    <row r="433" spans="1:17" ht="14.45" customHeight="1" x14ac:dyDescent="0.2">
      <c r="A433" s="540" t="s">
        <v>1422</v>
      </c>
      <c r="B433" s="541" t="s">
        <v>1192</v>
      </c>
      <c r="C433" s="541" t="s">
        <v>1193</v>
      </c>
      <c r="D433" s="541" t="s">
        <v>1246</v>
      </c>
      <c r="E433" s="541" t="s">
        <v>1247</v>
      </c>
      <c r="F433" s="582">
        <v>5</v>
      </c>
      <c r="G433" s="582">
        <v>555</v>
      </c>
      <c r="H433" s="582"/>
      <c r="I433" s="582">
        <v>111</v>
      </c>
      <c r="J433" s="582"/>
      <c r="K433" s="582"/>
      <c r="L433" s="582"/>
      <c r="M433" s="582"/>
      <c r="N433" s="582"/>
      <c r="O433" s="582"/>
      <c r="P433" s="546"/>
      <c r="Q433" s="583"/>
    </row>
    <row r="434" spans="1:17" ht="14.45" customHeight="1" x14ac:dyDescent="0.2">
      <c r="A434" s="540" t="s">
        <v>1422</v>
      </c>
      <c r="B434" s="541" t="s">
        <v>1192</v>
      </c>
      <c r="C434" s="541" t="s">
        <v>1193</v>
      </c>
      <c r="D434" s="541" t="s">
        <v>1250</v>
      </c>
      <c r="E434" s="541" t="s">
        <v>1251</v>
      </c>
      <c r="F434" s="582">
        <v>11</v>
      </c>
      <c r="G434" s="582">
        <v>187</v>
      </c>
      <c r="H434" s="582"/>
      <c r="I434" s="582">
        <v>17</v>
      </c>
      <c r="J434" s="582">
        <v>1</v>
      </c>
      <c r="K434" s="582">
        <v>17</v>
      </c>
      <c r="L434" s="582"/>
      <c r="M434" s="582">
        <v>17</v>
      </c>
      <c r="N434" s="582"/>
      <c r="O434" s="582"/>
      <c r="P434" s="546"/>
      <c r="Q434" s="583"/>
    </row>
    <row r="435" spans="1:17" ht="14.45" customHeight="1" x14ac:dyDescent="0.2">
      <c r="A435" s="540" t="s">
        <v>1422</v>
      </c>
      <c r="B435" s="541" t="s">
        <v>1192</v>
      </c>
      <c r="C435" s="541" t="s">
        <v>1193</v>
      </c>
      <c r="D435" s="541" t="s">
        <v>1254</v>
      </c>
      <c r="E435" s="541" t="s">
        <v>1255</v>
      </c>
      <c r="F435" s="582">
        <v>5</v>
      </c>
      <c r="G435" s="582">
        <v>1755</v>
      </c>
      <c r="H435" s="582"/>
      <c r="I435" s="582">
        <v>351</v>
      </c>
      <c r="J435" s="582">
        <v>51</v>
      </c>
      <c r="K435" s="582">
        <v>17952</v>
      </c>
      <c r="L435" s="582"/>
      <c r="M435" s="582">
        <v>352</v>
      </c>
      <c r="N435" s="582"/>
      <c r="O435" s="582"/>
      <c r="P435" s="546"/>
      <c r="Q435" s="583"/>
    </row>
    <row r="436" spans="1:17" ht="14.45" customHeight="1" x14ac:dyDescent="0.2">
      <c r="A436" s="540" t="s">
        <v>1422</v>
      </c>
      <c r="B436" s="541" t="s">
        <v>1192</v>
      </c>
      <c r="C436" s="541" t="s">
        <v>1193</v>
      </c>
      <c r="D436" s="541" t="s">
        <v>1266</v>
      </c>
      <c r="E436" s="541" t="s">
        <v>1267</v>
      </c>
      <c r="F436" s="582"/>
      <c r="G436" s="582"/>
      <c r="H436" s="582"/>
      <c r="I436" s="582"/>
      <c r="J436" s="582"/>
      <c r="K436" s="582"/>
      <c r="L436" s="582"/>
      <c r="M436" s="582"/>
      <c r="N436" s="582">
        <v>2</v>
      </c>
      <c r="O436" s="582">
        <v>10124</v>
      </c>
      <c r="P436" s="546"/>
      <c r="Q436" s="583">
        <v>5062</v>
      </c>
    </row>
    <row r="437" spans="1:17" ht="14.45" customHeight="1" x14ac:dyDescent="0.2">
      <c r="A437" s="540" t="s">
        <v>1422</v>
      </c>
      <c r="B437" s="541" t="s">
        <v>1192</v>
      </c>
      <c r="C437" s="541" t="s">
        <v>1193</v>
      </c>
      <c r="D437" s="541" t="s">
        <v>1268</v>
      </c>
      <c r="E437" s="541" t="s">
        <v>1269</v>
      </c>
      <c r="F437" s="582">
        <v>1</v>
      </c>
      <c r="G437" s="582">
        <v>171</v>
      </c>
      <c r="H437" s="582"/>
      <c r="I437" s="582">
        <v>171</v>
      </c>
      <c r="J437" s="582"/>
      <c r="K437" s="582"/>
      <c r="L437" s="582"/>
      <c r="M437" s="582"/>
      <c r="N437" s="582"/>
      <c r="O437" s="582"/>
      <c r="P437" s="546"/>
      <c r="Q437" s="583"/>
    </row>
    <row r="438" spans="1:17" ht="14.45" customHeight="1" x14ac:dyDescent="0.2">
      <c r="A438" s="540" t="s">
        <v>1422</v>
      </c>
      <c r="B438" s="541" t="s">
        <v>1192</v>
      </c>
      <c r="C438" s="541" t="s">
        <v>1193</v>
      </c>
      <c r="D438" s="541" t="s">
        <v>1276</v>
      </c>
      <c r="E438" s="541" t="s">
        <v>1277</v>
      </c>
      <c r="F438" s="582">
        <v>1</v>
      </c>
      <c r="G438" s="582">
        <v>174</v>
      </c>
      <c r="H438" s="582"/>
      <c r="I438" s="582">
        <v>174</v>
      </c>
      <c r="J438" s="582"/>
      <c r="K438" s="582"/>
      <c r="L438" s="582"/>
      <c r="M438" s="582"/>
      <c r="N438" s="582"/>
      <c r="O438" s="582"/>
      <c r="P438" s="546"/>
      <c r="Q438" s="583"/>
    </row>
    <row r="439" spans="1:17" ht="14.45" customHeight="1" x14ac:dyDescent="0.2">
      <c r="A439" s="540" t="s">
        <v>1422</v>
      </c>
      <c r="B439" s="541" t="s">
        <v>1192</v>
      </c>
      <c r="C439" s="541" t="s">
        <v>1193</v>
      </c>
      <c r="D439" s="541" t="s">
        <v>1290</v>
      </c>
      <c r="E439" s="541" t="s">
        <v>1291</v>
      </c>
      <c r="F439" s="582">
        <v>33</v>
      </c>
      <c r="G439" s="582">
        <v>9669</v>
      </c>
      <c r="H439" s="582"/>
      <c r="I439" s="582">
        <v>293</v>
      </c>
      <c r="J439" s="582">
        <v>4</v>
      </c>
      <c r="K439" s="582">
        <v>1176</v>
      </c>
      <c r="L439" s="582"/>
      <c r="M439" s="582">
        <v>294</v>
      </c>
      <c r="N439" s="582"/>
      <c r="O439" s="582"/>
      <c r="P439" s="546"/>
      <c r="Q439" s="583"/>
    </row>
    <row r="440" spans="1:17" ht="14.45" customHeight="1" x14ac:dyDescent="0.2">
      <c r="A440" s="540" t="s">
        <v>1422</v>
      </c>
      <c r="B440" s="541" t="s">
        <v>1192</v>
      </c>
      <c r="C440" s="541" t="s">
        <v>1193</v>
      </c>
      <c r="D440" s="541" t="s">
        <v>1294</v>
      </c>
      <c r="E440" s="541" t="s">
        <v>1295</v>
      </c>
      <c r="F440" s="582">
        <v>1</v>
      </c>
      <c r="G440" s="582">
        <v>168</v>
      </c>
      <c r="H440" s="582"/>
      <c r="I440" s="582">
        <v>168</v>
      </c>
      <c r="J440" s="582"/>
      <c r="K440" s="582"/>
      <c r="L440" s="582"/>
      <c r="M440" s="582"/>
      <c r="N440" s="582"/>
      <c r="O440" s="582"/>
      <c r="P440" s="546"/>
      <c r="Q440" s="583"/>
    </row>
    <row r="441" spans="1:17" ht="14.45" customHeight="1" x14ac:dyDescent="0.2">
      <c r="A441" s="540" t="s">
        <v>1423</v>
      </c>
      <c r="B441" s="541" t="s">
        <v>1192</v>
      </c>
      <c r="C441" s="541" t="s">
        <v>1193</v>
      </c>
      <c r="D441" s="541" t="s">
        <v>1206</v>
      </c>
      <c r="E441" s="541" t="s">
        <v>1207</v>
      </c>
      <c r="F441" s="582"/>
      <c r="G441" s="582"/>
      <c r="H441" s="582"/>
      <c r="I441" s="582"/>
      <c r="J441" s="582">
        <v>3</v>
      </c>
      <c r="K441" s="582">
        <v>2547</v>
      </c>
      <c r="L441" s="582"/>
      <c r="M441" s="582">
        <v>849</v>
      </c>
      <c r="N441" s="582"/>
      <c r="O441" s="582"/>
      <c r="P441" s="546"/>
      <c r="Q441" s="583"/>
    </row>
    <row r="442" spans="1:17" ht="14.45" customHeight="1" x14ac:dyDescent="0.2">
      <c r="A442" s="540" t="s">
        <v>1423</v>
      </c>
      <c r="B442" s="541" t="s">
        <v>1192</v>
      </c>
      <c r="C442" s="541" t="s">
        <v>1193</v>
      </c>
      <c r="D442" s="541" t="s">
        <v>1212</v>
      </c>
      <c r="E442" s="541" t="s">
        <v>1213</v>
      </c>
      <c r="F442" s="582">
        <v>1</v>
      </c>
      <c r="G442" s="582">
        <v>168</v>
      </c>
      <c r="H442" s="582"/>
      <c r="I442" s="582">
        <v>168</v>
      </c>
      <c r="J442" s="582"/>
      <c r="K442" s="582"/>
      <c r="L442" s="582"/>
      <c r="M442" s="582"/>
      <c r="N442" s="582">
        <v>1</v>
      </c>
      <c r="O442" s="582">
        <v>169</v>
      </c>
      <c r="P442" s="546"/>
      <c r="Q442" s="583">
        <v>169</v>
      </c>
    </row>
    <row r="443" spans="1:17" ht="14.45" customHeight="1" x14ac:dyDescent="0.2">
      <c r="A443" s="540" t="s">
        <v>1423</v>
      </c>
      <c r="B443" s="541" t="s">
        <v>1192</v>
      </c>
      <c r="C443" s="541" t="s">
        <v>1193</v>
      </c>
      <c r="D443" s="541" t="s">
        <v>1214</v>
      </c>
      <c r="E443" s="541" t="s">
        <v>1215</v>
      </c>
      <c r="F443" s="582"/>
      <c r="G443" s="582"/>
      <c r="H443" s="582"/>
      <c r="I443" s="582"/>
      <c r="J443" s="582"/>
      <c r="K443" s="582"/>
      <c r="L443" s="582"/>
      <c r="M443" s="582"/>
      <c r="N443" s="582">
        <v>1</v>
      </c>
      <c r="O443" s="582">
        <v>176</v>
      </c>
      <c r="P443" s="546"/>
      <c r="Q443" s="583">
        <v>176</v>
      </c>
    </row>
    <row r="444" spans="1:17" ht="14.45" customHeight="1" x14ac:dyDescent="0.2">
      <c r="A444" s="540" t="s">
        <v>1423</v>
      </c>
      <c r="B444" s="541" t="s">
        <v>1192</v>
      </c>
      <c r="C444" s="541" t="s">
        <v>1193</v>
      </c>
      <c r="D444" s="541" t="s">
        <v>1216</v>
      </c>
      <c r="E444" s="541" t="s">
        <v>1217</v>
      </c>
      <c r="F444" s="582">
        <v>1</v>
      </c>
      <c r="G444" s="582">
        <v>353</v>
      </c>
      <c r="H444" s="582"/>
      <c r="I444" s="582">
        <v>353</v>
      </c>
      <c r="J444" s="582"/>
      <c r="K444" s="582"/>
      <c r="L444" s="582"/>
      <c r="M444" s="582"/>
      <c r="N444" s="582"/>
      <c r="O444" s="582"/>
      <c r="P444" s="546"/>
      <c r="Q444" s="583"/>
    </row>
    <row r="445" spans="1:17" ht="14.45" customHeight="1" x14ac:dyDescent="0.2">
      <c r="A445" s="540" t="s">
        <v>1423</v>
      </c>
      <c r="B445" s="541" t="s">
        <v>1192</v>
      </c>
      <c r="C445" s="541" t="s">
        <v>1193</v>
      </c>
      <c r="D445" s="541" t="s">
        <v>1218</v>
      </c>
      <c r="E445" s="541" t="s">
        <v>1219</v>
      </c>
      <c r="F445" s="582">
        <v>1</v>
      </c>
      <c r="G445" s="582">
        <v>191</v>
      </c>
      <c r="H445" s="582"/>
      <c r="I445" s="582">
        <v>191</v>
      </c>
      <c r="J445" s="582"/>
      <c r="K445" s="582"/>
      <c r="L445" s="582"/>
      <c r="M445" s="582"/>
      <c r="N445" s="582"/>
      <c r="O445" s="582"/>
      <c r="P445" s="546"/>
      <c r="Q445" s="583"/>
    </row>
    <row r="446" spans="1:17" ht="14.45" customHeight="1" x14ac:dyDescent="0.2">
      <c r="A446" s="540" t="s">
        <v>1423</v>
      </c>
      <c r="B446" s="541" t="s">
        <v>1192</v>
      </c>
      <c r="C446" s="541" t="s">
        <v>1193</v>
      </c>
      <c r="D446" s="541" t="s">
        <v>1238</v>
      </c>
      <c r="E446" s="541" t="s">
        <v>1239</v>
      </c>
      <c r="F446" s="582"/>
      <c r="G446" s="582"/>
      <c r="H446" s="582"/>
      <c r="I446" s="582"/>
      <c r="J446" s="582">
        <v>1</v>
      </c>
      <c r="K446" s="582">
        <v>224</v>
      </c>
      <c r="L446" s="582"/>
      <c r="M446" s="582">
        <v>224</v>
      </c>
      <c r="N446" s="582"/>
      <c r="O446" s="582"/>
      <c r="P446" s="546"/>
      <c r="Q446" s="583"/>
    </row>
    <row r="447" spans="1:17" ht="14.45" customHeight="1" x14ac:dyDescent="0.2">
      <c r="A447" s="540" t="s">
        <v>1423</v>
      </c>
      <c r="B447" s="541" t="s">
        <v>1192</v>
      </c>
      <c r="C447" s="541" t="s">
        <v>1193</v>
      </c>
      <c r="D447" s="541" t="s">
        <v>1244</v>
      </c>
      <c r="E447" s="541" t="s">
        <v>1245</v>
      </c>
      <c r="F447" s="582">
        <v>1</v>
      </c>
      <c r="G447" s="582">
        <v>240</v>
      </c>
      <c r="H447" s="582"/>
      <c r="I447" s="582">
        <v>240</v>
      </c>
      <c r="J447" s="582"/>
      <c r="K447" s="582"/>
      <c r="L447" s="582"/>
      <c r="M447" s="582"/>
      <c r="N447" s="582"/>
      <c r="O447" s="582"/>
      <c r="P447" s="546"/>
      <c r="Q447" s="583"/>
    </row>
    <row r="448" spans="1:17" ht="14.45" customHeight="1" x14ac:dyDescent="0.2">
      <c r="A448" s="540" t="s">
        <v>1423</v>
      </c>
      <c r="B448" s="541" t="s">
        <v>1192</v>
      </c>
      <c r="C448" s="541" t="s">
        <v>1193</v>
      </c>
      <c r="D448" s="541" t="s">
        <v>1254</v>
      </c>
      <c r="E448" s="541" t="s">
        <v>1255</v>
      </c>
      <c r="F448" s="582">
        <v>3</v>
      </c>
      <c r="G448" s="582">
        <v>1053</v>
      </c>
      <c r="H448" s="582"/>
      <c r="I448" s="582">
        <v>351</v>
      </c>
      <c r="J448" s="582"/>
      <c r="K448" s="582"/>
      <c r="L448" s="582"/>
      <c r="M448" s="582"/>
      <c r="N448" s="582">
        <v>5</v>
      </c>
      <c r="O448" s="582">
        <v>1770</v>
      </c>
      <c r="P448" s="546"/>
      <c r="Q448" s="583">
        <v>354</v>
      </c>
    </row>
    <row r="449" spans="1:17" ht="14.45" customHeight="1" x14ac:dyDescent="0.2">
      <c r="A449" s="540" t="s">
        <v>1423</v>
      </c>
      <c r="B449" s="541" t="s">
        <v>1192</v>
      </c>
      <c r="C449" s="541" t="s">
        <v>1193</v>
      </c>
      <c r="D449" s="541" t="s">
        <v>1256</v>
      </c>
      <c r="E449" s="541" t="s">
        <v>1257</v>
      </c>
      <c r="F449" s="582"/>
      <c r="G449" s="582"/>
      <c r="H449" s="582"/>
      <c r="I449" s="582"/>
      <c r="J449" s="582"/>
      <c r="K449" s="582"/>
      <c r="L449" s="582"/>
      <c r="M449" s="582"/>
      <c r="N449" s="582">
        <v>1</v>
      </c>
      <c r="O449" s="582">
        <v>151</v>
      </c>
      <c r="P449" s="546"/>
      <c r="Q449" s="583">
        <v>151</v>
      </c>
    </row>
    <row r="450" spans="1:17" ht="14.45" customHeight="1" x14ac:dyDescent="0.2">
      <c r="A450" s="540" t="s">
        <v>1423</v>
      </c>
      <c r="B450" s="541" t="s">
        <v>1192</v>
      </c>
      <c r="C450" s="541" t="s">
        <v>1193</v>
      </c>
      <c r="D450" s="541" t="s">
        <v>1260</v>
      </c>
      <c r="E450" s="541" t="s">
        <v>1261</v>
      </c>
      <c r="F450" s="582">
        <v>1</v>
      </c>
      <c r="G450" s="582">
        <v>296</v>
      </c>
      <c r="H450" s="582"/>
      <c r="I450" s="582">
        <v>296</v>
      </c>
      <c r="J450" s="582"/>
      <c r="K450" s="582"/>
      <c r="L450" s="582"/>
      <c r="M450" s="582"/>
      <c r="N450" s="582"/>
      <c r="O450" s="582"/>
      <c r="P450" s="546"/>
      <c r="Q450" s="583"/>
    </row>
    <row r="451" spans="1:17" ht="14.45" customHeight="1" x14ac:dyDescent="0.2">
      <c r="A451" s="540" t="s">
        <v>1423</v>
      </c>
      <c r="B451" s="541" t="s">
        <v>1192</v>
      </c>
      <c r="C451" s="541" t="s">
        <v>1193</v>
      </c>
      <c r="D451" s="541" t="s">
        <v>1264</v>
      </c>
      <c r="E451" s="541" t="s">
        <v>1265</v>
      </c>
      <c r="F451" s="582">
        <v>1</v>
      </c>
      <c r="G451" s="582">
        <v>40</v>
      </c>
      <c r="H451" s="582"/>
      <c r="I451" s="582">
        <v>40</v>
      </c>
      <c r="J451" s="582"/>
      <c r="K451" s="582"/>
      <c r="L451" s="582"/>
      <c r="M451" s="582"/>
      <c r="N451" s="582"/>
      <c r="O451" s="582"/>
      <c r="P451" s="546"/>
      <c r="Q451" s="583"/>
    </row>
    <row r="452" spans="1:17" ht="14.45" customHeight="1" x14ac:dyDescent="0.2">
      <c r="A452" s="540" t="s">
        <v>1423</v>
      </c>
      <c r="B452" s="541" t="s">
        <v>1192</v>
      </c>
      <c r="C452" s="541" t="s">
        <v>1193</v>
      </c>
      <c r="D452" s="541" t="s">
        <v>1268</v>
      </c>
      <c r="E452" s="541" t="s">
        <v>1269</v>
      </c>
      <c r="F452" s="582">
        <v>1</v>
      </c>
      <c r="G452" s="582">
        <v>171</v>
      </c>
      <c r="H452" s="582"/>
      <c r="I452" s="582">
        <v>171</v>
      </c>
      <c r="J452" s="582"/>
      <c r="K452" s="582"/>
      <c r="L452" s="582"/>
      <c r="M452" s="582"/>
      <c r="N452" s="582">
        <v>2</v>
      </c>
      <c r="O452" s="582">
        <v>344</v>
      </c>
      <c r="P452" s="546"/>
      <c r="Q452" s="583">
        <v>172</v>
      </c>
    </row>
    <row r="453" spans="1:17" ht="14.45" customHeight="1" x14ac:dyDescent="0.2">
      <c r="A453" s="540" t="s">
        <v>1423</v>
      </c>
      <c r="B453" s="541" t="s">
        <v>1192</v>
      </c>
      <c r="C453" s="541" t="s">
        <v>1193</v>
      </c>
      <c r="D453" s="541" t="s">
        <v>1274</v>
      </c>
      <c r="E453" s="541" t="s">
        <v>1275</v>
      </c>
      <c r="F453" s="582"/>
      <c r="G453" s="582"/>
      <c r="H453" s="582"/>
      <c r="I453" s="582"/>
      <c r="J453" s="582"/>
      <c r="K453" s="582"/>
      <c r="L453" s="582"/>
      <c r="M453" s="582"/>
      <c r="N453" s="582">
        <v>1</v>
      </c>
      <c r="O453" s="582">
        <v>354</v>
      </c>
      <c r="P453" s="546"/>
      <c r="Q453" s="583">
        <v>354</v>
      </c>
    </row>
    <row r="454" spans="1:17" ht="14.45" customHeight="1" x14ac:dyDescent="0.2">
      <c r="A454" s="540" t="s">
        <v>1423</v>
      </c>
      <c r="B454" s="541" t="s">
        <v>1192</v>
      </c>
      <c r="C454" s="541" t="s">
        <v>1193</v>
      </c>
      <c r="D454" s="541" t="s">
        <v>1276</v>
      </c>
      <c r="E454" s="541" t="s">
        <v>1277</v>
      </c>
      <c r="F454" s="582">
        <v>1</v>
      </c>
      <c r="G454" s="582">
        <v>174</v>
      </c>
      <c r="H454" s="582"/>
      <c r="I454" s="582">
        <v>174</v>
      </c>
      <c r="J454" s="582"/>
      <c r="K454" s="582"/>
      <c r="L454" s="582"/>
      <c r="M454" s="582"/>
      <c r="N454" s="582">
        <v>1</v>
      </c>
      <c r="O454" s="582">
        <v>175</v>
      </c>
      <c r="P454" s="546"/>
      <c r="Q454" s="583">
        <v>175</v>
      </c>
    </row>
    <row r="455" spans="1:17" ht="14.45" customHeight="1" x14ac:dyDescent="0.2">
      <c r="A455" s="540" t="s">
        <v>1423</v>
      </c>
      <c r="B455" s="541" t="s">
        <v>1192</v>
      </c>
      <c r="C455" s="541" t="s">
        <v>1193</v>
      </c>
      <c r="D455" s="541" t="s">
        <v>1294</v>
      </c>
      <c r="E455" s="541" t="s">
        <v>1295</v>
      </c>
      <c r="F455" s="582"/>
      <c r="G455" s="582"/>
      <c r="H455" s="582"/>
      <c r="I455" s="582"/>
      <c r="J455" s="582"/>
      <c r="K455" s="582"/>
      <c r="L455" s="582"/>
      <c r="M455" s="582"/>
      <c r="N455" s="582">
        <v>1</v>
      </c>
      <c r="O455" s="582">
        <v>169</v>
      </c>
      <c r="P455" s="546"/>
      <c r="Q455" s="583">
        <v>169</v>
      </c>
    </row>
    <row r="456" spans="1:17" ht="14.45" customHeight="1" x14ac:dyDescent="0.2">
      <c r="A456" s="540" t="s">
        <v>1423</v>
      </c>
      <c r="B456" s="541" t="s">
        <v>1192</v>
      </c>
      <c r="C456" s="541" t="s">
        <v>1193</v>
      </c>
      <c r="D456" s="541" t="s">
        <v>1300</v>
      </c>
      <c r="E456" s="541" t="s">
        <v>1301</v>
      </c>
      <c r="F456" s="582">
        <v>1</v>
      </c>
      <c r="G456" s="582">
        <v>188</v>
      </c>
      <c r="H456" s="582"/>
      <c r="I456" s="582">
        <v>188</v>
      </c>
      <c r="J456" s="582"/>
      <c r="K456" s="582"/>
      <c r="L456" s="582"/>
      <c r="M456" s="582"/>
      <c r="N456" s="582"/>
      <c r="O456" s="582"/>
      <c r="P456" s="546"/>
      <c r="Q456" s="583"/>
    </row>
    <row r="457" spans="1:17" ht="14.45" customHeight="1" x14ac:dyDescent="0.2">
      <c r="A457" s="540" t="s">
        <v>1423</v>
      </c>
      <c r="B457" s="541" t="s">
        <v>1192</v>
      </c>
      <c r="C457" s="541" t="s">
        <v>1193</v>
      </c>
      <c r="D457" s="541" t="s">
        <v>1316</v>
      </c>
      <c r="E457" s="541" t="s">
        <v>1317</v>
      </c>
      <c r="F457" s="582"/>
      <c r="G457" s="582"/>
      <c r="H457" s="582"/>
      <c r="I457" s="582"/>
      <c r="J457" s="582">
        <v>1</v>
      </c>
      <c r="K457" s="582">
        <v>4114</v>
      </c>
      <c r="L457" s="582"/>
      <c r="M457" s="582">
        <v>4114</v>
      </c>
      <c r="N457" s="582"/>
      <c r="O457" s="582"/>
      <c r="P457" s="546"/>
      <c r="Q457" s="583"/>
    </row>
    <row r="458" spans="1:17" ht="14.45" customHeight="1" x14ac:dyDescent="0.2">
      <c r="A458" s="540" t="s">
        <v>1424</v>
      </c>
      <c r="B458" s="541" t="s">
        <v>1192</v>
      </c>
      <c r="C458" s="541" t="s">
        <v>1193</v>
      </c>
      <c r="D458" s="541" t="s">
        <v>1212</v>
      </c>
      <c r="E458" s="541" t="s">
        <v>1213</v>
      </c>
      <c r="F458" s="582"/>
      <c r="G458" s="582"/>
      <c r="H458" s="582"/>
      <c r="I458" s="582"/>
      <c r="J458" s="582">
        <v>1</v>
      </c>
      <c r="K458" s="582">
        <v>168</v>
      </c>
      <c r="L458" s="582"/>
      <c r="M458" s="582">
        <v>168</v>
      </c>
      <c r="N458" s="582">
        <v>1</v>
      </c>
      <c r="O458" s="582">
        <v>169</v>
      </c>
      <c r="P458" s="546"/>
      <c r="Q458" s="583">
        <v>169</v>
      </c>
    </row>
    <row r="459" spans="1:17" ht="14.45" customHeight="1" x14ac:dyDescent="0.2">
      <c r="A459" s="540" t="s">
        <v>1424</v>
      </c>
      <c r="B459" s="541" t="s">
        <v>1192</v>
      </c>
      <c r="C459" s="541" t="s">
        <v>1193</v>
      </c>
      <c r="D459" s="541" t="s">
        <v>1214</v>
      </c>
      <c r="E459" s="541" t="s">
        <v>1215</v>
      </c>
      <c r="F459" s="582"/>
      <c r="G459" s="582"/>
      <c r="H459" s="582"/>
      <c r="I459" s="582"/>
      <c r="J459" s="582">
        <v>1</v>
      </c>
      <c r="K459" s="582">
        <v>175</v>
      </c>
      <c r="L459" s="582"/>
      <c r="M459" s="582">
        <v>175</v>
      </c>
      <c r="N459" s="582">
        <v>1</v>
      </c>
      <c r="O459" s="582">
        <v>176</v>
      </c>
      <c r="P459" s="546"/>
      <c r="Q459" s="583">
        <v>176</v>
      </c>
    </row>
    <row r="460" spans="1:17" ht="14.45" customHeight="1" x14ac:dyDescent="0.2">
      <c r="A460" s="540" t="s">
        <v>1424</v>
      </c>
      <c r="B460" s="541" t="s">
        <v>1192</v>
      </c>
      <c r="C460" s="541" t="s">
        <v>1193</v>
      </c>
      <c r="D460" s="541" t="s">
        <v>1216</v>
      </c>
      <c r="E460" s="541" t="s">
        <v>1217</v>
      </c>
      <c r="F460" s="582"/>
      <c r="G460" s="582"/>
      <c r="H460" s="582"/>
      <c r="I460" s="582"/>
      <c r="J460" s="582">
        <v>1</v>
      </c>
      <c r="K460" s="582">
        <v>354</v>
      </c>
      <c r="L460" s="582"/>
      <c r="M460" s="582">
        <v>354</v>
      </c>
      <c r="N460" s="582"/>
      <c r="O460" s="582"/>
      <c r="P460" s="546"/>
      <c r="Q460" s="583"/>
    </row>
    <row r="461" spans="1:17" ht="14.45" customHeight="1" x14ac:dyDescent="0.2">
      <c r="A461" s="540" t="s">
        <v>1424</v>
      </c>
      <c r="B461" s="541" t="s">
        <v>1192</v>
      </c>
      <c r="C461" s="541" t="s">
        <v>1193</v>
      </c>
      <c r="D461" s="541" t="s">
        <v>1336</v>
      </c>
      <c r="E461" s="541" t="s">
        <v>1337</v>
      </c>
      <c r="F461" s="582"/>
      <c r="G461" s="582"/>
      <c r="H461" s="582"/>
      <c r="I461" s="582"/>
      <c r="J461" s="582"/>
      <c r="K461" s="582"/>
      <c r="L461" s="582"/>
      <c r="M461" s="582"/>
      <c r="N461" s="582">
        <v>2</v>
      </c>
      <c r="O461" s="582">
        <v>2084</v>
      </c>
      <c r="P461" s="546"/>
      <c r="Q461" s="583">
        <v>1042</v>
      </c>
    </row>
    <row r="462" spans="1:17" ht="14.45" customHeight="1" x14ac:dyDescent="0.2">
      <c r="A462" s="540" t="s">
        <v>1424</v>
      </c>
      <c r="B462" s="541" t="s">
        <v>1192</v>
      </c>
      <c r="C462" s="541" t="s">
        <v>1193</v>
      </c>
      <c r="D462" s="541" t="s">
        <v>1220</v>
      </c>
      <c r="E462" s="541" t="s">
        <v>1221</v>
      </c>
      <c r="F462" s="582"/>
      <c r="G462" s="582"/>
      <c r="H462" s="582"/>
      <c r="I462" s="582"/>
      <c r="J462" s="582">
        <v>3</v>
      </c>
      <c r="K462" s="582">
        <v>2469</v>
      </c>
      <c r="L462" s="582"/>
      <c r="M462" s="582">
        <v>823</v>
      </c>
      <c r="N462" s="582"/>
      <c r="O462" s="582"/>
      <c r="P462" s="546"/>
      <c r="Q462" s="583"/>
    </row>
    <row r="463" spans="1:17" ht="14.45" customHeight="1" x14ac:dyDescent="0.2">
      <c r="A463" s="540" t="s">
        <v>1424</v>
      </c>
      <c r="B463" s="541" t="s">
        <v>1192</v>
      </c>
      <c r="C463" s="541" t="s">
        <v>1193</v>
      </c>
      <c r="D463" s="541" t="s">
        <v>1224</v>
      </c>
      <c r="E463" s="541" t="s">
        <v>1225</v>
      </c>
      <c r="F463" s="582"/>
      <c r="G463" s="582"/>
      <c r="H463" s="582"/>
      <c r="I463" s="582"/>
      <c r="J463" s="582">
        <v>1</v>
      </c>
      <c r="K463" s="582">
        <v>552</v>
      </c>
      <c r="L463" s="582"/>
      <c r="M463" s="582">
        <v>552</v>
      </c>
      <c r="N463" s="582">
        <v>1</v>
      </c>
      <c r="O463" s="582">
        <v>555</v>
      </c>
      <c r="P463" s="546"/>
      <c r="Q463" s="583">
        <v>555</v>
      </c>
    </row>
    <row r="464" spans="1:17" ht="14.45" customHeight="1" x14ac:dyDescent="0.2">
      <c r="A464" s="540" t="s">
        <v>1424</v>
      </c>
      <c r="B464" s="541" t="s">
        <v>1192</v>
      </c>
      <c r="C464" s="541" t="s">
        <v>1193</v>
      </c>
      <c r="D464" s="541" t="s">
        <v>1226</v>
      </c>
      <c r="E464" s="541" t="s">
        <v>1227</v>
      </c>
      <c r="F464" s="582"/>
      <c r="G464" s="582"/>
      <c r="H464" s="582"/>
      <c r="I464" s="582"/>
      <c r="J464" s="582"/>
      <c r="K464" s="582"/>
      <c r="L464" s="582"/>
      <c r="M464" s="582"/>
      <c r="N464" s="582">
        <v>1</v>
      </c>
      <c r="O464" s="582">
        <v>660</v>
      </c>
      <c r="P464" s="546"/>
      <c r="Q464" s="583">
        <v>660</v>
      </c>
    </row>
    <row r="465" spans="1:17" ht="14.45" customHeight="1" x14ac:dyDescent="0.2">
      <c r="A465" s="540" t="s">
        <v>1424</v>
      </c>
      <c r="B465" s="541" t="s">
        <v>1192</v>
      </c>
      <c r="C465" s="541" t="s">
        <v>1193</v>
      </c>
      <c r="D465" s="541" t="s">
        <v>1228</v>
      </c>
      <c r="E465" s="541" t="s">
        <v>1229</v>
      </c>
      <c r="F465" s="582"/>
      <c r="G465" s="582"/>
      <c r="H465" s="582"/>
      <c r="I465" s="582"/>
      <c r="J465" s="582"/>
      <c r="K465" s="582"/>
      <c r="L465" s="582"/>
      <c r="M465" s="582"/>
      <c r="N465" s="582">
        <v>1</v>
      </c>
      <c r="O465" s="582">
        <v>660</v>
      </c>
      <c r="P465" s="546"/>
      <c r="Q465" s="583">
        <v>660</v>
      </c>
    </row>
    <row r="466" spans="1:17" ht="14.45" customHeight="1" x14ac:dyDescent="0.2">
      <c r="A466" s="540" t="s">
        <v>1424</v>
      </c>
      <c r="B466" s="541" t="s">
        <v>1192</v>
      </c>
      <c r="C466" s="541" t="s">
        <v>1193</v>
      </c>
      <c r="D466" s="541" t="s">
        <v>1236</v>
      </c>
      <c r="E466" s="541" t="s">
        <v>1237</v>
      </c>
      <c r="F466" s="582"/>
      <c r="G466" s="582"/>
      <c r="H466" s="582"/>
      <c r="I466" s="582"/>
      <c r="J466" s="582">
        <v>1</v>
      </c>
      <c r="K466" s="582">
        <v>353</v>
      </c>
      <c r="L466" s="582"/>
      <c r="M466" s="582">
        <v>353</v>
      </c>
      <c r="N466" s="582">
        <v>1</v>
      </c>
      <c r="O466" s="582">
        <v>357</v>
      </c>
      <c r="P466" s="546"/>
      <c r="Q466" s="583">
        <v>357</v>
      </c>
    </row>
    <row r="467" spans="1:17" ht="14.45" customHeight="1" x14ac:dyDescent="0.2">
      <c r="A467" s="540" t="s">
        <v>1424</v>
      </c>
      <c r="B467" s="541" t="s">
        <v>1192</v>
      </c>
      <c r="C467" s="541" t="s">
        <v>1193</v>
      </c>
      <c r="D467" s="541" t="s">
        <v>1238</v>
      </c>
      <c r="E467" s="541" t="s">
        <v>1239</v>
      </c>
      <c r="F467" s="582"/>
      <c r="G467" s="582"/>
      <c r="H467" s="582"/>
      <c r="I467" s="582"/>
      <c r="J467" s="582"/>
      <c r="K467" s="582"/>
      <c r="L467" s="582"/>
      <c r="M467" s="582"/>
      <c r="N467" s="582">
        <v>1</v>
      </c>
      <c r="O467" s="582">
        <v>227</v>
      </c>
      <c r="P467" s="546"/>
      <c r="Q467" s="583">
        <v>227</v>
      </c>
    </row>
    <row r="468" spans="1:17" ht="14.45" customHeight="1" x14ac:dyDescent="0.2">
      <c r="A468" s="540" t="s">
        <v>1424</v>
      </c>
      <c r="B468" s="541" t="s">
        <v>1192</v>
      </c>
      <c r="C468" s="541" t="s">
        <v>1193</v>
      </c>
      <c r="D468" s="541" t="s">
        <v>1246</v>
      </c>
      <c r="E468" s="541" t="s">
        <v>1247</v>
      </c>
      <c r="F468" s="582"/>
      <c r="G468" s="582"/>
      <c r="H468" s="582"/>
      <c r="I468" s="582"/>
      <c r="J468" s="582">
        <v>1</v>
      </c>
      <c r="K468" s="582">
        <v>112</v>
      </c>
      <c r="L468" s="582"/>
      <c r="M468" s="582">
        <v>112</v>
      </c>
      <c r="N468" s="582">
        <v>1</v>
      </c>
      <c r="O468" s="582">
        <v>112</v>
      </c>
      <c r="P468" s="546"/>
      <c r="Q468" s="583">
        <v>112</v>
      </c>
    </row>
    <row r="469" spans="1:17" ht="14.45" customHeight="1" x14ac:dyDescent="0.2">
      <c r="A469" s="540" t="s">
        <v>1424</v>
      </c>
      <c r="B469" s="541" t="s">
        <v>1192</v>
      </c>
      <c r="C469" s="541" t="s">
        <v>1193</v>
      </c>
      <c r="D469" s="541" t="s">
        <v>1248</v>
      </c>
      <c r="E469" s="541" t="s">
        <v>1249</v>
      </c>
      <c r="F469" s="582"/>
      <c r="G469" s="582"/>
      <c r="H469" s="582"/>
      <c r="I469" s="582"/>
      <c r="J469" s="582"/>
      <c r="K469" s="582"/>
      <c r="L469" s="582"/>
      <c r="M469" s="582"/>
      <c r="N469" s="582">
        <v>2</v>
      </c>
      <c r="O469" s="582">
        <v>628</v>
      </c>
      <c r="P469" s="546"/>
      <c r="Q469" s="583">
        <v>314</v>
      </c>
    </row>
    <row r="470" spans="1:17" ht="14.45" customHeight="1" x14ac:dyDescent="0.2">
      <c r="A470" s="540" t="s">
        <v>1424</v>
      </c>
      <c r="B470" s="541" t="s">
        <v>1192</v>
      </c>
      <c r="C470" s="541" t="s">
        <v>1193</v>
      </c>
      <c r="D470" s="541" t="s">
        <v>1250</v>
      </c>
      <c r="E470" s="541" t="s">
        <v>1251</v>
      </c>
      <c r="F470" s="582"/>
      <c r="G470" s="582"/>
      <c r="H470" s="582"/>
      <c r="I470" s="582"/>
      <c r="J470" s="582">
        <v>3</v>
      </c>
      <c r="K470" s="582">
        <v>51</v>
      </c>
      <c r="L470" s="582"/>
      <c r="M470" s="582">
        <v>17</v>
      </c>
      <c r="N470" s="582">
        <v>2</v>
      </c>
      <c r="O470" s="582">
        <v>38</v>
      </c>
      <c r="P470" s="546"/>
      <c r="Q470" s="583">
        <v>19</v>
      </c>
    </row>
    <row r="471" spans="1:17" ht="14.45" customHeight="1" x14ac:dyDescent="0.2">
      <c r="A471" s="540" t="s">
        <v>1424</v>
      </c>
      <c r="B471" s="541" t="s">
        <v>1192</v>
      </c>
      <c r="C471" s="541" t="s">
        <v>1193</v>
      </c>
      <c r="D471" s="541" t="s">
        <v>1254</v>
      </c>
      <c r="E471" s="541" t="s">
        <v>1255</v>
      </c>
      <c r="F471" s="582"/>
      <c r="G471" s="582"/>
      <c r="H471" s="582"/>
      <c r="I471" s="582"/>
      <c r="J471" s="582">
        <v>5</v>
      </c>
      <c r="K471" s="582">
        <v>1760</v>
      </c>
      <c r="L471" s="582"/>
      <c r="M471" s="582">
        <v>352</v>
      </c>
      <c r="N471" s="582">
        <v>4</v>
      </c>
      <c r="O471" s="582">
        <v>1416</v>
      </c>
      <c r="P471" s="546"/>
      <c r="Q471" s="583">
        <v>354</v>
      </c>
    </row>
    <row r="472" spans="1:17" ht="14.45" customHeight="1" x14ac:dyDescent="0.2">
      <c r="A472" s="540" t="s">
        <v>1424</v>
      </c>
      <c r="B472" s="541" t="s">
        <v>1192</v>
      </c>
      <c r="C472" s="541" t="s">
        <v>1193</v>
      </c>
      <c r="D472" s="541" t="s">
        <v>1256</v>
      </c>
      <c r="E472" s="541" t="s">
        <v>1257</v>
      </c>
      <c r="F472" s="582"/>
      <c r="G472" s="582"/>
      <c r="H472" s="582"/>
      <c r="I472" s="582"/>
      <c r="J472" s="582">
        <v>1</v>
      </c>
      <c r="K472" s="582">
        <v>150</v>
      </c>
      <c r="L472" s="582"/>
      <c r="M472" s="582">
        <v>150</v>
      </c>
      <c r="N472" s="582"/>
      <c r="O472" s="582"/>
      <c r="P472" s="546"/>
      <c r="Q472" s="583"/>
    </row>
    <row r="473" spans="1:17" ht="14.45" customHeight="1" x14ac:dyDescent="0.2">
      <c r="A473" s="540" t="s">
        <v>1424</v>
      </c>
      <c r="B473" s="541" t="s">
        <v>1192</v>
      </c>
      <c r="C473" s="541" t="s">
        <v>1193</v>
      </c>
      <c r="D473" s="541" t="s">
        <v>1260</v>
      </c>
      <c r="E473" s="541" t="s">
        <v>1261</v>
      </c>
      <c r="F473" s="582"/>
      <c r="G473" s="582"/>
      <c r="H473" s="582"/>
      <c r="I473" s="582"/>
      <c r="J473" s="582">
        <v>1</v>
      </c>
      <c r="K473" s="582">
        <v>297</v>
      </c>
      <c r="L473" s="582"/>
      <c r="M473" s="582">
        <v>297</v>
      </c>
      <c r="N473" s="582"/>
      <c r="O473" s="582"/>
      <c r="P473" s="546"/>
      <c r="Q473" s="583"/>
    </row>
    <row r="474" spans="1:17" ht="14.45" customHeight="1" x14ac:dyDescent="0.2">
      <c r="A474" s="540" t="s">
        <v>1424</v>
      </c>
      <c r="B474" s="541" t="s">
        <v>1192</v>
      </c>
      <c r="C474" s="541" t="s">
        <v>1193</v>
      </c>
      <c r="D474" s="541" t="s">
        <v>1262</v>
      </c>
      <c r="E474" s="541" t="s">
        <v>1263</v>
      </c>
      <c r="F474" s="582">
        <v>1</v>
      </c>
      <c r="G474" s="582">
        <v>211</v>
      </c>
      <c r="H474" s="582"/>
      <c r="I474" s="582">
        <v>211</v>
      </c>
      <c r="J474" s="582">
        <v>1</v>
      </c>
      <c r="K474" s="582">
        <v>213</v>
      </c>
      <c r="L474" s="582"/>
      <c r="M474" s="582">
        <v>213</v>
      </c>
      <c r="N474" s="582">
        <v>1</v>
      </c>
      <c r="O474" s="582">
        <v>217</v>
      </c>
      <c r="P474" s="546"/>
      <c r="Q474" s="583">
        <v>217</v>
      </c>
    </row>
    <row r="475" spans="1:17" ht="14.45" customHeight="1" x14ac:dyDescent="0.2">
      <c r="A475" s="540" t="s">
        <v>1424</v>
      </c>
      <c r="B475" s="541" t="s">
        <v>1192</v>
      </c>
      <c r="C475" s="541" t="s">
        <v>1193</v>
      </c>
      <c r="D475" s="541" t="s">
        <v>1264</v>
      </c>
      <c r="E475" s="541" t="s">
        <v>1265</v>
      </c>
      <c r="F475" s="582"/>
      <c r="G475" s="582"/>
      <c r="H475" s="582"/>
      <c r="I475" s="582"/>
      <c r="J475" s="582"/>
      <c r="K475" s="582"/>
      <c r="L475" s="582"/>
      <c r="M475" s="582"/>
      <c r="N475" s="582">
        <v>1</v>
      </c>
      <c r="O475" s="582">
        <v>42</v>
      </c>
      <c r="P475" s="546"/>
      <c r="Q475" s="583">
        <v>42</v>
      </c>
    </row>
    <row r="476" spans="1:17" ht="14.45" customHeight="1" x14ac:dyDescent="0.2">
      <c r="A476" s="540" t="s">
        <v>1424</v>
      </c>
      <c r="B476" s="541" t="s">
        <v>1192</v>
      </c>
      <c r="C476" s="541" t="s">
        <v>1193</v>
      </c>
      <c r="D476" s="541" t="s">
        <v>1268</v>
      </c>
      <c r="E476" s="541" t="s">
        <v>1269</v>
      </c>
      <c r="F476" s="582"/>
      <c r="G476" s="582"/>
      <c r="H476" s="582"/>
      <c r="I476" s="582"/>
      <c r="J476" s="582">
        <v>1</v>
      </c>
      <c r="K476" s="582">
        <v>171</v>
      </c>
      <c r="L476" s="582"/>
      <c r="M476" s="582">
        <v>171</v>
      </c>
      <c r="N476" s="582">
        <v>1</v>
      </c>
      <c r="O476" s="582">
        <v>172</v>
      </c>
      <c r="P476" s="546"/>
      <c r="Q476" s="583">
        <v>172</v>
      </c>
    </row>
    <row r="477" spans="1:17" ht="14.45" customHeight="1" x14ac:dyDescent="0.2">
      <c r="A477" s="540" t="s">
        <v>1424</v>
      </c>
      <c r="B477" s="541" t="s">
        <v>1192</v>
      </c>
      <c r="C477" s="541" t="s">
        <v>1193</v>
      </c>
      <c r="D477" s="541" t="s">
        <v>1274</v>
      </c>
      <c r="E477" s="541" t="s">
        <v>1275</v>
      </c>
      <c r="F477" s="582"/>
      <c r="G477" s="582"/>
      <c r="H477" s="582"/>
      <c r="I477" s="582"/>
      <c r="J477" s="582">
        <v>1</v>
      </c>
      <c r="K477" s="582">
        <v>351</v>
      </c>
      <c r="L477" s="582"/>
      <c r="M477" s="582">
        <v>351</v>
      </c>
      <c r="N477" s="582">
        <v>1</v>
      </c>
      <c r="O477" s="582">
        <v>354</v>
      </c>
      <c r="P477" s="546"/>
      <c r="Q477" s="583">
        <v>354</v>
      </c>
    </row>
    <row r="478" spans="1:17" ht="14.45" customHeight="1" x14ac:dyDescent="0.2">
      <c r="A478" s="540" t="s">
        <v>1424</v>
      </c>
      <c r="B478" s="541" t="s">
        <v>1192</v>
      </c>
      <c r="C478" s="541" t="s">
        <v>1193</v>
      </c>
      <c r="D478" s="541" t="s">
        <v>1276</v>
      </c>
      <c r="E478" s="541" t="s">
        <v>1277</v>
      </c>
      <c r="F478" s="582"/>
      <c r="G478" s="582"/>
      <c r="H478" s="582"/>
      <c r="I478" s="582"/>
      <c r="J478" s="582">
        <v>1</v>
      </c>
      <c r="K478" s="582">
        <v>174</v>
      </c>
      <c r="L478" s="582"/>
      <c r="M478" s="582">
        <v>174</v>
      </c>
      <c r="N478" s="582">
        <v>1</v>
      </c>
      <c r="O478" s="582">
        <v>175</v>
      </c>
      <c r="P478" s="546"/>
      <c r="Q478" s="583">
        <v>175</v>
      </c>
    </row>
    <row r="479" spans="1:17" ht="14.45" customHeight="1" x14ac:dyDescent="0.2">
      <c r="A479" s="540" t="s">
        <v>1424</v>
      </c>
      <c r="B479" s="541" t="s">
        <v>1192</v>
      </c>
      <c r="C479" s="541" t="s">
        <v>1193</v>
      </c>
      <c r="D479" s="541" t="s">
        <v>1280</v>
      </c>
      <c r="E479" s="541" t="s">
        <v>1281</v>
      </c>
      <c r="F479" s="582"/>
      <c r="G479" s="582"/>
      <c r="H479" s="582"/>
      <c r="I479" s="582"/>
      <c r="J479" s="582"/>
      <c r="K479" s="582"/>
      <c r="L479" s="582"/>
      <c r="M479" s="582"/>
      <c r="N479" s="582">
        <v>1</v>
      </c>
      <c r="O479" s="582">
        <v>660</v>
      </c>
      <c r="P479" s="546"/>
      <c r="Q479" s="583">
        <v>660</v>
      </c>
    </row>
    <row r="480" spans="1:17" ht="14.45" customHeight="1" x14ac:dyDescent="0.2">
      <c r="A480" s="540" t="s">
        <v>1424</v>
      </c>
      <c r="B480" s="541" t="s">
        <v>1192</v>
      </c>
      <c r="C480" s="541" t="s">
        <v>1193</v>
      </c>
      <c r="D480" s="541" t="s">
        <v>1282</v>
      </c>
      <c r="E480" s="541" t="s">
        <v>1283</v>
      </c>
      <c r="F480" s="582"/>
      <c r="G480" s="582"/>
      <c r="H480" s="582"/>
      <c r="I480" s="582"/>
      <c r="J480" s="582"/>
      <c r="K480" s="582"/>
      <c r="L480" s="582"/>
      <c r="M480" s="582"/>
      <c r="N480" s="582">
        <v>1</v>
      </c>
      <c r="O480" s="582">
        <v>660</v>
      </c>
      <c r="P480" s="546"/>
      <c r="Q480" s="583">
        <v>660</v>
      </c>
    </row>
    <row r="481" spans="1:17" ht="14.45" customHeight="1" x14ac:dyDescent="0.2">
      <c r="A481" s="540" t="s">
        <v>1424</v>
      </c>
      <c r="B481" s="541" t="s">
        <v>1192</v>
      </c>
      <c r="C481" s="541" t="s">
        <v>1193</v>
      </c>
      <c r="D481" s="541" t="s">
        <v>1294</v>
      </c>
      <c r="E481" s="541" t="s">
        <v>1295</v>
      </c>
      <c r="F481" s="582"/>
      <c r="G481" s="582"/>
      <c r="H481" s="582"/>
      <c r="I481" s="582"/>
      <c r="J481" s="582">
        <v>1</v>
      </c>
      <c r="K481" s="582">
        <v>168</v>
      </c>
      <c r="L481" s="582"/>
      <c r="M481" s="582">
        <v>168</v>
      </c>
      <c r="N481" s="582">
        <v>1</v>
      </c>
      <c r="O481" s="582">
        <v>169</v>
      </c>
      <c r="P481" s="546"/>
      <c r="Q481" s="583">
        <v>169</v>
      </c>
    </row>
    <row r="482" spans="1:17" ht="14.45" customHeight="1" x14ac:dyDescent="0.2">
      <c r="A482" s="540" t="s">
        <v>1424</v>
      </c>
      <c r="B482" s="541" t="s">
        <v>1192</v>
      </c>
      <c r="C482" s="541" t="s">
        <v>1193</v>
      </c>
      <c r="D482" s="541" t="s">
        <v>1296</v>
      </c>
      <c r="E482" s="541" t="s">
        <v>1297</v>
      </c>
      <c r="F482" s="582"/>
      <c r="G482" s="582"/>
      <c r="H482" s="582"/>
      <c r="I482" s="582"/>
      <c r="J482" s="582">
        <v>1</v>
      </c>
      <c r="K482" s="582">
        <v>855</v>
      </c>
      <c r="L482" s="582"/>
      <c r="M482" s="582">
        <v>855</v>
      </c>
      <c r="N482" s="582"/>
      <c r="O482" s="582"/>
      <c r="P482" s="546"/>
      <c r="Q482" s="583"/>
    </row>
    <row r="483" spans="1:17" ht="14.45" customHeight="1" x14ac:dyDescent="0.2">
      <c r="A483" s="540" t="s">
        <v>1424</v>
      </c>
      <c r="B483" s="541" t="s">
        <v>1192</v>
      </c>
      <c r="C483" s="541" t="s">
        <v>1193</v>
      </c>
      <c r="D483" s="541" t="s">
        <v>1302</v>
      </c>
      <c r="E483" s="541" t="s">
        <v>1303</v>
      </c>
      <c r="F483" s="582"/>
      <c r="G483" s="582"/>
      <c r="H483" s="582"/>
      <c r="I483" s="582"/>
      <c r="J483" s="582">
        <v>15</v>
      </c>
      <c r="K483" s="582">
        <v>8640</v>
      </c>
      <c r="L483" s="582"/>
      <c r="M483" s="582">
        <v>576</v>
      </c>
      <c r="N483" s="582">
        <v>1</v>
      </c>
      <c r="O483" s="582">
        <v>578</v>
      </c>
      <c r="P483" s="546"/>
      <c r="Q483" s="583">
        <v>578</v>
      </c>
    </row>
    <row r="484" spans="1:17" ht="14.45" customHeight="1" x14ac:dyDescent="0.2">
      <c r="A484" s="540" t="s">
        <v>1424</v>
      </c>
      <c r="B484" s="541" t="s">
        <v>1192</v>
      </c>
      <c r="C484" s="541" t="s">
        <v>1193</v>
      </c>
      <c r="D484" s="541" t="s">
        <v>1304</v>
      </c>
      <c r="E484" s="541" t="s">
        <v>1305</v>
      </c>
      <c r="F484" s="582"/>
      <c r="G484" s="582"/>
      <c r="H484" s="582"/>
      <c r="I484" s="582"/>
      <c r="J484" s="582"/>
      <c r="K484" s="582"/>
      <c r="L484" s="582"/>
      <c r="M484" s="582"/>
      <c r="N484" s="582">
        <v>1</v>
      </c>
      <c r="O484" s="582">
        <v>1404</v>
      </c>
      <c r="P484" s="546"/>
      <c r="Q484" s="583">
        <v>1404</v>
      </c>
    </row>
    <row r="485" spans="1:17" ht="14.45" customHeight="1" x14ac:dyDescent="0.2">
      <c r="A485" s="540" t="s">
        <v>1424</v>
      </c>
      <c r="B485" s="541" t="s">
        <v>1192</v>
      </c>
      <c r="C485" s="541" t="s">
        <v>1193</v>
      </c>
      <c r="D485" s="541" t="s">
        <v>1308</v>
      </c>
      <c r="E485" s="541" t="s">
        <v>1309</v>
      </c>
      <c r="F485" s="582"/>
      <c r="G485" s="582"/>
      <c r="H485" s="582"/>
      <c r="I485" s="582"/>
      <c r="J485" s="582"/>
      <c r="K485" s="582"/>
      <c r="L485" s="582"/>
      <c r="M485" s="582"/>
      <c r="N485" s="582">
        <v>1</v>
      </c>
      <c r="O485" s="582">
        <v>191</v>
      </c>
      <c r="P485" s="546"/>
      <c r="Q485" s="583">
        <v>191</v>
      </c>
    </row>
    <row r="486" spans="1:17" ht="14.45" customHeight="1" x14ac:dyDescent="0.2">
      <c r="A486" s="540" t="s">
        <v>1424</v>
      </c>
      <c r="B486" s="541" t="s">
        <v>1192</v>
      </c>
      <c r="C486" s="541" t="s">
        <v>1193</v>
      </c>
      <c r="D486" s="541" t="s">
        <v>1320</v>
      </c>
      <c r="E486" s="541" t="s">
        <v>1321</v>
      </c>
      <c r="F486" s="582"/>
      <c r="G486" s="582"/>
      <c r="H486" s="582"/>
      <c r="I486" s="582"/>
      <c r="J486" s="582">
        <v>1</v>
      </c>
      <c r="K486" s="582">
        <v>248</v>
      </c>
      <c r="L486" s="582"/>
      <c r="M486" s="582">
        <v>248</v>
      </c>
      <c r="N486" s="582"/>
      <c r="O486" s="582"/>
      <c r="P486" s="546"/>
      <c r="Q486" s="583"/>
    </row>
    <row r="487" spans="1:17" ht="14.45" customHeight="1" x14ac:dyDescent="0.2">
      <c r="A487" s="540" t="s">
        <v>1424</v>
      </c>
      <c r="B487" s="541" t="s">
        <v>1192</v>
      </c>
      <c r="C487" s="541" t="s">
        <v>1193</v>
      </c>
      <c r="D487" s="541" t="s">
        <v>1322</v>
      </c>
      <c r="E487" s="541" t="s">
        <v>1323</v>
      </c>
      <c r="F487" s="582"/>
      <c r="G487" s="582"/>
      <c r="H487" s="582"/>
      <c r="I487" s="582"/>
      <c r="J487" s="582">
        <v>1</v>
      </c>
      <c r="K487" s="582">
        <v>422</v>
      </c>
      <c r="L487" s="582"/>
      <c r="M487" s="582">
        <v>422</v>
      </c>
      <c r="N487" s="582"/>
      <c r="O487" s="582"/>
      <c r="P487" s="546"/>
      <c r="Q487" s="583"/>
    </row>
    <row r="488" spans="1:17" ht="14.45" customHeight="1" x14ac:dyDescent="0.2">
      <c r="A488" s="540" t="s">
        <v>1424</v>
      </c>
      <c r="B488" s="541" t="s">
        <v>1192</v>
      </c>
      <c r="C488" s="541" t="s">
        <v>1193</v>
      </c>
      <c r="D488" s="541" t="s">
        <v>1332</v>
      </c>
      <c r="E488" s="541" t="s">
        <v>1333</v>
      </c>
      <c r="F488" s="582"/>
      <c r="G488" s="582"/>
      <c r="H488" s="582"/>
      <c r="I488" s="582"/>
      <c r="J488" s="582">
        <v>1</v>
      </c>
      <c r="K488" s="582">
        <v>697</v>
      </c>
      <c r="L488" s="582"/>
      <c r="M488" s="582">
        <v>697</v>
      </c>
      <c r="N488" s="582"/>
      <c r="O488" s="582"/>
      <c r="P488" s="546"/>
      <c r="Q488" s="583"/>
    </row>
    <row r="489" spans="1:17" ht="14.45" customHeight="1" x14ac:dyDescent="0.2">
      <c r="A489" s="540" t="s">
        <v>1425</v>
      </c>
      <c r="B489" s="541" t="s">
        <v>1192</v>
      </c>
      <c r="C489" s="541" t="s">
        <v>1193</v>
      </c>
      <c r="D489" s="541" t="s">
        <v>1198</v>
      </c>
      <c r="E489" s="541" t="s">
        <v>1199</v>
      </c>
      <c r="F489" s="582"/>
      <c r="G489" s="582"/>
      <c r="H489" s="582"/>
      <c r="I489" s="582"/>
      <c r="J489" s="582"/>
      <c r="K489" s="582"/>
      <c r="L489" s="582"/>
      <c r="M489" s="582"/>
      <c r="N489" s="582">
        <v>1</v>
      </c>
      <c r="O489" s="582">
        <v>3981</v>
      </c>
      <c r="P489" s="546"/>
      <c r="Q489" s="583">
        <v>3981</v>
      </c>
    </row>
    <row r="490" spans="1:17" ht="14.45" customHeight="1" x14ac:dyDescent="0.2">
      <c r="A490" s="540" t="s">
        <v>1425</v>
      </c>
      <c r="B490" s="541" t="s">
        <v>1192</v>
      </c>
      <c r="C490" s="541" t="s">
        <v>1193</v>
      </c>
      <c r="D490" s="541" t="s">
        <v>1212</v>
      </c>
      <c r="E490" s="541" t="s">
        <v>1213</v>
      </c>
      <c r="F490" s="582"/>
      <c r="G490" s="582"/>
      <c r="H490" s="582"/>
      <c r="I490" s="582"/>
      <c r="J490" s="582"/>
      <c r="K490" s="582"/>
      <c r="L490" s="582"/>
      <c r="M490" s="582"/>
      <c r="N490" s="582">
        <v>2</v>
      </c>
      <c r="O490" s="582">
        <v>338</v>
      </c>
      <c r="P490" s="546"/>
      <c r="Q490" s="583">
        <v>169</v>
      </c>
    </row>
    <row r="491" spans="1:17" ht="14.45" customHeight="1" x14ac:dyDescent="0.2">
      <c r="A491" s="540" t="s">
        <v>1425</v>
      </c>
      <c r="B491" s="541" t="s">
        <v>1192</v>
      </c>
      <c r="C491" s="541" t="s">
        <v>1193</v>
      </c>
      <c r="D491" s="541" t="s">
        <v>1214</v>
      </c>
      <c r="E491" s="541" t="s">
        <v>1215</v>
      </c>
      <c r="F491" s="582"/>
      <c r="G491" s="582"/>
      <c r="H491" s="582"/>
      <c r="I491" s="582"/>
      <c r="J491" s="582">
        <v>1</v>
      </c>
      <c r="K491" s="582">
        <v>175</v>
      </c>
      <c r="L491" s="582"/>
      <c r="M491" s="582">
        <v>175</v>
      </c>
      <c r="N491" s="582">
        <v>2</v>
      </c>
      <c r="O491" s="582">
        <v>352</v>
      </c>
      <c r="P491" s="546"/>
      <c r="Q491" s="583">
        <v>176</v>
      </c>
    </row>
    <row r="492" spans="1:17" ht="14.45" customHeight="1" x14ac:dyDescent="0.2">
      <c r="A492" s="540" t="s">
        <v>1425</v>
      </c>
      <c r="B492" s="541" t="s">
        <v>1192</v>
      </c>
      <c r="C492" s="541" t="s">
        <v>1193</v>
      </c>
      <c r="D492" s="541" t="s">
        <v>1224</v>
      </c>
      <c r="E492" s="541" t="s">
        <v>1225</v>
      </c>
      <c r="F492" s="582">
        <v>1</v>
      </c>
      <c r="G492" s="582">
        <v>551</v>
      </c>
      <c r="H492" s="582"/>
      <c r="I492" s="582">
        <v>551</v>
      </c>
      <c r="J492" s="582"/>
      <c r="K492" s="582"/>
      <c r="L492" s="582"/>
      <c r="M492" s="582"/>
      <c r="N492" s="582"/>
      <c r="O492" s="582"/>
      <c r="P492" s="546"/>
      <c r="Q492" s="583"/>
    </row>
    <row r="493" spans="1:17" ht="14.45" customHeight="1" x14ac:dyDescent="0.2">
      <c r="A493" s="540" t="s">
        <v>1425</v>
      </c>
      <c r="B493" s="541" t="s">
        <v>1192</v>
      </c>
      <c r="C493" s="541" t="s">
        <v>1193</v>
      </c>
      <c r="D493" s="541" t="s">
        <v>1232</v>
      </c>
      <c r="E493" s="541" t="s">
        <v>1233</v>
      </c>
      <c r="F493" s="582">
        <v>1</v>
      </c>
      <c r="G493" s="582">
        <v>515</v>
      </c>
      <c r="H493" s="582"/>
      <c r="I493" s="582">
        <v>515</v>
      </c>
      <c r="J493" s="582">
        <v>1</v>
      </c>
      <c r="K493" s="582">
        <v>516</v>
      </c>
      <c r="L493" s="582"/>
      <c r="M493" s="582">
        <v>516</v>
      </c>
      <c r="N493" s="582">
        <v>2</v>
      </c>
      <c r="O493" s="582">
        <v>1038</v>
      </c>
      <c r="P493" s="546"/>
      <c r="Q493" s="583">
        <v>519</v>
      </c>
    </row>
    <row r="494" spans="1:17" ht="14.45" customHeight="1" x14ac:dyDescent="0.2">
      <c r="A494" s="540" t="s">
        <v>1425</v>
      </c>
      <c r="B494" s="541" t="s">
        <v>1192</v>
      </c>
      <c r="C494" s="541" t="s">
        <v>1193</v>
      </c>
      <c r="D494" s="541" t="s">
        <v>1234</v>
      </c>
      <c r="E494" s="541" t="s">
        <v>1235</v>
      </c>
      <c r="F494" s="582">
        <v>1</v>
      </c>
      <c r="G494" s="582">
        <v>425</v>
      </c>
      <c r="H494" s="582"/>
      <c r="I494" s="582">
        <v>425</v>
      </c>
      <c r="J494" s="582">
        <v>1</v>
      </c>
      <c r="K494" s="582">
        <v>426</v>
      </c>
      <c r="L494" s="582"/>
      <c r="M494" s="582">
        <v>426</v>
      </c>
      <c r="N494" s="582">
        <v>2</v>
      </c>
      <c r="O494" s="582">
        <v>858</v>
      </c>
      <c r="P494" s="546"/>
      <c r="Q494" s="583">
        <v>429</v>
      </c>
    </row>
    <row r="495" spans="1:17" ht="14.45" customHeight="1" x14ac:dyDescent="0.2">
      <c r="A495" s="540" t="s">
        <v>1425</v>
      </c>
      <c r="B495" s="541" t="s">
        <v>1192</v>
      </c>
      <c r="C495" s="541" t="s">
        <v>1193</v>
      </c>
      <c r="D495" s="541" t="s">
        <v>1236</v>
      </c>
      <c r="E495" s="541" t="s">
        <v>1237</v>
      </c>
      <c r="F495" s="582">
        <v>1</v>
      </c>
      <c r="G495" s="582">
        <v>351</v>
      </c>
      <c r="H495" s="582"/>
      <c r="I495" s="582">
        <v>351</v>
      </c>
      <c r="J495" s="582">
        <v>1</v>
      </c>
      <c r="K495" s="582">
        <v>353</v>
      </c>
      <c r="L495" s="582"/>
      <c r="M495" s="582">
        <v>353</v>
      </c>
      <c r="N495" s="582">
        <v>1</v>
      </c>
      <c r="O495" s="582">
        <v>357</v>
      </c>
      <c r="P495" s="546"/>
      <c r="Q495" s="583">
        <v>357</v>
      </c>
    </row>
    <row r="496" spans="1:17" ht="14.45" customHeight="1" x14ac:dyDescent="0.2">
      <c r="A496" s="540" t="s">
        <v>1425</v>
      </c>
      <c r="B496" s="541" t="s">
        <v>1192</v>
      </c>
      <c r="C496" s="541" t="s">
        <v>1193</v>
      </c>
      <c r="D496" s="541" t="s">
        <v>1238</v>
      </c>
      <c r="E496" s="541" t="s">
        <v>1239</v>
      </c>
      <c r="F496" s="582"/>
      <c r="G496" s="582"/>
      <c r="H496" s="582"/>
      <c r="I496" s="582"/>
      <c r="J496" s="582"/>
      <c r="K496" s="582"/>
      <c r="L496" s="582"/>
      <c r="M496" s="582"/>
      <c r="N496" s="582">
        <v>1</v>
      </c>
      <c r="O496" s="582">
        <v>227</v>
      </c>
      <c r="P496" s="546"/>
      <c r="Q496" s="583">
        <v>227</v>
      </c>
    </row>
    <row r="497" spans="1:17" ht="14.45" customHeight="1" x14ac:dyDescent="0.2">
      <c r="A497" s="540" t="s">
        <v>1425</v>
      </c>
      <c r="B497" s="541" t="s">
        <v>1192</v>
      </c>
      <c r="C497" s="541" t="s">
        <v>1193</v>
      </c>
      <c r="D497" s="541" t="s">
        <v>1250</v>
      </c>
      <c r="E497" s="541" t="s">
        <v>1251</v>
      </c>
      <c r="F497" s="582">
        <v>1</v>
      </c>
      <c r="G497" s="582">
        <v>17</v>
      </c>
      <c r="H497" s="582"/>
      <c r="I497" s="582">
        <v>17</v>
      </c>
      <c r="J497" s="582"/>
      <c r="K497" s="582"/>
      <c r="L497" s="582"/>
      <c r="M497" s="582"/>
      <c r="N497" s="582">
        <v>1</v>
      </c>
      <c r="O497" s="582">
        <v>19</v>
      </c>
      <c r="P497" s="546"/>
      <c r="Q497" s="583">
        <v>19</v>
      </c>
    </row>
    <row r="498" spans="1:17" ht="14.45" customHeight="1" x14ac:dyDescent="0.2">
      <c r="A498" s="540" t="s">
        <v>1425</v>
      </c>
      <c r="B498" s="541" t="s">
        <v>1192</v>
      </c>
      <c r="C498" s="541" t="s">
        <v>1193</v>
      </c>
      <c r="D498" s="541" t="s">
        <v>1262</v>
      </c>
      <c r="E498" s="541" t="s">
        <v>1263</v>
      </c>
      <c r="F498" s="582">
        <v>1</v>
      </c>
      <c r="G498" s="582">
        <v>211</v>
      </c>
      <c r="H498" s="582"/>
      <c r="I498" s="582">
        <v>211</v>
      </c>
      <c r="J498" s="582">
        <v>1</v>
      </c>
      <c r="K498" s="582">
        <v>213</v>
      </c>
      <c r="L498" s="582"/>
      <c r="M498" s="582">
        <v>213</v>
      </c>
      <c r="N498" s="582">
        <v>2</v>
      </c>
      <c r="O498" s="582">
        <v>434</v>
      </c>
      <c r="P498" s="546"/>
      <c r="Q498" s="583">
        <v>217</v>
      </c>
    </row>
    <row r="499" spans="1:17" ht="14.45" customHeight="1" x14ac:dyDescent="0.2">
      <c r="A499" s="540" t="s">
        <v>1425</v>
      </c>
      <c r="B499" s="541" t="s">
        <v>1192</v>
      </c>
      <c r="C499" s="541" t="s">
        <v>1193</v>
      </c>
      <c r="D499" s="541" t="s">
        <v>1268</v>
      </c>
      <c r="E499" s="541" t="s">
        <v>1269</v>
      </c>
      <c r="F499" s="582"/>
      <c r="G499" s="582"/>
      <c r="H499" s="582"/>
      <c r="I499" s="582"/>
      <c r="J499" s="582"/>
      <c r="K499" s="582"/>
      <c r="L499" s="582"/>
      <c r="M499" s="582"/>
      <c r="N499" s="582">
        <v>2</v>
      </c>
      <c r="O499" s="582">
        <v>344</v>
      </c>
      <c r="P499" s="546"/>
      <c r="Q499" s="583">
        <v>172</v>
      </c>
    </row>
    <row r="500" spans="1:17" ht="14.45" customHeight="1" x14ac:dyDescent="0.2">
      <c r="A500" s="540" t="s">
        <v>1425</v>
      </c>
      <c r="B500" s="541" t="s">
        <v>1192</v>
      </c>
      <c r="C500" s="541" t="s">
        <v>1193</v>
      </c>
      <c r="D500" s="541" t="s">
        <v>1274</v>
      </c>
      <c r="E500" s="541" t="s">
        <v>1275</v>
      </c>
      <c r="F500" s="582"/>
      <c r="G500" s="582"/>
      <c r="H500" s="582"/>
      <c r="I500" s="582"/>
      <c r="J500" s="582"/>
      <c r="K500" s="582"/>
      <c r="L500" s="582"/>
      <c r="M500" s="582"/>
      <c r="N500" s="582">
        <v>2</v>
      </c>
      <c r="O500" s="582">
        <v>708</v>
      </c>
      <c r="P500" s="546"/>
      <c r="Q500" s="583">
        <v>354</v>
      </c>
    </row>
    <row r="501" spans="1:17" ht="14.45" customHeight="1" x14ac:dyDescent="0.2">
      <c r="A501" s="540" t="s">
        <v>1425</v>
      </c>
      <c r="B501" s="541" t="s">
        <v>1192</v>
      </c>
      <c r="C501" s="541" t="s">
        <v>1193</v>
      </c>
      <c r="D501" s="541" t="s">
        <v>1276</v>
      </c>
      <c r="E501" s="541" t="s">
        <v>1277</v>
      </c>
      <c r="F501" s="582"/>
      <c r="G501" s="582"/>
      <c r="H501" s="582"/>
      <c r="I501" s="582"/>
      <c r="J501" s="582"/>
      <c r="K501" s="582"/>
      <c r="L501" s="582"/>
      <c r="M501" s="582"/>
      <c r="N501" s="582">
        <v>2</v>
      </c>
      <c r="O501" s="582">
        <v>350</v>
      </c>
      <c r="P501" s="546"/>
      <c r="Q501" s="583">
        <v>175</v>
      </c>
    </row>
    <row r="502" spans="1:17" ht="14.45" customHeight="1" x14ac:dyDescent="0.2">
      <c r="A502" s="540" t="s">
        <v>1425</v>
      </c>
      <c r="B502" s="541" t="s">
        <v>1192</v>
      </c>
      <c r="C502" s="541" t="s">
        <v>1193</v>
      </c>
      <c r="D502" s="541" t="s">
        <v>1290</v>
      </c>
      <c r="E502" s="541" t="s">
        <v>1291</v>
      </c>
      <c r="F502" s="582">
        <v>1</v>
      </c>
      <c r="G502" s="582">
        <v>293</v>
      </c>
      <c r="H502" s="582"/>
      <c r="I502" s="582">
        <v>293</v>
      </c>
      <c r="J502" s="582">
        <v>1</v>
      </c>
      <c r="K502" s="582">
        <v>294</v>
      </c>
      <c r="L502" s="582"/>
      <c r="M502" s="582">
        <v>294</v>
      </c>
      <c r="N502" s="582">
        <v>2</v>
      </c>
      <c r="O502" s="582">
        <v>594</v>
      </c>
      <c r="P502" s="546"/>
      <c r="Q502" s="583">
        <v>297</v>
      </c>
    </row>
    <row r="503" spans="1:17" ht="14.45" customHeight="1" x14ac:dyDescent="0.2">
      <c r="A503" s="540" t="s">
        <v>1425</v>
      </c>
      <c r="B503" s="541" t="s">
        <v>1192</v>
      </c>
      <c r="C503" s="541" t="s">
        <v>1193</v>
      </c>
      <c r="D503" s="541" t="s">
        <v>1294</v>
      </c>
      <c r="E503" s="541" t="s">
        <v>1295</v>
      </c>
      <c r="F503" s="582"/>
      <c r="G503" s="582"/>
      <c r="H503" s="582"/>
      <c r="I503" s="582"/>
      <c r="J503" s="582">
        <v>1</v>
      </c>
      <c r="K503" s="582">
        <v>168</v>
      </c>
      <c r="L503" s="582"/>
      <c r="M503" s="582">
        <v>168</v>
      </c>
      <c r="N503" s="582">
        <v>2</v>
      </c>
      <c r="O503" s="582">
        <v>338</v>
      </c>
      <c r="P503" s="546"/>
      <c r="Q503" s="583">
        <v>169</v>
      </c>
    </row>
    <row r="504" spans="1:17" ht="14.45" customHeight="1" x14ac:dyDescent="0.2">
      <c r="A504" s="540" t="s">
        <v>1426</v>
      </c>
      <c r="B504" s="541" t="s">
        <v>1192</v>
      </c>
      <c r="C504" s="541" t="s">
        <v>1193</v>
      </c>
      <c r="D504" s="541" t="s">
        <v>1196</v>
      </c>
      <c r="E504" s="541" t="s">
        <v>1197</v>
      </c>
      <c r="F504" s="582">
        <v>44</v>
      </c>
      <c r="G504" s="582">
        <v>65384</v>
      </c>
      <c r="H504" s="582"/>
      <c r="I504" s="582">
        <v>1486</v>
      </c>
      <c r="J504" s="582">
        <v>38</v>
      </c>
      <c r="K504" s="582">
        <v>56544</v>
      </c>
      <c r="L504" s="582"/>
      <c r="M504" s="582">
        <v>1488</v>
      </c>
      <c r="N504" s="582">
        <v>25</v>
      </c>
      <c r="O504" s="582">
        <v>37325</v>
      </c>
      <c r="P504" s="546"/>
      <c r="Q504" s="583">
        <v>1493</v>
      </c>
    </row>
    <row r="505" spans="1:17" ht="14.45" customHeight="1" x14ac:dyDescent="0.2">
      <c r="A505" s="540" t="s">
        <v>1426</v>
      </c>
      <c r="B505" s="541" t="s">
        <v>1192</v>
      </c>
      <c r="C505" s="541" t="s">
        <v>1193</v>
      </c>
      <c r="D505" s="541" t="s">
        <v>1200</v>
      </c>
      <c r="E505" s="541" t="s">
        <v>1201</v>
      </c>
      <c r="F505" s="582"/>
      <c r="G505" s="582"/>
      <c r="H505" s="582"/>
      <c r="I505" s="582"/>
      <c r="J505" s="582">
        <v>1</v>
      </c>
      <c r="K505" s="582">
        <v>663</v>
      </c>
      <c r="L505" s="582"/>
      <c r="M505" s="582">
        <v>663</v>
      </c>
      <c r="N505" s="582"/>
      <c r="O505" s="582"/>
      <c r="P505" s="546"/>
      <c r="Q505" s="583"/>
    </row>
    <row r="506" spans="1:17" ht="14.45" customHeight="1" x14ac:dyDescent="0.2">
      <c r="A506" s="540" t="s">
        <v>1426</v>
      </c>
      <c r="B506" s="541" t="s">
        <v>1192</v>
      </c>
      <c r="C506" s="541" t="s">
        <v>1193</v>
      </c>
      <c r="D506" s="541" t="s">
        <v>1202</v>
      </c>
      <c r="E506" s="541" t="s">
        <v>1203</v>
      </c>
      <c r="F506" s="582">
        <v>6</v>
      </c>
      <c r="G506" s="582">
        <v>6300</v>
      </c>
      <c r="H506" s="582"/>
      <c r="I506" s="582">
        <v>1050</v>
      </c>
      <c r="J506" s="582"/>
      <c r="K506" s="582"/>
      <c r="L506" s="582"/>
      <c r="M506" s="582"/>
      <c r="N506" s="582">
        <v>2</v>
      </c>
      <c r="O506" s="582">
        <v>2188</v>
      </c>
      <c r="P506" s="546"/>
      <c r="Q506" s="583">
        <v>1094</v>
      </c>
    </row>
    <row r="507" spans="1:17" ht="14.45" customHeight="1" x14ac:dyDescent="0.2">
      <c r="A507" s="540" t="s">
        <v>1426</v>
      </c>
      <c r="B507" s="541" t="s">
        <v>1192</v>
      </c>
      <c r="C507" s="541" t="s">
        <v>1193</v>
      </c>
      <c r="D507" s="541" t="s">
        <v>1206</v>
      </c>
      <c r="E507" s="541" t="s">
        <v>1207</v>
      </c>
      <c r="F507" s="582">
        <v>6</v>
      </c>
      <c r="G507" s="582">
        <v>5076</v>
      </c>
      <c r="H507" s="582"/>
      <c r="I507" s="582">
        <v>846</v>
      </c>
      <c r="J507" s="582"/>
      <c r="K507" s="582"/>
      <c r="L507" s="582"/>
      <c r="M507" s="582"/>
      <c r="N507" s="582">
        <v>2</v>
      </c>
      <c r="O507" s="582">
        <v>1728</v>
      </c>
      <c r="P507" s="546"/>
      <c r="Q507" s="583">
        <v>864</v>
      </c>
    </row>
    <row r="508" spans="1:17" ht="14.45" customHeight="1" x14ac:dyDescent="0.2">
      <c r="A508" s="540" t="s">
        <v>1426</v>
      </c>
      <c r="B508" s="541" t="s">
        <v>1192</v>
      </c>
      <c r="C508" s="541" t="s">
        <v>1193</v>
      </c>
      <c r="D508" s="541" t="s">
        <v>1208</v>
      </c>
      <c r="E508" s="541" t="s">
        <v>1209</v>
      </c>
      <c r="F508" s="582">
        <v>2</v>
      </c>
      <c r="G508" s="582">
        <v>1612</v>
      </c>
      <c r="H508" s="582"/>
      <c r="I508" s="582">
        <v>806</v>
      </c>
      <c r="J508" s="582">
        <v>1</v>
      </c>
      <c r="K508" s="582">
        <v>808</v>
      </c>
      <c r="L508" s="582"/>
      <c r="M508" s="582">
        <v>808</v>
      </c>
      <c r="N508" s="582">
        <v>1</v>
      </c>
      <c r="O508" s="582">
        <v>811</v>
      </c>
      <c r="P508" s="546"/>
      <c r="Q508" s="583">
        <v>811</v>
      </c>
    </row>
    <row r="509" spans="1:17" ht="14.45" customHeight="1" x14ac:dyDescent="0.2">
      <c r="A509" s="540" t="s">
        <v>1426</v>
      </c>
      <c r="B509" s="541" t="s">
        <v>1192</v>
      </c>
      <c r="C509" s="541" t="s">
        <v>1193</v>
      </c>
      <c r="D509" s="541" t="s">
        <v>1210</v>
      </c>
      <c r="E509" s="541" t="s">
        <v>1211</v>
      </c>
      <c r="F509" s="582">
        <v>2</v>
      </c>
      <c r="G509" s="582">
        <v>1612</v>
      </c>
      <c r="H509" s="582"/>
      <c r="I509" s="582">
        <v>806</v>
      </c>
      <c r="J509" s="582">
        <v>1</v>
      </c>
      <c r="K509" s="582">
        <v>808</v>
      </c>
      <c r="L509" s="582"/>
      <c r="M509" s="582">
        <v>808</v>
      </c>
      <c r="N509" s="582">
        <v>1</v>
      </c>
      <c r="O509" s="582">
        <v>811</v>
      </c>
      <c r="P509" s="546"/>
      <c r="Q509" s="583">
        <v>811</v>
      </c>
    </row>
    <row r="510" spans="1:17" ht="14.45" customHeight="1" x14ac:dyDescent="0.2">
      <c r="A510" s="540" t="s">
        <v>1426</v>
      </c>
      <c r="B510" s="541" t="s">
        <v>1192</v>
      </c>
      <c r="C510" s="541" t="s">
        <v>1193</v>
      </c>
      <c r="D510" s="541" t="s">
        <v>1212</v>
      </c>
      <c r="E510" s="541" t="s">
        <v>1213</v>
      </c>
      <c r="F510" s="582">
        <v>82</v>
      </c>
      <c r="G510" s="582">
        <v>13776</v>
      </c>
      <c r="H510" s="582"/>
      <c r="I510" s="582">
        <v>168</v>
      </c>
      <c r="J510" s="582">
        <v>51</v>
      </c>
      <c r="K510" s="582">
        <v>8568</v>
      </c>
      <c r="L510" s="582"/>
      <c r="M510" s="582">
        <v>168</v>
      </c>
      <c r="N510" s="582">
        <v>32</v>
      </c>
      <c r="O510" s="582">
        <v>5408</v>
      </c>
      <c r="P510" s="546"/>
      <c r="Q510" s="583">
        <v>169</v>
      </c>
    </row>
    <row r="511" spans="1:17" ht="14.45" customHeight="1" x14ac:dyDescent="0.2">
      <c r="A511" s="540" t="s">
        <v>1426</v>
      </c>
      <c r="B511" s="541" t="s">
        <v>1192</v>
      </c>
      <c r="C511" s="541" t="s">
        <v>1193</v>
      </c>
      <c r="D511" s="541" t="s">
        <v>1214</v>
      </c>
      <c r="E511" s="541" t="s">
        <v>1215</v>
      </c>
      <c r="F511" s="582">
        <v>76</v>
      </c>
      <c r="G511" s="582">
        <v>13300</v>
      </c>
      <c r="H511" s="582"/>
      <c r="I511" s="582">
        <v>175</v>
      </c>
      <c r="J511" s="582">
        <v>36</v>
      </c>
      <c r="K511" s="582">
        <v>6300</v>
      </c>
      <c r="L511" s="582"/>
      <c r="M511" s="582">
        <v>175</v>
      </c>
      <c r="N511" s="582">
        <v>29</v>
      </c>
      <c r="O511" s="582">
        <v>5104</v>
      </c>
      <c r="P511" s="546"/>
      <c r="Q511" s="583">
        <v>176</v>
      </c>
    </row>
    <row r="512" spans="1:17" ht="14.45" customHeight="1" x14ac:dyDescent="0.2">
      <c r="A512" s="540" t="s">
        <v>1426</v>
      </c>
      <c r="B512" s="541" t="s">
        <v>1192</v>
      </c>
      <c r="C512" s="541" t="s">
        <v>1193</v>
      </c>
      <c r="D512" s="541" t="s">
        <v>1216</v>
      </c>
      <c r="E512" s="541" t="s">
        <v>1217</v>
      </c>
      <c r="F512" s="582">
        <v>2</v>
      </c>
      <c r="G512" s="582">
        <v>706</v>
      </c>
      <c r="H512" s="582"/>
      <c r="I512" s="582">
        <v>353</v>
      </c>
      <c r="J512" s="582">
        <v>3</v>
      </c>
      <c r="K512" s="582">
        <v>1062</v>
      </c>
      <c r="L512" s="582"/>
      <c r="M512" s="582">
        <v>354</v>
      </c>
      <c r="N512" s="582">
        <v>1</v>
      </c>
      <c r="O512" s="582">
        <v>356</v>
      </c>
      <c r="P512" s="546"/>
      <c r="Q512" s="583">
        <v>356</v>
      </c>
    </row>
    <row r="513" spans="1:17" ht="14.45" customHeight="1" x14ac:dyDescent="0.2">
      <c r="A513" s="540" t="s">
        <v>1426</v>
      </c>
      <c r="B513" s="541" t="s">
        <v>1192</v>
      </c>
      <c r="C513" s="541" t="s">
        <v>1193</v>
      </c>
      <c r="D513" s="541" t="s">
        <v>1336</v>
      </c>
      <c r="E513" s="541" t="s">
        <v>1337</v>
      </c>
      <c r="F513" s="582">
        <v>74</v>
      </c>
      <c r="G513" s="582">
        <v>76886</v>
      </c>
      <c r="H513" s="582"/>
      <c r="I513" s="582">
        <v>1039</v>
      </c>
      <c r="J513" s="582">
        <v>42</v>
      </c>
      <c r="K513" s="582">
        <v>43680</v>
      </c>
      <c r="L513" s="582"/>
      <c r="M513" s="582">
        <v>1040</v>
      </c>
      <c r="N513" s="582">
        <v>46</v>
      </c>
      <c r="O513" s="582">
        <v>47932</v>
      </c>
      <c r="P513" s="546"/>
      <c r="Q513" s="583">
        <v>1042</v>
      </c>
    </row>
    <row r="514" spans="1:17" ht="14.45" customHeight="1" x14ac:dyDescent="0.2">
      <c r="A514" s="540" t="s">
        <v>1426</v>
      </c>
      <c r="B514" s="541" t="s">
        <v>1192</v>
      </c>
      <c r="C514" s="541" t="s">
        <v>1193</v>
      </c>
      <c r="D514" s="541" t="s">
        <v>1218</v>
      </c>
      <c r="E514" s="541" t="s">
        <v>1219</v>
      </c>
      <c r="F514" s="582">
        <v>1</v>
      </c>
      <c r="G514" s="582">
        <v>191</v>
      </c>
      <c r="H514" s="582"/>
      <c r="I514" s="582">
        <v>191</v>
      </c>
      <c r="J514" s="582">
        <v>1</v>
      </c>
      <c r="K514" s="582">
        <v>191</v>
      </c>
      <c r="L514" s="582"/>
      <c r="M514" s="582">
        <v>191</v>
      </c>
      <c r="N514" s="582"/>
      <c r="O514" s="582"/>
      <c r="P514" s="546"/>
      <c r="Q514" s="583"/>
    </row>
    <row r="515" spans="1:17" ht="14.45" customHeight="1" x14ac:dyDescent="0.2">
      <c r="A515" s="540" t="s">
        <v>1426</v>
      </c>
      <c r="B515" s="541" t="s">
        <v>1192</v>
      </c>
      <c r="C515" s="541" t="s">
        <v>1193</v>
      </c>
      <c r="D515" s="541" t="s">
        <v>1220</v>
      </c>
      <c r="E515" s="541" t="s">
        <v>1221</v>
      </c>
      <c r="F515" s="582">
        <v>24</v>
      </c>
      <c r="G515" s="582">
        <v>19752</v>
      </c>
      <c r="H515" s="582"/>
      <c r="I515" s="582">
        <v>823</v>
      </c>
      <c r="J515" s="582">
        <v>7</v>
      </c>
      <c r="K515" s="582">
        <v>5761</v>
      </c>
      <c r="L515" s="582"/>
      <c r="M515" s="582">
        <v>823</v>
      </c>
      <c r="N515" s="582">
        <v>3</v>
      </c>
      <c r="O515" s="582">
        <v>2475</v>
      </c>
      <c r="P515" s="546"/>
      <c r="Q515" s="583">
        <v>825</v>
      </c>
    </row>
    <row r="516" spans="1:17" ht="14.45" customHeight="1" x14ac:dyDescent="0.2">
      <c r="A516" s="540" t="s">
        <v>1426</v>
      </c>
      <c r="B516" s="541" t="s">
        <v>1192</v>
      </c>
      <c r="C516" s="541" t="s">
        <v>1193</v>
      </c>
      <c r="D516" s="541" t="s">
        <v>1224</v>
      </c>
      <c r="E516" s="541" t="s">
        <v>1225</v>
      </c>
      <c r="F516" s="582">
        <v>78</v>
      </c>
      <c r="G516" s="582">
        <v>42978</v>
      </c>
      <c r="H516" s="582"/>
      <c r="I516" s="582">
        <v>551</v>
      </c>
      <c r="J516" s="582">
        <v>36</v>
      </c>
      <c r="K516" s="582">
        <v>19872</v>
      </c>
      <c r="L516" s="582"/>
      <c r="M516" s="582">
        <v>552</v>
      </c>
      <c r="N516" s="582">
        <v>26</v>
      </c>
      <c r="O516" s="582">
        <v>14430</v>
      </c>
      <c r="P516" s="546"/>
      <c r="Q516" s="583">
        <v>555</v>
      </c>
    </row>
    <row r="517" spans="1:17" ht="14.45" customHeight="1" x14ac:dyDescent="0.2">
      <c r="A517" s="540" t="s">
        <v>1426</v>
      </c>
      <c r="B517" s="541" t="s">
        <v>1192</v>
      </c>
      <c r="C517" s="541" t="s">
        <v>1193</v>
      </c>
      <c r="D517" s="541" t="s">
        <v>1226</v>
      </c>
      <c r="E517" s="541" t="s">
        <v>1227</v>
      </c>
      <c r="F517" s="582">
        <v>7</v>
      </c>
      <c r="G517" s="582">
        <v>4592</v>
      </c>
      <c r="H517" s="582"/>
      <c r="I517" s="582">
        <v>656</v>
      </c>
      <c r="J517" s="582">
        <v>3</v>
      </c>
      <c r="K517" s="582">
        <v>1971</v>
      </c>
      <c r="L517" s="582"/>
      <c r="M517" s="582">
        <v>657</v>
      </c>
      <c r="N517" s="582">
        <v>2</v>
      </c>
      <c r="O517" s="582">
        <v>1320</v>
      </c>
      <c r="P517" s="546"/>
      <c r="Q517" s="583">
        <v>660</v>
      </c>
    </row>
    <row r="518" spans="1:17" ht="14.45" customHeight="1" x14ac:dyDescent="0.2">
      <c r="A518" s="540" t="s">
        <v>1426</v>
      </c>
      <c r="B518" s="541" t="s">
        <v>1192</v>
      </c>
      <c r="C518" s="541" t="s">
        <v>1193</v>
      </c>
      <c r="D518" s="541" t="s">
        <v>1228</v>
      </c>
      <c r="E518" s="541" t="s">
        <v>1229</v>
      </c>
      <c r="F518" s="582">
        <v>7</v>
      </c>
      <c r="G518" s="582">
        <v>4592</v>
      </c>
      <c r="H518" s="582"/>
      <c r="I518" s="582">
        <v>656</v>
      </c>
      <c r="J518" s="582">
        <v>3</v>
      </c>
      <c r="K518" s="582">
        <v>1971</v>
      </c>
      <c r="L518" s="582"/>
      <c r="M518" s="582">
        <v>657</v>
      </c>
      <c r="N518" s="582">
        <v>2</v>
      </c>
      <c r="O518" s="582">
        <v>1320</v>
      </c>
      <c r="P518" s="546"/>
      <c r="Q518" s="583">
        <v>660</v>
      </c>
    </row>
    <row r="519" spans="1:17" ht="14.45" customHeight="1" x14ac:dyDescent="0.2">
      <c r="A519" s="540" t="s">
        <v>1426</v>
      </c>
      <c r="B519" s="541" t="s">
        <v>1192</v>
      </c>
      <c r="C519" s="541" t="s">
        <v>1193</v>
      </c>
      <c r="D519" s="541" t="s">
        <v>1230</v>
      </c>
      <c r="E519" s="541" t="s">
        <v>1231</v>
      </c>
      <c r="F519" s="582">
        <v>21</v>
      </c>
      <c r="G519" s="582">
        <v>14259</v>
      </c>
      <c r="H519" s="582"/>
      <c r="I519" s="582">
        <v>679</v>
      </c>
      <c r="J519" s="582">
        <v>11</v>
      </c>
      <c r="K519" s="582">
        <v>7480</v>
      </c>
      <c r="L519" s="582"/>
      <c r="M519" s="582">
        <v>680</v>
      </c>
      <c r="N519" s="582">
        <v>9</v>
      </c>
      <c r="O519" s="582">
        <v>6147</v>
      </c>
      <c r="P519" s="546"/>
      <c r="Q519" s="583">
        <v>683</v>
      </c>
    </row>
    <row r="520" spans="1:17" ht="14.45" customHeight="1" x14ac:dyDescent="0.2">
      <c r="A520" s="540" t="s">
        <v>1426</v>
      </c>
      <c r="B520" s="541" t="s">
        <v>1192</v>
      </c>
      <c r="C520" s="541" t="s">
        <v>1193</v>
      </c>
      <c r="D520" s="541" t="s">
        <v>1232</v>
      </c>
      <c r="E520" s="541" t="s">
        <v>1233</v>
      </c>
      <c r="F520" s="582">
        <v>10</v>
      </c>
      <c r="G520" s="582">
        <v>5150</v>
      </c>
      <c r="H520" s="582"/>
      <c r="I520" s="582">
        <v>515</v>
      </c>
      <c r="J520" s="582">
        <v>3</v>
      </c>
      <c r="K520" s="582">
        <v>1548</v>
      </c>
      <c r="L520" s="582"/>
      <c r="M520" s="582">
        <v>516</v>
      </c>
      <c r="N520" s="582">
        <v>3</v>
      </c>
      <c r="O520" s="582">
        <v>1557</v>
      </c>
      <c r="P520" s="546"/>
      <c r="Q520" s="583">
        <v>519</v>
      </c>
    </row>
    <row r="521" spans="1:17" ht="14.45" customHeight="1" x14ac:dyDescent="0.2">
      <c r="A521" s="540" t="s">
        <v>1426</v>
      </c>
      <c r="B521" s="541" t="s">
        <v>1192</v>
      </c>
      <c r="C521" s="541" t="s">
        <v>1193</v>
      </c>
      <c r="D521" s="541" t="s">
        <v>1234</v>
      </c>
      <c r="E521" s="541" t="s">
        <v>1235</v>
      </c>
      <c r="F521" s="582">
        <v>10</v>
      </c>
      <c r="G521" s="582">
        <v>4250</v>
      </c>
      <c r="H521" s="582"/>
      <c r="I521" s="582">
        <v>425</v>
      </c>
      <c r="J521" s="582">
        <v>3</v>
      </c>
      <c r="K521" s="582">
        <v>1278</v>
      </c>
      <c r="L521" s="582"/>
      <c r="M521" s="582">
        <v>426</v>
      </c>
      <c r="N521" s="582">
        <v>3</v>
      </c>
      <c r="O521" s="582">
        <v>1287</v>
      </c>
      <c r="P521" s="546"/>
      <c r="Q521" s="583">
        <v>429</v>
      </c>
    </row>
    <row r="522" spans="1:17" ht="14.45" customHeight="1" x14ac:dyDescent="0.2">
      <c r="A522" s="540" t="s">
        <v>1426</v>
      </c>
      <c r="B522" s="541" t="s">
        <v>1192</v>
      </c>
      <c r="C522" s="541" t="s">
        <v>1193</v>
      </c>
      <c r="D522" s="541" t="s">
        <v>1236</v>
      </c>
      <c r="E522" s="541" t="s">
        <v>1237</v>
      </c>
      <c r="F522" s="582">
        <v>78</v>
      </c>
      <c r="G522" s="582">
        <v>27378</v>
      </c>
      <c r="H522" s="582"/>
      <c r="I522" s="582">
        <v>351</v>
      </c>
      <c r="J522" s="582">
        <v>36</v>
      </c>
      <c r="K522" s="582">
        <v>12708</v>
      </c>
      <c r="L522" s="582"/>
      <c r="M522" s="582">
        <v>353</v>
      </c>
      <c r="N522" s="582">
        <v>27</v>
      </c>
      <c r="O522" s="582">
        <v>9639</v>
      </c>
      <c r="P522" s="546"/>
      <c r="Q522" s="583">
        <v>357</v>
      </c>
    </row>
    <row r="523" spans="1:17" ht="14.45" customHeight="1" x14ac:dyDescent="0.2">
      <c r="A523" s="540" t="s">
        <v>1426</v>
      </c>
      <c r="B523" s="541" t="s">
        <v>1192</v>
      </c>
      <c r="C523" s="541" t="s">
        <v>1193</v>
      </c>
      <c r="D523" s="541" t="s">
        <v>1238</v>
      </c>
      <c r="E523" s="541" t="s">
        <v>1239</v>
      </c>
      <c r="F523" s="582">
        <v>37</v>
      </c>
      <c r="G523" s="582">
        <v>8251</v>
      </c>
      <c r="H523" s="582"/>
      <c r="I523" s="582">
        <v>223</v>
      </c>
      <c r="J523" s="582">
        <v>22</v>
      </c>
      <c r="K523" s="582">
        <v>4928</v>
      </c>
      <c r="L523" s="582"/>
      <c r="M523" s="582">
        <v>224</v>
      </c>
      <c r="N523" s="582">
        <v>23</v>
      </c>
      <c r="O523" s="582">
        <v>5221</v>
      </c>
      <c r="P523" s="546"/>
      <c r="Q523" s="583">
        <v>227</v>
      </c>
    </row>
    <row r="524" spans="1:17" ht="14.45" customHeight="1" x14ac:dyDescent="0.2">
      <c r="A524" s="540" t="s">
        <v>1426</v>
      </c>
      <c r="B524" s="541" t="s">
        <v>1192</v>
      </c>
      <c r="C524" s="541" t="s">
        <v>1193</v>
      </c>
      <c r="D524" s="541" t="s">
        <v>1240</v>
      </c>
      <c r="E524" s="541" t="s">
        <v>1241</v>
      </c>
      <c r="F524" s="582">
        <v>328</v>
      </c>
      <c r="G524" s="582">
        <v>168264</v>
      </c>
      <c r="H524" s="582"/>
      <c r="I524" s="582">
        <v>513</v>
      </c>
      <c r="J524" s="582">
        <v>264</v>
      </c>
      <c r="K524" s="582">
        <v>136488</v>
      </c>
      <c r="L524" s="582"/>
      <c r="M524" s="582">
        <v>517</v>
      </c>
      <c r="N524" s="582">
        <v>154</v>
      </c>
      <c r="O524" s="582">
        <v>80850</v>
      </c>
      <c r="P524" s="546"/>
      <c r="Q524" s="583">
        <v>525</v>
      </c>
    </row>
    <row r="525" spans="1:17" ht="14.45" customHeight="1" x14ac:dyDescent="0.2">
      <c r="A525" s="540" t="s">
        <v>1426</v>
      </c>
      <c r="B525" s="541" t="s">
        <v>1192</v>
      </c>
      <c r="C525" s="541" t="s">
        <v>1193</v>
      </c>
      <c r="D525" s="541" t="s">
        <v>1244</v>
      </c>
      <c r="E525" s="541" t="s">
        <v>1245</v>
      </c>
      <c r="F525" s="582">
        <v>1</v>
      </c>
      <c r="G525" s="582">
        <v>240</v>
      </c>
      <c r="H525" s="582"/>
      <c r="I525" s="582">
        <v>240</v>
      </c>
      <c r="J525" s="582">
        <v>1</v>
      </c>
      <c r="K525" s="582">
        <v>240</v>
      </c>
      <c r="L525" s="582"/>
      <c r="M525" s="582">
        <v>240</v>
      </c>
      <c r="N525" s="582"/>
      <c r="O525" s="582"/>
      <c r="P525" s="546"/>
      <c r="Q525" s="583"/>
    </row>
    <row r="526" spans="1:17" ht="14.45" customHeight="1" x14ac:dyDescent="0.2">
      <c r="A526" s="540" t="s">
        <v>1426</v>
      </c>
      <c r="B526" s="541" t="s">
        <v>1192</v>
      </c>
      <c r="C526" s="541" t="s">
        <v>1193</v>
      </c>
      <c r="D526" s="541" t="s">
        <v>1246</v>
      </c>
      <c r="E526" s="541" t="s">
        <v>1247</v>
      </c>
      <c r="F526" s="582">
        <v>69</v>
      </c>
      <c r="G526" s="582">
        <v>7659</v>
      </c>
      <c r="H526" s="582"/>
      <c r="I526" s="582">
        <v>111</v>
      </c>
      <c r="J526" s="582">
        <v>35</v>
      </c>
      <c r="K526" s="582">
        <v>3920</v>
      </c>
      <c r="L526" s="582"/>
      <c r="M526" s="582">
        <v>112</v>
      </c>
      <c r="N526" s="582">
        <v>27</v>
      </c>
      <c r="O526" s="582">
        <v>3024</v>
      </c>
      <c r="P526" s="546"/>
      <c r="Q526" s="583">
        <v>112</v>
      </c>
    </row>
    <row r="527" spans="1:17" ht="14.45" customHeight="1" x14ac:dyDescent="0.2">
      <c r="A527" s="540" t="s">
        <v>1426</v>
      </c>
      <c r="B527" s="541" t="s">
        <v>1192</v>
      </c>
      <c r="C527" s="541" t="s">
        <v>1193</v>
      </c>
      <c r="D527" s="541" t="s">
        <v>1248</v>
      </c>
      <c r="E527" s="541" t="s">
        <v>1249</v>
      </c>
      <c r="F527" s="582">
        <v>28</v>
      </c>
      <c r="G527" s="582">
        <v>8736</v>
      </c>
      <c r="H527" s="582"/>
      <c r="I527" s="582">
        <v>312</v>
      </c>
      <c r="J527" s="582">
        <v>6</v>
      </c>
      <c r="K527" s="582">
        <v>1878</v>
      </c>
      <c r="L527" s="582"/>
      <c r="M527" s="582">
        <v>313</v>
      </c>
      <c r="N527" s="582">
        <v>4</v>
      </c>
      <c r="O527" s="582">
        <v>1256</v>
      </c>
      <c r="P527" s="546"/>
      <c r="Q527" s="583">
        <v>314</v>
      </c>
    </row>
    <row r="528" spans="1:17" ht="14.45" customHeight="1" x14ac:dyDescent="0.2">
      <c r="A528" s="540" t="s">
        <v>1426</v>
      </c>
      <c r="B528" s="541" t="s">
        <v>1192</v>
      </c>
      <c r="C528" s="541" t="s">
        <v>1193</v>
      </c>
      <c r="D528" s="541" t="s">
        <v>1250</v>
      </c>
      <c r="E528" s="541" t="s">
        <v>1251</v>
      </c>
      <c r="F528" s="582">
        <v>9</v>
      </c>
      <c r="G528" s="582">
        <v>153</v>
      </c>
      <c r="H528" s="582"/>
      <c r="I528" s="582">
        <v>17</v>
      </c>
      <c r="J528" s="582">
        <v>7</v>
      </c>
      <c r="K528" s="582">
        <v>119</v>
      </c>
      <c r="L528" s="582"/>
      <c r="M528" s="582">
        <v>17</v>
      </c>
      <c r="N528" s="582">
        <v>2</v>
      </c>
      <c r="O528" s="582">
        <v>38</v>
      </c>
      <c r="P528" s="546"/>
      <c r="Q528" s="583">
        <v>19</v>
      </c>
    </row>
    <row r="529" spans="1:17" ht="14.45" customHeight="1" x14ac:dyDescent="0.2">
      <c r="A529" s="540" t="s">
        <v>1426</v>
      </c>
      <c r="B529" s="541" t="s">
        <v>1192</v>
      </c>
      <c r="C529" s="541" t="s">
        <v>1193</v>
      </c>
      <c r="D529" s="541" t="s">
        <v>1254</v>
      </c>
      <c r="E529" s="541" t="s">
        <v>1255</v>
      </c>
      <c r="F529" s="582">
        <v>606</v>
      </c>
      <c r="G529" s="582">
        <v>212706</v>
      </c>
      <c r="H529" s="582"/>
      <c r="I529" s="582">
        <v>351</v>
      </c>
      <c r="J529" s="582">
        <v>462</v>
      </c>
      <c r="K529" s="582">
        <v>162624</v>
      </c>
      <c r="L529" s="582"/>
      <c r="M529" s="582">
        <v>352</v>
      </c>
      <c r="N529" s="582">
        <v>252</v>
      </c>
      <c r="O529" s="582">
        <v>89208</v>
      </c>
      <c r="P529" s="546"/>
      <c r="Q529" s="583">
        <v>354</v>
      </c>
    </row>
    <row r="530" spans="1:17" ht="14.45" customHeight="1" x14ac:dyDescent="0.2">
      <c r="A530" s="540" t="s">
        <v>1426</v>
      </c>
      <c r="B530" s="541" t="s">
        <v>1192</v>
      </c>
      <c r="C530" s="541" t="s">
        <v>1193</v>
      </c>
      <c r="D530" s="541" t="s">
        <v>1260</v>
      </c>
      <c r="E530" s="541" t="s">
        <v>1261</v>
      </c>
      <c r="F530" s="582">
        <v>1</v>
      </c>
      <c r="G530" s="582">
        <v>296</v>
      </c>
      <c r="H530" s="582"/>
      <c r="I530" s="582">
        <v>296</v>
      </c>
      <c r="J530" s="582">
        <v>1</v>
      </c>
      <c r="K530" s="582">
        <v>297</v>
      </c>
      <c r="L530" s="582"/>
      <c r="M530" s="582">
        <v>297</v>
      </c>
      <c r="N530" s="582"/>
      <c r="O530" s="582"/>
      <c r="P530" s="546"/>
      <c r="Q530" s="583"/>
    </row>
    <row r="531" spans="1:17" ht="14.45" customHeight="1" x14ac:dyDescent="0.2">
      <c r="A531" s="540" t="s">
        <v>1426</v>
      </c>
      <c r="B531" s="541" t="s">
        <v>1192</v>
      </c>
      <c r="C531" s="541" t="s">
        <v>1193</v>
      </c>
      <c r="D531" s="541" t="s">
        <v>1262</v>
      </c>
      <c r="E531" s="541" t="s">
        <v>1263</v>
      </c>
      <c r="F531" s="582">
        <v>78</v>
      </c>
      <c r="G531" s="582">
        <v>16458</v>
      </c>
      <c r="H531" s="582"/>
      <c r="I531" s="582">
        <v>211</v>
      </c>
      <c r="J531" s="582">
        <v>36</v>
      </c>
      <c r="K531" s="582">
        <v>7668</v>
      </c>
      <c r="L531" s="582"/>
      <c r="M531" s="582">
        <v>213</v>
      </c>
      <c r="N531" s="582">
        <v>26</v>
      </c>
      <c r="O531" s="582">
        <v>5642</v>
      </c>
      <c r="P531" s="546"/>
      <c r="Q531" s="583">
        <v>217</v>
      </c>
    </row>
    <row r="532" spans="1:17" ht="14.45" customHeight="1" x14ac:dyDescent="0.2">
      <c r="A532" s="540" t="s">
        <v>1426</v>
      </c>
      <c r="B532" s="541" t="s">
        <v>1192</v>
      </c>
      <c r="C532" s="541" t="s">
        <v>1193</v>
      </c>
      <c r="D532" s="541" t="s">
        <v>1264</v>
      </c>
      <c r="E532" s="541" t="s">
        <v>1265</v>
      </c>
      <c r="F532" s="582">
        <v>75</v>
      </c>
      <c r="G532" s="582">
        <v>3000</v>
      </c>
      <c r="H532" s="582"/>
      <c r="I532" s="582">
        <v>40</v>
      </c>
      <c r="J532" s="582">
        <v>36</v>
      </c>
      <c r="K532" s="582">
        <v>1440</v>
      </c>
      <c r="L532" s="582"/>
      <c r="M532" s="582">
        <v>40</v>
      </c>
      <c r="N532" s="582">
        <v>27</v>
      </c>
      <c r="O532" s="582">
        <v>1134</v>
      </c>
      <c r="P532" s="546"/>
      <c r="Q532" s="583">
        <v>42</v>
      </c>
    </row>
    <row r="533" spans="1:17" ht="14.45" customHeight="1" x14ac:dyDescent="0.2">
      <c r="A533" s="540" t="s">
        <v>1426</v>
      </c>
      <c r="B533" s="541" t="s">
        <v>1192</v>
      </c>
      <c r="C533" s="541" t="s">
        <v>1193</v>
      </c>
      <c r="D533" s="541" t="s">
        <v>1266</v>
      </c>
      <c r="E533" s="541" t="s">
        <v>1267</v>
      </c>
      <c r="F533" s="582">
        <v>2</v>
      </c>
      <c r="G533" s="582">
        <v>10060</v>
      </c>
      <c r="H533" s="582"/>
      <c r="I533" s="582">
        <v>5030</v>
      </c>
      <c r="J533" s="582">
        <v>1</v>
      </c>
      <c r="K533" s="582">
        <v>5035</v>
      </c>
      <c r="L533" s="582"/>
      <c r="M533" s="582">
        <v>5035</v>
      </c>
      <c r="N533" s="582">
        <v>1</v>
      </c>
      <c r="O533" s="582">
        <v>5062</v>
      </c>
      <c r="P533" s="546"/>
      <c r="Q533" s="583">
        <v>5062</v>
      </c>
    </row>
    <row r="534" spans="1:17" ht="14.45" customHeight="1" x14ac:dyDescent="0.2">
      <c r="A534" s="540" t="s">
        <v>1426</v>
      </c>
      <c r="B534" s="541" t="s">
        <v>1192</v>
      </c>
      <c r="C534" s="541" t="s">
        <v>1193</v>
      </c>
      <c r="D534" s="541" t="s">
        <v>1268</v>
      </c>
      <c r="E534" s="541" t="s">
        <v>1269</v>
      </c>
      <c r="F534" s="582">
        <v>85</v>
      </c>
      <c r="G534" s="582">
        <v>14535</v>
      </c>
      <c r="H534" s="582"/>
      <c r="I534" s="582">
        <v>171</v>
      </c>
      <c r="J534" s="582">
        <v>51</v>
      </c>
      <c r="K534" s="582">
        <v>8721</v>
      </c>
      <c r="L534" s="582"/>
      <c r="M534" s="582">
        <v>171</v>
      </c>
      <c r="N534" s="582">
        <v>33</v>
      </c>
      <c r="O534" s="582">
        <v>5676</v>
      </c>
      <c r="P534" s="546"/>
      <c r="Q534" s="583">
        <v>172</v>
      </c>
    </row>
    <row r="535" spans="1:17" ht="14.45" customHeight="1" x14ac:dyDescent="0.2">
      <c r="A535" s="540" t="s">
        <v>1426</v>
      </c>
      <c r="B535" s="541" t="s">
        <v>1192</v>
      </c>
      <c r="C535" s="541" t="s">
        <v>1193</v>
      </c>
      <c r="D535" s="541" t="s">
        <v>1270</v>
      </c>
      <c r="E535" s="541" t="s">
        <v>1271</v>
      </c>
      <c r="F535" s="582"/>
      <c r="G535" s="582"/>
      <c r="H535" s="582"/>
      <c r="I535" s="582"/>
      <c r="J535" s="582"/>
      <c r="K535" s="582"/>
      <c r="L535" s="582"/>
      <c r="M535" s="582"/>
      <c r="N535" s="582">
        <v>1</v>
      </c>
      <c r="O535" s="582">
        <v>331</v>
      </c>
      <c r="P535" s="546"/>
      <c r="Q535" s="583">
        <v>331</v>
      </c>
    </row>
    <row r="536" spans="1:17" ht="14.45" customHeight="1" x14ac:dyDescent="0.2">
      <c r="A536" s="540" t="s">
        <v>1426</v>
      </c>
      <c r="B536" s="541" t="s">
        <v>1192</v>
      </c>
      <c r="C536" s="541" t="s">
        <v>1193</v>
      </c>
      <c r="D536" s="541" t="s">
        <v>1272</v>
      </c>
      <c r="E536" s="541" t="s">
        <v>1273</v>
      </c>
      <c r="F536" s="582"/>
      <c r="G536" s="582"/>
      <c r="H536" s="582"/>
      <c r="I536" s="582"/>
      <c r="J536" s="582">
        <v>2</v>
      </c>
      <c r="K536" s="582">
        <v>1386</v>
      </c>
      <c r="L536" s="582"/>
      <c r="M536" s="582">
        <v>693</v>
      </c>
      <c r="N536" s="582"/>
      <c r="O536" s="582"/>
      <c r="P536" s="546"/>
      <c r="Q536" s="583"/>
    </row>
    <row r="537" spans="1:17" ht="14.45" customHeight="1" x14ac:dyDescent="0.2">
      <c r="A537" s="540" t="s">
        <v>1426</v>
      </c>
      <c r="B537" s="541" t="s">
        <v>1192</v>
      </c>
      <c r="C537" s="541" t="s">
        <v>1193</v>
      </c>
      <c r="D537" s="541" t="s">
        <v>1274</v>
      </c>
      <c r="E537" s="541" t="s">
        <v>1275</v>
      </c>
      <c r="F537" s="582">
        <v>85</v>
      </c>
      <c r="G537" s="582">
        <v>29835</v>
      </c>
      <c r="H537" s="582"/>
      <c r="I537" s="582">
        <v>351</v>
      </c>
      <c r="J537" s="582">
        <v>49</v>
      </c>
      <c r="K537" s="582">
        <v>17199</v>
      </c>
      <c r="L537" s="582"/>
      <c r="M537" s="582">
        <v>351</v>
      </c>
      <c r="N537" s="582">
        <v>37</v>
      </c>
      <c r="O537" s="582">
        <v>13098</v>
      </c>
      <c r="P537" s="546"/>
      <c r="Q537" s="583">
        <v>354</v>
      </c>
    </row>
    <row r="538" spans="1:17" ht="14.45" customHeight="1" x14ac:dyDescent="0.2">
      <c r="A538" s="540" t="s">
        <v>1426</v>
      </c>
      <c r="B538" s="541" t="s">
        <v>1192</v>
      </c>
      <c r="C538" s="541" t="s">
        <v>1193</v>
      </c>
      <c r="D538" s="541" t="s">
        <v>1276</v>
      </c>
      <c r="E538" s="541" t="s">
        <v>1277</v>
      </c>
      <c r="F538" s="582">
        <v>82</v>
      </c>
      <c r="G538" s="582">
        <v>14268</v>
      </c>
      <c r="H538" s="582"/>
      <c r="I538" s="582">
        <v>174</v>
      </c>
      <c r="J538" s="582">
        <v>50</v>
      </c>
      <c r="K538" s="582">
        <v>8700</v>
      </c>
      <c r="L538" s="582"/>
      <c r="M538" s="582">
        <v>174</v>
      </c>
      <c r="N538" s="582">
        <v>33</v>
      </c>
      <c r="O538" s="582">
        <v>5775</v>
      </c>
      <c r="P538" s="546"/>
      <c r="Q538" s="583">
        <v>175</v>
      </c>
    </row>
    <row r="539" spans="1:17" ht="14.45" customHeight="1" x14ac:dyDescent="0.2">
      <c r="A539" s="540" t="s">
        <v>1426</v>
      </c>
      <c r="B539" s="541" t="s">
        <v>1192</v>
      </c>
      <c r="C539" s="541" t="s">
        <v>1193</v>
      </c>
      <c r="D539" s="541" t="s">
        <v>1278</v>
      </c>
      <c r="E539" s="541" t="s">
        <v>1279</v>
      </c>
      <c r="F539" s="582"/>
      <c r="G539" s="582"/>
      <c r="H539" s="582"/>
      <c r="I539" s="582"/>
      <c r="J539" s="582">
        <v>6</v>
      </c>
      <c r="K539" s="582">
        <v>2412</v>
      </c>
      <c r="L539" s="582"/>
      <c r="M539" s="582">
        <v>402</v>
      </c>
      <c r="N539" s="582">
        <v>30</v>
      </c>
      <c r="O539" s="582">
        <v>12090</v>
      </c>
      <c r="P539" s="546"/>
      <c r="Q539" s="583">
        <v>403</v>
      </c>
    </row>
    <row r="540" spans="1:17" ht="14.45" customHeight="1" x14ac:dyDescent="0.2">
      <c r="A540" s="540" t="s">
        <v>1426</v>
      </c>
      <c r="B540" s="541" t="s">
        <v>1192</v>
      </c>
      <c r="C540" s="541" t="s">
        <v>1193</v>
      </c>
      <c r="D540" s="541" t="s">
        <v>1280</v>
      </c>
      <c r="E540" s="541" t="s">
        <v>1281</v>
      </c>
      <c r="F540" s="582">
        <v>7</v>
      </c>
      <c r="G540" s="582">
        <v>4592</v>
      </c>
      <c r="H540" s="582"/>
      <c r="I540" s="582">
        <v>656</v>
      </c>
      <c r="J540" s="582">
        <v>3</v>
      </c>
      <c r="K540" s="582">
        <v>1971</v>
      </c>
      <c r="L540" s="582"/>
      <c r="M540" s="582">
        <v>657</v>
      </c>
      <c r="N540" s="582">
        <v>2</v>
      </c>
      <c r="O540" s="582">
        <v>1320</v>
      </c>
      <c r="P540" s="546"/>
      <c r="Q540" s="583">
        <v>660</v>
      </c>
    </row>
    <row r="541" spans="1:17" ht="14.45" customHeight="1" x14ac:dyDescent="0.2">
      <c r="A541" s="540" t="s">
        <v>1426</v>
      </c>
      <c r="B541" s="541" t="s">
        <v>1192</v>
      </c>
      <c r="C541" s="541" t="s">
        <v>1193</v>
      </c>
      <c r="D541" s="541" t="s">
        <v>1282</v>
      </c>
      <c r="E541" s="541" t="s">
        <v>1283</v>
      </c>
      <c r="F541" s="582">
        <v>7</v>
      </c>
      <c r="G541" s="582">
        <v>4592</v>
      </c>
      <c r="H541" s="582"/>
      <c r="I541" s="582">
        <v>656</v>
      </c>
      <c r="J541" s="582">
        <v>3</v>
      </c>
      <c r="K541" s="582">
        <v>1971</v>
      </c>
      <c r="L541" s="582"/>
      <c r="M541" s="582">
        <v>657</v>
      </c>
      <c r="N541" s="582">
        <v>2</v>
      </c>
      <c r="O541" s="582">
        <v>1320</v>
      </c>
      <c r="P541" s="546"/>
      <c r="Q541" s="583">
        <v>660</v>
      </c>
    </row>
    <row r="542" spans="1:17" ht="14.45" customHeight="1" x14ac:dyDescent="0.2">
      <c r="A542" s="540" t="s">
        <v>1426</v>
      </c>
      <c r="B542" s="541" t="s">
        <v>1192</v>
      </c>
      <c r="C542" s="541" t="s">
        <v>1193</v>
      </c>
      <c r="D542" s="541" t="s">
        <v>1284</v>
      </c>
      <c r="E542" s="541" t="s">
        <v>1285</v>
      </c>
      <c r="F542" s="582"/>
      <c r="G542" s="582"/>
      <c r="H542" s="582"/>
      <c r="I542" s="582"/>
      <c r="J542" s="582"/>
      <c r="K542" s="582"/>
      <c r="L542" s="582"/>
      <c r="M542" s="582"/>
      <c r="N542" s="582">
        <v>1</v>
      </c>
      <c r="O542" s="582">
        <v>700</v>
      </c>
      <c r="P542" s="546"/>
      <c r="Q542" s="583">
        <v>700</v>
      </c>
    </row>
    <row r="543" spans="1:17" ht="14.45" customHeight="1" x14ac:dyDescent="0.2">
      <c r="A543" s="540" t="s">
        <v>1426</v>
      </c>
      <c r="B543" s="541" t="s">
        <v>1192</v>
      </c>
      <c r="C543" s="541" t="s">
        <v>1193</v>
      </c>
      <c r="D543" s="541" t="s">
        <v>1286</v>
      </c>
      <c r="E543" s="541" t="s">
        <v>1287</v>
      </c>
      <c r="F543" s="582">
        <v>21</v>
      </c>
      <c r="G543" s="582">
        <v>14259</v>
      </c>
      <c r="H543" s="582"/>
      <c r="I543" s="582">
        <v>679</v>
      </c>
      <c r="J543" s="582">
        <v>11</v>
      </c>
      <c r="K543" s="582">
        <v>7480</v>
      </c>
      <c r="L543" s="582"/>
      <c r="M543" s="582">
        <v>680</v>
      </c>
      <c r="N543" s="582">
        <v>9</v>
      </c>
      <c r="O543" s="582">
        <v>6147</v>
      </c>
      <c r="P543" s="546"/>
      <c r="Q543" s="583">
        <v>683</v>
      </c>
    </row>
    <row r="544" spans="1:17" ht="14.45" customHeight="1" x14ac:dyDescent="0.2">
      <c r="A544" s="540" t="s">
        <v>1426</v>
      </c>
      <c r="B544" s="541" t="s">
        <v>1192</v>
      </c>
      <c r="C544" s="541" t="s">
        <v>1193</v>
      </c>
      <c r="D544" s="541" t="s">
        <v>1288</v>
      </c>
      <c r="E544" s="541" t="s">
        <v>1289</v>
      </c>
      <c r="F544" s="582">
        <v>8</v>
      </c>
      <c r="G544" s="582">
        <v>3824</v>
      </c>
      <c r="H544" s="582"/>
      <c r="I544" s="582">
        <v>478</v>
      </c>
      <c r="J544" s="582">
        <v>2</v>
      </c>
      <c r="K544" s="582">
        <v>958</v>
      </c>
      <c r="L544" s="582"/>
      <c r="M544" s="582">
        <v>479</v>
      </c>
      <c r="N544" s="582">
        <v>4</v>
      </c>
      <c r="O544" s="582">
        <v>1928</v>
      </c>
      <c r="P544" s="546"/>
      <c r="Q544" s="583">
        <v>482</v>
      </c>
    </row>
    <row r="545" spans="1:17" ht="14.45" customHeight="1" x14ac:dyDescent="0.2">
      <c r="A545" s="540" t="s">
        <v>1426</v>
      </c>
      <c r="B545" s="541" t="s">
        <v>1192</v>
      </c>
      <c r="C545" s="541" t="s">
        <v>1193</v>
      </c>
      <c r="D545" s="541" t="s">
        <v>1290</v>
      </c>
      <c r="E545" s="541" t="s">
        <v>1291</v>
      </c>
      <c r="F545" s="582">
        <v>10</v>
      </c>
      <c r="G545" s="582">
        <v>2930</v>
      </c>
      <c r="H545" s="582"/>
      <c r="I545" s="582">
        <v>293</v>
      </c>
      <c r="J545" s="582">
        <v>3</v>
      </c>
      <c r="K545" s="582">
        <v>882</v>
      </c>
      <c r="L545" s="582"/>
      <c r="M545" s="582">
        <v>294</v>
      </c>
      <c r="N545" s="582">
        <v>3</v>
      </c>
      <c r="O545" s="582">
        <v>891</v>
      </c>
      <c r="P545" s="546"/>
      <c r="Q545" s="583">
        <v>297</v>
      </c>
    </row>
    <row r="546" spans="1:17" ht="14.45" customHeight="1" x14ac:dyDescent="0.2">
      <c r="A546" s="540" t="s">
        <v>1426</v>
      </c>
      <c r="B546" s="541" t="s">
        <v>1192</v>
      </c>
      <c r="C546" s="541" t="s">
        <v>1193</v>
      </c>
      <c r="D546" s="541" t="s">
        <v>1292</v>
      </c>
      <c r="E546" s="541" t="s">
        <v>1293</v>
      </c>
      <c r="F546" s="582">
        <v>2</v>
      </c>
      <c r="G546" s="582">
        <v>1612</v>
      </c>
      <c r="H546" s="582"/>
      <c r="I546" s="582">
        <v>806</v>
      </c>
      <c r="J546" s="582">
        <v>1</v>
      </c>
      <c r="K546" s="582">
        <v>808</v>
      </c>
      <c r="L546" s="582"/>
      <c r="M546" s="582">
        <v>808</v>
      </c>
      <c r="N546" s="582">
        <v>1</v>
      </c>
      <c r="O546" s="582">
        <v>811</v>
      </c>
      <c r="P546" s="546"/>
      <c r="Q546" s="583">
        <v>811</v>
      </c>
    </row>
    <row r="547" spans="1:17" ht="14.45" customHeight="1" x14ac:dyDescent="0.2">
      <c r="A547" s="540" t="s">
        <v>1426</v>
      </c>
      <c r="B547" s="541" t="s">
        <v>1192</v>
      </c>
      <c r="C547" s="541" t="s">
        <v>1193</v>
      </c>
      <c r="D547" s="541" t="s">
        <v>1294</v>
      </c>
      <c r="E547" s="541" t="s">
        <v>1295</v>
      </c>
      <c r="F547" s="582">
        <v>76</v>
      </c>
      <c r="G547" s="582">
        <v>12768</v>
      </c>
      <c r="H547" s="582"/>
      <c r="I547" s="582">
        <v>168</v>
      </c>
      <c r="J547" s="582">
        <v>36</v>
      </c>
      <c r="K547" s="582">
        <v>6048</v>
      </c>
      <c r="L547" s="582"/>
      <c r="M547" s="582">
        <v>168</v>
      </c>
      <c r="N547" s="582">
        <v>29</v>
      </c>
      <c r="O547" s="582">
        <v>4901</v>
      </c>
      <c r="P547" s="546"/>
      <c r="Q547" s="583">
        <v>169</v>
      </c>
    </row>
    <row r="548" spans="1:17" ht="14.45" customHeight="1" x14ac:dyDescent="0.2">
      <c r="A548" s="540" t="s">
        <v>1426</v>
      </c>
      <c r="B548" s="541" t="s">
        <v>1192</v>
      </c>
      <c r="C548" s="541" t="s">
        <v>1193</v>
      </c>
      <c r="D548" s="541" t="s">
        <v>1296</v>
      </c>
      <c r="E548" s="541" t="s">
        <v>1297</v>
      </c>
      <c r="F548" s="582">
        <v>1</v>
      </c>
      <c r="G548" s="582">
        <v>855</v>
      </c>
      <c r="H548" s="582"/>
      <c r="I548" s="582">
        <v>855</v>
      </c>
      <c r="J548" s="582">
        <v>1</v>
      </c>
      <c r="K548" s="582">
        <v>855</v>
      </c>
      <c r="L548" s="582"/>
      <c r="M548" s="582">
        <v>855</v>
      </c>
      <c r="N548" s="582"/>
      <c r="O548" s="582"/>
      <c r="P548" s="546"/>
      <c r="Q548" s="583"/>
    </row>
    <row r="549" spans="1:17" ht="14.45" customHeight="1" x14ac:dyDescent="0.2">
      <c r="A549" s="540" t="s">
        <v>1426</v>
      </c>
      <c r="B549" s="541" t="s">
        <v>1192</v>
      </c>
      <c r="C549" s="541" t="s">
        <v>1193</v>
      </c>
      <c r="D549" s="541" t="s">
        <v>1298</v>
      </c>
      <c r="E549" s="541" t="s">
        <v>1299</v>
      </c>
      <c r="F549" s="582"/>
      <c r="G549" s="582"/>
      <c r="H549" s="582"/>
      <c r="I549" s="582"/>
      <c r="J549" s="582">
        <v>1</v>
      </c>
      <c r="K549" s="582">
        <v>575</v>
      </c>
      <c r="L549" s="582"/>
      <c r="M549" s="582">
        <v>575</v>
      </c>
      <c r="N549" s="582">
        <v>5</v>
      </c>
      <c r="O549" s="582">
        <v>2880</v>
      </c>
      <c r="P549" s="546"/>
      <c r="Q549" s="583">
        <v>576</v>
      </c>
    </row>
    <row r="550" spans="1:17" ht="14.45" customHeight="1" x14ac:dyDescent="0.2">
      <c r="A550" s="540" t="s">
        <v>1426</v>
      </c>
      <c r="B550" s="541" t="s">
        <v>1192</v>
      </c>
      <c r="C550" s="541" t="s">
        <v>1193</v>
      </c>
      <c r="D550" s="541" t="s">
        <v>1300</v>
      </c>
      <c r="E550" s="541" t="s">
        <v>1301</v>
      </c>
      <c r="F550" s="582">
        <v>1</v>
      </c>
      <c r="G550" s="582">
        <v>188</v>
      </c>
      <c r="H550" s="582"/>
      <c r="I550" s="582">
        <v>188</v>
      </c>
      <c r="J550" s="582">
        <v>1</v>
      </c>
      <c r="K550" s="582">
        <v>188</v>
      </c>
      <c r="L550" s="582"/>
      <c r="M550" s="582">
        <v>188</v>
      </c>
      <c r="N550" s="582"/>
      <c r="O550" s="582"/>
      <c r="P550" s="546"/>
      <c r="Q550" s="583"/>
    </row>
    <row r="551" spans="1:17" ht="14.45" customHeight="1" x14ac:dyDescent="0.2">
      <c r="A551" s="540" t="s">
        <v>1426</v>
      </c>
      <c r="B551" s="541" t="s">
        <v>1192</v>
      </c>
      <c r="C551" s="541" t="s">
        <v>1193</v>
      </c>
      <c r="D551" s="541" t="s">
        <v>1302</v>
      </c>
      <c r="E551" s="541" t="s">
        <v>1303</v>
      </c>
      <c r="F551" s="582">
        <v>57</v>
      </c>
      <c r="G551" s="582">
        <v>32832</v>
      </c>
      <c r="H551" s="582"/>
      <c r="I551" s="582">
        <v>576</v>
      </c>
      <c r="J551" s="582">
        <v>33</v>
      </c>
      <c r="K551" s="582">
        <v>19008</v>
      </c>
      <c r="L551" s="582"/>
      <c r="M551" s="582">
        <v>576</v>
      </c>
      <c r="N551" s="582">
        <v>18</v>
      </c>
      <c r="O551" s="582">
        <v>10404</v>
      </c>
      <c r="P551" s="546"/>
      <c r="Q551" s="583">
        <v>578</v>
      </c>
    </row>
    <row r="552" spans="1:17" ht="14.45" customHeight="1" x14ac:dyDescent="0.2">
      <c r="A552" s="540" t="s">
        <v>1426</v>
      </c>
      <c r="B552" s="541" t="s">
        <v>1192</v>
      </c>
      <c r="C552" s="541" t="s">
        <v>1193</v>
      </c>
      <c r="D552" s="541" t="s">
        <v>1304</v>
      </c>
      <c r="E552" s="541" t="s">
        <v>1305</v>
      </c>
      <c r="F552" s="582">
        <v>7</v>
      </c>
      <c r="G552" s="582">
        <v>9800</v>
      </c>
      <c r="H552" s="582"/>
      <c r="I552" s="582">
        <v>1400</v>
      </c>
      <c r="J552" s="582">
        <v>3</v>
      </c>
      <c r="K552" s="582">
        <v>4203</v>
      </c>
      <c r="L552" s="582"/>
      <c r="M552" s="582">
        <v>1401</v>
      </c>
      <c r="N552" s="582">
        <v>2</v>
      </c>
      <c r="O552" s="582">
        <v>2808</v>
      </c>
      <c r="P552" s="546"/>
      <c r="Q552" s="583">
        <v>1404</v>
      </c>
    </row>
    <row r="553" spans="1:17" ht="14.45" customHeight="1" x14ac:dyDescent="0.2">
      <c r="A553" s="540" t="s">
        <v>1426</v>
      </c>
      <c r="B553" s="541" t="s">
        <v>1192</v>
      </c>
      <c r="C553" s="541" t="s">
        <v>1193</v>
      </c>
      <c r="D553" s="541" t="s">
        <v>1306</v>
      </c>
      <c r="E553" s="541" t="s">
        <v>1307</v>
      </c>
      <c r="F553" s="582">
        <v>1</v>
      </c>
      <c r="G553" s="582">
        <v>1023</v>
      </c>
      <c r="H553" s="582"/>
      <c r="I553" s="582">
        <v>1023</v>
      </c>
      <c r="J553" s="582">
        <v>1</v>
      </c>
      <c r="K553" s="582">
        <v>1024</v>
      </c>
      <c r="L553" s="582"/>
      <c r="M553" s="582">
        <v>1024</v>
      </c>
      <c r="N553" s="582"/>
      <c r="O553" s="582"/>
      <c r="P553" s="546"/>
      <c r="Q553" s="583"/>
    </row>
    <row r="554" spans="1:17" ht="14.45" customHeight="1" x14ac:dyDescent="0.2">
      <c r="A554" s="540" t="s">
        <v>1426</v>
      </c>
      <c r="B554" s="541" t="s">
        <v>1192</v>
      </c>
      <c r="C554" s="541" t="s">
        <v>1193</v>
      </c>
      <c r="D554" s="541" t="s">
        <v>1308</v>
      </c>
      <c r="E554" s="541" t="s">
        <v>1309</v>
      </c>
      <c r="F554" s="582">
        <v>81</v>
      </c>
      <c r="G554" s="582">
        <v>15390</v>
      </c>
      <c r="H554" s="582"/>
      <c r="I554" s="582">
        <v>190</v>
      </c>
      <c r="J554" s="582">
        <v>29</v>
      </c>
      <c r="K554" s="582">
        <v>5510</v>
      </c>
      <c r="L554" s="582"/>
      <c r="M554" s="582">
        <v>190</v>
      </c>
      <c r="N554" s="582">
        <v>27</v>
      </c>
      <c r="O554" s="582">
        <v>5157</v>
      </c>
      <c r="P554" s="546"/>
      <c r="Q554" s="583">
        <v>191</v>
      </c>
    </row>
    <row r="555" spans="1:17" ht="14.45" customHeight="1" x14ac:dyDescent="0.2">
      <c r="A555" s="540" t="s">
        <v>1426</v>
      </c>
      <c r="B555" s="541" t="s">
        <v>1192</v>
      </c>
      <c r="C555" s="541" t="s">
        <v>1193</v>
      </c>
      <c r="D555" s="541" t="s">
        <v>1310</v>
      </c>
      <c r="E555" s="541" t="s">
        <v>1311</v>
      </c>
      <c r="F555" s="582">
        <v>2</v>
      </c>
      <c r="G555" s="582">
        <v>1612</v>
      </c>
      <c r="H555" s="582"/>
      <c r="I555" s="582">
        <v>806</v>
      </c>
      <c r="J555" s="582">
        <v>1</v>
      </c>
      <c r="K555" s="582">
        <v>808</v>
      </c>
      <c r="L555" s="582"/>
      <c r="M555" s="582">
        <v>808</v>
      </c>
      <c r="N555" s="582">
        <v>1</v>
      </c>
      <c r="O555" s="582">
        <v>811</v>
      </c>
      <c r="P555" s="546"/>
      <c r="Q555" s="583">
        <v>811</v>
      </c>
    </row>
    <row r="556" spans="1:17" ht="14.45" customHeight="1" x14ac:dyDescent="0.2">
      <c r="A556" s="540" t="s">
        <v>1426</v>
      </c>
      <c r="B556" s="541" t="s">
        <v>1192</v>
      </c>
      <c r="C556" s="541" t="s">
        <v>1193</v>
      </c>
      <c r="D556" s="541" t="s">
        <v>1314</v>
      </c>
      <c r="E556" s="541" t="s">
        <v>1315</v>
      </c>
      <c r="F556" s="582"/>
      <c r="G556" s="582"/>
      <c r="H556" s="582"/>
      <c r="I556" s="582"/>
      <c r="J556" s="582">
        <v>1</v>
      </c>
      <c r="K556" s="582">
        <v>263</v>
      </c>
      <c r="L556" s="582"/>
      <c r="M556" s="582">
        <v>263</v>
      </c>
      <c r="N556" s="582"/>
      <c r="O556" s="582"/>
      <c r="P556" s="546"/>
      <c r="Q556" s="583"/>
    </row>
    <row r="557" spans="1:17" ht="14.45" customHeight="1" x14ac:dyDescent="0.2">
      <c r="A557" s="540" t="s">
        <v>1426</v>
      </c>
      <c r="B557" s="541" t="s">
        <v>1192</v>
      </c>
      <c r="C557" s="541" t="s">
        <v>1193</v>
      </c>
      <c r="D557" s="541" t="s">
        <v>1316</v>
      </c>
      <c r="E557" s="541" t="s">
        <v>1317</v>
      </c>
      <c r="F557" s="582">
        <v>6</v>
      </c>
      <c r="G557" s="582">
        <v>24612</v>
      </c>
      <c r="H557" s="582"/>
      <c r="I557" s="582">
        <v>4102</v>
      </c>
      <c r="J557" s="582"/>
      <c r="K557" s="582"/>
      <c r="L557" s="582"/>
      <c r="M557" s="582"/>
      <c r="N557" s="582">
        <v>2</v>
      </c>
      <c r="O557" s="582">
        <v>8304</v>
      </c>
      <c r="P557" s="546"/>
      <c r="Q557" s="583">
        <v>4152</v>
      </c>
    </row>
    <row r="558" spans="1:17" ht="14.45" customHeight="1" x14ac:dyDescent="0.2">
      <c r="A558" s="540" t="s">
        <v>1426</v>
      </c>
      <c r="B558" s="541" t="s">
        <v>1192</v>
      </c>
      <c r="C558" s="541" t="s">
        <v>1193</v>
      </c>
      <c r="D558" s="541" t="s">
        <v>1320</v>
      </c>
      <c r="E558" s="541" t="s">
        <v>1321</v>
      </c>
      <c r="F558" s="582">
        <v>1</v>
      </c>
      <c r="G558" s="582">
        <v>246</v>
      </c>
      <c r="H558" s="582"/>
      <c r="I558" s="582">
        <v>246</v>
      </c>
      <c r="J558" s="582"/>
      <c r="K558" s="582"/>
      <c r="L558" s="582"/>
      <c r="M558" s="582"/>
      <c r="N558" s="582"/>
      <c r="O558" s="582"/>
      <c r="P558" s="546"/>
      <c r="Q558" s="583"/>
    </row>
    <row r="559" spans="1:17" ht="14.45" customHeight="1" x14ac:dyDescent="0.2">
      <c r="A559" s="540" t="s">
        <v>1426</v>
      </c>
      <c r="B559" s="541" t="s">
        <v>1192</v>
      </c>
      <c r="C559" s="541" t="s">
        <v>1193</v>
      </c>
      <c r="D559" s="541" t="s">
        <v>1322</v>
      </c>
      <c r="E559" s="541" t="s">
        <v>1323</v>
      </c>
      <c r="F559" s="582">
        <v>1</v>
      </c>
      <c r="G559" s="582">
        <v>421</v>
      </c>
      <c r="H559" s="582"/>
      <c r="I559" s="582">
        <v>421</v>
      </c>
      <c r="J559" s="582"/>
      <c r="K559" s="582"/>
      <c r="L559" s="582"/>
      <c r="M559" s="582"/>
      <c r="N559" s="582"/>
      <c r="O559" s="582"/>
      <c r="P559" s="546"/>
      <c r="Q559" s="583"/>
    </row>
    <row r="560" spans="1:17" ht="14.45" customHeight="1" x14ac:dyDescent="0.2">
      <c r="A560" s="540" t="s">
        <v>1426</v>
      </c>
      <c r="B560" s="541" t="s">
        <v>1192</v>
      </c>
      <c r="C560" s="541" t="s">
        <v>1193</v>
      </c>
      <c r="D560" s="541" t="s">
        <v>1324</v>
      </c>
      <c r="E560" s="541" t="s">
        <v>1325</v>
      </c>
      <c r="F560" s="582">
        <v>25</v>
      </c>
      <c r="G560" s="582">
        <v>192375</v>
      </c>
      <c r="H560" s="582"/>
      <c r="I560" s="582">
        <v>7695</v>
      </c>
      <c r="J560" s="582"/>
      <c r="K560" s="582"/>
      <c r="L560" s="582"/>
      <c r="M560" s="582"/>
      <c r="N560" s="582">
        <v>10</v>
      </c>
      <c r="O560" s="582">
        <v>77940</v>
      </c>
      <c r="P560" s="546"/>
      <c r="Q560" s="583">
        <v>7794</v>
      </c>
    </row>
    <row r="561" spans="1:17" ht="14.45" customHeight="1" x14ac:dyDescent="0.2">
      <c r="A561" s="540" t="s">
        <v>1426</v>
      </c>
      <c r="B561" s="541" t="s">
        <v>1192</v>
      </c>
      <c r="C561" s="541" t="s">
        <v>1193</v>
      </c>
      <c r="D561" s="541" t="s">
        <v>1328</v>
      </c>
      <c r="E561" s="541" t="s">
        <v>1329</v>
      </c>
      <c r="F561" s="582">
        <v>6</v>
      </c>
      <c r="G561" s="582">
        <v>14250</v>
      </c>
      <c r="H561" s="582"/>
      <c r="I561" s="582">
        <v>2375</v>
      </c>
      <c r="J561" s="582">
        <v>3</v>
      </c>
      <c r="K561" s="582">
        <v>7161</v>
      </c>
      <c r="L561" s="582"/>
      <c r="M561" s="582">
        <v>2387</v>
      </c>
      <c r="N561" s="582">
        <v>4</v>
      </c>
      <c r="O561" s="582">
        <v>9720</v>
      </c>
      <c r="P561" s="546"/>
      <c r="Q561" s="583">
        <v>2430</v>
      </c>
    </row>
    <row r="562" spans="1:17" ht="14.45" customHeight="1" x14ac:dyDescent="0.2">
      <c r="A562" s="540" t="s">
        <v>1426</v>
      </c>
      <c r="B562" s="541" t="s">
        <v>1192</v>
      </c>
      <c r="C562" s="541" t="s">
        <v>1193</v>
      </c>
      <c r="D562" s="541" t="s">
        <v>1334</v>
      </c>
      <c r="E562" s="541" t="s">
        <v>1335</v>
      </c>
      <c r="F562" s="582"/>
      <c r="G562" s="582"/>
      <c r="H562" s="582"/>
      <c r="I562" s="582"/>
      <c r="J562" s="582">
        <v>27</v>
      </c>
      <c r="K562" s="582">
        <v>12636</v>
      </c>
      <c r="L562" s="582"/>
      <c r="M562" s="582">
        <v>468</v>
      </c>
      <c r="N562" s="582">
        <v>16</v>
      </c>
      <c r="O562" s="582">
        <v>7504</v>
      </c>
      <c r="P562" s="546"/>
      <c r="Q562" s="583">
        <v>469</v>
      </c>
    </row>
    <row r="563" spans="1:17" ht="14.45" customHeight="1" x14ac:dyDescent="0.2">
      <c r="A563" s="540" t="s">
        <v>1426</v>
      </c>
      <c r="B563" s="541" t="s">
        <v>1338</v>
      </c>
      <c r="C563" s="541" t="s">
        <v>1193</v>
      </c>
      <c r="D563" s="541" t="s">
        <v>1343</v>
      </c>
      <c r="E563" s="541" t="s">
        <v>1344</v>
      </c>
      <c r="F563" s="582">
        <v>15</v>
      </c>
      <c r="G563" s="582">
        <v>180</v>
      </c>
      <c r="H563" s="582"/>
      <c r="I563" s="582">
        <v>12</v>
      </c>
      <c r="J563" s="582"/>
      <c r="K563" s="582"/>
      <c r="L563" s="582"/>
      <c r="M563" s="582"/>
      <c r="N563" s="582"/>
      <c r="O563" s="582"/>
      <c r="P563" s="546"/>
      <c r="Q563" s="583"/>
    </row>
    <row r="564" spans="1:17" ht="14.45" customHeight="1" x14ac:dyDescent="0.2">
      <c r="A564" s="540" t="s">
        <v>1427</v>
      </c>
      <c r="B564" s="541" t="s">
        <v>1192</v>
      </c>
      <c r="C564" s="541" t="s">
        <v>1193</v>
      </c>
      <c r="D564" s="541" t="s">
        <v>1196</v>
      </c>
      <c r="E564" s="541" t="s">
        <v>1197</v>
      </c>
      <c r="F564" s="582">
        <v>2</v>
      </c>
      <c r="G564" s="582">
        <v>2972</v>
      </c>
      <c r="H564" s="582"/>
      <c r="I564" s="582">
        <v>1486</v>
      </c>
      <c r="J564" s="582"/>
      <c r="K564" s="582"/>
      <c r="L564" s="582"/>
      <c r="M564" s="582"/>
      <c r="N564" s="582"/>
      <c r="O564" s="582"/>
      <c r="P564" s="546"/>
      <c r="Q564" s="583"/>
    </row>
    <row r="565" spans="1:17" ht="14.45" customHeight="1" x14ac:dyDescent="0.2">
      <c r="A565" s="540" t="s">
        <v>1427</v>
      </c>
      <c r="B565" s="541" t="s">
        <v>1192</v>
      </c>
      <c r="C565" s="541" t="s">
        <v>1193</v>
      </c>
      <c r="D565" s="541" t="s">
        <v>1200</v>
      </c>
      <c r="E565" s="541" t="s">
        <v>1201</v>
      </c>
      <c r="F565" s="582">
        <v>2</v>
      </c>
      <c r="G565" s="582">
        <v>1322</v>
      </c>
      <c r="H565" s="582"/>
      <c r="I565" s="582">
        <v>661</v>
      </c>
      <c r="J565" s="582">
        <v>2</v>
      </c>
      <c r="K565" s="582">
        <v>1326</v>
      </c>
      <c r="L565" s="582"/>
      <c r="M565" s="582">
        <v>663</v>
      </c>
      <c r="N565" s="582">
        <v>1</v>
      </c>
      <c r="O565" s="582">
        <v>669</v>
      </c>
      <c r="P565" s="546"/>
      <c r="Q565" s="583">
        <v>669</v>
      </c>
    </row>
    <row r="566" spans="1:17" ht="14.45" customHeight="1" x14ac:dyDescent="0.2">
      <c r="A566" s="540" t="s">
        <v>1427</v>
      </c>
      <c r="B566" s="541" t="s">
        <v>1192</v>
      </c>
      <c r="C566" s="541" t="s">
        <v>1193</v>
      </c>
      <c r="D566" s="541" t="s">
        <v>1208</v>
      </c>
      <c r="E566" s="541" t="s">
        <v>1209</v>
      </c>
      <c r="F566" s="582"/>
      <c r="G566" s="582"/>
      <c r="H566" s="582"/>
      <c r="I566" s="582"/>
      <c r="J566" s="582">
        <v>1</v>
      </c>
      <c r="K566" s="582">
        <v>808</v>
      </c>
      <c r="L566" s="582"/>
      <c r="M566" s="582">
        <v>808</v>
      </c>
      <c r="N566" s="582"/>
      <c r="O566" s="582"/>
      <c r="P566" s="546"/>
      <c r="Q566" s="583"/>
    </row>
    <row r="567" spans="1:17" ht="14.45" customHeight="1" x14ac:dyDescent="0.2">
      <c r="A567" s="540" t="s">
        <v>1427</v>
      </c>
      <c r="B567" s="541" t="s">
        <v>1192</v>
      </c>
      <c r="C567" s="541" t="s">
        <v>1193</v>
      </c>
      <c r="D567" s="541" t="s">
        <v>1210</v>
      </c>
      <c r="E567" s="541" t="s">
        <v>1211</v>
      </c>
      <c r="F567" s="582"/>
      <c r="G567" s="582"/>
      <c r="H567" s="582"/>
      <c r="I567" s="582"/>
      <c r="J567" s="582">
        <v>1</v>
      </c>
      <c r="K567" s="582">
        <v>808</v>
      </c>
      <c r="L567" s="582"/>
      <c r="M567" s="582">
        <v>808</v>
      </c>
      <c r="N567" s="582"/>
      <c r="O567" s="582"/>
      <c r="P567" s="546"/>
      <c r="Q567" s="583"/>
    </row>
    <row r="568" spans="1:17" ht="14.45" customHeight="1" x14ac:dyDescent="0.2">
      <c r="A568" s="540" t="s">
        <v>1427</v>
      </c>
      <c r="B568" s="541" t="s">
        <v>1192</v>
      </c>
      <c r="C568" s="541" t="s">
        <v>1193</v>
      </c>
      <c r="D568" s="541" t="s">
        <v>1212</v>
      </c>
      <c r="E568" s="541" t="s">
        <v>1213</v>
      </c>
      <c r="F568" s="582">
        <v>71</v>
      </c>
      <c r="G568" s="582">
        <v>11928</v>
      </c>
      <c r="H568" s="582"/>
      <c r="I568" s="582">
        <v>168</v>
      </c>
      <c r="J568" s="582">
        <v>49</v>
      </c>
      <c r="K568" s="582">
        <v>8232</v>
      </c>
      <c r="L568" s="582"/>
      <c r="M568" s="582">
        <v>168</v>
      </c>
      <c r="N568" s="582">
        <v>54</v>
      </c>
      <c r="O568" s="582">
        <v>9126</v>
      </c>
      <c r="P568" s="546"/>
      <c r="Q568" s="583">
        <v>169</v>
      </c>
    </row>
    <row r="569" spans="1:17" ht="14.45" customHeight="1" x14ac:dyDescent="0.2">
      <c r="A569" s="540" t="s">
        <v>1427</v>
      </c>
      <c r="B569" s="541" t="s">
        <v>1192</v>
      </c>
      <c r="C569" s="541" t="s">
        <v>1193</v>
      </c>
      <c r="D569" s="541" t="s">
        <v>1214</v>
      </c>
      <c r="E569" s="541" t="s">
        <v>1215</v>
      </c>
      <c r="F569" s="582">
        <v>85</v>
      </c>
      <c r="G569" s="582">
        <v>14875</v>
      </c>
      <c r="H569" s="582"/>
      <c r="I569" s="582">
        <v>175</v>
      </c>
      <c r="J569" s="582">
        <v>54</v>
      </c>
      <c r="K569" s="582">
        <v>9450</v>
      </c>
      <c r="L569" s="582"/>
      <c r="M569" s="582">
        <v>175</v>
      </c>
      <c r="N569" s="582">
        <v>53</v>
      </c>
      <c r="O569" s="582">
        <v>9328</v>
      </c>
      <c r="P569" s="546"/>
      <c r="Q569" s="583">
        <v>176</v>
      </c>
    </row>
    <row r="570" spans="1:17" ht="14.45" customHeight="1" x14ac:dyDescent="0.2">
      <c r="A570" s="540" t="s">
        <v>1427</v>
      </c>
      <c r="B570" s="541" t="s">
        <v>1192</v>
      </c>
      <c r="C570" s="541" t="s">
        <v>1193</v>
      </c>
      <c r="D570" s="541" t="s">
        <v>1216</v>
      </c>
      <c r="E570" s="541" t="s">
        <v>1217</v>
      </c>
      <c r="F570" s="582">
        <v>6</v>
      </c>
      <c r="G570" s="582">
        <v>2118</v>
      </c>
      <c r="H570" s="582"/>
      <c r="I570" s="582">
        <v>353</v>
      </c>
      <c r="J570" s="582">
        <v>3</v>
      </c>
      <c r="K570" s="582">
        <v>1062</v>
      </c>
      <c r="L570" s="582"/>
      <c r="M570" s="582">
        <v>354</v>
      </c>
      <c r="N570" s="582">
        <v>18</v>
      </c>
      <c r="O570" s="582">
        <v>6408</v>
      </c>
      <c r="P570" s="546"/>
      <c r="Q570" s="583">
        <v>356</v>
      </c>
    </row>
    <row r="571" spans="1:17" ht="14.45" customHeight="1" x14ac:dyDescent="0.2">
      <c r="A571" s="540" t="s">
        <v>1427</v>
      </c>
      <c r="B571" s="541" t="s">
        <v>1192</v>
      </c>
      <c r="C571" s="541" t="s">
        <v>1193</v>
      </c>
      <c r="D571" s="541" t="s">
        <v>1336</v>
      </c>
      <c r="E571" s="541" t="s">
        <v>1337</v>
      </c>
      <c r="F571" s="582">
        <v>2</v>
      </c>
      <c r="G571" s="582">
        <v>2078</v>
      </c>
      <c r="H571" s="582"/>
      <c r="I571" s="582">
        <v>1039</v>
      </c>
      <c r="J571" s="582"/>
      <c r="K571" s="582"/>
      <c r="L571" s="582"/>
      <c r="M571" s="582"/>
      <c r="N571" s="582"/>
      <c r="O571" s="582"/>
      <c r="P571" s="546"/>
      <c r="Q571" s="583"/>
    </row>
    <row r="572" spans="1:17" ht="14.45" customHeight="1" x14ac:dyDescent="0.2">
      <c r="A572" s="540" t="s">
        <v>1427</v>
      </c>
      <c r="B572" s="541" t="s">
        <v>1192</v>
      </c>
      <c r="C572" s="541" t="s">
        <v>1193</v>
      </c>
      <c r="D572" s="541" t="s">
        <v>1218</v>
      </c>
      <c r="E572" s="541" t="s">
        <v>1219</v>
      </c>
      <c r="F572" s="582">
        <v>1</v>
      </c>
      <c r="G572" s="582">
        <v>191</v>
      </c>
      <c r="H572" s="582"/>
      <c r="I572" s="582">
        <v>191</v>
      </c>
      <c r="J572" s="582">
        <v>1</v>
      </c>
      <c r="K572" s="582">
        <v>191</v>
      </c>
      <c r="L572" s="582"/>
      <c r="M572" s="582">
        <v>191</v>
      </c>
      <c r="N572" s="582">
        <v>1</v>
      </c>
      <c r="O572" s="582">
        <v>193</v>
      </c>
      <c r="P572" s="546"/>
      <c r="Q572" s="583">
        <v>193</v>
      </c>
    </row>
    <row r="573" spans="1:17" ht="14.45" customHeight="1" x14ac:dyDescent="0.2">
      <c r="A573" s="540" t="s">
        <v>1427</v>
      </c>
      <c r="B573" s="541" t="s">
        <v>1192</v>
      </c>
      <c r="C573" s="541" t="s">
        <v>1193</v>
      </c>
      <c r="D573" s="541" t="s">
        <v>1224</v>
      </c>
      <c r="E573" s="541" t="s">
        <v>1225</v>
      </c>
      <c r="F573" s="582">
        <v>90</v>
      </c>
      <c r="G573" s="582">
        <v>49590</v>
      </c>
      <c r="H573" s="582"/>
      <c r="I573" s="582">
        <v>551</v>
      </c>
      <c r="J573" s="582">
        <v>57</v>
      </c>
      <c r="K573" s="582">
        <v>31464</v>
      </c>
      <c r="L573" s="582"/>
      <c r="M573" s="582">
        <v>552</v>
      </c>
      <c r="N573" s="582">
        <v>56</v>
      </c>
      <c r="O573" s="582">
        <v>31080</v>
      </c>
      <c r="P573" s="546"/>
      <c r="Q573" s="583">
        <v>555</v>
      </c>
    </row>
    <row r="574" spans="1:17" ht="14.45" customHeight="1" x14ac:dyDescent="0.2">
      <c r="A574" s="540" t="s">
        <v>1427</v>
      </c>
      <c r="B574" s="541" t="s">
        <v>1192</v>
      </c>
      <c r="C574" s="541" t="s">
        <v>1193</v>
      </c>
      <c r="D574" s="541" t="s">
        <v>1226</v>
      </c>
      <c r="E574" s="541" t="s">
        <v>1227</v>
      </c>
      <c r="F574" s="582">
        <v>10</v>
      </c>
      <c r="G574" s="582">
        <v>6560</v>
      </c>
      <c r="H574" s="582"/>
      <c r="I574" s="582">
        <v>656</v>
      </c>
      <c r="J574" s="582">
        <v>7</v>
      </c>
      <c r="K574" s="582">
        <v>4599</v>
      </c>
      <c r="L574" s="582"/>
      <c r="M574" s="582">
        <v>657</v>
      </c>
      <c r="N574" s="582">
        <v>8</v>
      </c>
      <c r="O574" s="582">
        <v>5280</v>
      </c>
      <c r="P574" s="546"/>
      <c r="Q574" s="583">
        <v>660</v>
      </c>
    </row>
    <row r="575" spans="1:17" ht="14.45" customHeight="1" x14ac:dyDescent="0.2">
      <c r="A575" s="540" t="s">
        <v>1427</v>
      </c>
      <c r="B575" s="541" t="s">
        <v>1192</v>
      </c>
      <c r="C575" s="541" t="s">
        <v>1193</v>
      </c>
      <c r="D575" s="541" t="s">
        <v>1228</v>
      </c>
      <c r="E575" s="541" t="s">
        <v>1229</v>
      </c>
      <c r="F575" s="582">
        <v>10</v>
      </c>
      <c r="G575" s="582">
        <v>6560</v>
      </c>
      <c r="H575" s="582"/>
      <c r="I575" s="582">
        <v>656</v>
      </c>
      <c r="J575" s="582">
        <v>7</v>
      </c>
      <c r="K575" s="582">
        <v>4599</v>
      </c>
      <c r="L575" s="582"/>
      <c r="M575" s="582">
        <v>657</v>
      </c>
      <c r="N575" s="582">
        <v>8</v>
      </c>
      <c r="O575" s="582">
        <v>5280</v>
      </c>
      <c r="P575" s="546"/>
      <c r="Q575" s="583">
        <v>660</v>
      </c>
    </row>
    <row r="576" spans="1:17" ht="14.45" customHeight="1" x14ac:dyDescent="0.2">
      <c r="A576" s="540" t="s">
        <v>1427</v>
      </c>
      <c r="B576" s="541" t="s">
        <v>1192</v>
      </c>
      <c r="C576" s="541" t="s">
        <v>1193</v>
      </c>
      <c r="D576" s="541" t="s">
        <v>1230</v>
      </c>
      <c r="E576" s="541" t="s">
        <v>1231</v>
      </c>
      <c r="F576" s="582">
        <v>14</v>
      </c>
      <c r="G576" s="582">
        <v>9506</v>
      </c>
      <c r="H576" s="582"/>
      <c r="I576" s="582">
        <v>679</v>
      </c>
      <c r="J576" s="582">
        <v>15</v>
      </c>
      <c r="K576" s="582">
        <v>10200</v>
      </c>
      <c r="L576" s="582"/>
      <c r="M576" s="582">
        <v>680</v>
      </c>
      <c r="N576" s="582">
        <v>16</v>
      </c>
      <c r="O576" s="582">
        <v>10928</v>
      </c>
      <c r="P576" s="546"/>
      <c r="Q576" s="583">
        <v>683</v>
      </c>
    </row>
    <row r="577" spans="1:17" ht="14.45" customHeight="1" x14ac:dyDescent="0.2">
      <c r="A577" s="540" t="s">
        <v>1427</v>
      </c>
      <c r="B577" s="541" t="s">
        <v>1192</v>
      </c>
      <c r="C577" s="541" t="s">
        <v>1193</v>
      </c>
      <c r="D577" s="541" t="s">
        <v>1232</v>
      </c>
      <c r="E577" s="541" t="s">
        <v>1233</v>
      </c>
      <c r="F577" s="582">
        <v>46</v>
      </c>
      <c r="G577" s="582">
        <v>23690</v>
      </c>
      <c r="H577" s="582"/>
      <c r="I577" s="582">
        <v>515</v>
      </c>
      <c r="J577" s="582">
        <v>44</v>
      </c>
      <c r="K577" s="582">
        <v>22704</v>
      </c>
      <c r="L577" s="582"/>
      <c r="M577" s="582">
        <v>516</v>
      </c>
      <c r="N577" s="582">
        <v>30</v>
      </c>
      <c r="O577" s="582">
        <v>15570</v>
      </c>
      <c r="P577" s="546"/>
      <c r="Q577" s="583">
        <v>519</v>
      </c>
    </row>
    <row r="578" spans="1:17" ht="14.45" customHeight="1" x14ac:dyDescent="0.2">
      <c r="A578" s="540" t="s">
        <v>1427</v>
      </c>
      <c r="B578" s="541" t="s">
        <v>1192</v>
      </c>
      <c r="C578" s="541" t="s">
        <v>1193</v>
      </c>
      <c r="D578" s="541" t="s">
        <v>1234</v>
      </c>
      <c r="E578" s="541" t="s">
        <v>1235</v>
      </c>
      <c r="F578" s="582">
        <v>46</v>
      </c>
      <c r="G578" s="582">
        <v>19550</v>
      </c>
      <c r="H578" s="582"/>
      <c r="I578" s="582">
        <v>425</v>
      </c>
      <c r="J578" s="582">
        <v>44</v>
      </c>
      <c r="K578" s="582">
        <v>18744</v>
      </c>
      <c r="L578" s="582"/>
      <c r="M578" s="582">
        <v>426</v>
      </c>
      <c r="N578" s="582">
        <v>30</v>
      </c>
      <c r="O578" s="582">
        <v>12870</v>
      </c>
      <c r="P578" s="546"/>
      <c r="Q578" s="583">
        <v>429</v>
      </c>
    </row>
    <row r="579" spans="1:17" ht="14.45" customHeight="1" x14ac:dyDescent="0.2">
      <c r="A579" s="540" t="s">
        <v>1427</v>
      </c>
      <c r="B579" s="541" t="s">
        <v>1192</v>
      </c>
      <c r="C579" s="541" t="s">
        <v>1193</v>
      </c>
      <c r="D579" s="541" t="s">
        <v>1236</v>
      </c>
      <c r="E579" s="541" t="s">
        <v>1237</v>
      </c>
      <c r="F579" s="582">
        <v>100</v>
      </c>
      <c r="G579" s="582">
        <v>35100</v>
      </c>
      <c r="H579" s="582"/>
      <c r="I579" s="582">
        <v>351</v>
      </c>
      <c r="J579" s="582">
        <v>58</v>
      </c>
      <c r="K579" s="582">
        <v>20474</v>
      </c>
      <c r="L579" s="582"/>
      <c r="M579" s="582">
        <v>353</v>
      </c>
      <c r="N579" s="582">
        <v>64</v>
      </c>
      <c r="O579" s="582">
        <v>22848</v>
      </c>
      <c r="P579" s="546"/>
      <c r="Q579" s="583">
        <v>357</v>
      </c>
    </row>
    <row r="580" spans="1:17" ht="14.45" customHeight="1" x14ac:dyDescent="0.2">
      <c r="A580" s="540" t="s">
        <v>1427</v>
      </c>
      <c r="B580" s="541" t="s">
        <v>1192</v>
      </c>
      <c r="C580" s="541" t="s">
        <v>1193</v>
      </c>
      <c r="D580" s="541" t="s">
        <v>1238</v>
      </c>
      <c r="E580" s="541" t="s">
        <v>1239</v>
      </c>
      <c r="F580" s="582">
        <v>3</v>
      </c>
      <c r="G580" s="582">
        <v>669</v>
      </c>
      <c r="H580" s="582"/>
      <c r="I580" s="582">
        <v>223</v>
      </c>
      <c r="J580" s="582">
        <v>2</v>
      </c>
      <c r="K580" s="582">
        <v>448</v>
      </c>
      <c r="L580" s="582"/>
      <c r="M580" s="582">
        <v>224</v>
      </c>
      <c r="N580" s="582">
        <v>1</v>
      </c>
      <c r="O580" s="582">
        <v>227</v>
      </c>
      <c r="P580" s="546"/>
      <c r="Q580" s="583">
        <v>227</v>
      </c>
    </row>
    <row r="581" spans="1:17" ht="14.45" customHeight="1" x14ac:dyDescent="0.2">
      <c r="A581" s="540" t="s">
        <v>1427</v>
      </c>
      <c r="B581" s="541" t="s">
        <v>1192</v>
      </c>
      <c r="C581" s="541" t="s">
        <v>1193</v>
      </c>
      <c r="D581" s="541" t="s">
        <v>1244</v>
      </c>
      <c r="E581" s="541" t="s">
        <v>1245</v>
      </c>
      <c r="F581" s="582">
        <v>1</v>
      </c>
      <c r="G581" s="582">
        <v>240</v>
      </c>
      <c r="H581" s="582"/>
      <c r="I581" s="582">
        <v>240</v>
      </c>
      <c r="J581" s="582">
        <v>1</v>
      </c>
      <c r="K581" s="582">
        <v>240</v>
      </c>
      <c r="L581" s="582"/>
      <c r="M581" s="582">
        <v>240</v>
      </c>
      <c r="N581" s="582">
        <v>1</v>
      </c>
      <c r="O581" s="582">
        <v>242</v>
      </c>
      <c r="P581" s="546"/>
      <c r="Q581" s="583">
        <v>242</v>
      </c>
    </row>
    <row r="582" spans="1:17" ht="14.45" customHeight="1" x14ac:dyDescent="0.2">
      <c r="A582" s="540" t="s">
        <v>1427</v>
      </c>
      <c r="B582" s="541" t="s">
        <v>1192</v>
      </c>
      <c r="C582" s="541" t="s">
        <v>1193</v>
      </c>
      <c r="D582" s="541" t="s">
        <v>1246</v>
      </c>
      <c r="E582" s="541" t="s">
        <v>1247</v>
      </c>
      <c r="F582" s="582">
        <v>84</v>
      </c>
      <c r="G582" s="582">
        <v>9324</v>
      </c>
      <c r="H582" s="582"/>
      <c r="I582" s="582">
        <v>111</v>
      </c>
      <c r="J582" s="582">
        <v>45</v>
      </c>
      <c r="K582" s="582">
        <v>5040</v>
      </c>
      <c r="L582" s="582"/>
      <c r="M582" s="582">
        <v>112</v>
      </c>
      <c r="N582" s="582">
        <v>56</v>
      </c>
      <c r="O582" s="582">
        <v>6272</v>
      </c>
      <c r="P582" s="546"/>
      <c r="Q582" s="583">
        <v>112</v>
      </c>
    </row>
    <row r="583" spans="1:17" ht="14.45" customHeight="1" x14ac:dyDescent="0.2">
      <c r="A583" s="540" t="s">
        <v>1427</v>
      </c>
      <c r="B583" s="541" t="s">
        <v>1192</v>
      </c>
      <c r="C583" s="541" t="s">
        <v>1193</v>
      </c>
      <c r="D583" s="541" t="s">
        <v>1248</v>
      </c>
      <c r="E583" s="541" t="s">
        <v>1249</v>
      </c>
      <c r="F583" s="582">
        <v>20</v>
      </c>
      <c r="G583" s="582">
        <v>6240</v>
      </c>
      <c r="H583" s="582"/>
      <c r="I583" s="582">
        <v>312</v>
      </c>
      <c r="J583" s="582">
        <v>14</v>
      </c>
      <c r="K583" s="582">
        <v>4382</v>
      </c>
      <c r="L583" s="582"/>
      <c r="M583" s="582">
        <v>313</v>
      </c>
      <c r="N583" s="582">
        <v>19</v>
      </c>
      <c r="O583" s="582">
        <v>5966</v>
      </c>
      <c r="P583" s="546"/>
      <c r="Q583" s="583">
        <v>314</v>
      </c>
    </row>
    <row r="584" spans="1:17" ht="14.45" customHeight="1" x14ac:dyDescent="0.2">
      <c r="A584" s="540" t="s">
        <v>1427</v>
      </c>
      <c r="B584" s="541" t="s">
        <v>1192</v>
      </c>
      <c r="C584" s="541" t="s">
        <v>1193</v>
      </c>
      <c r="D584" s="541" t="s">
        <v>1250</v>
      </c>
      <c r="E584" s="541" t="s">
        <v>1251</v>
      </c>
      <c r="F584" s="582">
        <v>4</v>
      </c>
      <c r="G584" s="582">
        <v>68</v>
      </c>
      <c r="H584" s="582"/>
      <c r="I584" s="582">
        <v>17</v>
      </c>
      <c r="J584" s="582"/>
      <c r="K584" s="582"/>
      <c r="L584" s="582"/>
      <c r="M584" s="582"/>
      <c r="N584" s="582">
        <v>1</v>
      </c>
      <c r="O584" s="582">
        <v>19</v>
      </c>
      <c r="P584" s="546"/>
      <c r="Q584" s="583">
        <v>19</v>
      </c>
    </row>
    <row r="585" spans="1:17" ht="14.45" customHeight="1" x14ac:dyDescent="0.2">
      <c r="A585" s="540" t="s">
        <v>1427</v>
      </c>
      <c r="B585" s="541" t="s">
        <v>1192</v>
      </c>
      <c r="C585" s="541" t="s">
        <v>1193</v>
      </c>
      <c r="D585" s="541" t="s">
        <v>1256</v>
      </c>
      <c r="E585" s="541" t="s">
        <v>1257</v>
      </c>
      <c r="F585" s="582">
        <v>1</v>
      </c>
      <c r="G585" s="582">
        <v>150</v>
      </c>
      <c r="H585" s="582"/>
      <c r="I585" s="582">
        <v>150</v>
      </c>
      <c r="J585" s="582"/>
      <c r="K585" s="582"/>
      <c r="L585" s="582"/>
      <c r="M585" s="582"/>
      <c r="N585" s="582"/>
      <c r="O585" s="582"/>
      <c r="P585" s="546"/>
      <c r="Q585" s="583"/>
    </row>
    <row r="586" spans="1:17" ht="14.45" customHeight="1" x14ac:dyDescent="0.2">
      <c r="A586" s="540" t="s">
        <v>1427</v>
      </c>
      <c r="B586" s="541" t="s">
        <v>1192</v>
      </c>
      <c r="C586" s="541" t="s">
        <v>1193</v>
      </c>
      <c r="D586" s="541" t="s">
        <v>1260</v>
      </c>
      <c r="E586" s="541" t="s">
        <v>1261</v>
      </c>
      <c r="F586" s="582">
        <v>1</v>
      </c>
      <c r="G586" s="582">
        <v>296</v>
      </c>
      <c r="H586" s="582"/>
      <c r="I586" s="582">
        <v>296</v>
      </c>
      <c r="J586" s="582">
        <v>1</v>
      </c>
      <c r="K586" s="582">
        <v>297</v>
      </c>
      <c r="L586" s="582"/>
      <c r="M586" s="582">
        <v>297</v>
      </c>
      <c r="N586" s="582"/>
      <c r="O586" s="582"/>
      <c r="P586" s="546"/>
      <c r="Q586" s="583"/>
    </row>
    <row r="587" spans="1:17" ht="14.45" customHeight="1" x14ac:dyDescent="0.2">
      <c r="A587" s="540" t="s">
        <v>1427</v>
      </c>
      <c r="B587" s="541" t="s">
        <v>1192</v>
      </c>
      <c r="C587" s="541" t="s">
        <v>1193</v>
      </c>
      <c r="D587" s="541" t="s">
        <v>1262</v>
      </c>
      <c r="E587" s="541" t="s">
        <v>1263</v>
      </c>
      <c r="F587" s="582">
        <v>86</v>
      </c>
      <c r="G587" s="582">
        <v>18146</v>
      </c>
      <c r="H587" s="582"/>
      <c r="I587" s="582">
        <v>211</v>
      </c>
      <c r="J587" s="582">
        <v>58</v>
      </c>
      <c r="K587" s="582">
        <v>12354</v>
      </c>
      <c r="L587" s="582"/>
      <c r="M587" s="582">
        <v>213</v>
      </c>
      <c r="N587" s="582">
        <v>56</v>
      </c>
      <c r="O587" s="582">
        <v>12152</v>
      </c>
      <c r="P587" s="546"/>
      <c r="Q587" s="583">
        <v>217</v>
      </c>
    </row>
    <row r="588" spans="1:17" ht="14.45" customHeight="1" x14ac:dyDescent="0.2">
      <c r="A588" s="540" t="s">
        <v>1427</v>
      </c>
      <c r="B588" s="541" t="s">
        <v>1192</v>
      </c>
      <c r="C588" s="541" t="s">
        <v>1193</v>
      </c>
      <c r="D588" s="541" t="s">
        <v>1264</v>
      </c>
      <c r="E588" s="541" t="s">
        <v>1265</v>
      </c>
      <c r="F588" s="582">
        <v>84</v>
      </c>
      <c r="G588" s="582">
        <v>3360</v>
      </c>
      <c r="H588" s="582"/>
      <c r="I588" s="582">
        <v>40</v>
      </c>
      <c r="J588" s="582">
        <v>53</v>
      </c>
      <c r="K588" s="582">
        <v>2120</v>
      </c>
      <c r="L588" s="582"/>
      <c r="M588" s="582">
        <v>40</v>
      </c>
      <c r="N588" s="582">
        <v>54</v>
      </c>
      <c r="O588" s="582">
        <v>2268</v>
      </c>
      <c r="P588" s="546"/>
      <c r="Q588" s="583">
        <v>42</v>
      </c>
    </row>
    <row r="589" spans="1:17" ht="14.45" customHeight="1" x14ac:dyDescent="0.2">
      <c r="A589" s="540" t="s">
        <v>1427</v>
      </c>
      <c r="B589" s="541" t="s">
        <v>1192</v>
      </c>
      <c r="C589" s="541" t="s">
        <v>1193</v>
      </c>
      <c r="D589" s="541" t="s">
        <v>1268</v>
      </c>
      <c r="E589" s="541" t="s">
        <v>1269</v>
      </c>
      <c r="F589" s="582">
        <v>68</v>
      </c>
      <c r="G589" s="582">
        <v>11628</v>
      </c>
      <c r="H589" s="582"/>
      <c r="I589" s="582">
        <v>171</v>
      </c>
      <c r="J589" s="582">
        <v>48</v>
      </c>
      <c r="K589" s="582">
        <v>8208</v>
      </c>
      <c r="L589" s="582"/>
      <c r="M589" s="582">
        <v>171</v>
      </c>
      <c r="N589" s="582">
        <v>52</v>
      </c>
      <c r="O589" s="582">
        <v>8944</v>
      </c>
      <c r="P589" s="546"/>
      <c r="Q589" s="583">
        <v>172</v>
      </c>
    </row>
    <row r="590" spans="1:17" ht="14.45" customHeight="1" x14ac:dyDescent="0.2">
      <c r="A590" s="540" t="s">
        <v>1427</v>
      </c>
      <c r="B590" s="541" t="s">
        <v>1192</v>
      </c>
      <c r="C590" s="541" t="s">
        <v>1193</v>
      </c>
      <c r="D590" s="541" t="s">
        <v>1270</v>
      </c>
      <c r="E590" s="541" t="s">
        <v>1271</v>
      </c>
      <c r="F590" s="582"/>
      <c r="G590" s="582"/>
      <c r="H590" s="582"/>
      <c r="I590" s="582"/>
      <c r="J590" s="582">
        <v>2</v>
      </c>
      <c r="K590" s="582">
        <v>658</v>
      </c>
      <c r="L590" s="582"/>
      <c r="M590" s="582">
        <v>329</v>
      </c>
      <c r="N590" s="582"/>
      <c r="O590" s="582"/>
      <c r="P590" s="546"/>
      <c r="Q590" s="583"/>
    </row>
    <row r="591" spans="1:17" ht="14.45" customHeight="1" x14ac:dyDescent="0.2">
      <c r="A591" s="540" t="s">
        <v>1427</v>
      </c>
      <c r="B591" s="541" t="s">
        <v>1192</v>
      </c>
      <c r="C591" s="541" t="s">
        <v>1193</v>
      </c>
      <c r="D591" s="541" t="s">
        <v>1272</v>
      </c>
      <c r="E591" s="541" t="s">
        <v>1273</v>
      </c>
      <c r="F591" s="582">
        <v>4</v>
      </c>
      <c r="G591" s="582">
        <v>2768</v>
      </c>
      <c r="H591" s="582"/>
      <c r="I591" s="582">
        <v>692</v>
      </c>
      <c r="J591" s="582">
        <v>3</v>
      </c>
      <c r="K591" s="582">
        <v>2079</v>
      </c>
      <c r="L591" s="582"/>
      <c r="M591" s="582">
        <v>693</v>
      </c>
      <c r="N591" s="582">
        <v>4</v>
      </c>
      <c r="O591" s="582">
        <v>2784</v>
      </c>
      <c r="P591" s="546"/>
      <c r="Q591" s="583">
        <v>696</v>
      </c>
    </row>
    <row r="592" spans="1:17" ht="14.45" customHeight="1" x14ac:dyDescent="0.2">
      <c r="A592" s="540" t="s">
        <v>1427</v>
      </c>
      <c r="B592" s="541" t="s">
        <v>1192</v>
      </c>
      <c r="C592" s="541" t="s">
        <v>1193</v>
      </c>
      <c r="D592" s="541" t="s">
        <v>1274</v>
      </c>
      <c r="E592" s="541" t="s">
        <v>1275</v>
      </c>
      <c r="F592" s="582">
        <v>14</v>
      </c>
      <c r="G592" s="582">
        <v>4914</v>
      </c>
      <c r="H592" s="582"/>
      <c r="I592" s="582">
        <v>351</v>
      </c>
      <c r="J592" s="582">
        <v>11</v>
      </c>
      <c r="K592" s="582">
        <v>3861</v>
      </c>
      <c r="L592" s="582"/>
      <c r="M592" s="582">
        <v>351</v>
      </c>
      <c r="N592" s="582"/>
      <c r="O592" s="582"/>
      <c r="P592" s="546"/>
      <c r="Q592" s="583"/>
    </row>
    <row r="593" spans="1:17" ht="14.45" customHeight="1" x14ac:dyDescent="0.2">
      <c r="A593" s="540" t="s">
        <v>1427</v>
      </c>
      <c r="B593" s="541" t="s">
        <v>1192</v>
      </c>
      <c r="C593" s="541" t="s">
        <v>1193</v>
      </c>
      <c r="D593" s="541" t="s">
        <v>1276</v>
      </c>
      <c r="E593" s="541" t="s">
        <v>1277</v>
      </c>
      <c r="F593" s="582">
        <v>69</v>
      </c>
      <c r="G593" s="582">
        <v>12006</v>
      </c>
      <c r="H593" s="582"/>
      <c r="I593" s="582">
        <v>174</v>
      </c>
      <c r="J593" s="582">
        <v>50</v>
      </c>
      <c r="K593" s="582">
        <v>8700</v>
      </c>
      <c r="L593" s="582"/>
      <c r="M593" s="582">
        <v>174</v>
      </c>
      <c r="N593" s="582">
        <v>54</v>
      </c>
      <c r="O593" s="582">
        <v>9450</v>
      </c>
      <c r="P593" s="546"/>
      <c r="Q593" s="583">
        <v>175</v>
      </c>
    </row>
    <row r="594" spans="1:17" ht="14.45" customHeight="1" x14ac:dyDescent="0.2">
      <c r="A594" s="540" t="s">
        <v>1427</v>
      </c>
      <c r="B594" s="541" t="s">
        <v>1192</v>
      </c>
      <c r="C594" s="541" t="s">
        <v>1193</v>
      </c>
      <c r="D594" s="541" t="s">
        <v>1280</v>
      </c>
      <c r="E594" s="541" t="s">
        <v>1281</v>
      </c>
      <c r="F594" s="582">
        <v>10</v>
      </c>
      <c r="G594" s="582">
        <v>6560</v>
      </c>
      <c r="H594" s="582"/>
      <c r="I594" s="582">
        <v>656</v>
      </c>
      <c r="J594" s="582">
        <v>7</v>
      </c>
      <c r="K594" s="582">
        <v>4599</v>
      </c>
      <c r="L594" s="582"/>
      <c r="M594" s="582">
        <v>657</v>
      </c>
      <c r="N594" s="582">
        <v>8</v>
      </c>
      <c r="O594" s="582">
        <v>5280</v>
      </c>
      <c r="P594" s="546"/>
      <c r="Q594" s="583">
        <v>660</v>
      </c>
    </row>
    <row r="595" spans="1:17" ht="14.45" customHeight="1" x14ac:dyDescent="0.2">
      <c r="A595" s="540" t="s">
        <v>1427</v>
      </c>
      <c r="B595" s="541" t="s">
        <v>1192</v>
      </c>
      <c r="C595" s="541" t="s">
        <v>1193</v>
      </c>
      <c r="D595" s="541" t="s">
        <v>1282</v>
      </c>
      <c r="E595" s="541" t="s">
        <v>1283</v>
      </c>
      <c r="F595" s="582">
        <v>10</v>
      </c>
      <c r="G595" s="582">
        <v>6560</v>
      </c>
      <c r="H595" s="582"/>
      <c r="I595" s="582">
        <v>656</v>
      </c>
      <c r="J595" s="582">
        <v>7</v>
      </c>
      <c r="K595" s="582">
        <v>4599</v>
      </c>
      <c r="L595" s="582"/>
      <c r="M595" s="582">
        <v>657</v>
      </c>
      <c r="N595" s="582">
        <v>8</v>
      </c>
      <c r="O595" s="582">
        <v>5280</v>
      </c>
      <c r="P595" s="546"/>
      <c r="Q595" s="583">
        <v>660</v>
      </c>
    </row>
    <row r="596" spans="1:17" ht="14.45" customHeight="1" x14ac:dyDescent="0.2">
      <c r="A596" s="540" t="s">
        <v>1427</v>
      </c>
      <c r="B596" s="541" t="s">
        <v>1192</v>
      </c>
      <c r="C596" s="541" t="s">
        <v>1193</v>
      </c>
      <c r="D596" s="541" t="s">
        <v>1284</v>
      </c>
      <c r="E596" s="541" t="s">
        <v>1285</v>
      </c>
      <c r="F596" s="582">
        <v>76</v>
      </c>
      <c r="G596" s="582">
        <v>52896</v>
      </c>
      <c r="H596" s="582"/>
      <c r="I596" s="582">
        <v>696</v>
      </c>
      <c r="J596" s="582">
        <v>54</v>
      </c>
      <c r="K596" s="582">
        <v>37638</v>
      </c>
      <c r="L596" s="582"/>
      <c r="M596" s="582">
        <v>697</v>
      </c>
      <c r="N596" s="582">
        <v>53</v>
      </c>
      <c r="O596" s="582">
        <v>37100</v>
      </c>
      <c r="P596" s="546"/>
      <c r="Q596" s="583">
        <v>700</v>
      </c>
    </row>
    <row r="597" spans="1:17" ht="14.45" customHeight="1" x14ac:dyDescent="0.2">
      <c r="A597" s="540" t="s">
        <v>1427</v>
      </c>
      <c r="B597" s="541" t="s">
        <v>1192</v>
      </c>
      <c r="C597" s="541" t="s">
        <v>1193</v>
      </c>
      <c r="D597" s="541" t="s">
        <v>1286</v>
      </c>
      <c r="E597" s="541" t="s">
        <v>1287</v>
      </c>
      <c r="F597" s="582">
        <v>14</v>
      </c>
      <c r="G597" s="582">
        <v>9506</v>
      </c>
      <c r="H597" s="582"/>
      <c r="I597" s="582">
        <v>679</v>
      </c>
      <c r="J597" s="582">
        <v>15</v>
      </c>
      <c r="K597" s="582">
        <v>10200</v>
      </c>
      <c r="L597" s="582"/>
      <c r="M597" s="582">
        <v>680</v>
      </c>
      <c r="N597" s="582">
        <v>16</v>
      </c>
      <c r="O597" s="582">
        <v>10928</v>
      </c>
      <c r="P597" s="546"/>
      <c r="Q597" s="583">
        <v>683</v>
      </c>
    </row>
    <row r="598" spans="1:17" ht="14.45" customHeight="1" x14ac:dyDescent="0.2">
      <c r="A598" s="540" t="s">
        <v>1427</v>
      </c>
      <c r="B598" s="541" t="s">
        <v>1192</v>
      </c>
      <c r="C598" s="541" t="s">
        <v>1193</v>
      </c>
      <c r="D598" s="541" t="s">
        <v>1288</v>
      </c>
      <c r="E598" s="541" t="s">
        <v>1289</v>
      </c>
      <c r="F598" s="582">
        <v>83</v>
      </c>
      <c r="G598" s="582">
        <v>39674</v>
      </c>
      <c r="H598" s="582"/>
      <c r="I598" s="582">
        <v>478</v>
      </c>
      <c r="J598" s="582">
        <v>56</v>
      </c>
      <c r="K598" s="582">
        <v>26824</v>
      </c>
      <c r="L598" s="582"/>
      <c r="M598" s="582">
        <v>479</v>
      </c>
      <c r="N598" s="582">
        <v>51</v>
      </c>
      <c r="O598" s="582">
        <v>24582</v>
      </c>
      <c r="P598" s="546"/>
      <c r="Q598" s="583">
        <v>482</v>
      </c>
    </row>
    <row r="599" spans="1:17" ht="14.45" customHeight="1" x14ac:dyDescent="0.2">
      <c r="A599" s="540" t="s">
        <v>1427</v>
      </c>
      <c r="B599" s="541" t="s">
        <v>1192</v>
      </c>
      <c r="C599" s="541" t="s">
        <v>1193</v>
      </c>
      <c r="D599" s="541" t="s">
        <v>1290</v>
      </c>
      <c r="E599" s="541" t="s">
        <v>1291</v>
      </c>
      <c r="F599" s="582">
        <v>46</v>
      </c>
      <c r="G599" s="582">
        <v>13478</v>
      </c>
      <c r="H599" s="582"/>
      <c r="I599" s="582">
        <v>293</v>
      </c>
      <c r="J599" s="582">
        <v>44</v>
      </c>
      <c r="K599" s="582">
        <v>12936</v>
      </c>
      <c r="L599" s="582"/>
      <c r="M599" s="582">
        <v>294</v>
      </c>
      <c r="N599" s="582">
        <v>30</v>
      </c>
      <c r="O599" s="582">
        <v>8910</v>
      </c>
      <c r="P599" s="546"/>
      <c r="Q599" s="583">
        <v>297</v>
      </c>
    </row>
    <row r="600" spans="1:17" ht="14.45" customHeight="1" x14ac:dyDescent="0.2">
      <c r="A600" s="540" t="s">
        <v>1427</v>
      </c>
      <c r="B600" s="541" t="s">
        <v>1192</v>
      </c>
      <c r="C600" s="541" t="s">
        <v>1193</v>
      </c>
      <c r="D600" s="541" t="s">
        <v>1292</v>
      </c>
      <c r="E600" s="541" t="s">
        <v>1293</v>
      </c>
      <c r="F600" s="582"/>
      <c r="G600" s="582"/>
      <c r="H600" s="582"/>
      <c r="I600" s="582"/>
      <c r="J600" s="582">
        <v>1</v>
      </c>
      <c r="K600" s="582">
        <v>808</v>
      </c>
      <c r="L600" s="582"/>
      <c r="M600" s="582">
        <v>808</v>
      </c>
      <c r="N600" s="582"/>
      <c r="O600" s="582"/>
      <c r="P600" s="546"/>
      <c r="Q600" s="583"/>
    </row>
    <row r="601" spans="1:17" ht="14.45" customHeight="1" x14ac:dyDescent="0.2">
      <c r="A601" s="540" t="s">
        <v>1427</v>
      </c>
      <c r="B601" s="541" t="s">
        <v>1192</v>
      </c>
      <c r="C601" s="541" t="s">
        <v>1193</v>
      </c>
      <c r="D601" s="541" t="s">
        <v>1294</v>
      </c>
      <c r="E601" s="541" t="s">
        <v>1295</v>
      </c>
      <c r="F601" s="582">
        <v>85</v>
      </c>
      <c r="G601" s="582">
        <v>14280</v>
      </c>
      <c r="H601" s="582"/>
      <c r="I601" s="582">
        <v>168</v>
      </c>
      <c r="J601" s="582">
        <v>54</v>
      </c>
      <c r="K601" s="582">
        <v>9072</v>
      </c>
      <c r="L601" s="582"/>
      <c r="M601" s="582">
        <v>168</v>
      </c>
      <c r="N601" s="582">
        <v>53</v>
      </c>
      <c r="O601" s="582">
        <v>8957</v>
      </c>
      <c r="P601" s="546"/>
      <c r="Q601" s="583">
        <v>169</v>
      </c>
    </row>
    <row r="602" spans="1:17" ht="14.45" customHeight="1" x14ac:dyDescent="0.2">
      <c r="A602" s="540" t="s">
        <v>1427</v>
      </c>
      <c r="B602" s="541" t="s">
        <v>1192</v>
      </c>
      <c r="C602" s="541" t="s">
        <v>1193</v>
      </c>
      <c r="D602" s="541" t="s">
        <v>1300</v>
      </c>
      <c r="E602" s="541" t="s">
        <v>1301</v>
      </c>
      <c r="F602" s="582">
        <v>1</v>
      </c>
      <c r="G602" s="582">
        <v>188</v>
      </c>
      <c r="H602" s="582"/>
      <c r="I602" s="582">
        <v>188</v>
      </c>
      <c r="J602" s="582">
        <v>1</v>
      </c>
      <c r="K602" s="582">
        <v>188</v>
      </c>
      <c r="L602" s="582"/>
      <c r="M602" s="582">
        <v>188</v>
      </c>
      <c r="N602" s="582">
        <v>1</v>
      </c>
      <c r="O602" s="582">
        <v>190</v>
      </c>
      <c r="P602" s="546"/>
      <c r="Q602" s="583">
        <v>190</v>
      </c>
    </row>
    <row r="603" spans="1:17" ht="14.45" customHeight="1" x14ac:dyDescent="0.2">
      <c r="A603" s="540" t="s">
        <v>1427</v>
      </c>
      <c r="B603" s="541" t="s">
        <v>1192</v>
      </c>
      <c r="C603" s="541" t="s">
        <v>1193</v>
      </c>
      <c r="D603" s="541" t="s">
        <v>1304</v>
      </c>
      <c r="E603" s="541" t="s">
        <v>1305</v>
      </c>
      <c r="F603" s="582">
        <v>10</v>
      </c>
      <c r="G603" s="582">
        <v>14000</v>
      </c>
      <c r="H603" s="582"/>
      <c r="I603" s="582">
        <v>1400</v>
      </c>
      <c r="J603" s="582">
        <v>7</v>
      </c>
      <c r="K603" s="582">
        <v>9807</v>
      </c>
      <c r="L603" s="582"/>
      <c r="M603" s="582">
        <v>1401</v>
      </c>
      <c r="N603" s="582">
        <v>8</v>
      </c>
      <c r="O603" s="582">
        <v>11232</v>
      </c>
      <c r="P603" s="546"/>
      <c r="Q603" s="583">
        <v>1404</v>
      </c>
    </row>
    <row r="604" spans="1:17" ht="14.45" customHeight="1" x14ac:dyDescent="0.2">
      <c r="A604" s="540" t="s">
        <v>1427</v>
      </c>
      <c r="B604" s="541" t="s">
        <v>1192</v>
      </c>
      <c r="C604" s="541" t="s">
        <v>1193</v>
      </c>
      <c r="D604" s="541" t="s">
        <v>1308</v>
      </c>
      <c r="E604" s="541" t="s">
        <v>1309</v>
      </c>
      <c r="F604" s="582">
        <v>1</v>
      </c>
      <c r="G604" s="582">
        <v>190</v>
      </c>
      <c r="H604" s="582"/>
      <c r="I604" s="582">
        <v>190</v>
      </c>
      <c r="J604" s="582"/>
      <c r="K604" s="582"/>
      <c r="L604" s="582"/>
      <c r="M604" s="582"/>
      <c r="N604" s="582"/>
      <c r="O604" s="582"/>
      <c r="P604" s="546"/>
      <c r="Q604" s="583"/>
    </row>
    <row r="605" spans="1:17" ht="14.45" customHeight="1" x14ac:dyDescent="0.2">
      <c r="A605" s="540" t="s">
        <v>1427</v>
      </c>
      <c r="B605" s="541" t="s">
        <v>1192</v>
      </c>
      <c r="C605" s="541" t="s">
        <v>1193</v>
      </c>
      <c r="D605" s="541" t="s">
        <v>1310</v>
      </c>
      <c r="E605" s="541" t="s">
        <v>1311</v>
      </c>
      <c r="F605" s="582"/>
      <c r="G605" s="582"/>
      <c r="H605" s="582"/>
      <c r="I605" s="582"/>
      <c r="J605" s="582">
        <v>1</v>
      </c>
      <c r="K605" s="582">
        <v>808</v>
      </c>
      <c r="L605" s="582"/>
      <c r="M605" s="582">
        <v>808</v>
      </c>
      <c r="N605" s="582"/>
      <c r="O605" s="582"/>
      <c r="P605" s="546"/>
      <c r="Q605" s="583"/>
    </row>
    <row r="606" spans="1:17" ht="14.45" customHeight="1" x14ac:dyDescent="0.2">
      <c r="A606" s="540" t="s">
        <v>1427</v>
      </c>
      <c r="B606" s="541" t="s">
        <v>1192</v>
      </c>
      <c r="C606" s="541" t="s">
        <v>1193</v>
      </c>
      <c r="D606" s="541" t="s">
        <v>1314</v>
      </c>
      <c r="E606" s="541" t="s">
        <v>1315</v>
      </c>
      <c r="F606" s="582"/>
      <c r="G606" s="582"/>
      <c r="H606" s="582"/>
      <c r="I606" s="582"/>
      <c r="J606" s="582"/>
      <c r="K606" s="582"/>
      <c r="L606" s="582"/>
      <c r="M606" s="582"/>
      <c r="N606" s="582">
        <v>1</v>
      </c>
      <c r="O606" s="582">
        <v>266</v>
      </c>
      <c r="P606" s="546"/>
      <c r="Q606" s="583">
        <v>266</v>
      </c>
    </row>
    <row r="607" spans="1:17" ht="14.45" customHeight="1" x14ac:dyDescent="0.2">
      <c r="A607" s="540" t="s">
        <v>1427</v>
      </c>
      <c r="B607" s="541" t="s">
        <v>1192</v>
      </c>
      <c r="C607" s="541" t="s">
        <v>1193</v>
      </c>
      <c r="D607" s="541" t="s">
        <v>1320</v>
      </c>
      <c r="E607" s="541" t="s">
        <v>1321</v>
      </c>
      <c r="F607" s="582"/>
      <c r="G607" s="582"/>
      <c r="H607" s="582"/>
      <c r="I607" s="582"/>
      <c r="J607" s="582">
        <v>1</v>
      </c>
      <c r="K607" s="582">
        <v>248</v>
      </c>
      <c r="L607" s="582"/>
      <c r="M607" s="582">
        <v>248</v>
      </c>
      <c r="N607" s="582"/>
      <c r="O607" s="582"/>
      <c r="P607" s="546"/>
      <c r="Q607" s="583"/>
    </row>
    <row r="608" spans="1:17" ht="14.45" customHeight="1" x14ac:dyDescent="0.2">
      <c r="A608" s="540" t="s">
        <v>1427</v>
      </c>
      <c r="B608" s="541" t="s">
        <v>1192</v>
      </c>
      <c r="C608" s="541" t="s">
        <v>1193</v>
      </c>
      <c r="D608" s="541" t="s">
        <v>1322</v>
      </c>
      <c r="E608" s="541" t="s">
        <v>1323</v>
      </c>
      <c r="F608" s="582"/>
      <c r="G608" s="582"/>
      <c r="H608" s="582"/>
      <c r="I608" s="582"/>
      <c r="J608" s="582">
        <v>1</v>
      </c>
      <c r="K608" s="582">
        <v>422</v>
      </c>
      <c r="L608" s="582"/>
      <c r="M608" s="582">
        <v>422</v>
      </c>
      <c r="N608" s="582"/>
      <c r="O608" s="582"/>
      <c r="P608" s="546"/>
      <c r="Q608" s="583"/>
    </row>
    <row r="609" spans="1:17" ht="14.45" customHeight="1" x14ac:dyDescent="0.2">
      <c r="A609" s="540" t="s">
        <v>1427</v>
      </c>
      <c r="B609" s="541" t="s">
        <v>1338</v>
      </c>
      <c r="C609" s="541" t="s">
        <v>1193</v>
      </c>
      <c r="D609" s="541" t="s">
        <v>1349</v>
      </c>
      <c r="E609" s="541" t="s">
        <v>1350</v>
      </c>
      <c r="F609" s="582"/>
      <c r="G609" s="582"/>
      <c r="H609" s="582"/>
      <c r="I609" s="582"/>
      <c r="J609" s="582"/>
      <c r="K609" s="582"/>
      <c r="L609" s="582"/>
      <c r="M609" s="582"/>
      <c r="N609" s="582">
        <v>2</v>
      </c>
      <c r="O609" s="582">
        <v>742</v>
      </c>
      <c r="P609" s="546"/>
      <c r="Q609" s="583">
        <v>371</v>
      </c>
    </row>
    <row r="610" spans="1:17" ht="14.45" customHeight="1" x14ac:dyDescent="0.2">
      <c r="A610" s="540" t="s">
        <v>1427</v>
      </c>
      <c r="B610" s="541" t="s">
        <v>1338</v>
      </c>
      <c r="C610" s="541" t="s">
        <v>1193</v>
      </c>
      <c r="D610" s="541" t="s">
        <v>1355</v>
      </c>
      <c r="E610" s="541" t="s">
        <v>1356</v>
      </c>
      <c r="F610" s="582"/>
      <c r="G610" s="582"/>
      <c r="H610" s="582"/>
      <c r="I610" s="582"/>
      <c r="J610" s="582"/>
      <c r="K610" s="582"/>
      <c r="L610" s="582"/>
      <c r="M610" s="582"/>
      <c r="N610" s="582">
        <v>4</v>
      </c>
      <c r="O610" s="582">
        <v>4592</v>
      </c>
      <c r="P610" s="546"/>
      <c r="Q610" s="583">
        <v>1148</v>
      </c>
    </row>
    <row r="611" spans="1:17" ht="14.45" customHeight="1" x14ac:dyDescent="0.2">
      <c r="A611" s="540" t="s">
        <v>1427</v>
      </c>
      <c r="B611" s="541" t="s">
        <v>1338</v>
      </c>
      <c r="C611" s="541" t="s">
        <v>1193</v>
      </c>
      <c r="D611" s="541" t="s">
        <v>1363</v>
      </c>
      <c r="E611" s="541" t="s">
        <v>1364</v>
      </c>
      <c r="F611" s="582"/>
      <c r="G611" s="582"/>
      <c r="H611" s="582"/>
      <c r="I611" s="582"/>
      <c r="J611" s="582"/>
      <c r="K611" s="582"/>
      <c r="L611" s="582"/>
      <c r="M611" s="582"/>
      <c r="N611" s="582">
        <v>9</v>
      </c>
      <c r="O611" s="582">
        <v>14490</v>
      </c>
      <c r="P611" s="546"/>
      <c r="Q611" s="583">
        <v>1610</v>
      </c>
    </row>
    <row r="612" spans="1:17" ht="14.45" customHeight="1" x14ac:dyDescent="0.2">
      <c r="A612" s="540" t="s">
        <v>1427</v>
      </c>
      <c r="B612" s="541" t="s">
        <v>1338</v>
      </c>
      <c r="C612" s="541" t="s">
        <v>1193</v>
      </c>
      <c r="D612" s="541" t="s">
        <v>1365</v>
      </c>
      <c r="E612" s="541" t="s">
        <v>1366</v>
      </c>
      <c r="F612" s="582"/>
      <c r="G612" s="582"/>
      <c r="H612" s="582"/>
      <c r="I612" s="582"/>
      <c r="J612" s="582"/>
      <c r="K612" s="582"/>
      <c r="L612" s="582"/>
      <c r="M612" s="582"/>
      <c r="N612" s="582">
        <v>7</v>
      </c>
      <c r="O612" s="582">
        <v>11690</v>
      </c>
      <c r="P612" s="546"/>
      <c r="Q612" s="583">
        <v>1670</v>
      </c>
    </row>
    <row r="613" spans="1:17" ht="14.45" customHeight="1" x14ac:dyDescent="0.2">
      <c r="A613" s="540" t="s">
        <v>1427</v>
      </c>
      <c r="B613" s="541" t="s">
        <v>1338</v>
      </c>
      <c r="C613" s="541" t="s">
        <v>1193</v>
      </c>
      <c r="D613" s="541" t="s">
        <v>1367</v>
      </c>
      <c r="E613" s="541" t="s">
        <v>1368</v>
      </c>
      <c r="F613" s="582"/>
      <c r="G613" s="582"/>
      <c r="H613" s="582"/>
      <c r="I613" s="582"/>
      <c r="J613" s="582"/>
      <c r="K613" s="582"/>
      <c r="L613" s="582"/>
      <c r="M613" s="582"/>
      <c r="N613" s="582">
        <v>1</v>
      </c>
      <c r="O613" s="582">
        <v>3877</v>
      </c>
      <c r="P613" s="546"/>
      <c r="Q613" s="583">
        <v>3877</v>
      </c>
    </row>
    <row r="614" spans="1:17" ht="14.45" customHeight="1" x14ac:dyDescent="0.2">
      <c r="A614" s="540" t="s">
        <v>1427</v>
      </c>
      <c r="B614" s="541" t="s">
        <v>1338</v>
      </c>
      <c r="C614" s="541" t="s">
        <v>1193</v>
      </c>
      <c r="D614" s="541" t="s">
        <v>1369</v>
      </c>
      <c r="E614" s="541" t="s">
        <v>1370</v>
      </c>
      <c r="F614" s="582"/>
      <c r="G614" s="582"/>
      <c r="H614" s="582"/>
      <c r="I614" s="582"/>
      <c r="J614" s="582"/>
      <c r="K614" s="582"/>
      <c r="L614" s="582"/>
      <c r="M614" s="582"/>
      <c r="N614" s="582">
        <v>9</v>
      </c>
      <c r="O614" s="582">
        <v>14490</v>
      </c>
      <c r="P614" s="546"/>
      <c r="Q614" s="583">
        <v>1610</v>
      </c>
    </row>
    <row r="615" spans="1:17" ht="14.45" customHeight="1" x14ac:dyDescent="0.2">
      <c r="A615" s="540" t="s">
        <v>1427</v>
      </c>
      <c r="B615" s="541" t="s">
        <v>1338</v>
      </c>
      <c r="C615" s="541" t="s">
        <v>1193</v>
      </c>
      <c r="D615" s="541" t="s">
        <v>1375</v>
      </c>
      <c r="E615" s="541" t="s">
        <v>1376</v>
      </c>
      <c r="F615" s="582"/>
      <c r="G615" s="582"/>
      <c r="H615" s="582"/>
      <c r="I615" s="582"/>
      <c r="J615" s="582"/>
      <c r="K615" s="582"/>
      <c r="L615" s="582"/>
      <c r="M615" s="582"/>
      <c r="N615" s="582">
        <v>9</v>
      </c>
      <c r="O615" s="582">
        <v>9759.9800000000014</v>
      </c>
      <c r="P615" s="546"/>
      <c r="Q615" s="583">
        <v>1084.4422222222224</v>
      </c>
    </row>
    <row r="616" spans="1:17" ht="14.45" customHeight="1" x14ac:dyDescent="0.2">
      <c r="A616" s="540" t="s">
        <v>1428</v>
      </c>
      <c r="B616" s="541" t="s">
        <v>1192</v>
      </c>
      <c r="C616" s="541" t="s">
        <v>1193</v>
      </c>
      <c r="D616" s="541" t="s">
        <v>1212</v>
      </c>
      <c r="E616" s="541" t="s">
        <v>1213</v>
      </c>
      <c r="F616" s="582"/>
      <c r="G616" s="582"/>
      <c r="H616" s="582"/>
      <c r="I616" s="582"/>
      <c r="J616" s="582">
        <v>3</v>
      </c>
      <c r="K616" s="582">
        <v>504</v>
      </c>
      <c r="L616" s="582"/>
      <c r="M616" s="582">
        <v>168</v>
      </c>
      <c r="N616" s="582"/>
      <c r="O616" s="582"/>
      <c r="P616" s="546"/>
      <c r="Q616" s="583"/>
    </row>
    <row r="617" spans="1:17" ht="14.45" customHeight="1" x14ac:dyDescent="0.2">
      <c r="A617" s="540" t="s">
        <v>1428</v>
      </c>
      <c r="B617" s="541" t="s">
        <v>1192</v>
      </c>
      <c r="C617" s="541" t="s">
        <v>1193</v>
      </c>
      <c r="D617" s="541" t="s">
        <v>1268</v>
      </c>
      <c r="E617" s="541" t="s">
        <v>1269</v>
      </c>
      <c r="F617" s="582"/>
      <c r="G617" s="582"/>
      <c r="H617" s="582"/>
      <c r="I617" s="582"/>
      <c r="J617" s="582">
        <v>3</v>
      </c>
      <c r="K617" s="582">
        <v>513</v>
      </c>
      <c r="L617" s="582"/>
      <c r="M617" s="582">
        <v>171</v>
      </c>
      <c r="N617" s="582"/>
      <c r="O617" s="582"/>
      <c r="P617" s="546"/>
      <c r="Q617" s="583"/>
    </row>
    <row r="618" spans="1:17" ht="14.45" customHeight="1" x14ac:dyDescent="0.2">
      <c r="A618" s="540" t="s">
        <v>1428</v>
      </c>
      <c r="B618" s="541" t="s">
        <v>1192</v>
      </c>
      <c r="C618" s="541" t="s">
        <v>1193</v>
      </c>
      <c r="D618" s="541" t="s">
        <v>1276</v>
      </c>
      <c r="E618" s="541" t="s">
        <v>1277</v>
      </c>
      <c r="F618" s="582"/>
      <c r="G618" s="582"/>
      <c r="H618" s="582"/>
      <c r="I618" s="582"/>
      <c r="J618" s="582">
        <v>3</v>
      </c>
      <c r="K618" s="582">
        <v>522</v>
      </c>
      <c r="L618" s="582"/>
      <c r="M618" s="582">
        <v>174</v>
      </c>
      <c r="N618" s="582"/>
      <c r="O618" s="582"/>
      <c r="P618" s="546"/>
      <c r="Q618" s="583"/>
    </row>
    <row r="619" spans="1:17" ht="14.45" customHeight="1" x14ac:dyDescent="0.2">
      <c r="A619" s="540" t="s">
        <v>1429</v>
      </c>
      <c r="B619" s="541" t="s">
        <v>1192</v>
      </c>
      <c r="C619" s="541" t="s">
        <v>1193</v>
      </c>
      <c r="D619" s="541" t="s">
        <v>1196</v>
      </c>
      <c r="E619" s="541" t="s">
        <v>1197</v>
      </c>
      <c r="F619" s="582">
        <v>18</v>
      </c>
      <c r="G619" s="582">
        <v>26748</v>
      </c>
      <c r="H619" s="582"/>
      <c r="I619" s="582">
        <v>1486</v>
      </c>
      <c r="J619" s="582">
        <v>12</v>
      </c>
      <c r="K619" s="582">
        <v>17856</v>
      </c>
      <c r="L619" s="582"/>
      <c r="M619" s="582">
        <v>1488</v>
      </c>
      <c r="N619" s="582">
        <v>10</v>
      </c>
      <c r="O619" s="582">
        <v>14930</v>
      </c>
      <c r="P619" s="546"/>
      <c r="Q619" s="583">
        <v>1493</v>
      </c>
    </row>
    <row r="620" spans="1:17" ht="14.45" customHeight="1" x14ac:dyDescent="0.2">
      <c r="A620" s="540" t="s">
        <v>1429</v>
      </c>
      <c r="B620" s="541" t="s">
        <v>1192</v>
      </c>
      <c r="C620" s="541" t="s">
        <v>1193</v>
      </c>
      <c r="D620" s="541" t="s">
        <v>1212</v>
      </c>
      <c r="E620" s="541" t="s">
        <v>1213</v>
      </c>
      <c r="F620" s="582">
        <v>23</v>
      </c>
      <c r="G620" s="582">
        <v>3864</v>
      </c>
      <c r="H620" s="582"/>
      <c r="I620" s="582">
        <v>168</v>
      </c>
      <c r="J620" s="582">
        <v>29</v>
      </c>
      <c r="K620" s="582">
        <v>4872</v>
      </c>
      <c r="L620" s="582"/>
      <c r="M620" s="582">
        <v>168</v>
      </c>
      <c r="N620" s="582">
        <v>23</v>
      </c>
      <c r="O620" s="582">
        <v>3887</v>
      </c>
      <c r="P620" s="546"/>
      <c r="Q620" s="583">
        <v>169</v>
      </c>
    </row>
    <row r="621" spans="1:17" ht="14.45" customHeight="1" x14ac:dyDescent="0.2">
      <c r="A621" s="540" t="s">
        <v>1429</v>
      </c>
      <c r="B621" s="541" t="s">
        <v>1192</v>
      </c>
      <c r="C621" s="541" t="s">
        <v>1193</v>
      </c>
      <c r="D621" s="541" t="s">
        <v>1214</v>
      </c>
      <c r="E621" s="541" t="s">
        <v>1215</v>
      </c>
      <c r="F621" s="582">
        <v>24</v>
      </c>
      <c r="G621" s="582">
        <v>4200</v>
      </c>
      <c r="H621" s="582"/>
      <c r="I621" s="582">
        <v>175</v>
      </c>
      <c r="J621" s="582">
        <v>29</v>
      </c>
      <c r="K621" s="582">
        <v>5075</v>
      </c>
      <c r="L621" s="582"/>
      <c r="M621" s="582">
        <v>175</v>
      </c>
      <c r="N621" s="582">
        <v>23</v>
      </c>
      <c r="O621" s="582">
        <v>4048</v>
      </c>
      <c r="P621" s="546"/>
      <c r="Q621" s="583">
        <v>176</v>
      </c>
    </row>
    <row r="622" spans="1:17" ht="14.45" customHeight="1" x14ac:dyDescent="0.2">
      <c r="A622" s="540" t="s">
        <v>1429</v>
      </c>
      <c r="B622" s="541" t="s">
        <v>1192</v>
      </c>
      <c r="C622" s="541" t="s">
        <v>1193</v>
      </c>
      <c r="D622" s="541" t="s">
        <v>1216</v>
      </c>
      <c r="E622" s="541" t="s">
        <v>1217</v>
      </c>
      <c r="F622" s="582">
        <v>4</v>
      </c>
      <c r="G622" s="582">
        <v>1412</v>
      </c>
      <c r="H622" s="582"/>
      <c r="I622" s="582">
        <v>353</v>
      </c>
      <c r="J622" s="582">
        <v>2</v>
      </c>
      <c r="K622" s="582">
        <v>708</v>
      </c>
      <c r="L622" s="582"/>
      <c r="M622" s="582">
        <v>354</v>
      </c>
      <c r="N622" s="582">
        <v>2</v>
      </c>
      <c r="O622" s="582">
        <v>712</v>
      </c>
      <c r="P622" s="546"/>
      <c r="Q622" s="583">
        <v>356</v>
      </c>
    </row>
    <row r="623" spans="1:17" ht="14.45" customHeight="1" x14ac:dyDescent="0.2">
      <c r="A623" s="540" t="s">
        <v>1429</v>
      </c>
      <c r="B623" s="541" t="s">
        <v>1192</v>
      </c>
      <c r="C623" s="541" t="s">
        <v>1193</v>
      </c>
      <c r="D623" s="541" t="s">
        <v>1336</v>
      </c>
      <c r="E623" s="541" t="s">
        <v>1337</v>
      </c>
      <c r="F623" s="582">
        <v>2</v>
      </c>
      <c r="G623" s="582">
        <v>2078</v>
      </c>
      <c r="H623" s="582"/>
      <c r="I623" s="582">
        <v>1039</v>
      </c>
      <c r="J623" s="582"/>
      <c r="K623" s="582"/>
      <c r="L623" s="582"/>
      <c r="M623" s="582"/>
      <c r="N623" s="582"/>
      <c r="O623" s="582"/>
      <c r="P623" s="546"/>
      <c r="Q623" s="583"/>
    </row>
    <row r="624" spans="1:17" ht="14.45" customHeight="1" x14ac:dyDescent="0.2">
      <c r="A624" s="540" t="s">
        <v>1429</v>
      </c>
      <c r="B624" s="541" t="s">
        <v>1192</v>
      </c>
      <c r="C624" s="541" t="s">
        <v>1193</v>
      </c>
      <c r="D624" s="541" t="s">
        <v>1218</v>
      </c>
      <c r="E624" s="541" t="s">
        <v>1219</v>
      </c>
      <c r="F624" s="582">
        <v>3</v>
      </c>
      <c r="G624" s="582">
        <v>573</v>
      </c>
      <c r="H624" s="582"/>
      <c r="I624" s="582">
        <v>191</v>
      </c>
      <c r="J624" s="582">
        <v>2</v>
      </c>
      <c r="K624" s="582">
        <v>382</v>
      </c>
      <c r="L624" s="582"/>
      <c r="M624" s="582">
        <v>191</v>
      </c>
      <c r="N624" s="582">
        <v>1</v>
      </c>
      <c r="O624" s="582">
        <v>193</v>
      </c>
      <c r="P624" s="546"/>
      <c r="Q624" s="583">
        <v>193</v>
      </c>
    </row>
    <row r="625" spans="1:17" ht="14.45" customHeight="1" x14ac:dyDescent="0.2">
      <c r="A625" s="540" t="s">
        <v>1429</v>
      </c>
      <c r="B625" s="541" t="s">
        <v>1192</v>
      </c>
      <c r="C625" s="541" t="s">
        <v>1193</v>
      </c>
      <c r="D625" s="541" t="s">
        <v>1220</v>
      </c>
      <c r="E625" s="541" t="s">
        <v>1221</v>
      </c>
      <c r="F625" s="582">
        <v>5</v>
      </c>
      <c r="G625" s="582">
        <v>4115</v>
      </c>
      <c r="H625" s="582"/>
      <c r="I625" s="582">
        <v>823</v>
      </c>
      <c r="J625" s="582">
        <v>10</v>
      </c>
      <c r="K625" s="582">
        <v>8230</v>
      </c>
      <c r="L625" s="582"/>
      <c r="M625" s="582">
        <v>823</v>
      </c>
      <c r="N625" s="582">
        <v>2</v>
      </c>
      <c r="O625" s="582">
        <v>1650</v>
      </c>
      <c r="P625" s="546"/>
      <c r="Q625" s="583">
        <v>825</v>
      </c>
    </row>
    <row r="626" spans="1:17" ht="14.45" customHeight="1" x14ac:dyDescent="0.2">
      <c r="A626" s="540" t="s">
        <v>1429</v>
      </c>
      <c r="B626" s="541" t="s">
        <v>1192</v>
      </c>
      <c r="C626" s="541" t="s">
        <v>1193</v>
      </c>
      <c r="D626" s="541" t="s">
        <v>1224</v>
      </c>
      <c r="E626" s="541" t="s">
        <v>1225</v>
      </c>
      <c r="F626" s="582">
        <v>23</v>
      </c>
      <c r="G626" s="582">
        <v>12673</v>
      </c>
      <c r="H626" s="582"/>
      <c r="I626" s="582">
        <v>551</v>
      </c>
      <c r="J626" s="582">
        <v>28</v>
      </c>
      <c r="K626" s="582">
        <v>15456</v>
      </c>
      <c r="L626" s="582"/>
      <c r="M626" s="582">
        <v>552</v>
      </c>
      <c r="N626" s="582">
        <v>22</v>
      </c>
      <c r="O626" s="582">
        <v>12210</v>
      </c>
      <c r="P626" s="546"/>
      <c r="Q626" s="583">
        <v>555</v>
      </c>
    </row>
    <row r="627" spans="1:17" ht="14.45" customHeight="1" x14ac:dyDescent="0.2">
      <c r="A627" s="540" t="s">
        <v>1429</v>
      </c>
      <c r="B627" s="541" t="s">
        <v>1192</v>
      </c>
      <c r="C627" s="541" t="s">
        <v>1193</v>
      </c>
      <c r="D627" s="541" t="s">
        <v>1226</v>
      </c>
      <c r="E627" s="541" t="s">
        <v>1227</v>
      </c>
      <c r="F627" s="582">
        <v>23</v>
      </c>
      <c r="G627" s="582">
        <v>15088</v>
      </c>
      <c r="H627" s="582"/>
      <c r="I627" s="582">
        <v>656</v>
      </c>
      <c r="J627" s="582">
        <v>27</v>
      </c>
      <c r="K627" s="582">
        <v>17739</v>
      </c>
      <c r="L627" s="582"/>
      <c r="M627" s="582">
        <v>657</v>
      </c>
      <c r="N627" s="582">
        <v>19</v>
      </c>
      <c r="O627" s="582">
        <v>12540</v>
      </c>
      <c r="P627" s="546"/>
      <c r="Q627" s="583">
        <v>660</v>
      </c>
    </row>
    <row r="628" spans="1:17" ht="14.45" customHeight="1" x14ac:dyDescent="0.2">
      <c r="A628" s="540" t="s">
        <v>1429</v>
      </c>
      <c r="B628" s="541" t="s">
        <v>1192</v>
      </c>
      <c r="C628" s="541" t="s">
        <v>1193</v>
      </c>
      <c r="D628" s="541" t="s">
        <v>1228</v>
      </c>
      <c r="E628" s="541" t="s">
        <v>1229</v>
      </c>
      <c r="F628" s="582">
        <v>23</v>
      </c>
      <c r="G628" s="582">
        <v>15088</v>
      </c>
      <c r="H628" s="582"/>
      <c r="I628" s="582">
        <v>656</v>
      </c>
      <c r="J628" s="582">
        <v>27</v>
      </c>
      <c r="K628" s="582">
        <v>17739</v>
      </c>
      <c r="L628" s="582"/>
      <c r="M628" s="582">
        <v>657</v>
      </c>
      <c r="N628" s="582">
        <v>19</v>
      </c>
      <c r="O628" s="582">
        <v>12540</v>
      </c>
      <c r="P628" s="546"/>
      <c r="Q628" s="583">
        <v>660</v>
      </c>
    </row>
    <row r="629" spans="1:17" ht="14.45" customHeight="1" x14ac:dyDescent="0.2">
      <c r="A629" s="540" t="s">
        <v>1429</v>
      </c>
      <c r="B629" s="541" t="s">
        <v>1192</v>
      </c>
      <c r="C629" s="541" t="s">
        <v>1193</v>
      </c>
      <c r="D629" s="541" t="s">
        <v>1230</v>
      </c>
      <c r="E629" s="541" t="s">
        <v>1231</v>
      </c>
      <c r="F629" s="582">
        <v>6</v>
      </c>
      <c r="G629" s="582">
        <v>4074</v>
      </c>
      <c r="H629" s="582"/>
      <c r="I629" s="582">
        <v>679</v>
      </c>
      <c r="J629" s="582">
        <v>6</v>
      </c>
      <c r="K629" s="582">
        <v>4080</v>
      </c>
      <c r="L629" s="582"/>
      <c r="M629" s="582">
        <v>680</v>
      </c>
      <c r="N629" s="582">
        <v>4</v>
      </c>
      <c r="O629" s="582">
        <v>2732</v>
      </c>
      <c r="P629" s="546"/>
      <c r="Q629" s="583">
        <v>683</v>
      </c>
    </row>
    <row r="630" spans="1:17" ht="14.45" customHeight="1" x14ac:dyDescent="0.2">
      <c r="A630" s="540" t="s">
        <v>1429</v>
      </c>
      <c r="B630" s="541" t="s">
        <v>1192</v>
      </c>
      <c r="C630" s="541" t="s">
        <v>1193</v>
      </c>
      <c r="D630" s="541" t="s">
        <v>1232</v>
      </c>
      <c r="E630" s="541" t="s">
        <v>1233</v>
      </c>
      <c r="F630" s="582">
        <v>24</v>
      </c>
      <c r="G630" s="582">
        <v>12360</v>
      </c>
      <c r="H630" s="582"/>
      <c r="I630" s="582">
        <v>515</v>
      </c>
      <c r="J630" s="582">
        <v>28</v>
      </c>
      <c r="K630" s="582">
        <v>14448</v>
      </c>
      <c r="L630" s="582"/>
      <c r="M630" s="582">
        <v>516</v>
      </c>
      <c r="N630" s="582">
        <v>19</v>
      </c>
      <c r="O630" s="582">
        <v>9861</v>
      </c>
      <c r="P630" s="546"/>
      <c r="Q630" s="583">
        <v>519</v>
      </c>
    </row>
    <row r="631" spans="1:17" ht="14.45" customHeight="1" x14ac:dyDescent="0.2">
      <c r="A631" s="540" t="s">
        <v>1429</v>
      </c>
      <c r="B631" s="541" t="s">
        <v>1192</v>
      </c>
      <c r="C631" s="541" t="s">
        <v>1193</v>
      </c>
      <c r="D631" s="541" t="s">
        <v>1234</v>
      </c>
      <c r="E631" s="541" t="s">
        <v>1235</v>
      </c>
      <c r="F631" s="582">
        <v>24</v>
      </c>
      <c r="G631" s="582">
        <v>10200</v>
      </c>
      <c r="H631" s="582"/>
      <c r="I631" s="582">
        <v>425</v>
      </c>
      <c r="J631" s="582">
        <v>28</v>
      </c>
      <c r="K631" s="582">
        <v>11928</v>
      </c>
      <c r="L631" s="582"/>
      <c r="M631" s="582">
        <v>426</v>
      </c>
      <c r="N631" s="582">
        <v>19</v>
      </c>
      <c r="O631" s="582">
        <v>8151</v>
      </c>
      <c r="P631" s="546"/>
      <c r="Q631" s="583">
        <v>429</v>
      </c>
    </row>
    <row r="632" spans="1:17" ht="14.45" customHeight="1" x14ac:dyDescent="0.2">
      <c r="A632" s="540" t="s">
        <v>1429</v>
      </c>
      <c r="B632" s="541" t="s">
        <v>1192</v>
      </c>
      <c r="C632" s="541" t="s">
        <v>1193</v>
      </c>
      <c r="D632" s="541" t="s">
        <v>1236</v>
      </c>
      <c r="E632" s="541" t="s">
        <v>1237</v>
      </c>
      <c r="F632" s="582">
        <v>25</v>
      </c>
      <c r="G632" s="582">
        <v>8775</v>
      </c>
      <c r="H632" s="582"/>
      <c r="I632" s="582">
        <v>351</v>
      </c>
      <c r="J632" s="582">
        <v>29</v>
      </c>
      <c r="K632" s="582">
        <v>10237</v>
      </c>
      <c r="L632" s="582"/>
      <c r="M632" s="582">
        <v>353</v>
      </c>
      <c r="N632" s="582">
        <v>23</v>
      </c>
      <c r="O632" s="582">
        <v>8211</v>
      </c>
      <c r="P632" s="546"/>
      <c r="Q632" s="583">
        <v>357</v>
      </c>
    </row>
    <row r="633" spans="1:17" ht="14.45" customHeight="1" x14ac:dyDescent="0.2">
      <c r="A633" s="540" t="s">
        <v>1429</v>
      </c>
      <c r="B633" s="541" t="s">
        <v>1192</v>
      </c>
      <c r="C633" s="541" t="s">
        <v>1193</v>
      </c>
      <c r="D633" s="541" t="s">
        <v>1238</v>
      </c>
      <c r="E633" s="541" t="s">
        <v>1239</v>
      </c>
      <c r="F633" s="582">
        <v>1</v>
      </c>
      <c r="G633" s="582">
        <v>223</v>
      </c>
      <c r="H633" s="582"/>
      <c r="I633" s="582">
        <v>223</v>
      </c>
      <c r="J633" s="582"/>
      <c r="K633" s="582"/>
      <c r="L633" s="582"/>
      <c r="M633" s="582"/>
      <c r="N633" s="582"/>
      <c r="O633" s="582"/>
      <c r="P633" s="546"/>
      <c r="Q633" s="583"/>
    </row>
    <row r="634" spans="1:17" ht="14.45" customHeight="1" x14ac:dyDescent="0.2">
      <c r="A634" s="540" t="s">
        <v>1429</v>
      </c>
      <c r="B634" s="541" t="s">
        <v>1192</v>
      </c>
      <c r="C634" s="541" t="s">
        <v>1193</v>
      </c>
      <c r="D634" s="541" t="s">
        <v>1242</v>
      </c>
      <c r="E634" s="541" t="s">
        <v>1243</v>
      </c>
      <c r="F634" s="582">
        <v>2</v>
      </c>
      <c r="G634" s="582">
        <v>304</v>
      </c>
      <c r="H634" s="582"/>
      <c r="I634" s="582">
        <v>152</v>
      </c>
      <c r="J634" s="582"/>
      <c r="K634" s="582"/>
      <c r="L634" s="582"/>
      <c r="M634" s="582"/>
      <c r="N634" s="582">
        <v>4</v>
      </c>
      <c r="O634" s="582">
        <v>632</v>
      </c>
      <c r="P634" s="546"/>
      <c r="Q634" s="583">
        <v>158</v>
      </c>
    </row>
    <row r="635" spans="1:17" ht="14.45" customHeight="1" x14ac:dyDescent="0.2">
      <c r="A635" s="540" t="s">
        <v>1429</v>
      </c>
      <c r="B635" s="541" t="s">
        <v>1192</v>
      </c>
      <c r="C635" s="541" t="s">
        <v>1193</v>
      </c>
      <c r="D635" s="541" t="s">
        <v>1244</v>
      </c>
      <c r="E635" s="541" t="s">
        <v>1245</v>
      </c>
      <c r="F635" s="582">
        <v>4</v>
      </c>
      <c r="G635" s="582">
        <v>960</v>
      </c>
      <c r="H635" s="582"/>
      <c r="I635" s="582">
        <v>240</v>
      </c>
      <c r="J635" s="582">
        <v>2</v>
      </c>
      <c r="K635" s="582">
        <v>480</v>
      </c>
      <c r="L635" s="582"/>
      <c r="M635" s="582">
        <v>240</v>
      </c>
      <c r="N635" s="582">
        <v>1</v>
      </c>
      <c r="O635" s="582">
        <v>242</v>
      </c>
      <c r="P635" s="546"/>
      <c r="Q635" s="583">
        <v>242</v>
      </c>
    </row>
    <row r="636" spans="1:17" ht="14.45" customHeight="1" x14ac:dyDescent="0.2">
      <c r="A636" s="540" t="s">
        <v>1429</v>
      </c>
      <c r="B636" s="541" t="s">
        <v>1192</v>
      </c>
      <c r="C636" s="541" t="s">
        <v>1193</v>
      </c>
      <c r="D636" s="541" t="s">
        <v>1246</v>
      </c>
      <c r="E636" s="541" t="s">
        <v>1247</v>
      </c>
      <c r="F636" s="582">
        <v>24</v>
      </c>
      <c r="G636" s="582">
        <v>2664</v>
      </c>
      <c r="H636" s="582"/>
      <c r="I636" s="582">
        <v>111</v>
      </c>
      <c r="J636" s="582">
        <v>29</v>
      </c>
      <c r="K636" s="582">
        <v>3248</v>
      </c>
      <c r="L636" s="582"/>
      <c r="M636" s="582">
        <v>112</v>
      </c>
      <c r="N636" s="582">
        <v>22</v>
      </c>
      <c r="O636" s="582">
        <v>2464</v>
      </c>
      <c r="P636" s="546"/>
      <c r="Q636" s="583">
        <v>112</v>
      </c>
    </row>
    <row r="637" spans="1:17" ht="14.45" customHeight="1" x14ac:dyDescent="0.2">
      <c r="A637" s="540" t="s">
        <v>1429</v>
      </c>
      <c r="B637" s="541" t="s">
        <v>1192</v>
      </c>
      <c r="C637" s="541" t="s">
        <v>1193</v>
      </c>
      <c r="D637" s="541" t="s">
        <v>1248</v>
      </c>
      <c r="E637" s="541" t="s">
        <v>1249</v>
      </c>
      <c r="F637" s="582">
        <v>46</v>
      </c>
      <c r="G637" s="582">
        <v>14352</v>
      </c>
      <c r="H637" s="582"/>
      <c r="I637" s="582">
        <v>312</v>
      </c>
      <c r="J637" s="582">
        <v>54</v>
      </c>
      <c r="K637" s="582">
        <v>16902</v>
      </c>
      <c r="L637" s="582"/>
      <c r="M637" s="582">
        <v>313</v>
      </c>
      <c r="N637" s="582">
        <v>38</v>
      </c>
      <c r="O637" s="582">
        <v>11932</v>
      </c>
      <c r="P637" s="546"/>
      <c r="Q637" s="583">
        <v>314</v>
      </c>
    </row>
    <row r="638" spans="1:17" ht="14.45" customHeight="1" x14ac:dyDescent="0.2">
      <c r="A638" s="540" t="s">
        <v>1429</v>
      </c>
      <c r="B638" s="541" t="s">
        <v>1192</v>
      </c>
      <c r="C638" s="541" t="s">
        <v>1193</v>
      </c>
      <c r="D638" s="541" t="s">
        <v>1250</v>
      </c>
      <c r="E638" s="541" t="s">
        <v>1251</v>
      </c>
      <c r="F638" s="582">
        <v>1</v>
      </c>
      <c r="G638" s="582">
        <v>17</v>
      </c>
      <c r="H638" s="582"/>
      <c r="I638" s="582">
        <v>17</v>
      </c>
      <c r="J638" s="582"/>
      <c r="K638" s="582"/>
      <c r="L638" s="582"/>
      <c r="M638" s="582"/>
      <c r="N638" s="582">
        <v>2</v>
      </c>
      <c r="O638" s="582">
        <v>38</v>
      </c>
      <c r="P638" s="546"/>
      <c r="Q638" s="583">
        <v>19</v>
      </c>
    </row>
    <row r="639" spans="1:17" ht="14.45" customHeight="1" x14ac:dyDescent="0.2">
      <c r="A639" s="540" t="s">
        <v>1429</v>
      </c>
      <c r="B639" s="541" t="s">
        <v>1192</v>
      </c>
      <c r="C639" s="541" t="s">
        <v>1193</v>
      </c>
      <c r="D639" s="541" t="s">
        <v>1254</v>
      </c>
      <c r="E639" s="541" t="s">
        <v>1255</v>
      </c>
      <c r="F639" s="582">
        <v>8</v>
      </c>
      <c r="G639" s="582">
        <v>2808</v>
      </c>
      <c r="H639" s="582"/>
      <c r="I639" s="582">
        <v>351</v>
      </c>
      <c r="J639" s="582"/>
      <c r="K639" s="582"/>
      <c r="L639" s="582"/>
      <c r="M639" s="582"/>
      <c r="N639" s="582">
        <v>16</v>
      </c>
      <c r="O639" s="582">
        <v>5664</v>
      </c>
      <c r="P639" s="546"/>
      <c r="Q639" s="583">
        <v>354</v>
      </c>
    </row>
    <row r="640" spans="1:17" ht="14.45" customHeight="1" x14ac:dyDescent="0.2">
      <c r="A640" s="540" t="s">
        <v>1429</v>
      </c>
      <c r="B640" s="541" t="s">
        <v>1192</v>
      </c>
      <c r="C640" s="541" t="s">
        <v>1193</v>
      </c>
      <c r="D640" s="541" t="s">
        <v>1256</v>
      </c>
      <c r="E640" s="541" t="s">
        <v>1257</v>
      </c>
      <c r="F640" s="582"/>
      <c r="G640" s="582"/>
      <c r="H640" s="582"/>
      <c r="I640" s="582"/>
      <c r="J640" s="582"/>
      <c r="K640" s="582"/>
      <c r="L640" s="582"/>
      <c r="M640" s="582"/>
      <c r="N640" s="582">
        <v>1</v>
      </c>
      <c r="O640" s="582">
        <v>151</v>
      </c>
      <c r="P640" s="546"/>
      <c r="Q640" s="583">
        <v>151</v>
      </c>
    </row>
    <row r="641" spans="1:17" ht="14.45" customHeight="1" x14ac:dyDescent="0.2">
      <c r="A641" s="540" t="s">
        <v>1429</v>
      </c>
      <c r="B641" s="541" t="s">
        <v>1192</v>
      </c>
      <c r="C641" s="541" t="s">
        <v>1193</v>
      </c>
      <c r="D641" s="541" t="s">
        <v>1260</v>
      </c>
      <c r="E641" s="541" t="s">
        <v>1261</v>
      </c>
      <c r="F641" s="582">
        <v>4</v>
      </c>
      <c r="G641" s="582">
        <v>1184</v>
      </c>
      <c r="H641" s="582"/>
      <c r="I641" s="582">
        <v>296</v>
      </c>
      <c r="J641" s="582">
        <v>2</v>
      </c>
      <c r="K641" s="582">
        <v>594</v>
      </c>
      <c r="L641" s="582"/>
      <c r="M641" s="582">
        <v>297</v>
      </c>
      <c r="N641" s="582">
        <v>2</v>
      </c>
      <c r="O641" s="582">
        <v>596</v>
      </c>
      <c r="P641" s="546"/>
      <c r="Q641" s="583">
        <v>298</v>
      </c>
    </row>
    <row r="642" spans="1:17" ht="14.45" customHeight="1" x14ac:dyDescent="0.2">
      <c r="A642" s="540" t="s">
        <v>1429</v>
      </c>
      <c r="B642" s="541" t="s">
        <v>1192</v>
      </c>
      <c r="C642" s="541" t="s">
        <v>1193</v>
      </c>
      <c r="D642" s="541" t="s">
        <v>1262</v>
      </c>
      <c r="E642" s="541" t="s">
        <v>1263</v>
      </c>
      <c r="F642" s="582">
        <v>23</v>
      </c>
      <c r="G642" s="582">
        <v>4853</v>
      </c>
      <c r="H642" s="582"/>
      <c r="I642" s="582">
        <v>211</v>
      </c>
      <c r="J642" s="582">
        <v>28</v>
      </c>
      <c r="K642" s="582">
        <v>5964</v>
      </c>
      <c r="L642" s="582"/>
      <c r="M642" s="582">
        <v>213</v>
      </c>
      <c r="N642" s="582">
        <v>21</v>
      </c>
      <c r="O642" s="582">
        <v>4557</v>
      </c>
      <c r="P642" s="546"/>
      <c r="Q642" s="583">
        <v>217</v>
      </c>
    </row>
    <row r="643" spans="1:17" ht="14.45" customHeight="1" x14ac:dyDescent="0.2">
      <c r="A643" s="540" t="s">
        <v>1429</v>
      </c>
      <c r="B643" s="541" t="s">
        <v>1192</v>
      </c>
      <c r="C643" s="541" t="s">
        <v>1193</v>
      </c>
      <c r="D643" s="541" t="s">
        <v>1264</v>
      </c>
      <c r="E643" s="541" t="s">
        <v>1265</v>
      </c>
      <c r="F643" s="582">
        <v>24</v>
      </c>
      <c r="G643" s="582">
        <v>960</v>
      </c>
      <c r="H643" s="582"/>
      <c r="I643" s="582">
        <v>40</v>
      </c>
      <c r="J643" s="582">
        <v>29</v>
      </c>
      <c r="K643" s="582">
        <v>1160</v>
      </c>
      <c r="L643" s="582"/>
      <c r="M643" s="582">
        <v>40</v>
      </c>
      <c r="N643" s="582">
        <v>23</v>
      </c>
      <c r="O643" s="582">
        <v>966</v>
      </c>
      <c r="P643" s="546"/>
      <c r="Q643" s="583">
        <v>42</v>
      </c>
    </row>
    <row r="644" spans="1:17" ht="14.45" customHeight="1" x14ac:dyDescent="0.2">
      <c r="A644" s="540" t="s">
        <v>1429</v>
      </c>
      <c r="B644" s="541" t="s">
        <v>1192</v>
      </c>
      <c r="C644" s="541" t="s">
        <v>1193</v>
      </c>
      <c r="D644" s="541" t="s">
        <v>1268</v>
      </c>
      <c r="E644" s="541" t="s">
        <v>1269</v>
      </c>
      <c r="F644" s="582">
        <v>23</v>
      </c>
      <c r="G644" s="582">
        <v>3933</v>
      </c>
      <c r="H644" s="582"/>
      <c r="I644" s="582">
        <v>171</v>
      </c>
      <c r="J644" s="582">
        <v>29</v>
      </c>
      <c r="K644" s="582">
        <v>4959</v>
      </c>
      <c r="L644" s="582"/>
      <c r="M644" s="582">
        <v>171</v>
      </c>
      <c r="N644" s="582">
        <v>23</v>
      </c>
      <c r="O644" s="582">
        <v>3956</v>
      </c>
      <c r="P644" s="546"/>
      <c r="Q644" s="583">
        <v>172</v>
      </c>
    </row>
    <row r="645" spans="1:17" ht="14.45" customHeight="1" x14ac:dyDescent="0.2">
      <c r="A645" s="540" t="s">
        <v>1429</v>
      </c>
      <c r="B645" s="541" t="s">
        <v>1192</v>
      </c>
      <c r="C645" s="541" t="s">
        <v>1193</v>
      </c>
      <c r="D645" s="541" t="s">
        <v>1272</v>
      </c>
      <c r="E645" s="541" t="s">
        <v>1273</v>
      </c>
      <c r="F645" s="582">
        <v>23</v>
      </c>
      <c r="G645" s="582">
        <v>15916</v>
      </c>
      <c r="H645" s="582"/>
      <c r="I645" s="582">
        <v>692</v>
      </c>
      <c r="J645" s="582">
        <v>27</v>
      </c>
      <c r="K645" s="582">
        <v>18711</v>
      </c>
      <c r="L645" s="582"/>
      <c r="M645" s="582">
        <v>693</v>
      </c>
      <c r="N645" s="582">
        <v>19</v>
      </c>
      <c r="O645" s="582">
        <v>13224</v>
      </c>
      <c r="P645" s="546"/>
      <c r="Q645" s="583">
        <v>696</v>
      </c>
    </row>
    <row r="646" spans="1:17" ht="14.45" customHeight="1" x14ac:dyDescent="0.2">
      <c r="A646" s="540" t="s">
        <v>1429</v>
      </c>
      <c r="B646" s="541" t="s">
        <v>1192</v>
      </c>
      <c r="C646" s="541" t="s">
        <v>1193</v>
      </c>
      <c r="D646" s="541" t="s">
        <v>1274</v>
      </c>
      <c r="E646" s="541" t="s">
        <v>1275</v>
      </c>
      <c r="F646" s="582">
        <v>34</v>
      </c>
      <c r="G646" s="582">
        <v>11934</v>
      </c>
      <c r="H646" s="582"/>
      <c r="I646" s="582">
        <v>351</v>
      </c>
      <c r="J646" s="582">
        <v>33</v>
      </c>
      <c r="K646" s="582">
        <v>11583</v>
      </c>
      <c r="L646" s="582"/>
      <c r="M646" s="582">
        <v>351</v>
      </c>
      <c r="N646" s="582">
        <v>52</v>
      </c>
      <c r="O646" s="582">
        <v>18408</v>
      </c>
      <c r="P646" s="546"/>
      <c r="Q646" s="583">
        <v>354</v>
      </c>
    </row>
    <row r="647" spans="1:17" ht="14.45" customHeight="1" x14ac:dyDescent="0.2">
      <c r="A647" s="540" t="s">
        <v>1429</v>
      </c>
      <c r="B647" s="541" t="s">
        <v>1192</v>
      </c>
      <c r="C647" s="541" t="s">
        <v>1193</v>
      </c>
      <c r="D647" s="541" t="s">
        <v>1276</v>
      </c>
      <c r="E647" s="541" t="s">
        <v>1277</v>
      </c>
      <c r="F647" s="582">
        <v>23</v>
      </c>
      <c r="G647" s="582">
        <v>4002</v>
      </c>
      <c r="H647" s="582"/>
      <c r="I647" s="582">
        <v>174</v>
      </c>
      <c r="J647" s="582">
        <v>29</v>
      </c>
      <c r="K647" s="582">
        <v>5046</v>
      </c>
      <c r="L647" s="582"/>
      <c r="M647" s="582">
        <v>174</v>
      </c>
      <c r="N647" s="582">
        <v>23</v>
      </c>
      <c r="O647" s="582">
        <v>4025</v>
      </c>
      <c r="P647" s="546"/>
      <c r="Q647" s="583">
        <v>175</v>
      </c>
    </row>
    <row r="648" spans="1:17" ht="14.45" customHeight="1" x14ac:dyDescent="0.2">
      <c r="A648" s="540" t="s">
        <v>1429</v>
      </c>
      <c r="B648" s="541" t="s">
        <v>1192</v>
      </c>
      <c r="C648" s="541" t="s">
        <v>1193</v>
      </c>
      <c r="D648" s="541" t="s">
        <v>1278</v>
      </c>
      <c r="E648" s="541" t="s">
        <v>1279</v>
      </c>
      <c r="F648" s="582">
        <v>12</v>
      </c>
      <c r="G648" s="582">
        <v>4812</v>
      </c>
      <c r="H648" s="582"/>
      <c r="I648" s="582">
        <v>401</v>
      </c>
      <c r="J648" s="582"/>
      <c r="K648" s="582"/>
      <c r="L648" s="582"/>
      <c r="M648" s="582"/>
      <c r="N648" s="582">
        <v>6</v>
      </c>
      <c r="O648" s="582">
        <v>2418</v>
      </c>
      <c r="P648" s="546"/>
      <c r="Q648" s="583">
        <v>403</v>
      </c>
    </row>
    <row r="649" spans="1:17" ht="14.45" customHeight="1" x14ac:dyDescent="0.2">
      <c r="A649" s="540" t="s">
        <v>1429</v>
      </c>
      <c r="B649" s="541" t="s">
        <v>1192</v>
      </c>
      <c r="C649" s="541" t="s">
        <v>1193</v>
      </c>
      <c r="D649" s="541" t="s">
        <v>1280</v>
      </c>
      <c r="E649" s="541" t="s">
        <v>1281</v>
      </c>
      <c r="F649" s="582">
        <v>23</v>
      </c>
      <c r="G649" s="582">
        <v>15088</v>
      </c>
      <c r="H649" s="582"/>
      <c r="I649" s="582">
        <v>656</v>
      </c>
      <c r="J649" s="582">
        <v>27</v>
      </c>
      <c r="K649" s="582">
        <v>17739</v>
      </c>
      <c r="L649" s="582"/>
      <c r="M649" s="582">
        <v>657</v>
      </c>
      <c r="N649" s="582">
        <v>19</v>
      </c>
      <c r="O649" s="582">
        <v>12540</v>
      </c>
      <c r="P649" s="546"/>
      <c r="Q649" s="583">
        <v>660</v>
      </c>
    </row>
    <row r="650" spans="1:17" ht="14.45" customHeight="1" x14ac:dyDescent="0.2">
      <c r="A650" s="540" t="s">
        <v>1429</v>
      </c>
      <c r="B650" s="541" t="s">
        <v>1192</v>
      </c>
      <c r="C650" s="541" t="s">
        <v>1193</v>
      </c>
      <c r="D650" s="541" t="s">
        <v>1282</v>
      </c>
      <c r="E650" s="541" t="s">
        <v>1283</v>
      </c>
      <c r="F650" s="582">
        <v>23</v>
      </c>
      <c r="G650" s="582">
        <v>15088</v>
      </c>
      <c r="H650" s="582"/>
      <c r="I650" s="582">
        <v>656</v>
      </c>
      <c r="J650" s="582">
        <v>27</v>
      </c>
      <c r="K650" s="582">
        <v>17739</v>
      </c>
      <c r="L650" s="582"/>
      <c r="M650" s="582">
        <v>657</v>
      </c>
      <c r="N650" s="582">
        <v>19</v>
      </c>
      <c r="O650" s="582">
        <v>12540</v>
      </c>
      <c r="P650" s="546"/>
      <c r="Q650" s="583">
        <v>660</v>
      </c>
    </row>
    <row r="651" spans="1:17" ht="14.45" customHeight="1" x14ac:dyDescent="0.2">
      <c r="A651" s="540" t="s">
        <v>1429</v>
      </c>
      <c r="B651" s="541" t="s">
        <v>1192</v>
      </c>
      <c r="C651" s="541" t="s">
        <v>1193</v>
      </c>
      <c r="D651" s="541" t="s">
        <v>1284</v>
      </c>
      <c r="E651" s="541" t="s">
        <v>1285</v>
      </c>
      <c r="F651" s="582">
        <v>24</v>
      </c>
      <c r="G651" s="582">
        <v>16704</v>
      </c>
      <c r="H651" s="582"/>
      <c r="I651" s="582">
        <v>696</v>
      </c>
      <c r="J651" s="582">
        <v>28</v>
      </c>
      <c r="K651" s="582">
        <v>19516</v>
      </c>
      <c r="L651" s="582"/>
      <c r="M651" s="582">
        <v>697</v>
      </c>
      <c r="N651" s="582">
        <v>21</v>
      </c>
      <c r="O651" s="582">
        <v>14700</v>
      </c>
      <c r="P651" s="546"/>
      <c r="Q651" s="583">
        <v>700</v>
      </c>
    </row>
    <row r="652" spans="1:17" ht="14.45" customHeight="1" x14ac:dyDescent="0.2">
      <c r="A652" s="540" t="s">
        <v>1429</v>
      </c>
      <c r="B652" s="541" t="s">
        <v>1192</v>
      </c>
      <c r="C652" s="541" t="s">
        <v>1193</v>
      </c>
      <c r="D652" s="541" t="s">
        <v>1286</v>
      </c>
      <c r="E652" s="541" t="s">
        <v>1287</v>
      </c>
      <c r="F652" s="582">
        <v>6</v>
      </c>
      <c r="G652" s="582">
        <v>4074</v>
      </c>
      <c r="H652" s="582"/>
      <c r="I652" s="582">
        <v>679</v>
      </c>
      <c r="J652" s="582">
        <v>6</v>
      </c>
      <c r="K652" s="582">
        <v>4080</v>
      </c>
      <c r="L652" s="582"/>
      <c r="M652" s="582">
        <v>680</v>
      </c>
      <c r="N652" s="582">
        <v>4</v>
      </c>
      <c r="O652" s="582">
        <v>2732</v>
      </c>
      <c r="P652" s="546"/>
      <c r="Q652" s="583">
        <v>683</v>
      </c>
    </row>
    <row r="653" spans="1:17" ht="14.45" customHeight="1" x14ac:dyDescent="0.2">
      <c r="A653" s="540" t="s">
        <v>1429</v>
      </c>
      <c r="B653" s="541" t="s">
        <v>1192</v>
      </c>
      <c r="C653" s="541" t="s">
        <v>1193</v>
      </c>
      <c r="D653" s="541" t="s">
        <v>1288</v>
      </c>
      <c r="E653" s="541" t="s">
        <v>1289</v>
      </c>
      <c r="F653" s="582">
        <v>24</v>
      </c>
      <c r="G653" s="582">
        <v>11472</v>
      </c>
      <c r="H653" s="582"/>
      <c r="I653" s="582">
        <v>478</v>
      </c>
      <c r="J653" s="582">
        <v>29</v>
      </c>
      <c r="K653" s="582">
        <v>13891</v>
      </c>
      <c r="L653" s="582"/>
      <c r="M653" s="582">
        <v>479</v>
      </c>
      <c r="N653" s="582">
        <v>21</v>
      </c>
      <c r="O653" s="582">
        <v>10122</v>
      </c>
      <c r="P653" s="546"/>
      <c r="Q653" s="583">
        <v>482</v>
      </c>
    </row>
    <row r="654" spans="1:17" ht="14.45" customHeight="1" x14ac:dyDescent="0.2">
      <c r="A654" s="540" t="s">
        <v>1429</v>
      </c>
      <c r="B654" s="541" t="s">
        <v>1192</v>
      </c>
      <c r="C654" s="541" t="s">
        <v>1193</v>
      </c>
      <c r="D654" s="541" t="s">
        <v>1290</v>
      </c>
      <c r="E654" s="541" t="s">
        <v>1291</v>
      </c>
      <c r="F654" s="582">
        <v>24</v>
      </c>
      <c r="G654" s="582">
        <v>7032</v>
      </c>
      <c r="H654" s="582"/>
      <c r="I654" s="582">
        <v>293</v>
      </c>
      <c r="J654" s="582">
        <v>28</v>
      </c>
      <c r="K654" s="582">
        <v>8232</v>
      </c>
      <c r="L654" s="582"/>
      <c r="M654" s="582">
        <v>294</v>
      </c>
      <c r="N654" s="582">
        <v>19</v>
      </c>
      <c r="O654" s="582">
        <v>5643</v>
      </c>
      <c r="P654" s="546"/>
      <c r="Q654" s="583">
        <v>297</v>
      </c>
    </row>
    <row r="655" spans="1:17" ht="14.45" customHeight="1" x14ac:dyDescent="0.2">
      <c r="A655" s="540" t="s">
        <v>1429</v>
      </c>
      <c r="B655" s="541" t="s">
        <v>1192</v>
      </c>
      <c r="C655" s="541" t="s">
        <v>1193</v>
      </c>
      <c r="D655" s="541" t="s">
        <v>1294</v>
      </c>
      <c r="E655" s="541" t="s">
        <v>1295</v>
      </c>
      <c r="F655" s="582">
        <v>24</v>
      </c>
      <c r="G655" s="582">
        <v>4032</v>
      </c>
      <c r="H655" s="582"/>
      <c r="I655" s="582">
        <v>168</v>
      </c>
      <c r="J655" s="582">
        <v>29</v>
      </c>
      <c r="K655" s="582">
        <v>4872</v>
      </c>
      <c r="L655" s="582"/>
      <c r="M655" s="582">
        <v>168</v>
      </c>
      <c r="N655" s="582">
        <v>23</v>
      </c>
      <c r="O655" s="582">
        <v>3887</v>
      </c>
      <c r="P655" s="546"/>
      <c r="Q655" s="583">
        <v>169</v>
      </c>
    </row>
    <row r="656" spans="1:17" ht="14.45" customHeight="1" x14ac:dyDescent="0.2">
      <c r="A656" s="540" t="s">
        <v>1429</v>
      </c>
      <c r="B656" s="541" t="s">
        <v>1192</v>
      </c>
      <c r="C656" s="541" t="s">
        <v>1193</v>
      </c>
      <c r="D656" s="541" t="s">
        <v>1298</v>
      </c>
      <c r="E656" s="541" t="s">
        <v>1299</v>
      </c>
      <c r="F656" s="582">
        <v>2</v>
      </c>
      <c r="G656" s="582">
        <v>1148</v>
      </c>
      <c r="H656" s="582"/>
      <c r="I656" s="582">
        <v>574</v>
      </c>
      <c r="J656" s="582"/>
      <c r="K656" s="582"/>
      <c r="L656" s="582"/>
      <c r="M656" s="582"/>
      <c r="N656" s="582">
        <v>1</v>
      </c>
      <c r="O656" s="582">
        <v>576</v>
      </c>
      <c r="P656" s="546"/>
      <c r="Q656" s="583">
        <v>576</v>
      </c>
    </row>
    <row r="657" spans="1:17" ht="14.45" customHeight="1" x14ac:dyDescent="0.2">
      <c r="A657" s="540" t="s">
        <v>1429</v>
      </c>
      <c r="B657" s="541" t="s">
        <v>1192</v>
      </c>
      <c r="C657" s="541" t="s">
        <v>1193</v>
      </c>
      <c r="D657" s="541" t="s">
        <v>1300</v>
      </c>
      <c r="E657" s="541" t="s">
        <v>1301</v>
      </c>
      <c r="F657" s="582">
        <v>3</v>
      </c>
      <c r="G657" s="582">
        <v>564</v>
      </c>
      <c r="H657" s="582"/>
      <c r="I657" s="582">
        <v>188</v>
      </c>
      <c r="J657" s="582">
        <v>2</v>
      </c>
      <c r="K657" s="582">
        <v>376</v>
      </c>
      <c r="L657" s="582"/>
      <c r="M657" s="582">
        <v>188</v>
      </c>
      <c r="N657" s="582">
        <v>1</v>
      </c>
      <c r="O657" s="582">
        <v>190</v>
      </c>
      <c r="P657" s="546"/>
      <c r="Q657" s="583">
        <v>190</v>
      </c>
    </row>
    <row r="658" spans="1:17" ht="14.45" customHeight="1" x14ac:dyDescent="0.2">
      <c r="A658" s="540" t="s">
        <v>1429</v>
      </c>
      <c r="B658" s="541" t="s">
        <v>1192</v>
      </c>
      <c r="C658" s="541" t="s">
        <v>1193</v>
      </c>
      <c r="D658" s="541" t="s">
        <v>1302</v>
      </c>
      <c r="E658" s="541" t="s">
        <v>1303</v>
      </c>
      <c r="F658" s="582">
        <v>13</v>
      </c>
      <c r="G658" s="582">
        <v>7488</v>
      </c>
      <c r="H658" s="582"/>
      <c r="I658" s="582">
        <v>576</v>
      </c>
      <c r="J658" s="582">
        <v>48</v>
      </c>
      <c r="K658" s="582">
        <v>27648</v>
      </c>
      <c r="L658" s="582"/>
      <c r="M658" s="582">
        <v>576</v>
      </c>
      <c r="N658" s="582">
        <v>6</v>
      </c>
      <c r="O658" s="582">
        <v>3468</v>
      </c>
      <c r="P658" s="546"/>
      <c r="Q658" s="583">
        <v>578</v>
      </c>
    </row>
    <row r="659" spans="1:17" ht="14.45" customHeight="1" x14ac:dyDescent="0.2">
      <c r="A659" s="540" t="s">
        <v>1429</v>
      </c>
      <c r="B659" s="541" t="s">
        <v>1192</v>
      </c>
      <c r="C659" s="541" t="s">
        <v>1193</v>
      </c>
      <c r="D659" s="541" t="s">
        <v>1304</v>
      </c>
      <c r="E659" s="541" t="s">
        <v>1305</v>
      </c>
      <c r="F659" s="582">
        <v>23</v>
      </c>
      <c r="G659" s="582">
        <v>32200</v>
      </c>
      <c r="H659" s="582"/>
      <c r="I659" s="582">
        <v>1400</v>
      </c>
      <c r="J659" s="582">
        <v>27</v>
      </c>
      <c r="K659" s="582">
        <v>37827</v>
      </c>
      <c r="L659" s="582"/>
      <c r="M659" s="582">
        <v>1401</v>
      </c>
      <c r="N659" s="582">
        <v>19</v>
      </c>
      <c r="O659" s="582">
        <v>26676</v>
      </c>
      <c r="P659" s="546"/>
      <c r="Q659" s="583">
        <v>1404</v>
      </c>
    </row>
    <row r="660" spans="1:17" ht="14.45" customHeight="1" x14ac:dyDescent="0.2">
      <c r="A660" s="540" t="s">
        <v>1429</v>
      </c>
      <c r="B660" s="541" t="s">
        <v>1192</v>
      </c>
      <c r="C660" s="541" t="s">
        <v>1193</v>
      </c>
      <c r="D660" s="541" t="s">
        <v>1308</v>
      </c>
      <c r="E660" s="541" t="s">
        <v>1309</v>
      </c>
      <c r="F660" s="582"/>
      <c r="G660" s="582"/>
      <c r="H660" s="582"/>
      <c r="I660" s="582"/>
      <c r="J660" s="582">
        <v>1</v>
      </c>
      <c r="K660" s="582">
        <v>190</v>
      </c>
      <c r="L660" s="582"/>
      <c r="M660" s="582">
        <v>190</v>
      </c>
      <c r="N660" s="582"/>
      <c r="O660" s="582"/>
      <c r="P660" s="546"/>
      <c r="Q660" s="583"/>
    </row>
    <row r="661" spans="1:17" ht="14.45" customHeight="1" x14ac:dyDescent="0.2">
      <c r="A661" s="540" t="s">
        <v>1429</v>
      </c>
      <c r="B661" s="541" t="s">
        <v>1192</v>
      </c>
      <c r="C661" s="541" t="s">
        <v>1193</v>
      </c>
      <c r="D661" s="541" t="s">
        <v>1332</v>
      </c>
      <c r="E661" s="541" t="s">
        <v>1333</v>
      </c>
      <c r="F661" s="582"/>
      <c r="G661" s="582"/>
      <c r="H661" s="582"/>
      <c r="I661" s="582"/>
      <c r="J661" s="582"/>
      <c r="K661" s="582"/>
      <c r="L661" s="582"/>
      <c r="M661" s="582"/>
      <c r="N661" s="582">
        <v>3</v>
      </c>
      <c r="O661" s="582">
        <v>2100</v>
      </c>
      <c r="P661" s="546"/>
      <c r="Q661" s="583">
        <v>700</v>
      </c>
    </row>
    <row r="662" spans="1:17" ht="14.45" customHeight="1" x14ac:dyDescent="0.2">
      <c r="A662" s="540" t="s">
        <v>1430</v>
      </c>
      <c r="B662" s="541" t="s">
        <v>1192</v>
      </c>
      <c r="C662" s="541" t="s">
        <v>1193</v>
      </c>
      <c r="D662" s="541" t="s">
        <v>1212</v>
      </c>
      <c r="E662" s="541" t="s">
        <v>1213</v>
      </c>
      <c r="F662" s="582"/>
      <c r="G662" s="582"/>
      <c r="H662" s="582"/>
      <c r="I662" s="582"/>
      <c r="J662" s="582"/>
      <c r="K662" s="582"/>
      <c r="L662" s="582"/>
      <c r="M662" s="582"/>
      <c r="N662" s="582">
        <v>1</v>
      </c>
      <c r="O662" s="582">
        <v>169</v>
      </c>
      <c r="P662" s="546"/>
      <c r="Q662" s="583">
        <v>169</v>
      </c>
    </row>
    <row r="663" spans="1:17" ht="14.45" customHeight="1" x14ac:dyDescent="0.2">
      <c r="A663" s="540" t="s">
        <v>1430</v>
      </c>
      <c r="B663" s="541" t="s">
        <v>1192</v>
      </c>
      <c r="C663" s="541" t="s">
        <v>1193</v>
      </c>
      <c r="D663" s="541" t="s">
        <v>1266</v>
      </c>
      <c r="E663" s="541" t="s">
        <v>1267</v>
      </c>
      <c r="F663" s="582">
        <v>1</v>
      </c>
      <c r="G663" s="582">
        <v>5030</v>
      </c>
      <c r="H663" s="582"/>
      <c r="I663" s="582">
        <v>5030</v>
      </c>
      <c r="J663" s="582"/>
      <c r="K663" s="582"/>
      <c r="L663" s="582"/>
      <c r="M663" s="582"/>
      <c r="N663" s="582"/>
      <c r="O663" s="582"/>
      <c r="P663" s="546"/>
      <c r="Q663" s="583"/>
    </row>
    <row r="664" spans="1:17" ht="14.45" customHeight="1" x14ac:dyDescent="0.2">
      <c r="A664" s="540" t="s">
        <v>1430</v>
      </c>
      <c r="B664" s="541" t="s">
        <v>1192</v>
      </c>
      <c r="C664" s="541" t="s">
        <v>1193</v>
      </c>
      <c r="D664" s="541" t="s">
        <v>1268</v>
      </c>
      <c r="E664" s="541" t="s">
        <v>1269</v>
      </c>
      <c r="F664" s="582"/>
      <c r="G664" s="582"/>
      <c r="H664" s="582"/>
      <c r="I664" s="582"/>
      <c r="J664" s="582"/>
      <c r="K664" s="582"/>
      <c r="L664" s="582"/>
      <c r="M664" s="582"/>
      <c r="N664" s="582">
        <v>1</v>
      </c>
      <c r="O664" s="582">
        <v>172</v>
      </c>
      <c r="P664" s="546"/>
      <c r="Q664" s="583">
        <v>172</v>
      </c>
    </row>
    <row r="665" spans="1:17" ht="14.45" customHeight="1" x14ac:dyDescent="0.2">
      <c r="A665" s="540" t="s">
        <v>1430</v>
      </c>
      <c r="B665" s="541" t="s">
        <v>1192</v>
      </c>
      <c r="C665" s="541" t="s">
        <v>1193</v>
      </c>
      <c r="D665" s="541" t="s">
        <v>1274</v>
      </c>
      <c r="E665" s="541" t="s">
        <v>1275</v>
      </c>
      <c r="F665" s="582"/>
      <c r="G665" s="582"/>
      <c r="H665" s="582"/>
      <c r="I665" s="582"/>
      <c r="J665" s="582"/>
      <c r="K665" s="582"/>
      <c r="L665" s="582"/>
      <c r="M665" s="582"/>
      <c r="N665" s="582">
        <v>1</v>
      </c>
      <c r="O665" s="582">
        <v>354</v>
      </c>
      <c r="P665" s="546"/>
      <c r="Q665" s="583">
        <v>354</v>
      </c>
    </row>
    <row r="666" spans="1:17" ht="14.45" customHeight="1" x14ac:dyDescent="0.2">
      <c r="A666" s="540" t="s">
        <v>1430</v>
      </c>
      <c r="B666" s="541" t="s">
        <v>1192</v>
      </c>
      <c r="C666" s="541" t="s">
        <v>1193</v>
      </c>
      <c r="D666" s="541" t="s">
        <v>1276</v>
      </c>
      <c r="E666" s="541" t="s">
        <v>1277</v>
      </c>
      <c r="F666" s="582"/>
      <c r="G666" s="582"/>
      <c r="H666" s="582"/>
      <c r="I666" s="582"/>
      <c r="J666" s="582"/>
      <c r="K666" s="582"/>
      <c r="L666" s="582"/>
      <c r="M666" s="582"/>
      <c r="N666" s="582">
        <v>1</v>
      </c>
      <c r="O666" s="582">
        <v>175</v>
      </c>
      <c r="P666" s="546"/>
      <c r="Q666" s="583">
        <v>175</v>
      </c>
    </row>
    <row r="667" spans="1:17" ht="14.45" customHeight="1" x14ac:dyDescent="0.2">
      <c r="A667" s="540" t="s">
        <v>1430</v>
      </c>
      <c r="B667" s="541" t="s">
        <v>1192</v>
      </c>
      <c r="C667" s="541" t="s">
        <v>1193</v>
      </c>
      <c r="D667" s="541" t="s">
        <v>1278</v>
      </c>
      <c r="E667" s="541" t="s">
        <v>1279</v>
      </c>
      <c r="F667" s="582"/>
      <c r="G667" s="582"/>
      <c r="H667" s="582"/>
      <c r="I667" s="582"/>
      <c r="J667" s="582"/>
      <c r="K667" s="582"/>
      <c r="L667" s="582"/>
      <c r="M667" s="582"/>
      <c r="N667" s="582">
        <v>6</v>
      </c>
      <c r="O667" s="582">
        <v>2418</v>
      </c>
      <c r="P667" s="546"/>
      <c r="Q667" s="583">
        <v>403</v>
      </c>
    </row>
    <row r="668" spans="1:17" ht="14.45" customHeight="1" x14ac:dyDescent="0.2">
      <c r="A668" s="540" t="s">
        <v>1430</v>
      </c>
      <c r="B668" s="541" t="s">
        <v>1192</v>
      </c>
      <c r="C668" s="541" t="s">
        <v>1193</v>
      </c>
      <c r="D668" s="541" t="s">
        <v>1298</v>
      </c>
      <c r="E668" s="541" t="s">
        <v>1299</v>
      </c>
      <c r="F668" s="582"/>
      <c r="G668" s="582"/>
      <c r="H668" s="582"/>
      <c r="I668" s="582"/>
      <c r="J668" s="582"/>
      <c r="K668" s="582"/>
      <c r="L668" s="582"/>
      <c r="M668" s="582"/>
      <c r="N668" s="582">
        <v>1</v>
      </c>
      <c r="O668" s="582">
        <v>576</v>
      </c>
      <c r="P668" s="546"/>
      <c r="Q668" s="583">
        <v>576</v>
      </c>
    </row>
    <row r="669" spans="1:17" ht="14.45" customHeight="1" x14ac:dyDescent="0.2">
      <c r="A669" s="540" t="s">
        <v>1430</v>
      </c>
      <c r="B669" s="541" t="s">
        <v>1192</v>
      </c>
      <c r="C669" s="541" t="s">
        <v>1193</v>
      </c>
      <c r="D669" s="541" t="s">
        <v>1306</v>
      </c>
      <c r="E669" s="541" t="s">
        <v>1307</v>
      </c>
      <c r="F669" s="582">
        <v>1</v>
      </c>
      <c r="G669" s="582">
        <v>1023</v>
      </c>
      <c r="H669" s="582"/>
      <c r="I669" s="582">
        <v>1023</v>
      </c>
      <c r="J669" s="582"/>
      <c r="K669" s="582"/>
      <c r="L669" s="582"/>
      <c r="M669" s="582"/>
      <c r="N669" s="582"/>
      <c r="O669" s="582"/>
      <c r="P669" s="546"/>
      <c r="Q669" s="583"/>
    </row>
    <row r="670" spans="1:17" ht="14.45" customHeight="1" x14ac:dyDescent="0.2">
      <c r="A670" s="540" t="s">
        <v>1430</v>
      </c>
      <c r="B670" s="541" t="s">
        <v>1338</v>
      </c>
      <c r="C670" s="541" t="s">
        <v>1193</v>
      </c>
      <c r="D670" s="541" t="s">
        <v>1349</v>
      </c>
      <c r="E670" s="541" t="s">
        <v>1350</v>
      </c>
      <c r="F670" s="582"/>
      <c r="G670" s="582"/>
      <c r="H670" s="582"/>
      <c r="I670" s="582"/>
      <c r="J670" s="582"/>
      <c r="K670" s="582"/>
      <c r="L670" s="582"/>
      <c r="M670" s="582"/>
      <c r="N670" s="582">
        <v>4</v>
      </c>
      <c r="O670" s="582">
        <v>1484</v>
      </c>
      <c r="P670" s="546"/>
      <c r="Q670" s="583">
        <v>371</v>
      </c>
    </row>
    <row r="671" spans="1:17" ht="14.45" customHeight="1" x14ac:dyDescent="0.2">
      <c r="A671" s="540" t="s">
        <v>1430</v>
      </c>
      <c r="B671" s="541" t="s">
        <v>1338</v>
      </c>
      <c r="C671" s="541" t="s">
        <v>1193</v>
      </c>
      <c r="D671" s="541" t="s">
        <v>1355</v>
      </c>
      <c r="E671" s="541" t="s">
        <v>1356</v>
      </c>
      <c r="F671" s="582"/>
      <c r="G671" s="582"/>
      <c r="H671" s="582"/>
      <c r="I671" s="582"/>
      <c r="J671" s="582"/>
      <c r="K671" s="582"/>
      <c r="L671" s="582"/>
      <c r="M671" s="582"/>
      <c r="N671" s="582">
        <v>2</v>
      </c>
      <c r="O671" s="582">
        <v>2296</v>
      </c>
      <c r="P671" s="546"/>
      <c r="Q671" s="583">
        <v>1148</v>
      </c>
    </row>
    <row r="672" spans="1:17" ht="14.45" customHeight="1" x14ac:dyDescent="0.2">
      <c r="A672" s="540" t="s">
        <v>1430</v>
      </c>
      <c r="B672" s="541" t="s">
        <v>1338</v>
      </c>
      <c r="C672" s="541" t="s">
        <v>1193</v>
      </c>
      <c r="D672" s="541" t="s">
        <v>1365</v>
      </c>
      <c r="E672" s="541" t="s">
        <v>1366</v>
      </c>
      <c r="F672" s="582"/>
      <c r="G672" s="582"/>
      <c r="H672" s="582"/>
      <c r="I672" s="582"/>
      <c r="J672" s="582"/>
      <c r="K672" s="582"/>
      <c r="L672" s="582"/>
      <c r="M672" s="582"/>
      <c r="N672" s="582">
        <v>13</v>
      </c>
      <c r="O672" s="582">
        <v>21710</v>
      </c>
      <c r="P672" s="546"/>
      <c r="Q672" s="583">
        <v>1670</v>
      </c>
    </row>
    <row r="673" spans="1:17" ht="14.45" customHeight="1" x14ac:dyDescent="0.2">
      <c r="A673" s="540" t="s">
        <v>1431</v>
      </c>
      <c r="B673" s="541" t="s">
        <v>1192</v>
      </c>
      <c r="C673" s="541" t="s">
        <v>1193</v>
      </c>
      <c r="D673" s="541" t="s">
        <v>1230</v>
      </c>
      <c r="E673" s="541" t="s">
        <v>1231</v>
      </c>
      <c r="F673" s="582"/>
      <c r="G673" s="582"/>
      <c r="H673" s="582"/>
      <c r="I673" s="582"/>
      <c r="J673" s="582"/>
      <c r="K673" s="582"/>
      <c r="L673" s="582"/>
      <c r="M673" s="582"/>
      <c r="N673" s="582">
        <v>1</v>
      </c>
      <c r="O673" s="582">
        <v>683</v>
      </c>
      <c r="P673" s="546"/>
      <c r="Q673" s="583">
        <v>683</v>
      </c>
    </row>
    <row r="674" spans="1:17" ht="14.45" customHeight="1" x14ac:dyDescent="0.2">
      <c r="A674" s="540" t="s">
        <v>1431</v>
      </c>
      <c r="B674" s="541" t="s">
        <v>1192</v>
      </c>
      <c r="C674" s="541" t="s">
        <v>1193</v>
      </c>
      <c r="D674" s="541" t="s">
        <v>1250</v>
      </c>
      <c r="E674" s="541" t="s">
        <v>1251</v>
      </c>
      <c r="F674" s="582"/>
      <c r="G674" s="582"/>
      <c r="H674" s="582"/>
      <c r="I674" s="582"/>
      <c r="J674" s="582"/>
      <c r="K674" s="582"/>
      <c r="L674" s="582"/>
      <c r="M674" s="582"/>
      <c r="N674" s="582">
        <v>1</v>
      </c>
      <c r="O674" s="582">
        <v>19</v>
      </c>
      <c r="P674" s="546"/>
      <c r="Q674" s="583">
        <v>19</v>
      </c>
    </row>
    <row r="675" spans="1:17" ht="14.45" customHeight="1" x14ac:dyDescent="0.2">
      <c r="A675" s="540" t="s">
        <v>1431</v>
      </c>
      <c r="B675" s="541" t="s">
        <v>1192</v>
      </c>
      <c r="C675" s="541" t="s">
        <v>1193</v>
      </c>
      <c r="D675" s="541" t="s">
        <v>1262</v>
      </c>
      <c r="E675" s="541" t="s">
        <v>1263</v>
      </c>
      <c r="F675" s="582"/>
      <c r="G675" s="582"/>
      <c r="H675" s="582"/>
      <c r="I675" s="582"/>
      <c r="J675" s="582"/>
      <c r="K675" s="582"/>
      <c r="L675" s="582"/>
      <c r="M675" s="582"/>
      <c r="N675" s="582">
        <v>1</v>
      </c>
      <c r="O675" s="582">
        <v>217</v>
      </c>
      <c r="P675" s="546"/>
      <c r="Q675" s="583">
        <v>217</v>
      </c>
    </row>
    <row r="676" spans="1:17" ht="14.45" customHeight="1" x14ac:dyDescent="0.2">
      <c r="A676" s="540" t="s">
        <v>1431</v>
      </c>
      <c r="B676" s="541" t="s">
        <v>1192</v>
      </c>
      <c r="C676" s="541" t="s">
        <v>1193</v>
      </c>
      <c r="D676" s="541" t="s">
        <v>1286</v>
      </c>
      <c r="E676" s="541" t="s">
        <v>1287</v>
      </c>
      <c r="F676" s="582"/>
      <c r="G676" s="582"/>
      <c r="H676" s="582"/>
      <c r="I676" s="582"/>
      <c r="J676" s="582"/>
      <c r="K676" s="582"/>
      <c r="L676" s="582"/>
      <c r="M676" s="582"/>
      <c r="N676" s="582">
        <v>1</v>
      </c>
      <c r="O676" s="582">
        <v>683</v>
      </c>
      <c r="P676" s="546"/>
      <c r="Q676" s="583">
        <v>683</v>
      </c>
    </row>
    <row r="677" spans="1:17" ht="14.45" customHeight="1" x14ac:dyDescent="0.2">
      <c r="A677" s="540" t="s">
        <v>1432</v>
      </c>
      <c r="B677" s="541" t="s">
        <v>1192</v>
      </c>
      <c r="C677" s="541" t="s">
        <v>1193</v>
      </c>
      <c r="D677" s="541" t="s">
        <v>1212</v>
      </c>
      <c r="E677" s="541" t="s">
        <v>1213</v>
      </c>
      <c r="F677" s="582"/>
      <c r="G677" s="582"/>
      <c r="H677" s="582"/>
      <c r="I677" s="582"/>
      <c r="J677" s="582"/>
      <c r="K677" s="582"/>
      <c r="L677" s="582"/>
      <c r="M677" s="582"/>
      <c r="N677" s="582">
        <v>2</v>
      </c>
      <c r="O677" s="582">
        <v>338</v>
      </c>
      <c r="P677" s="546"/>
      <c r="Q677" s="583">
        <v>169</v>
      </c>
    </row>
    <row r="678" spans="1:17" ht="14.45" customHeight="1" x14ac:dyDescent="0.2">
      <c r="A678" s="540" t="s">
        <v>1432</v>
      </c>
      <c r="B678" s="541" t="s">
        <v>1192</v>
      </c>
      <c r="C678" s="541" t="s">
        <v>1193</v>
      </c>
      <c r="D678" s="541" t="s">
        <v>1214</v>
      </c>
      <c r="E678" s="541" t="s">
        <v>1215</v>
      </c>
      <c r="F678" s="582"/>
      <c r="G678" s="582"/>
      <c r="H678" s="582"/>
      <c r="I678" s="582"/>
      <c r="J678" s="582"/>
      <c r="K678" s="582"/>
      <c r="L678" s="582"/>
      <c r="M678" s="582"/>
      <c r="N678" s="582">
        <v>1</v>
      </c>
      <c r="O678" s="582">
        <v>176</v>
      </c>
      <c r="P678" s="546"/>
      <c r="Q678" s="583">
        <v>176</v>
      </c>
    </row>
    <row r="679" spans="1:17" ht="14.45" customHeight="1" x14ac:dyDescent="0.2">
      <c r="A679" s="540" t="s">
        <v>1432</v>
      </c>
      <c r="B679" s="541" t="s">
        <v>1192</v>
      </c>
      <c r="C679" s="541" t="s">
        <v>1193</v>
      </c>
      <c r="D679" s="541" t="s">
        <v>1216</v>
      </c>
      <c r="E679" s="541" t="s">
        <v>1217</v>
      </c>
      <c r="F679" s="582">
        <v>1</v>
      </c>
      <c r="G679" s="582">
        <v>353</v>
      </c>
      <c r="H679" s="582"/>
      <c r="I679" s="582">
        <v>353</v>
      </c>
      <c r="J679" s="582"/>
      <c r="K679" s="582"/>
      <c r="L679" s="582"/>
      <c r="M679" s="582"/>
      <c r="N679" s="582"/>
      <c r="O679" s="582"/>
      <c r="P679" s="546"/>
      <c r="Q679" s="583"/>
    </row>
    <row r="680" spans="1:17" ht="14.45" customHeight="1" x14ac:dyDescent="0.2">
      <c r="A680" s="540" t="s">
        <v>1432</v>
      </c>
      <c r="B680" s="541" t="s">
        <v>1192</v>
      </c>
      <c r="C680" s="541" t="s">
        <v>1193</v>
      </c>
      <c r="D680" s="541" t="s">
        <v>1218</v>
      </c>
      <c r="E680" s="541" t="s">
        <v>1219</v>
      </c>
      <c r="F680" s="582">
        <v>1</v>
      </c>
      <c r="G680" s="582">
        <v>191</v>
      </c>
      <c r="H680" s="582"/>
      <c r="I680" s="582">
        <v>191</v>
      </c>
      <c r="J680" s="582"/>
      <c r="K680" s="582"/>
      <c r="L680" s="582"/>
      <c r="M680" s="582"/>
      <c r="N680" s="582"/>
      <c r="O680" s="582"/>
      <c r="P680" s="546"/>
      <c r="Q680" s="583"/>
    </row>
    <row r="681" spans="1:17" ht="14.45" customHeight="1" x14ac:dyDescent="0.2">
      <c r="A681" s="540" t="s">
        <v>1432</v>
      </c>
      <c r="B681" s="541" t="s">
        <v>1192</v>
      </c>
      <c r="C681" s="541" t="s">
        <v>1193</v>
      </c>
      <c r="D681" s="541" t="s">
        <v>1224</v>
      </c>
      <c r="E681" s="541" t="s">
        <v>1225</v>
      </c>
      <c r="F681" s="582"/>
      <c r="G681" s="582"/>
      <c r="H681" s="582"/>
      <c r="I681" s="582"/>
      <c r="J681" s="582"/>
      <c r="K681" s="582"/>
      <c r="L681" s="582"/>
      <c r="M681" s="582"/>
      <c r="N681" s="582">
        <v>1</v>
      </c>
      <c r="O681" s="582">
        <v>555</v>
      </c>
      <c r="P681" s="546"/>
      <c r="Q681" s="583">
        <v>555</v>
      </c>
    </row>
    <row r="682" spans="1:17" ht="14.45" customHeight="1" x14ac:dyDescent="0.2">
      <c r="A682" s="540" t="s">
        <v>1432</v>
      </c>
      <c r="B682" s="541" t="s">
        <v>1192</v>
      </c>
      <c r="C682" s="541" t="s">
        <v>1193</v>
      </c>
      <c r="D682" s="541" t="s">
        <v>1232</v>
      </c>
      <c r="E682" s="541" t="s">
        <v>1233</v>
      </c>
      <c r="F682" s="582"/>
      <c r="G682" s="582"/>
      <c r="H682" s="582"/>
      <c r="I682" s="582"/>
      <c r="J682" s="582">
        <v>1</v>
      </c>
      <c r="K682" s="582">
        <v>516</v>
      </c>
      <c r="L682" s="582"/>
      <c r="M682" s="582">
        <v>516</v>
      </c>
      <c r="N682" s="582"/>
      <c r="O682" s="582"/>
      <c r="P682" s="546"/>
      <c r="Q682" s="583"/>
    </row>
    <row r="683" spans="1:17" ht="14.45" customHeight="1" x14ac:dyDescent="0.2">
      <c r="A683" s="540" t="s">
        <v>1432</v>
      </c>
      <c r="B683" s="541" t="s">
        <v>1192</v>
      </c>
      <c r="C683" s="541" t="s">
        <v>1193</v>
      </c>
      <c r="D683" s="541" t="s">
        <v>1234</v>
      </c>
      <c r="E683" s="541" t="s">
        <v>1235</v>
      </c>
      <c r="F683" s="582"/>
      <c r="G683" s="582"/>
      <c r="H683" s="582"/>
      <c r="I683" s="582"/>
      <c r="J683" s="582">
        <v>1</v>
      </c>
      <c r="K683" s="582">
        <v>426</v>
      </c>
      <c r="L683" s="582"/>
      <c r="M683" s="582">
        <v>426</v>
      </c>
      <c r="N683" s="582"/>
      <c r="O683" s="582"/>
      <c r="P683" s="546"/>
      <c r="Q683" s="583"/>
    </row>
    <row r="684" spans="1:17" ht="14.45" customHeight="1" x14ac:dyDescent="0.2">
      <c r="A684" s="540" t="s">
        <v>1432</v>
      </c>
      <c r="B684" s="541" t="s">
        <v>1192</v>
      </c>
      <c r="C684" s="541" t="s">
        <v>1193</v>
      </c>
      <c r="D684" s="541" t="s">
        <v>1244</v>
      </c>
      <c r="E684" s="541" t="s">
        <v>1245</v>
      </c>
      <c r="F684" s="582">
        <v>1</v>
      </c>
      <c r="G684" s="582">
        <v>240</v>
      </c>
      <c r="H684" s="582"/>
      <c r="I684" s="582">
        <v>240</v>
      </c>
      <c r="J684" s="582"/>
      <c r="K684" s="582"/>
      <c r="L684" s="582"/>
      <c r="M684" s="582"/>
      <c r="N684" s="582"/>
      <c r="O684" s="582"/>
      <c r="P684" s="546"/>
      <c r="Q684" s="583"/>
    </row>
    <row r="685" spans="1:17" ht="14.45" customHeight="1" x14ac:dyDescent="0.2">
      <c r="A685" s="540" t="s">
        <v>1432</v>
      </c>
      <c r="B685" s="541" t="s">
        <v>1192</v>
      </c>
      <c r="C685" s="541" t="s">
        <v>1193</v>
      </c>
      <c r="D685" s="541" t="s">
        <v>1248</v>
      </c>
      <c r="E685" s="541" t="s">
        <v>1249</v>
      </c>
      <c r="F685" s="582"/>
      <c r="G685" s="582"/>
      <c r="H685" s="582"/>
      <c r="I685" s="582"/>
      <c r="J685" s="582"/>
      <c r="K685" s="582"/>
      <c r="L685" s="582"/>
      <c r="M685" s="582"/>
      <c r="N685" s="582">
        <v>1</v>
      </c>
      <c r="O685" s="582">
        <v>314</v>
      </c>
      <c r="P685" s="546"/>
      <c r="Q685" s="583">
        <v>314</v>
      </c>
    </row>
    <row r="686" spans="1:17" ht="14.45" customHeight="1" x14ac:dyDescent="0.2">
      <c r="A686" s="540" t="s">
        <v>1432</v>
      </c>
      <c r="B686" s="541" t="s">
        <v>1192</v>
      </c>
      <c r="C686" s="541" t="s">
        <v>1193</v>
      </c>
      <c r="D686" s="541" t="s">
        <v>1250</v>
      </c>
      <c r="E686" s="541" t="s">
        <v>1251</v>
      </c>
      <c r="F686" s="582">
        <v>1</v>
      </c>
      <c r="G686" s="582">
        <v>17</v>
      </c>
      <c r="H686" s="582"/>
      <c r="I686" s="582">
        <v>17</v>
      </c>
      <c r="J686" s="582"/>
      <c r="K686" s="582"/>
      <c r="L686" s="582"/>
      <c r="M686" s="582"/>
      <c r="N686" s="582"/>
      <c r="O686" s="582"/>
      <c r="P686" s="546"/>
      <c r="Q686" s="583"/>
    </row>
    <row r="687" spans="1:17" ht="14.45" customHeight="1" x14ac:dyDescent="0.2">
      <c r="A687" s="540" t="s">
        <v>1432</v>
      </c>
      <c r="B687" s="541" t="s">
        <v>1192</v>
      </c>
      <c r="C687" s="541" t="s">
        <v>1193</v>
      </c>
      <c r="D687" s="541" t="s">
        <v>1260</v>
      </c>
      <c r="E687" s="541" t="s">
        <v>1261</v>
      </c>
      <c r="F687" s="582">
        <v>1</v>
      </c>
      <c r="G687" s="582">
        <v>296</v>
      </c>
      <c r="H687" s="582"/>
      <c r="I687" s="582">
        <v>296</v>
      </c>
      <c r="J687" s="582"/>
      <c r="K687" s="582"/>
      <c r="L687" s="582"/>
      <c r="M687" s="582"/>
      <c r="N687" s="582"/>
      <c r="O687" s="582"/>
      <c r="P687" s="546"/>
      <c r="Q687" s="583"/>
    </row>
    <row r="688" spans="1:17" ht="14.45" customHeight="1" x14ac:dyDescent="0.2">
      <c r="A688" s="540" t="s">
        <v>1432</v>
      </c>
      <c r="B688" s="541" t="s">
        <v>1192</v>
      </c>
      <c r="C688" s="541" t="s">
        <v>1193</v>
      </c>
      <c r="D688" s="541" t="s">
        <v>1262</v>
      </c>
      <c r="E688" s="541" t="s">
        <v>1263</v>
      </c>
      <c r="F688" s="582"/>
      <c r="G688" s="582"/>
      <c r="H688" s="582"/>
      <c r="I688" s="582"/>
      <c r="J688" s="582"/>
      <c r="K688" s="582"/>
      <c r="L688" s="582"/>
      <c r="M688" s="582"/>
      <c r="N688" s="582">
        <v>1</v>
      </c>
      <c r="O688" s="582">
        <v>217</v>
      </c>
      <c r="P688" s="546"/>
      <c r="Q688" s="583">
        <v>217</v>
      </c>
    </row>
    <row r="689" spans="1:17" ht="14.45" customHeight="1" x14ac:dyDescent="0.2">
      <c r="A689" s="540" t="s">
        <v>1432</v>
      </c>
      <c r="B689" s="541" t="s">
        <v>1192</v>
      </c>
      <c r="C689" s="541" t="s">
        <v>1193</v>
      </c>
      <c r="D689" s="541" t="s">
        <v>1264</v>
      </c>
      <c r="E689" s="541" t="s">
        <v>1265</v>
      </c>
      <c r="F689" s="582"/>
      <c r="G689" s="582"/>
      <c r="H689" s="582"/>
      <c r="I689" s="582"/>
      <c r="J689" s="582"/>
      <c r="K689" s="582"/>
      <c r="L689" s="582"/>
      <c r="M689" s="582"/>
      <c r="N689" s="582">
        <v>2</v>
      </c>
      <c r="O689" s="582">
        <v>84</v>
      </c>
      <c r="P689" s="546"/>
      <c r="Q689" s="583">
        <v>42</v>
      </c>
    </row>
    <row r="690" spans="1:17" ht="14.45" customHeight="1" x14ac:dyDescent="0.2">
      <c r="A690" s="540" t="s">
        <v>1432</v>
      </c>
      <c r="B690" s="541" t="s">
        <v>1192</v>
      </c>
      <c r="C690" s="541" t="s">
        <v>1193</v>
      </c>
      <c r="D690" s="541" t="s">
        <v>1268</v>
      </c>
      <c r="E690" s="541" t="s">
        <v>1269</v>
      </c>
      <c r="F690" s="582"/>
      <c r="G690" s="582"/>
      <c r="H690" s="582"/>
      <c r="I690" s="582"/>
      <c r="J690" s="582"/>
      <c r="K690" s="582"/>
      <c r="L690" s="582"/>
      <c r="M690" s="582"/>
      <c r="N690" s="582">
        <v>2</v>
      </c>
      <c r="O690" s="582">
        <v>344</v>
      </c>
      <c r="P690" s="546"/>
      <c r="Q690" s="583">
        <v>172</v>
      </c>
    </row>
    <row r="691" spans="1:17" ht="14.45" customHeight="1" x14ac:dyDescent="0.2">
      <c r="A691" s="540" t="s">
        <v>1432</v>
      </c>
      <c r="B691" s="541" t="s">
        <v>1192</v>
      </c>
      <c r="C691" s="541" t="s">
        <v>1193</v>
      </c>
      <c r="D691" s="541" t="s">
        <v>1272</v>
      </c>
      <c r="E691" s="541" t="s">
        <v>1273</v>
      </c>
      <c r="F691" s="582"/>
      <c r="G691" s="582"/>
      <c r="H691" s="582"/>
      <c r="I691" s="582"/>
      <c r="J691" s="582"/>
      <c r="K691" s="582"/>
      <c r="L691" s="582"/>
      <c r="M691" s="582"/>
      <c r="N691" s="582">
        <v>1</v>
      </c>
      <c r="O691" s="582">
        <v>696</v>
      </c>
      <c r="P691" s="546"/>
      <c r="Q691" s="583">
        <v>696</v>
      </c>
    </row>
    <row r="692" spans="1:17" ht="14.45" customHeight="1" x14ac:dyDescent="0.2">
      <c r="A692" s="540" t="s">
        <v>1432</v>
      </c>
      <c r="B692" s="541" t="s">
        <v>1192</v>
      </c>
      <c r="C692" s="541" t="s">
        <v>1193</v>
      </c>
      <c r="D692" s="541" t="s">
        <v>1274</v>
      </c>
      <c r="E692" s="541" t="s">
        <v>1275</v>
      </c>
      <c r="F692" s="582"/>
      <c r="G692" s="582"/>
      <c r="H692" s="582"/>
      <c r="I692" s="582"/>
      <c r="J692" s="582"/>
      <c r="K692" s="582"/>
      <c r="L692" s="582"/>
      <c r="M692" s="582"/>
      <c r="N692" s="582">
        <v>2</v>
      </c>
      <c r="O692" s="582">
        <v>708</v>
      </c>
      <c r="P692" s="546"/>
      <c r="Q692" s="583">
        <v>354</v>
      </c>
    </row>
    <row r="693" spans="1:17" ht="14.45" customHeight="1" x14ac:dyDescent="0.2">
      <c r="A693" s="540" t="s">
        <v>1432</v>
      </c>
      <c r="B693" s="541" t="s">
        <v>1192</v>
      </c>
      <c r="C693" s="541" t="s">
        <v>1193</v>
      </c>
      <c r="D693" s="541" t="s">
        <v>1276</v>
      </c>
      <c r="E693" s="541" t="s">
        <v>1277</v>
      </c>
      <c r="F693" s="582"/>
      <c r="G693" s="582"/>
      <c r="H693" s="582"/>
      <c r="I693" s="582"/>
      <c r="J693" s="582"/>
      <c r="K693" s="582"/>
      <c r="L693" s="582"/>
      <c r="M693" s="582"/>
      <c r="N693" s="582">
        <v>2</v>
      </c>
      <c r="O693" s="582">
        <v>350</v>
      </c>
      <c r="P693" s="546"/>
      <c r="Q693" s="583">
        <v>175</v>
      </c>
    </row>
    <row r="694" spans="1:17" ht="14.45" customHeight="1" x14ac:dyDescent="0.2">
      <c r="A694" s="540" t="s">
        <v>1432</v>
      </c>
      <c r="B694" s="541" t="s">
        <v>1192</v>
      </c>
      <c r="C694" s="541" t="s">
        <v>1193</v>
      </c>
      <c r="D694" s="541" t="s">
        <v>1288</v>
      </c>
      <c r="E694" s="541" t="s">
        <v>1289</v>
      </c>
      <c r="F694" s="582"/>
      <c r="G694" s="582"/>
      <c r="H694" s="582"/>
      <c r="I694" s="582"/>
      <c r="J694" s="582"/>
      <c r="K694" s="582"/>
      <c r="L694" s="582"/>
      <c r="M694" s="582"/>
      <c r="N694" s="582">
        <v>2</v>
      </c>
      <c r="O694" s="582">
        <v>964</v>
      </c>
      <c r="P694" s="546"/>
      <c r="Q694" s="583">
        <v>482</v>
      </c>
    </row>
    <row r="695" spans="1:17" ht="14.45" customHeight="1" x14ac:dyDescent="0.2">
      <c r="A695" s="540" t="s">
        <v>1432</v>
      </c>
      <c r="B695" s="541" t="s">
        <v>1192</v>
      </c>
      <c r="C695" s="541" t="s">
        <v>1193</v>
      </c>
      <c r="D695" s="541" t="s">
        <v>1290</v>
      </c>
      <c r="E695" s="541" t="s">
        <v>1291</v>
      </c>
      <c r="F695" s="582"/>
      <c r="G695" s="582"/>
      <c r="H695" s="582"/>
      <c r="I695" s="582"/>
      <c r="J695" s="582">
        <v>1</v>
      </c>
      <c r="K695" s="582">
        <v>294</v>
      </c>
      <c r="L695" s="582"/>
      <c r="M695" s="582">
        <v>294</v>
      </c>
      <c r="N695" s="582"/>
      <c r="O695" s="582"/>
      <c r="P695" s="546"/>
      <c r="Q695" s="583"/>
    </row>
    <row r="696" spans="1:17" ht="14.45" customHeight="1" x14ac:dyDescent="0.2">
      <c r="A696" s="540" t="s">
        <v>1432</v>
      </c>
      <c r="B696" s="541" t="s">
        <v>1192</v>
      </c>
      <c r="C696" s="541" t="s">
        <v>1193</v>
      </c>
      <c r="D696" s="541" t="s">
        <v>1294</v>
      </c>
      <c r="E696" s="541" t="s">
        <v>1295</v>
      </c>
      <c r="F696" s="582"/>
      <c r="G696" s="582"/>
      <c r="H696" s="582"/>
      <c r="I696" s="582"/>
      <c r="J696" s="582"/>
      <c r="K696" s="582"/>
      <c r="L696" s="582"/>
      <c r="M696" s="582"/>
      <c r="N696" s="582">
        <v>1</v>
      </c>
      <c r="O696" s="582">
        <v>169</v>
      </c>
      <c r="P696" s="546"/>
      <c r="Q696" s="583">
        <v>169</v>
      </c>
    </row>
    <row r="697" spans="1:17" ht="14.45" customHeight="1" x14ac:dyDescent="0.2">
      <c r="A697" s="540" t="s">
        <v>1432</v>
      </c>
      <c r="B697" s="541" t="s">
        <v>1192</v>
      </c>
      <c r="C697" s="541" t="s">
        <v>1193</v>
      </c>
      <c r="D697" s="541" t="s">
        <v>1300</v>
      </c>
      <c r="E697" s="541" t="s">
        <v>1301</v>
      </c>
      <c r="F697" s="582">
        <v>1</v>
      </c>
      <c r="G697" s="582">
        <v>188</v>
      </c>
      <c r="H697" s="582"/>
      <c r="I697" s="582">
        <v>188</v>
      </c>
      <c r="J697" s="582"/>
      <c r="K697" s="582"/>
      <c r="L697" s="582"/>
      <c r="M697" s="582"/>
      <c r="N697" s="582"/>
      <c r="O697" s="582"/>
      <c r="P697" s="546"/>
      <c r="Q697" s="583"/>
    </row>
    <row r="698" spans="1:17" ht="14.45" customHeight="1" x14ac:dyDescent="0.2">
      <c r="A698" s="540" t="s">
        <v>1432</v>
      </c>
      <c r="B698" s="541" t="s">
        <v>1192</v>
      </c>
      <c r="C698" s="541" t="s">
        <v>1193</v>
      </c>
      <c r="D698" s="541" t="s">
        <v>1314</v>
      </c>
      <c r="E698" s="541" t="s">
        <v>1315</v>
      </c>
      <c r="F698" s="582"/>
      <c r="G698" s="582"/>
      <c r="H698" s="582"/>
      <c r="I698" s="582"/>
      <c r="J698" s="582"/>
      <c r="K698" s="582"/>
      <c r="L698" s="582"/>
      <c r="M698" s="582"/>
      <c r="N698" s="582">
        <v>1</v>
      </c>
      <c r="O698" s="582">
        <v>266</v>
      </c>
      <c r="P698" s="546"/>
      <c r="Q698" s="583">
        <v>266</v>
      </c>
    </row>
    <row r="699" spans="1:17" ht="14.45" customHeight="1" x14ac:dyDescent="0.2">
      <c r="A699" s="540" t="s">
        <v>1432</v>
      </c>
      <c r="B699" s="541" t="s">
        <v>1192</v>
      </c>
      <c r="C699" s="541" t="s">
        <v>1193</v>
      </c>
      <c r="D699" s="541" t="s">
        <v>1334</v>
      </c>
      <c r="E699" s="541" t="s">
        <v>1335</v>
      </c>
      <c r="F699" s="582"/>
      <c r="G699" s="582"/>
      <c r="H699" s="582"/>
      <c r="I699" s="582"/>
      <c r="J699" s="582"/>
      <c r="K699" s="582"/>
      <c r="L699" s="582"/>
      <c r="M699" s="582"/>
      <c r="N699" s="582">
        <v>1</v>
      </c>
      <c r="O699" s="582">
        <v>469</v>
      </c>
      <c r="P699" s="546"/>
      <c r="Q699" s="583">
        <v>469</v>
      </c>
    </row>
    <row r="700" spans="1:17" ht="14.45" customHeight="1" x14ac:dyDescent="0.2">
      <c r="A700" s="540" t="s">
        <v>1433</v>
      </c>
      <c r="B700" s="541" t="s">
        <v>1192</v>
      </c>
      <c r="C700" s="541" t="s">
        <v>1193</v>
      </c>
      <c r="D700" s="541" t="s">
        <v>1196</v>
      </c>
      <c r="E700" s="541" t="s">
        <v>1197</v>
      </c>
      <c r="F700" s="582">
        <v>1</v>
      </c>
      <c r="G700" s="582">
        <v>1486</v>
      </c>
      <c r="H700" s="582"/>
      <c r="I700" s="582">
        <v>1486</v>
      </c>
      <c r="J700" s="582">
        <v>3</v>
      </c>
      <c r="K700" s="582">
        <v>4464</v>
      </c>
      <c r="L700" s="582"/>
      <c r="M700" s="582">
        <v>1488</v>
      </c>
      <c r="N700" s="582">
        <v>1</v>
      </c>
      <c r="O700" s="582">
        <v>1493</v>
      </c>
      <c r="P700" s="546"/>
      <c r="Q700" s="583">
        <v>1493</v>
      </c>
    </row>
    <row r="701" spans="1:17" ht="14.45" customHeight="1" x14ac:dyDescent="0.2">
      <c r="A701" s="540" t="s">
        <v>1433</v>
      </c>
      <c r="B701" s="541" t="s">
        <v>1192</v>
      </c>
      <c r="C701" s="541" t="s">
        <v>1193</v>
      </c>
      <c r="D701" s="541" t="s">
        <v>1206</v>
      </c>
      <c r="E701" s="541" t="s">
        <v>1207</v>
      </c>
      <c r="F701" s="582"/>
      <c r="G701" s="582"/>
      <c r="H701" s="582"/>
      <c r="I701" s="582"/>
      <c r="J701" s="582"/>
      <c r="K701" s="582"/>
      <c r="L701" s="582"/>
      <c r="M701" s="582"/>
      <c r="N701" s="582">
        <v>1</v>
      </c>
      <c r="O701" s="582">
        <v>864</v>
      </c>
      <c r="P701" s="546"/>
      <c r="Q701" s="583">
        <v>864</v>
      </c>
    </row>
    <row r="702" spans="1:17" ht="14.45" customHeight="1" x14ac:dyDescent="0.2">
      <c r="A702" s="540" t="s">
        <v>1433</v>
      </c>
      <c r="B702" s="541" t="s">
        <v>1192</v>
      </c>
      <c r="C702" s="541" t="s">
        <v>1193</v>
      </c>
      <c r="D702" s="541" t="s">
        <v>1236</v>
      </c>
      <c r="E702" s="541" t="s">
        <v>1237</v>
      </c>
      <c r="F702" s="582"/>
      <c r="G702" s="582"/>
      <c r="H702" s="582"/>
      <c r="I702" s="582"/>
      <c r="J702" s="582"/>
      <c r="K702" s="582"/>
      <c r="L702" s="582"/>
      <c r="M702" s="582"/>
      <c r="N702" s="582">
        <v>1</v>
      </c>
      <c r="O702" s="582">
        <v>357</v>
      </c>
      <c r="P702" s="546"/>
      <c r="Q702" s="583">
        <v>357</v>
      </c>
    </row>
    <row r="703" spans="1:17" ht="14.45" customHeight="1" x14ac:dyDescent="0.2">
      <c r="A703" s="540" t="s">
        <v>1433</v>
      </c>
      <c r="B703" s="541" t="s">
        <v>1192</v>
      </c>
      <c r="C703" s="541" t="s">
        <v>1193</v>
      </c>
      <c r="D703" s="541" t="s">
        <v>1268</v>
      </c>
      <c r="E703" s="541" t="s">
        <v>1269</v>
      </c>
      <c r="F703" s="582"/>
      <c r="G703" s="582"/>
      <c r="H703" s="582"/>
      <c r="I703" s="582"/>
      <c r="J703" s="582"/>
      <c r="K703" s="582"/>
      <c r="L703" s="582"/>
      <c r="M703" s="582"/>
      <c r="N703" s="582">
        <v>1</v>
      </c>
      <c r="O703" s="582">
        <v>172</v>
      </c>
      <c r="P703" s="546"/>
      <c r="Q703" s="583">
        <v>172</v>
      </c>
    </row>
    <row r="704" spans="1:17" ht="14.45" customHeight="1" x14ac:dyDescent="0.2">
      <c r="A704" s="540" t="s">
        <v>1433</v>
      </c>
      <c r="B704" s="541" t="s">
        <v>1192</v>
      </c>
      <c r="C704" s="541" t="s">
        <v>1193</v>
      </c>
      <c r="D704" s="541" t="s">
        <v>1276</v>
      </c>
      <c r="E704" s="541" t="s">
        <v>1277</v>
      </c>
      <c r="F704" s="582"/>
      <c r="G704" s="582"/>
      <c r="H704" s="582"/>
      <c r="I704" s="582"/>
      <c r="J704" s="582"/>
      <c r="K704" s="582"/>
      <c r="L704" s="582"/>
      <c r="M704" s="582"/>
      <c r="N704" s="582">
        <v>1</v>
      </c>
      <c r="O704" s="582">
        <v>175</v>
      </c>
      <c r="P704" s="546"/>
      <c r="Q704" s="583">
        <v>175</v>
      </c>
    </row>
    <row r="705" spans="1:17" ht="14.45" customHeight="1" x14ac:dyDescent="0.2">
      <c r="A705" s="540" t="s">
        <v>1433</v>
      </c>
      <c r="B705" s="541" t="s">
        <v>1192</v>
      </c>
      <c r="C705" s="541" t="s">
        <v>1193</v>
      </c>
      <c r="D705" s="541" t="s">
        <v>1278</v>
      </c>
      <c r="E705" s="541" t="s">
        <v>1279</v>
      </c>
      <c r="F705" s="582"/>
      <c r="G705" s="582"/>
      <c r="H705" s="582"/>
      <c r="I705" s="582"/>
      <c r="J705" s="582"/>
      <c r="K705" s="582"/>
      <c r="L705" s="582"/>
      <c r="M705" s="582"/>
      <c r="N705" s="582">
        <v>24</v>
      </c>
      <c r="O705" s="582">
        <v>9672</v>
      </c>
      <c r="P705" s="546"/>
      <c r="Q705" s="583">
        <v>403</v>
      </c>
    </row>
    <row r="706" spans="1:17" ht="14.45" customHeight="1" x14ac:dyDescent="0.2">
      <c r="A706" s="540" t="s">
        <v>1433</v>
      </c>
      <c r="B706" s="541" t="s">
        <v>1192</v>
      </c>
      <c r="C706" s="541" t="s">
        <v>1193</v>
      </c>
      <c r="D706" s="541" t="s">
        <v>1298</v>
      </c>
      <c r="E706" s="541" t="s">
        <v>1299</v>
      </c>
      <c r="F706" s="582"/>
      <c r="G706" s="582"/>
      <c r="H706" s="582"/>
      <c r="I706" s="582"/>
      <c r="J706" s="582"/>
      <c r="K706" s="582"/>
      <c r="L706" s="582"/>
      <c r="M706" s="582"/>
      <c r="N706" s="582">
        <v>4</v>
      </c>
      <c r="O706" s="582">
        <v>2304</v>
      </c>
      <c r="P706" s="546"/>
      <c r="Q706" s="583">
        <v>576</v>
      </c>
    </row>
    <row r="707" spans="1:17" ht="14.45" customHeight="1" x14ac:dyDescent="0.2">
      <c r="A707" s="540" t="s">
        <v>1434</v>
      </c>
      <c r="B707" s="541" t="s">
        <v>1192</v>
      </c>
      <c r="C707" s="541" t="s">
        <v>1193</v>
      </c>
      <c r="D707" s="541" t="s">
        <v>1212</v>
      </c>
      <c r="E707" s="541" t="s">
        <v>1213</v>
      </c>
      <c r="F707" s="582"/>
      <c r="G707" s="582"/>
      <c r="H707" s="582"/>
      <c r="I707" s="582"/>
      <c r="J707" s="582">
        <v>1</v>
      </c>
      <c r="K707" s="582">
        <v>168</v>
      </c>
      <c r="L707" s="582"/>
      <c r="M707" s="582">
        <v>168</v>
      </c>
      <c r="N707" s="582"/>
      <c r="O707" s="582"/>
      <c r="P707" s="546"/>
      <c r="Q707" s="583"/>
    </row>
    <row r="708" spans="1:17" ht="14.45" customHeight="1" x14ac:dyDescent="0.2">
      <c r="A708" s="540" t="s">
        <v>1434</v>
      </c>
      <c r="B708" s="541" t="s">
        <v>1192</v>
      </c>
      <c r="C708" s="541" t="s">
        <v>1193</v>
      </c>
      <c r="D708" s="541" t="s">
        <v>1214</v>
      </c>
      <c r="E708" s="541" t="s">
        <v>1215</v>
      </c>
      <c r="F708" s="582"/>
      <c r="G708" s="582"/>
      <c r="H708" s="582"/>
      <c r="I708" s="582"/>
      <c r="J708" s="582">
        <v>1</v>
      </c>
      <c r="K708" s="582">
        <v>175</v>
      </c>
      <c r="L708" s="582"/>
      <c r="M708" s="582">
        <v>175</v>
      </c>
      <c r="N708" s="582"/>
      <c r="O708" s="582"/>
      <c r="P708" s="546"/>
      <c r="Q708" s="583"/>
    </row>
    <row r="709" spans="1:17" ht="14.45" customHeight="1" x14ac:dyDescent="0.2">
      <c r="A709" s="540" t="s">
        <v>1434</v>
      </c>
      <c r="B709" s="541" t="s">
        <v>1192</v>
      </c>
      <c r="C709" s="541" t="s">
        <v>1193</v>
      </c>
      <c r="D709" s="541" t="s">
        <v>1254</v>
      </c>
      <c r="E709" s="541" t="s">
        <v>1255</v>
      </c>
      <c r="F709" s="582"/>
      <c r="G709" s="582"/>
      <c r="H709" s="582"/>
      <c r="I709" s="582"/>
      <c r="J709" s="582">
        <v>3</v>
      </c>
      <c r="K709" s="582">
        <v>1056</v>
      </c>
      <c r="L709" s="582"/>
      <c r="M709" s="582">
        <v>352</v>
      </c>
      <c r="N709" s="582"/>
      <c r="O709" s="582"/>
      <c r="P709" s="546"/>
      <c r="Q709" s="583"/>
    </row>
    <row r="710" spans="1:17" ht="14.45" customHeight="1" x14ac:dyDescent="0.2">
      <c r="A710" s="540" t="s">
        <v>1434</v>
      </c>
      <c r="B710" s="541" t="s">
        <v>1192</v>
      </c>
      <c r="C710" s="541" t="s">
        <v>1193</v>
      </c>
      <c r="D710" s="541" t="s">
        <v>1268</v>
      </c>
      <c r="E710" s="541" t="s">
        <v>1269</v>
      </c>
      <c r="F710" s="582"/>
      <c r="G710" s="582"/>
      <c r="H710" s="582"/>
      <c r="I710" s="582"/>
      <c r="J710" s="582">
        <v>1</v>
      </c>
      <c r="K710" s="582">
        <v>171</v>
      </c>
      <c r="L710" s="582"/>
      <c r="M710" s="582">
        <v>171</v>
      </c>
      <c r="N710" s="582"/>
      <c r="O710" s="582"/>
      <c r="P710" s="546"/>
      <c r="Q710" s="583"/>
    </row>
    <row r="711" spans="1:17" ht="14.45" customHeight="1" x14ac:dyDescent="0.2">
      <c r="A711" s="540" t="s">
        <v>1434</v>
      </c>
      <c r="B711" s="541" t="s">
        <v>1192</v>
      </c>
      <c r="C711" s="541" t="s">
        <v>1193</v>
      </c>
      <c r="D711" s="541" t="s">
        <v>1276</v>
      </c>
      <c r="E711" s="541" t="s">
        <v>1277</v>
      </c>
      <c r="F711" s="582"/>
      <c r="G711" s="582"/>
      <c r="H711" s="582"/>
      <c r="I711" s="582"/>
      <c r="J711" s="582">
        <v>1</v>
      </c>
      <c r="K711" s="582">
        <v>174</v>
      </c>
      <c r="L711" s="582"/>
      <c r="M711" s="582">
        <v>174</v>
      </c>
      <c r="N711" s="582"/>
      <c r="O711" s="582"/>
      <c r="P711" s="546"/>
      <c r="Q711" s="583"/>
    </row>
    <row r="712" spans="1:17" ht="14.45" customHeight="1" x14ac:dyDescent="0.2">
      <c r="A712" s="540" t="s">
        <v>1434</v>
      </c>
      <c r="B712" s="541" t="s">
        <v>1192</v>
      </c>
      <c r="C712" s="541" t="s">
        <v>1193</v>
      </c>
      <c r="D712" s="541" t="s">
        <v>1294</v>
      </c>
      <c r="E712" s="541" t="s">
        <v>1295</v>
      </c>
      <c r="F712" s="582"/>
      <c r="G712" s="582"/>
      <c r="H712" s="582"/>
      <c r="I712" s="582"/>
      <c r="J712" s="582">
        <v>1</v>
      </c>
      <c r="K712" s="582">
        <v>168</v>
      </c>
      <c r="L712" s="582"/>
      <c r="M712" s="582">
        <v>168</v>
      </c>
      <c r="N712" s="582"/>
      <c r="O712" s="582"/>
      <c r="P712" s="546"/>
      <c r="Q712" s="583"/>
    </row>
    <row r="713" spans="1:17" ht="14.45" customHeight="1" x14ac:dyDescent="0.2">
      <c r="A713" s="540" t="s">
        <v>1435</v>
      </c>
      <c r="B713" s="541" t="s">
        <v>1192</v>
      </c>
      <c r="C713" s="541" t="s">
        <v>1193</v>
      </c>
      <c r="D713" s="541" t="s">
        <v>1196</v>
      </c>
      <c r="E713" s="541" t="s">
        <v>1197</v>
      </c>
      <c r="F713" s="582">
        <v>2</v>
      </c>
      <c r="G713" s="582">
        <v>2972</v>
      </c>
      <c r="H713" s="582"/>
      <c r="I713" s="582">
        <v>1486</v>
      </c>
      <c r="J713" s="582">
        <v>4</v>
      </c>
      <c r="K713" s="582">
        <v>5952</v>
      </c>
      <c r="L713" s="582"/>
      <c r="M713" s="582">
        <v>1488</v>
      </c>
      <c r="N713" s="582">
        <v>3</v>
      </c>
      <c r="O713" s="582">
        <v>4479</v>
      </c>
      <c r="P713" s="546"/>
      <c r="Q713" s="583">
        <v>1493</v>
      </c>
    </row>
    <row r="714" spans="1:17" ht="14.45" customHeight="1" x14ac:dyDescent="0.2">
      <c r="A714" s="540" t="s">
        <v>1435</v>
      </c>
      <c r="B714" s="541" t="s">
        <v>1192</v>
      </c>
      <c r="C714" s="541" t="s">
        <v>1193</v>
      </c>
      <c r="D714" s="541" t="s">
        <v>1198</v>
      </c>
      <c r="E714" s="541" t="s">
        <v>1199</v>
      </c>
      <c r="F714" s="582">
        <v>7</v>
      </c>
      <c r="G714" s="582">
        <v>27489</v>
      </c>
      <c r="H714" s="582"/>
      <c r="I714" s="582">
        <v>3927</v>
      </c>
      <c r="J714" s="582">
        <v>6</v>
      </c>
      <c r="K714" s="582">
        <v>23616</v>
      </c>
      <c r="L714" s="582"/>
      <c r="M714" s="582">
        <v>3936</v>
      </c>
      <c r="N714" s="582">
        <v>5</v>
      </c>
      <c r="O714" s="582">
        <v>19905</v>
      </c>
      <c r="P714" s="546"/>
      <c r="Q714" s="583">
        <v>3981</v>
      </c>
    </row>
    <row r="715" spans="1:17" ht="14.45" customHeight="1" x14ac:dyDescent="0.2">
      <c r="A715" s="540" t="s">
        <v>1435</v>
      </c>
      <c r="B715" s="541" t="s">
        <v>1192</v>
      </c>
      <c r="C715" s="541" t="s">
        <v>1193</v>
      </c>
      <c r="D715" s="541" t="s">
        <v>1202</v>
      </c>
      <c r="E715" s="541" t="s">
        <v>1203</v>
      </c>
      <c r="F715" s="582">
        <v>37</v>
      </c>
      <c r="G715" s="582">
        <v>38850</v>
      </c>
      <c r="H715" s="582"/>
      <c r="I715" s="582">
        <v>1050</v>
      </c>
      <c r="J715" s="582">
        <v>4</v>
      </c>
      <c r="K715" s="582">
        <v>4256</v>
      </c>
      <c r="L715" s="582"/>
      <c r="M715" s="582">
        <v>1064</v>
      </c>
      <c r="N715" s="582">
        <v>2</v>
      </c>
      <c r="O715" s="582">
        <v>2188</v>
      </c>
      <c r="P715" s="546"/>
      <c r="Q715" s="583">
        <v>1094</v>
      </c>
    </row>
    <row r="716" spans="1:17" ht="14.45" customHeight="1" x14ac:dyDescent="0.2">
      <c r="A716" s="540" t="s">
        <v>1435</v>
      </c>
      <c r="B716" s="541" t="s">
        <v>1192</v>
      </c>
      <c r="C716" s="541" t="s">
        <v>1193</v>
      </c>
      <c r="D716" s="541" t="s">
        <v>1206</v>
      </c>
      <c r="E716" s="541" t="s">
        <v>1207</v>
      </c>
      <c r="F716" s="582">
        <v>1</v>
      </c>
      <c r="G716" s="582">
        <v>846</v>
      </c>
      <c r="H716" s="582"/>
      <c r="I716" s="582">
        <v>846</v>
      </c>
      <c r="J716" s="582">
        <v>2</v>
      </c>
      <c r="K716" s="582">
        <v>1698</v>
      </c>
      <c r="L716" s="582"/>
      <c r="M716" s="582">
        <v>849</v>
      </c>
      <c r="N716" s="582">
        <v>1</v>
      </c>
      <c r="O716" s="582">
        <v>864</v>
      </c>
      <c r="P716" s="546"/>
      <c r="Q716" s="583">
        <v>864</v>
      </c>
    </row>
    <row r="717" spans="1:17" ht="14.45" customHeight="1" x14ac:dyDescent="0.2">
      <c r="A717" s="540" t="s">
        <v>1435</v>
      </c>
      <c r="B717" s="541" t="s">
        <v>1192</v>
      </c>
      <c r="C717" s="541" t="s">
        <v>1193</v>
      </c>
      <c r="D717" s="541" t="s">
        <v>1208</v>
      </c>
      <c r="E717" s="541" t="s">
        <v>1209</v>
      </c>
      <c r="F717" s="582">
        <v>3</v>
      </c>
      <c r="G717" s="582">
        <v>2418</v>
      </c>
      <c r="H717" s="582"/>
      <c r="I717" s="582">
        <v>806</v>
      </c>
      <c r="J717" s="582"/>
      <c r="K717" s="582"/>
      <c r="L717" s="582"/>
      <c r="M717" s="582"/>
      <c r="N717" s="582">
        <v>1</v>
      </c>
      <c r="O717" s="582">
        <v>811</v>
      </c>
      <c r="P717" s="546"/>
      <c r="Q717" s="583">
        <v>811</v>
      </c>
    </row>
    <row r="718" spans="1:17" ht="14.45" customHeight="1" x14ac:dyDescent="0.2">
      <c r="A718" s="540" t="s">
        <v>1435</v>
      </c>
      <c r="B718" s="541" t="s">
        <v>1192</v>
      </c>
      <c r="C718" s="541" t="s">
        <v>1193</v>
      </c>
      <c r="D718" s="541" t="s">
        <v>1210</v>
      </c>
      <c r="E718" s="541" t="s">
        <v>1211</v>
      </c>
      <c r="F718" s="582">
        <v>3</v>
      </c>
      <c r="G718" s="582">
        <v>2418</v>
      </c>
      <c r="H718" s="582"/>
      <c r="I718" s="582">
        <v>806</v>
      </c>
      <c r="J718" s="582"/>
      <c r="K718" s="582"/>
      <c r="L718" s="582"/>
      <c r="M718" s="582"/>
      <c r="N718" s="582">
        <v>1</v>
      </c>
      <c r="O718" s="582">
        <v>811</v>
      </c>
      <c r="P718" s="546"/>
      <c r="Q718" s="583">
        <v>811</v>
      </c>
    </row>
    <row r="719" spans="1:17" ht="14.45" customHeight="1" x14ac:dyDescent="0.2">
      <c r="A719" s="540" t="s">
        <v>1435</v>
      </c>
      <c r="B719" s="541" t="s">
        <v>1192</v>
      </c>
      <c r="C719" s="541" t="s">
        <v>1193</v>
      </c>
      <c r="D719" s="541" t="s">
        <v>1212</v>
      </c>
      <c r="E719" s="541" t="s">
        <v>1213</v>
      </c>
      <c r="F719" s="582">
        <v>4</v>
      </c>
      <c r="G719" s="582">
        <v>672</v>
      </c>
      <c r="H719" s="582"/>
      <c r="I719" s="582">
        <v>168</v>
      </c>
      <c r="J719" s="582">
        <v>2</v>
      </c>
      <c r="K719" s="582">
        <v>336</v>
      </c>
      <c r="L719" s="582"/>
      <c r="M719" s="582">
        <v>168</v>
      </c>
      <c r="N719" s="582">
        <v>1</v>
      </c>
      <c r="O719" s="582">
        <v>169</v>
      </c>
      <c r="P719" s="546"/>
      <c r="Q719" s="583">
        <v>169</v>
      </c>
    </row>
    <row r="720" spans="1:17" ht="14.45" customHeight="1" x14ac:dyDescent="0.2">
      <c r="A720" s="540" t="s">
        <v>1435</v>
      </c>
      <c r="B720" s="541" t="s">
        <v>1192</v>
      </c>
      <c r="C720" s="541" t="s">
        <v>1193</v>
      </c>
      <c r="D720" s="541" t="s">
        <v>1214</v>
      </c>
      <c r="E720" s="541" t="s">
        <v>1215</v>
      </c>
      <c r="F720" s="582">
        <v>1</v>
      </c>
      <c r="G720" s="582">
        <v>175</v>
      </c>
      <c r="H720" s="582"/>
      <c r="I720" s="582">
        <v>175</v>
      </c>
      <c r="J720" s="582">
        <v>6</v>
      </c>
      <c r="K720" s="582">
        <v>1050</v>
      </c>
      <c r="L720" s="582"/>
      <c r="M720" s="582">
        <v>175</v>
      </c>
      <c r="N720" s="582">
        <v>7</v>
      </c>
      <c r="O720" s="582">
        <v>1232</v>
      </c>
      <c r="P720" s="546"/>
      <c r="Q720" s="583">
        <v>176</v>
      </c>
    </row>
    <row r="721" spans="1:17" ht="14.45" customHeight="1" x14ac:dyDescent="0.2">
      <c r="A721" s="540" t="s">
        <v>1435</v>
      </c>
      <c r="B721" s="541" t="s">
        <v>1192</v>
      </c>
      <c r="C721" s="541" t="s">
        <v>1193</v>
      </c>
      <c r="D721" s="541" t="s">
        <v>1216</v>
      </c>
      <c r="E721" s="541" t="s">
        <v>1217</v>
      </c>
      <c r="F721" s="582">
        <v>3</v>
      </c>
      <c r="G721" s="582">
        <v>1059</v>
      </c>
      <c r="H721" s="582"/>
      <c r="I721" s="582">
        <v>353</v>
      </c>
      <c r="J721" s="582">
        <v>2</v>
      </c>
      <c r="K721" s="582">
        <v>708</v>
      </c>
      <c r="L721" s="582"/>
      <c r="M721" s="582">
        <v>354</v>
      </c>
      <c r="N721" s="582">
        <v>7</v>
      </c>
      <c r="O721" s="582">
        <v>2492</v>
      </c>
      <c r="P721" s="546"/>
      <c r="Q721" s="583">
        <v>356</v>
      </c>
    </row>
    <row r="722" spans="1:17" ht="14.45" customHeight="1" x14ac:dyDescent="0.2">
      <c r="A722" s="540" t="s">
        <v>1435</v>
      </c>
      <c r="B722" s="541" t="s">
        <v>1192</v>
      </c>
      <c r="C722" s="541" t="s">
        <v>1193</v>
      </c>
      <c r="D722" s="541" t="s">
        <v>1218</v>
      </c>
      <c r="E722" s="541" t="s">
        <v>1219</v>
      </c>
      <c r="F722" s="582">
        <v>2</v>
      </c>
      <c r="G722" s="582">
        <v>382</v>
      </c>
      <c r="H722" s="582"/>
      <c r="I722" s="582">
        <v>191</v>
      </c>
      <c r="J722" s="582">
        <v>1</v>
      </c>
      <c r="K722" s="582">
        <v>191</v>
      </c>
      <c r="L722" s="582"/>
      <c r="M722" s="582">
        <v>191</v>
      </c>
      <c r="N722" s="582">
        <v>4</v>
      </c>
      <c r="O722" s="582">
        <v>772</v>
      </c>
      <c r="P722" s="546"/>
      <c r="Q722" s="583">
        <v>193</v>
      </c>
    </row>
    <row r="723" spans="1:17" ht="14.45" customHeight="1" x14ac:dyDescent="0.2">
      <c r="A723" s="540" t="s">
        <v>1435</v>
      </c>
      <c r="B723" s="541" t="s">
        <v>1192</v>
      </c>
      <c r="C723" s="541" t="s">
        <v>1193</v>
      </c>
      <c r="D723" s="541" t="s">
        <v>1224</v>
      </c>
      <c r="E723" s="541" t="s">
        <v>1225</v>
      </c>
      <c r="F723" s="582">
        <v>12</v>
      </c>
      <c r="G723" s="582">
        <v>6612</v>
      </c>
      <c r="H723" s="582"/>
      <c r="I723" s="582">
        <v>551</v>
      </c>
      <c r="J723" s="582">
        <v>12</v>
      </c>
      <c r="K723" s="582">
        <v>6624</v>
      </c>
      <c r="L723" s="582"/>
      <c r="M723" s="582">
        <v>552</v>
      </c>
      <c r="N723" s="582">
        <v>7</v>
      </c>
      <c r="O723" s="582">
        <v>3885</v>
      </c>
      <c r="P723" s="546"/>
      <c r="Q723" s="583">
        <v>555</v>
      </c>
    </row>
    <row r="724" spans="1:17" ht="14.45" customHeight="1" x14ac:dyDescent="0.2">
      <c r="A724" s="540" t="s">
        <v>1435</v>
      </c>
      <c r="B724" s="541" t="s">
        <v>1192</v>
      </c>
      <c r="C724" s="541" t="s">
        <v>1193</v>
      </c>
      <c r="D724" s="541" t="s">
        <v>1226</v>
      </c>
      <c r="E724" s="541" t="s">
        <v>1227</v>
      </c>
      <c r="F724" s="582">
        <v>2</v>
      </c>
      <c r="G724" s="582">
        <v>1312</v>
      </c>
      <c r="H724" s="582"/>
      <c r="I724" s="582">
        <v>656</v>
      </c>
      <c r="J724" s="582">
        <v>4</v>
      </c>
      <c r="K724" s="582">
        <v>2628</v>
      </c>
      <c r="L724" s="582"/>
      <c r="M724" s="582">
        <v>657</v>
      </c>
      <c r="N724" s="582"/>
      <c r="O724" s="582"/>
      <c r="P724" s="546"/>
      <c r="Q724" s="583"/>
    </row>
    <row r="725" spans="1:17" ht="14.45" customHeight="1" x14ac:dyDescent="0.2">
      <c r="A725" s="540" t="s">
        <v>1435</v>
      </c>
      <c r="B725" s="541" t="s">
        <v>1192</v>
      </c>
      <c r="C725" s="541" t="s">
        <v>1193</v>
      </c>
      <c r="D725" s="541" t="s">
        <v>1228</v>
      </c>
      <c r="E725" s="541" t="s">
        <v>1229</v>
      </c>
      <c r="F725" s="582">
        <v>2</v>
      </c>
      <c r="G725" s="582">
        <v>1312</v>
      </c>
      <c r="H725" s="582"/>
      <c r="I725" s="582">
        <v>656</v>
      </c>
      <c r="J725" s="582">
        <v>4</v>
      </c>
      <c r="K725" s="582">
        <v>2628</v>
      </c>
      <c r="L725" s="582"/>
      <c r="M725" s="582">
        <v>657</v>
      </c>
      <c r="N725" s="582"/>
      <c r="O725" s="582"/>
      <c r="P725" s="546"/>
      <c r="Q725" s="583"/>
    </row>
    <row r="726" spans="1:17" ht="14.45" customHeight="1" x14ac:dyDescent="0.2">
      <c r="A726" s="540" t="s">
        <v>1435</v>
      </c>
      <c r="B726" s="541" t="s">
        <v>1192</v>
      </c>
      <c r="C726" s="541" t="s">
        <v>1193</v>
      </c>
      <c r="D726" s="541" t="s">
        <v>1230</v>
      </c>
      <c r="E726" s="541" t="s">
        <v>1231</v>
      </c>
      <c r="F726" s="582">
        <v>4</v>
      </c>
      <c r="G726" s="582">
        <v>2716</v>
      </c>
      <c r="H726" s="582"/>
      <c r="I726" s="582">
        <v>679</v>
      </c>
      <c r="J726" s="582">
        <v>5</v>
      </c>
      <c r="K726" s="582">
        <v>3400</v>
      </c>
      <c r="L726" s="582"/>
      <c r="M726" s="582">
        <v>680</v>
      </c>
      <c r="N726" s="582">
        <v>4</v>
      </c>
      <c r="O726" s="582">
        <v>2732</v>
      </c>
      <c r="P726" s="546"/>
      <c r="Q726" s="583">
        <v>683</v>
      </c>
    </row>
    <row r="727" spans="1:17" ht="14.45" customHeight="1" x14ac:dyDescent="0.2">
      <c r="A727" s="540" t="s">
        <v>1435</v>
      </c>
      <c r="B727" s="541" t="s">
        <v>1192</v>
      </c>
      <c r="C727" s="541" t="s">
        <v>1193</v>
      </c>
      <c r="D727" s="541" t="s">
        <v>1232</v>
      </c>
      <c r="E727" s="541" t="s">
        <v>1233</v>
      </c>
      <c r="F727" s="582"/>
      <c r="G727" s="582"/>
      <c r="H727" s="582"/>
      <c r="I727" s="582"/>
      <c r="J727" s="582"/>
      <c r="K727" s="582"/>
      <c r="L727" s="582"/>
      <c r="M727" s="582"/>
      <c r="N727" s="582">
        <v>1</v>
      </c>
      <c r="O727" s="582">
        <v>519</v>
      </c>
      <c r="P727" s="546"/>
      <c r="Q727" s="583">
        <v>519</v>
      </c>
    </row>
    <row r="728" spans="1:17" ht="14.45" customHeight="1" x14ac:dyDescent="0.2">
      <c r="A728" s="540" t="s">
        <v>1435</v>
      </c>
      <c r="B728" s="541" t="s">
        <v>1192</v>
      </c>
      <c r="C728" s="541" t="s">
        <v>1193</v>
      </c>
      <c r="D728" s="541" t="s">
        <v>1234</v>
      </c>
      <c r="E728" s="541" t="s">
        <v>1235</v>
      </c>
      <c r="F728" s="582"/>
      <c r="G728" s="582"/>
      <c r="H728" s="582"/>
      <c r="I728" s="582"/>
      <c r="J728" s="582"/>
      <c r="K728" s="582"/>
      <c r="L728" s="582"/>
      <c r="M728" s="582"/>
      <c r="N728" s="582">
        <v>1</v>
      </c>
      <c r="O728" s="582">
        <v>429</v>
      </c>
      <c r="P728" s="546"/>
      <c r="Q728" s="583">
        <v>429</v>
      </c>
    </row>
    <row r="729" spans="1:17" ht="14.45" customHeight="1" x14ac:dyDescent="0.2">
      <c r="A729" s="540" t="s">
        <v>1435</v>
      </c>
      <c r="B729" s="541" t="s">
        <v>1192</v>
      </c>
      <c r="C729" s="541" t="s">
        <v>1193</v>
      </c>
      <c r="D729" s="541" t="s">
        <v>1236</v>
      </c>
      <c r="E729" s="541" t="s">
        <v>1237</v>
      </c>
      <c r="F729" s="582">
        <v>12</v>
      </c>
      <c r="G729" s="582">
        <v>4212</v>
      </c>
      <c r="H729" s="582"/>
      <c r="I729" s="582">
        <v>351</v>
      </c>
      <c r="J729" s="582">
        <v>13</v>
      </c>
      <c r="K729" s="582">
        <v>4589</v>
      </c>
      <c r="L729" s="582"/>
      <c r="M729" s="582">
        <v>353</v>
      </c>
      <c r="N729" s="582">
        <v>7</v>
      </c>
      <c r="O729" s="582">
        <v>2499</v>
      </c>
      <c r="P729" s="546"/>
      <c r="Q729" s="583">
        <v>357</v>
      </c>
    </row>
    <row r="730" spans="1:17" ht="14.45" customHeight="1" x14ac:dyDescent="0.2">
      <c r="A730" s="540" t="s">
        <v>1435</v>
      </c>
      <c r="B730" s="541" t="s">
        <v>1192</v>
      </c>
      <c r="C730" s="541" t="s">
        <v>1193</v>
      </c>
      <c r="D730" s="541" t="s">
        <v>1238</v>
      </c>
      <c r="E730" s="541" t="s">
        <v>1239</v>
      </c>
      <c r="F730" s="582">
        <v>43</v>
      </c>
      <c r="G730" s="582">
        <v>9589</v>
      </c>
      <c r="H730" s="582"/>
      <c r="I730" s="582">
        <v>223</v>
      </c>
      <c r="J730" s="582">
        <v>6</v>
      </c>
      <c r="K730" s="582">
        <v>1344</v>
      </c>
      <c r="L730" s="582"/>
      <c r="M730" s="582">
        <v>224</v>
      </c>
      <c r="N730" s="582">
        <v>5</v>
      </c>
      <c r="O730" s="582">
        <v>1135</v>
      </c>
      <c r="P730" s="546"/>
      <c r="Q730" s="583">
        <v>227</v>
      </c>
    </row>
    <row r="731" spans="1:17" ht="14.45" customHeight="1" x14ac:dyDescent="0.2">
      <c r="A731" s="540" t="s">
        <v>1435</v>
      </c>
      <c r="B731" s="541" t="s">
        <v>1192</v>
      </c>
      <c r="C731" s="541" t="s">
        <v>1193</v>
      </c>
      <c r="D731" s="541" t="s">
        <v>1240</v>
      </c>
      <c r="E731" s="541" t="s">
        <v>1241</v>
      </c>
      <c r="F731" s="582"/>
      <c r="G731" s="582"/>
      <c r="H731" s="582"/>
      <c r="I731" s="582"/>
      <c r="J731" s="582">
        <v>4</v>
      </c>
      <c r="K731" s="582">
        <v>2068</v>
      </c>
      <c r="L731" s="582"/>
      <c r="M731" s="582">
        <v>517</v>
      </c>
      <c r="N731" s="582"/>
      <c r="O731" s="582"/>
      <c r="P731" s="546"/>
      <c r="Q731" s="583"/>
    </row>
    <row r="732" spans="1:17" ht="14.45" customHeight="1" x14ac:dyDescent="0.2">
      <c r="A732" s="540" t="s">
        <v>1435</v>
      </c>
      <c r="B732" s="541" t="s">
        <v>1192</v>
      </c>
      <c r="C732" s="541" t="s">
        <v>1193</v>
      </c>
      <c r="D732" s="541" t="s">
        <v>1244</v>
      </c>
      <c r="E732" s="541" t="s">
        <v>1245</v>
      </c>
      <c r="F732" s="582">
        <v>2</v>
      </c>
      <c r="G732" s="582">
        <v>480</v>
      </c>
      <c r="H732" s="582"/>
      <c r="I732" s="582">
        <v>240</v>
      </c>
      <c r="J732" s="582">
        <v>1</v>
      </c>
      <c r="K732" s="582">
        <v>240</v>
      </c>
      <c r="L732" s="582"/>
      <c r="M732" s="582">
        <v>240</v>
      </c>
      <c r="N732" s="582">
        <v>4</v>
      </c>
      <c r="O732" s="582">
        <v>968</v>
      </c>
      <c r="P732" s="546"/>
      <c r="Q732" s="583">
        <v>242</v>
      </c>
    </row>
    <row r="733" spans="1:17" ht="14.45" customHeight="1" x14ac:dyDescent="0.2">
      <c r="A733" s="540" t="s">
        <v>1435</v>
      </c>
      <c r="B733" s="541" t="s">
        <v>1192</v>
      </c>
      <c r="C733" s="541" t="s">
        <v>1193</v>
      </c>
      <c r="D733" s="541" t="s">
        <v>1246</v>
      </c>
      <c r="E733" s="541" t="s">
        <v>1247</v>
      </c>
      <c r="F733" s="582">
        <v>12</v>
      </c>
      <c r="G733" s="582">
        <v>1332</v>
      </c>
      <c r="H733" s="582"/>
      <c r="I733" s="582">
        <v>111</v>
      </c>
      <c r="J733" s="582">
        <v>12</v>
      </c>
      <c r="K733" s="582">
        <v>1344</v>
      </c>
      <c r="L733" s="582"/>
      <c r="M733" s="582">
        <v>112</v>
      </c>
      <c r="N733" s="582">
        <v>7</v>
      </c>
      <c r="O733" s="582">
        <v>784</v>
      </c>
      <c r="P733" s="546"/>
      <c r="Q733" s="583">
        <v>112</v>
      </c>
    </row>
    <row r="734" spans="1:17" ht="14.45" customHeight="1" x14ac:dyDescent="0.2">
      <c r="A734" s="540" t="s">
        <v>1435</v>
      </c>
      <c r="B734" s="541" t="s">
        <v>1192</v>
      </c>
      <c r="C734" s="541" t="s">
        <v>1193</v>
      </c>
      <c r="D734" s="541" t="s">
        <v>1248</v>
      </c>
      <c r="E734" s="541" t="s">
        <v>1249</v>
      </c>
      <c r="F734" s="582">
        <v>4</v>
      </c>
      <c r="G734" s="582">
        <v>1248</v>
      </c>
      <c r="H734" s="582"/>
      <c r="I734" s="582">
        <v>312</v>
      </c>
      <c r="J734" s="582">
        <v>8</v>
      </c>
      <c r="K734" s="582">
        <v>2504</v>
      </c>
      <c r="L734" s="582"/>
      <c r="M734" s="582">
        <v>313</v>
      </c>
      <c r="N734" s="582">
        <v>9</v>
      </c>
      <c r="O734" s="582">
        <v>2826</v>
      </c>
      <c r="P734" s="546"/>
      <c r="Q734" s="583">
        <v>314</v>
      </c>
    </row>
    <row r="735" spans="1:17" ht="14.45" customHeight="1" x14ac:dyDescent="0.2">
      <c r="A735" s="540" t="s">
        <v>1435</v>
      </c>
      <c r="B735" s="541" t="s">
        <v>1192</v>
      </c>
      <c r="C735" s="541" t="s">
        <v>1193</v>
      </c>
      <c r="D735" s="541" t="s">
        <v>1250</v>
      </c>
      <c r="E735" s="541" t="s">
        <v>1251</v>
      </c>
      <c r="F735" s="582">
        <v>1</v>
      </c>
      <c r="G735" s="582">
        <v>17</v>
      </c>
      <c r="H735" s="582"/>
      <c r="I735" s="582">
        <v>17</v>
      </c>
      <c r="J735" s="582">
        <v>1</v>
      </c>
      <c r="K735" s="582">
        <v>17</v>
      </c>
      <c r="L735" s="582"/>
      <c r="M735" s="582">
        <v>17</v>
      </c>
      <c r="N735" s="582">
        <v>2</v>
      </c>
      <c r="O735" s="582">
        <v>38</v>
      </c>
      <c r="P735" s="546"/>
      <c r="Q735" s="583">
        <v>19</v>
      </c>
    </row>
    <row r="736" spans="1:17" ht="14.45" customHeight="1" x14ac:dyDescent="0.2">
      <c r="A736" s="540" t="s">
        <v>1435</v>
      </c>
      <c r="B736" s="541" t="s">
        <v>1192</v>
      </c>
      <c r="C736" s="541" t="s">
        <v>1193</v>
      </c>
      <c r="D736" s="541" t="s">
        <v>1254</v>
      </c>
      <c r="E736" s="541" t="s">
        <v>1255</v>
      </c>
      <c r="F736" s="582"/>
      <c r="G736" s="582"/>
      <c r="H736" s="582"/>
      <c r="I736" s="582"/>
      <c r="J736" s="582">
        <v>8</v>
      </c>
      <c r="K736" s="582">
        <v>2816</v>
      </c>
      <c r="L736" s="582"/>
      <c r="M736" s="582">
        <v>352</v>
      </c>
      <c r="N736" s="582"/>
      <c r="O736" s="582"/>
      <c r="P736" s="546"/>
      <c r="Q736" s="583"/>
    </row>
    <row r="737" spans="1:17" ht="14.45" customHeight="1" x14ac:dyDescent="0.2">
      <c r="A737" s="540" t="s">
        <v>1435</v>
      </c>
      <c r="B737" s="541" t="s">
        <v>1192</v>
      </c>
      <c r="C737" s="541" t="s">
        <v>1193</v>
      </c>
      <c r="D737" s="541" t="s">
        <v>1256</v>
      </c>
      <c r="E737" s="541" t="s">
        <v>1257</v>
      </c>
      <c r="F737" s="582"/>
      <c r="G737" s="582"/>
      <c r="H737" s="582"/>
      <c r="I737" s="582"/>
      <c r="J737" s="582">
        <v>6</v>
      </c>
      <c r="K737" s="582">
        <v>900</v>
      </c>
      <c r="L737" s="582"/>
      <c r="M737" s="582">
        <v>150</v>
      </c>
      <c r="N737" s="582">
        <v>6</v>
      </c>
      <c r="O737" s="582">
        <v>906</v>
      </c>
      <c r="P737" s="546"/>
      <c r="Q737" s="583">
        <v>151</v>
      </c>
    </row>
    <row r="738" spans="1:17" ht="14.45" customHeight="1" x14ac:dyDescent="0.2">
      <c r="A738" s="540" t="s">
        <v>1435</v>
      </c>
      <c r="B738" s="541" t="s">
        <v>1192</v>
      </c>
      <c r="C738" s="541" t="s">
        <v>1193</v>
      </c>
      <c r="D738" s="541" t="s">
        <v>1260</v>
      </c>
      <c r="E738" s="541" t="s">
        <v>1261</v>
      </c>
      <c r="F738" s="582">
        <v>2</v>
      </c>
      <c r="G738" s="582">
        <v>592</v>
      </c>
      <c r="H738" s="582"/>
      <c r="I738" s="582">
        <v>296</v>
      </c>
      <c r="J738" s="582">
        <v>2</v>
      </c>
      <c r="K738" s="582">
        <v>594</v>
      </c>
      <c r="L738" s="582"/>
      <c r="M738" s="582">
        <v>297</v>
      </c>
      <c r="N738" s="582">
        <v>4</v>
      </c>
      <c r="O738" s="582">
        <v>1192</v>
      </c>
      <c r="P738" s="546"/>
      <c r="Q738" s="583">
        <v>298</v>
      </c>
    </row>
    <row r="739" spans="1:17" ht="14.45" customHeight="1" x14ac:dyDescent="0.2">
      <c r="A739" s="540" t="s">
        <v>1435</v>
      </c>
      <c r="B739" s="541" t="s">
        <v>1192</v>
      </c>
      <c r="C739" s="541" t="s">
        <v>1193</v>
      </c>
      <c r="D739" s="541" t="s">
        <v>1262</v>
      </c>
      <c r="E739" s="541" t="s">
        <v>1263</v>
      </c>
      <c r="F739" s="582">
        <v>12</v>
      </c>
      <c r="G739" s="582">
        <v>2532</v>
      </c>
      <c r="H739" s="582"/>
      <c r="I739" s="582">
        <v>211</v>
      </c>
      <c r="J739" s="582">
        <v>13</v>
      </c>
      <c r="K739" s="582">
        <v>2769</v>
      </c>
      <c r="L739" s="582"/>
      <c r="M739" s="582">
        <v>213</v>
      </c>
      <c r="N739" s="582">
        <v>7</v>
      </c>
      <c r="O739" s="582">
        <v>1519</v>
      </c>
      <c r="P739" s="546"/>
      <c r="Q739" s="583">
        <v>217</v>
      </c>
    </row>
    <row r="740" spans="1:17" ht="14.45" customHeight="1" x14ac:dyDescent="0.2">
      <c r="A740" s="540" t="s">
        <v>1435</v>
      </c>
      <c r="B740" s="541" t="s">
        <v>1192</v>
      </c>
      <c r="C740" s="541" t="s">
        <v>1193</v>
      </c>
      <c r="D740" s="541" t="s">
        <v>1264</v>
      </c>
      <c r="E740" s="541" t="s">
        <v>1265</v>
      </c>
      <c r="F740" s="582">
        <v>2</v>
      </c>
      <c r="G740" s="582">
        <v>80</v>
      </c>
      <c r="H740" s="582"/>
      <c r="I740" s="582">
        <v>40</v>
      </c>
      <c r="J740" s="582">
        <v>9</v>
      </c>
      <c r="K740" s="582">
        <v>360</v>
      </c>
      <c r="L740" s="582"/>
      <c r="M740" s="582">
        <v>40</v>
      </c>
      <c r="N740" s="582">
        <v>7</v>
      </c>
      <c r="O740" s="582">
        <v>294</v>
      </c>
      <c r="P740" s="546"/>
      <c r="Q740" s="583">
        <v>42</v>
      </c>
    </row>
    <row r="741" spans="1:17" ht="14.45" customHeight="1" x14ac:dyDescent="0.2">
      <c r="A741" s="540" t="s">
        <v>1435</v>
      </c>
      <c r="B741" s="541" t="s">
        <v>1192</v>
      </c>
      <c r="C741" s="541" t="s">
        <v>1193</v>
      </c>
      <c r="D741" s="541" t="s">
        <v>1266</v>
      </c>
      <c r="E741" s="541" t="s">
        <v>1267</v>
      </c>
      <c r="F741" s="582">
        <v>10</v>
      </c>
      <c r="G741" s="582">
        <v>50300</v>
      </c>
      <c r="H741" s="582"/>
      <c r="I741" s="582">
        <v>5030</v>
      </c>
      <c r="J741" s="582">
        <v>10</v>
      </c>
      <c r="K741" s="582">
        <v>50350</v>
      </c>
      <c r="L741" s="582"/>
      <c r="M741" s="582">
        <v>5035</v>
      </c>
      <c r="N741" s="582">
        <v>8</v>
      </c>
      <c r="O741" s="582">
        <v>40496</v>
      </c>
      <c r="P741" s="546"/>
      <c r="Q741" s="583">
        <v>5062</v>
      </c>
    </row>
    <row r="742" spans="1:17" ht="14.45" customHeight="1" x14ac:dyDescent="0.2">
      <c r="A742" s="540" t="s">
        <v>1435</v>
      </c>
      <c r="B742" s="541" t="s">
        <v>1192</v>
      </c>
      <c r="C742" s="541" t="s">
        <v>1193</v>
      </c>
      <c r="D742" s="541" t="s">
        <v>1268</v>
      </c>
      <c r="E742" s="541" t="s">
        <v>1269</v>
      </c>
      <c r="F742" s="582">
        <v>4</v>
      </c>
      <c r="G742" s="582">
        <v>684</v>
      </c>
      <c r="H742" s="582"/>
      <c r="I742" s="582">
        <v>171</v>
      </c>
      <c r="J742" s="582">
        <v>1</v>
      </c>
      <c r="K742" s="582">
        <v>171</v>
      </c>
      <c r="L742" s="582"/>
      <c r="M742" s="582">
        <v>171</v>
      </c>
      <c r="N742" s="582">
        <v>1</v>
      </c>
      <c r="O742" s="582">
        <v>172</v>
      </c>
      <c r="P742" s="546"/>
      <c r="Q742" s="583">
        <v>172</v>
      </c>
    </row>
    <row r="743" spans="1:17" ht="14.45" customHeight="1" x14ac:dyDescent="0.2">
      <c r="A743" s="540" t="s">
        <v>1435</v>
      </c>
      <c r="B743" s="541" t="s">
        <v>1192</v>
      </c>
      <c r="C743" s="541" t="s">
        <v>1193</v>
      </c>
      <c r="D743" s="541" t="s">
        <v>1274</v>
      </c>
      <c r="E743" s="541" t="s">
        <v>1275</v>
      </c>
      <c r="F743" s="582">
        <v>3</v>
      </c>
      <c r="G743" s="582">
        <v>1053</v>
      </c>
      <c r="H743" s="582"/>
      <c r="I743" s="582">
        <v>351</v>
      </c>
      <c r="J743" s="582"/>
      <c r="K743" s="582"/>
      <c r="L743" s="582"/>
      <c r="M743" s="582"/>
      <c r="N743" s="582">
        <v>2</v>
      </c>
      <c r="O743" s="582">
        <v>708</v>
      </c>
      <c r="P743" s="546"/>
      <c r="Q743" s="583">
        <v>354</v>
      </c>
    </row>
    <row r="744" spans="1:17" ht="14.45" customHeight="1" x14ac:dyDescent="0.2">
      <c r="A744" s="540" t="s">
        <v>1435</v>
      </c>
      <c r="B744" s="541" t="s">
        <v>1192</v>
      </c>
      <c r="C744" s="541" t="s">
        <v>1193</v>
      </c>
      <c r="D744" s="541" t="s">
        <v>1276</v>
      </c>
      <c r="E744" s="541" t="s">
        <v>1277</v>
      </c>
      <c r="F744" s="582">
        <v>4</v>
      </c>
      <c r="G744" s="582">
        <v>696</v>
      </c>
      <c r="H744" s="582"/>
      <c r="I744" s="582">
        <v>174</v>
      </c>
      <c r="J744" s="582">
        <v>1</v>
      </c>
      <c r="K744" s="582">
        <v>174</v>
      </c>
      <c r="L744" s="582"/>
      <c r="M744" s="582">
        <v>174</v>
      </c>
      <c r="N744" s="582">
        <v>1</v>
      </c>
      <c r="O744" s="582">
        <v>175</v>
      </c>
      <c r="P744" s="546"/>
      <c r="Q744" s="583">
        <v>175</v>
      </c>
    </row>
    <row r="745" spans="1:17" ht="14.45" customHeight="1" x14ac:dyDescent="0.2">
      <c r="A745" s="540" t="s">
        <v>1435</v>
      </c>
      <c r="B745" s="541" t="s">
        <v>1192</v>
      </c>
      <c r="C745" s="541" t="s">
        <v>1193</v>
      </c>
      <c r="D745" s="541" t="s">
        <v>1278</v>
      </c>
      <c r="E745" s="541" t="s">
        <v>1279</v>
      </c>
      <c r="F745" s="582"/>
      <c r="G745" s="582"/>
      <c r="H745" s="582"/>
      <c r="I745" s="582"/>
      <c r="J745" s="582"/>
      <c r="K745" s="582"/>
      <c r="L745" s="582"/>
      <c r="M745" s="582"/>
      <c r="N745" s="582">
        <v>12</v>
      </c>
      <c r="O745" s="582">
        <v>4836</v>
      </c>
      <c r="P745" s="546"/>
      <c r="Q745" s="583">
        <v>403</v>
      </c>
    </row>
    <row r="746" spans="1:17" ht="14.45" customHeight="1" x14ac:dyDescent="0.2">
      <c r="A746" s="540" t="s">
        <v>1435</v>
      </c>
      <c r="B746" s="541" t="s">
        <v>1192</v>
      </c>
      <c r="C746" s="541" t="s">
        <v>1193</v>
      </c>
      <c r="D746" s="541" t="s">
        <v>1280</v>
      </c>
      <c r="E746" s="541" t="s">
        <v>1281</v>
      </c>
      <c r="F746" s="582">
        <v>2</v>
      </c>
      <c r="G746" s="582">
        <v>1312</v>
      </c>
      <c r="H746" s="582"/>
      <c r="I746" s="582">
        <v>656</v>
      </c>
      <c r="J746" s="582">
        <v>4</v>
      </c>
      <c r="K746" s="582">
        <v>2628</v>
      </c>
      <c r="L746" s="582"/>
      <c r="M746" s="582">
        <v>657</v>
      </c>
      <c r="N746" s="582"/>
      <c r="O746" s="582"/>
      <c r="P746" s="546"/>
      <c r="Q746" s="583"/>
    </row>
    <row r="747" spans="1:17" ht="14.45" customHeight="1" x14ac:dyDescent="0.2">
      <c r="A747" s="540" t="s">
        <v>1435</v>
      </c>
      <c r="B747" s="541" t="s">
        <v>1192</v>
      </c>
      <c r="C747" s="541" t="s">
        <v>1193</v>
      </c>
      <c r="D747" s="541" t="s">
        <v>1282</v>
      </c>
      <c r="E747" s="541" t="s">
        <v>1283</v>
      </c>
      <c r="F747" s="582">
        <v>2</v>
      </c>
      <c r="G747" s="582">
        <v>1312</v>
      </c>
      <c r="H747" s="582"/>
      <c r="I747" s="582">
        <v>656</v>
      </c>
      <c r="J747" s="582">
        <v>4</v>
      </c>
      <c r="K747" s="582">
        <v>2628</v>
      </c>
      <c r="L747" s="582"/>
      <c r="M747" s="582">
        <v>657</v>
      </c>
      <c r="N747" s="582"/>
      <c r="O747" s="582"/>
      <c r="P747" s="546"/>
      <c r="Q747" s="583"/>
    </row>
    <row r="748" spans="1:17" ht="14.45" customHeight="1" x14ac:dyDescent="0.2">
      <c r="A748" s="540" t="s">
        <v>1435</v>
      </c>
      <c r="B748" s="541" t="s">
        <v>1192</v>
      </c>
      <c r="C748" s="541" t="s">
        <v>1193</v>
      </c>
      <c r="D748" s="541" t="s">
        <v>1284</v>
      </c>
      <c r="E748" s="541" t="s">
        <v>1285</v>
      </c>
      <c r="F748" s="582">
        <v>1</v>
      </c>
      <c r="G748" s="582">
        <v>696</v>
      </c>
      <c r="H748" s="582"/>
      <c r="I748" s="582">
        <v>696</v>
      </c>
      <c r="J748" s="582">
        <v>7</v>
      </c>
      <c r="K748" s="582">
        <v>4879</v>
      </c>
      <c r="L748" s="582"/>
      <c r="M748" s="582">
        <v>697</v>
      </c>
      <c r="N748" s="582">
        <v>6</v>
      </c>
      <c r="O748" s="582">
        <v>4200</v>
      </c>
      <c r="P748" s="546"/>
      <c r="Q748" s="583">
        <v>700</v>
      </c>
    </row>
    <row r="749" spans="1:17" ht="14.45" customHeight="1" x14ac:dyDescent="0.2">
      <c r="A749" s="540" t="s">
        <v>1435</v>
      </c>
      <c r="B749" s="541" t="s">
        <v>1192</v>
      </c>
      <c r="C749" s="541" t="s">
        <v>1193</v>
      </c>
      <c r="D749" s="541" t="s">
        <v>1286</v>
      </c>
      <c r="E749" s="541" t="s">
        <v>1287</v>
      </c>
      <c r="F749" s="582">
        <v>4</v>
      </c>
      <c r="G749" s="582">
        <v>2716</v>
      </c>
      <c r="H749" s="582"/>
      <c r="I749" s="582">
        <v>679</v>
      </c>
      <c r="J749" s="582">
        <v>5</v>
      </c>
      <c r="K749" s="582">
        <v>3400</v>
      </c>
      <c r="L749" s="582"/>
      <c r="M749" s="582">
        <v>680</v>
      </c>
      <c r="N749" s="582">
        <v>4</v>
      </c>
      <c r="O749" s="582">
        <v>2732</v>
      </c>
      <c r="P749" s="546"/>
      <c r="Q749" s="583">
        <v>683</v>
      </c>
    </row>
    <row r="750" spans="1:17" ht="14.45" customHeight="1" x14ac:dyDescent="0.2">
      <c r="A750" s="540" t="s">
        <v>1435</v>
      </c>
      <c r="B750" s="541" t="s">
        <v>1192</v>
      </c>
      <c r="C750" s="541" t="s">
        <v>1193</v>
      </c>
      <c r="D750" s="541" t="s">
        <v>1288</v>
      </c>
      <c r="E750" s="541" t="s">
        <v>1289</v>
      </c>
      <c r="F750" s="582">
        <v>12</v>
      </c>
      <c r="G750" s="582">
        <v>5736</v>
      </c>
      <c r="H750" s="582"/>
      <c r="I750" s="582">
        <v>478</v>
      </c>
      <c r="J750" s="582">
        <v>13</v>
      </c>
      <c r="K750" s="582">
        <v>6227</v>
      </c>
      <c r="L750" s="582"/>
      <c r="M750" s="582">
        <v>479</v>
      </c>
      <c r="N750" s="582">
        <v>6</v>
      </c>
      <c r="O750" s="582">
        <v>2892</v>
      </c>
      <c r="P750" s="546"/>
      <c r="Q750" s="583">
        <v>482</v>
      </c>
    </row>
    <row r="751" spans="1:17" ht="14.45" customHeight="1" x14ac:dyDescent="0.2">
      <c r="A751" s="540" t="s">
        <v>1435</v>
      </c>
      <c r="B751" s="541" t="s">
        <v>1192</v>
      </c>
      <c r="C751" s="541" t="s">
        <v>1193</v>
      </c>
      <c r="D751" s="541" t="s">
        <v>1290</v>
      </c>
      <c r="E751" s="541" t="s">
        <v>1291</v>
      </c>
      <c r="F751" s="582"/>
      <c r="G751" s="582"/>
      <c r="H751" s="582"/>
      <c r="I751" s="582"/>
      <c r="J751" s="582"/>
      <c r="K751" s="582"/>
      <c r="L751" s="582"/>
      <c r="M751" s="582"/>
      <c r="N751" s="582">
        <v>1</v>
      </c>
      <c r="O751" s="582">
        <v>297</v>
      </c>
      <c r="P751" s="546"/>
      <c r="Q751" s="583">
        <v>297</v>
      </c>
    </row>
    <row r="752" spans="1:17" ht="14.45" customHeight="1" x14ac:dyDescent="0.2">
      <c r="A752" s="540" t="s">
        <v>1435</v>
      </c>
      <c r="B752" s="541" t="s">
        <v>1192</v>
      </c>
      <c r="C752" s="541" t="s">
        <v>1193</v>
      </c>
      <c r="D752" s="541" t="s">
        <v>1292</v>
      </c>
      <c r="E752" s="541" t="s">
        <v>1293</v>
      </c>
      <c r="F752" s="582">
        <v>3</v>
      </c>
      <c r="G752" s="582">
        <v>2418</v>
      </c>
      <c r="H752" s="582"/>
      <c r="I752" s="582">
        <v>806</v>
      </c>
      <c r="J752" s="582"/>
      <c r="K752" s="582"/>
      <c r="L752" s="582"/>
      <c r="M752" s="582"/>
      <c r="N752" s="582">
        <v>1</v>
      </c>
      <c r="O752" s="582">
        <v>811</v>
      </c>
      <c r="P752" s="546"/>
      <c r="Q752" s="583">
        <v>811</v>
      </c>
    </row>
    <row r="753" spans="1:17" ht="14.45" customHeight="1" x14ac:dyDescent="0.2">
      <c r="A753" s="540" t="s">
        <v>1435</v>
      </c>
      <c r="B753" s="541" t="s">
        <v>1192</v>
      </c>
      <c r="C753" s="541" t="s">
        <v>1193</v>
      </c>
      <c r="D753" s="541" t="s">
        <v>1294</v>
      </c>
      <c r="E753" s="541" t="s">
        <v>1295</v>
      </c>
      <c r="F753" s="582">
        <v>1</v>
      </c>
      <c r="G753" s="582">
        <v>168</v>
      </c>
      <c r="H753" s="582"/>
      <c r="I753" s="582">
        <v>168</v>
      </c>
      <c r="J753" s="582">
        <v>6</v>
      </c>
      <c r="K753" s="582">
        <v>1008</v>
      </c>
      <c r="L753" s="582"/>
      <c r="M753" s="582">
        <v>168</v>
      </c>
      <c r="N753" s="582">
        <v>7</v>
      </c>
      <c r="O753" s="582">
        <v>1183</v>
      </c>
      <c r="P753" s="546"/>
      <c r="Q753" s="583">
        <v>169</v>
      </c>
    </row>
    <row r="754" spans="1:17" ht="14.45" customHeight="1" x14ac:dyDescent="0.2">
      <c r="A754" s="540" t="s">
        <v>1435</v>
      </c>
      <c r="B754" s="541" t="s">
        <v>1192</v>
      </c>
      <c r="C754" s="541" t="s">
        <v>1193</v>
      </c>
      <c r="D754" s="541" t="s">
        <v>1298</v>
      </c>
      <c r="E754" s="541" t="s">
        <v>1299</v>
      </c>
      <c r="F754" s="582"/>
      <c r="G754" s="582"/>
      <c r="H754" s="582"/>
      <c r="I754" s="582"/>
      <c r="J754" s="582"/>
      <c r="K754" s="582"/>
      <c r="L754" s="582"/>
      <c r="M754" s="582"/>
      <c r="N754" s="582">
        <v>2</v>
      </c>
      <c r="O754" s="582">
        <v>1152</v>
      </c>
      <c r="P754" s="546"/>
      <c r="Q754" s="583">
        <v>576</v>
      </c>
    </row>
    <row r="755" spans="1:17" ht="14.45" customHeight="1" x14ac:dyDescent="0.2">
      <c r="A755" s="540" t="s">
        <v>1435</v>
      </c>
      <c r="B755" s="541" t="s">
        <v>1192</v>
      </c>
      <c r="C755" s="541" t="s">
        <v>1193</v>
      </c>
      <c r="D755" s="541" t="s">
        <v>1300</v>
      </c>
      <c r="E755" s="541" t="s">
        <v>1301</v>
      </c>
      <c r="F755" s="582">
        <v>2</v>
      </c>
      <c r="G755" s="582">
        <v>376</v>
      </c>
      <c r="H755" s="582"/>
      <c r="I755" s="582">
        <v>188</v>
      </c>
      <c r="J755" s="582">
        <v>1</v>
      </c>
      <c r="K755" s="582">
        <v>188</v>
      </c>
      <c r="L755" s="582"/>
      <c r="M755" s="582">
        <v>188</v>
      </c>
      <c r="N755" s="582">
        <v>4</v>
      </c>
      <c r="O755" s="582">
        <v>760</v>
      </c>
      <c r="P755" s="546"/>
      <c r="Q755" s="583">
        <v>190</v>
      </c>
    </row>
    <row r="756" spans="1:17" ht="14.45" customHeight="1" x14ac:dyDescent="0.2">
      <c r="A756" s="540" t="s">
        <v>1435</v>
      </c>
      <c r="B756" s="541" t="s">
        <v>1192</v>
      </c>
      <c r="C756" s="541" t="s">
        <v>1193</v>
      </c>
      <c r="D756" s="541" t="s">
        <v>1304</v>
      </c>
      <c r="E756" s="541" t="s">
        <v>1305</v>
      </c>
      <c r="F756" s="582">
        <v>2</v>
      </c>
      <c r="G756" s="582">
        <v>2800</v>
      </c>
      <c r="H756" s="582"/>
      <c r="I756" s="582">
        <v>1400</v>
      </c>
      <c r="J756" s="582">
        <v>4</v>
      </c>
      <c r="K756" s="582">
        <v>5604</v>
      </c>
      <c r="L756" s="582"/>
      <c r="M756" s="582">
        <v>1401</v>
      </c>
      <c r="N756" s="582"/>
      <c r="O756" s="582"/>
      <c r="P756" s="546"/>
      <c r="Q756" s="583"/>
    </row>
    <row r="757" spans="1:17" ht="14.45" customHeight="1" x14ac:dyDescent="0.2">
      <c r="A757" s="540" t="s">
        <v>1435</v>
      </c>
      <c r="B757" s="541" t="s">
        <v>1192</v>
      </c>
      <c r="C757" s="541" t="s">
        <v>1193</v>
      </c>
      <c r="D757" s="541" t="s">
        <v>1306</v>
      </c>
      <c r="E757" s="541" t="s">
        <v>1307</v>
      </c>
      <c r="F757" s="582">
        <v>6</v>
      </c>
      <c r="G757" s="582">
        <v>6138</v>
      </c>
      <c r="H757" s="582"/>
      <c r="I757" s="582">
        <v>1023</v>
      </c>
      <c r="J757" s="582">
        <v>7</v>
      </c>
      <c r="K757" s="582">
        <v>7168</v>
      </c>
      <c r="L757" s="582"/>
      <c r="M757" s="582">
        <v>1024</v>
      </c>
      <c r="N757" s="582">
        <v>1</v>
      </c>
      <c r="O757" s="582">
        <v>1029</v>
      </c>
      <c r="P757" s="546"/>
      <c r="Q757" s="583">
        <v>1029</v>
      </c>
    </row>
    <row r="758" spans="1:17" ht="14.45" customHeight="1" x14ac:dyDescent="0.2">
      <c r="A758" s="540" t="s">
        <v>1435</v>
      </c>
      <c r="B758" s="541" t="s">
        <v>1192</v>
      </c>
      <c r="C758" s="541" t="s">
        <v>1193</v>
      </c>
      <c r="D758" s="541" t="s">
        <v>1310</v>
      </c>
      <c r="E758" s="541" t="s">
        <v>1311</v>
      </c>
      <c r="F758" s="582">
        <v>3</v>
      </c>
      <c r="G758" s="582">
        <v>2418</v>
      </c>
      <c r="H758" s="582"/>
      <c r="I758" s="582">
        <v>806</v>
      </c>
      <c r="J758" s="582"/>
      <c r="K758" s="582"/>
      <c r="L758" s="582"/>
      <c r="M758" s="582"/>
      <c r="N758" s="582">
        <v>1</v>
      </c>
      <c r="O758" s="582">
        <v>811</v>
      </c>
      <c r="P758" s="546"/>
      <c r="Q758" s="583">
        <v>811</v>
      </c>
    </row>
    <row r="759" spans="1:17" ht="14.45" customHeight="1" x14ac:dyDescent="0.2">
      <c r="A759" s="540" t="s">
        <v>1435</v>
      </c>
      <c r="B759" s="541" t="s">
        <v>1192</v>
      </c>
      <c r="C759" s="541" t="s">
        <v>1193</v>
      </c>
      <c r="D759" s="541" t="s">
        <v>1314</v>
      </c>
      <c r="E759" s="541" t="s">
        <v>1315</v>
      </c>
      <c r="F759" s="582"/>
      <c r="G759" s="582"/>
      <c r="H759" s="582"/>
      <c r="I759" s="582"/>
      <c r="J759" s="582"/>
      <c r="K759" s="582"/>
      <c r="L759" s="582"/>
      <c r="M759" s="582"/>
      <c r="N759" s="582">
        <v>1</v>
      </c>
      <c r="O759" s="582">
        <v>266</v>
      </c>
      <c r="P759" s="546"/>
      <c r="Q759" s="583">
        <v>266</v>
      </c>
    </row>
    <row r="760" spans="1:17" ht="14.45" customHeight="1" x14ac:dyDescent="0.2">
      <c r="A760" s="540" t="s">
        <v>1435</v>
      </c>
      <c r="B760" s="541" t="s">
        <v>1192</v>
      </c>
      <c r="C760" s="541" t="s">
        <v>1193</v>
      </c>
      <c r="D760" s="541" t="s">
        <v>1316</v>
      </c>
      <c r="E760" s="541" t="s">
        <v>1317</v>
      </c>
      <c r="F760" s="582">
        <v>1</v>
      </c>
      <c r="G760" s="582">
        <v>4102</v>
      </c>
      <c r="H760" s="582"/>
      <c r="I760" s="582">
        <v>4102</v>
      </c>
      <c r="J760" s="582"/>
      <c r="K760" s="582"/>
      <c r="L760" s="582"/>
      <c r="M760" s="582"/>
      <c r="N760" s="582"/>
      <c r="O760" s="582"/>
      <c r="P760" s="546"/>
      <c r="Q760" s="583"/>
    </row>
    <row r="761" spans="1:17" ht="14.45" customHeight="1" x14ac:dyDescent="0.2">
      <c r="A761" s="540" t="s">
        <v>1435</v>
      </c>
      <c r="B761" s="541" t="s">
        <v>1192</v>
      </c>
      <c r="C761" s="541" t="s">
        <v>1193</v>
      </c>
      <c r="D761" s="541" t="s">
        <v>1324</v>
      </c>
      <c r="E761" s="541" t="s">
        <v>1325</v>
      </c>
      <c r="F761" s="582">
        <v>39</v>
      </c>
      <c r="G761" s="582">
        <v>300105</v>
      </c>
      <c r="H761" s="582"/>
      <c r="I761" s="582">
        <v>7695</v>
      </c>
      <c r="J761" s="582">
        <v>51</v>
      </c>
      <c r="K761" s="582">
        <v>393414</v>
      </c>
      <c r="L761" s="582"/>
      <c r="M761" s="582">
        <v>7714</v>
      </c>
      <c r="N761" s="582">
        <v>35</v>
      </c>
      <c r="O761" s="582">
        <v>272790</v>
      </c>
      <c r="P761" s="546"/>
      <c r="Q761" s="583">
        <v>7794</v>
      </c>
    </row>
    <row r="762" spans="1:17" ht="14.45" customHeight="1" x14ac:dyDescent="0.2">
      <c r="A762" s="540" t="s">
        <v>1435</v>
      </c>
      <c r="B762" s="541" t="s">
        <v>1192</v>
      </c>
      <c r="C762" s="541" t="s">
        <v>1193</v>
      </c>
      <c r="D762" s="541" t="s">
        <v>1326</v>
      </c>
      <c r="E762" s="541" t="s">
        <v>1327</v>
      </c>
      <c r="F762" s="582">
        <v>78</v>
      </c>
      <c r="G762" s="582">
        <v>1225770</v>
      </c>
      <c r="H762" s="582"/>
      <c r="I762" s="582">
        <v>15715</v>
      </c>
      <c r="J762" s="582">
        <v>42</v>
      </c>
      <c r="K762" s="582">
        <v>660744</v>
      </c>
      <c r="L762" s="582"/>
      <c r="M762" s="582">
        <v>15732</v>
      </c>
      <c r="N762" s="582">
        <v>30</v>
      </c>
      <c r="O762" s="582">
        <v>474240</v>
      </c>
      <c r="P762" s="546"/>
      <c r="Q762" s="583">
        <v>15808</v>
      </c>
    </row>
    <row r="763" spans="1:17" ht="14.45" customHeight="1" x14ac:dyDescent="0.2">
      <c r="A763" s="540" t="s">
        <v>1435</v>
      </c>
      <c r="B763" s="541" t="s">
        <v>1192</v>
      </c>
      <c r="C763" s="541" t="s">
        <v>1193</v>
      </c>
      <c r="D763" s="541" t="s">
        <v>1328</v>
      </c>
      <c r="E763" s="541" t="s">
        <v>1329</v>
      </c>
      <c r="F763" s="582">
        <v>1</v>
      </c>
      <c r="G763" s="582">
        <v>2375</v>
      </c>
      <c r="H763" s="582"/>
      <c r="I763" s="582">
        <v>2375</v>
      </c>
      <c r="J763" s="582">
        <v>3</v>
      </c>
      <c r="K763" s="582">
        <v>7161</v>
      </c>
      <c r="L763" s="582"/>
      <c r="M763" s="582">
        <v>2387</v>
      </c>
      <c r="N763" s="582"/>
      <c r="O763" s="582"/>
      <c r="P763" s="546"/>
      <c r="Q763" s="583"/>
    </row>
    <row r="764" spans="1:17" ht="14.45" customHeight="1" x14ac:dyDescent="0.2">
      <c r="A764" s="540" t="s">
        <v>1435</v>
      </c>
      <c r="B764" s="541" t="s">
        <v>1192</v>
      </c>
      <c r="C764" s="541" t="s">
        <v>1193</v>
      </c>
      <c r="D764" s="541" t="s">
        <v>1330</v>
      </c>
      <c r="E764" s="541" t="s">
        <v>1331</v>
      </c>
      <c r="F764" s="582"/>
      <c r="G764" s="582"/>
      <c r="H764" s="582"/>
      <c r="I764" s="582"/>
      <c r="J764" s="582">
        <v>1</v>
      </c>
      <c r="K764" s="582">
        <v>6197</v>
      </c>
      <c r="L764" s="582"/>
      <c r="M764" s="582">
        <v>6197</v>
      </c>
      <c r="N764" s="582"/>
      <c r="O764" s="582"/>
      <c r="P764" s="546"/>
      <c r="Q764" s="583"/>
    </row>
    <row r="765" spans="1:17" ht="14.45" customHeight="1" x14ac:dyDescent="0.2">
      <c r="A765" s="540" t="s">
        <v>1435</v>
      </c>
      <c r="B765" s="541" t="s">
        <v>1192</v>
      </c>
      <c r="C765" s="541" t="s">
        <v>1193</v>
      </c>
      <c r="D765" s="541" t="s">
        <v>1332</v>
      </c>
      <c r="E765" s="541" t="s">
        <v>1333</v>
      </c>
      <c r="F765" s="582"/>
      <c r="G765" s="582"/>
      <c r="H765" s="582"/>
      <c r="I765" s="582"/>
      <c r="J765" s="582"/>
      <c r="K765" s="582"/>
      <c r="L765" s="582"/>
      <c r="M765" s="582"/>
      <c r="N765" s="582">
        <v>2</v>
      </c>
      <c r="O765" s="582">
        <v>1400</v>
      </c>
      <c r="P765" s="546"/>
      <c r="Q765" s="583">
        <v>700</v>
      </c>
    </row>
    <row r="766" spans="1:17" ht="14.45" customHeight="1" x14ac:dyDescent="0.2">
      <c r="A766" s="540" t="s">
        <v>1435</v>
      </c>
      <c r="B766" s="541" t="s">
        <v>1338</v>
      </c>
      <c r="C766" s="541" t="s">
        <v>1193</v>
      </c>
      <c r="D766" s="541" t="s">
        <v>1339</v>
      </c>
      <c r="E766" s="541" t="s">
        <v>1340</v>
      </c>
      <c r="F766" s="582"/>
      <c r="G766" s="582"/>
      <c r="H766" s="582"/>
      <c r="I766" s="582"/>
      <c r="J766" s="582"/>
      <c r="K766" s="582"/>
      <c r="L766" s="582"/>
      <c r="M766" s="582"/>
      <c r="N766" s="582">
        <v>3</v>
      </c>
      <c r="O766" s="582">
        <v>36975</v>
      </c>
      <c r="P766" s="546"/>
      <c r="Q766" s="583">
        <v>12325</v>
      </c>
    </row>
    <row r="767" spans="1:17" ht="14.45" customHeight="1" x14ac:dyDescent="0.2">
      <c r="A767" s="540" t="s">
        <v>1435</v>
      </c>
      <c r="B767" s="541" t="s">
        <v>1338</v>
      </c>
      <c r="C767" s="541" t="s">
        <v>1193</v>
      </c>
      <c r="D767" s="541" t="s">
        <v>1341</v>
      </c>
      <c r="E767" s="541" t="s">
        <v>1342</v>
      </c>
      <c r="F767" s="582"/>
      <c r="G767" s="582"/>
      <c r="H767" s="582"/>
      <c r="I767" s="582"/>
      <c r="J767" s="582"/>
      <c r="K767" s="582"/>
      <c r="L767" s="582"/>
      <c r="M767" s="582"/>
      <c r="N767" s="582">
        <v>20</v>
      </c>
      <c r="O767" s="582">
        <v>6280</v>
      </c>
      <c r="P767" s="546"/>
      <c r="Q767" s="583">
        <v>314</v>
      </c>
    </row>
    <row r="768" spans="1:17" ht="14.45" customHeight="1" x14ac:dyDescent="0.2">
      <c r="A768" s="540" t="s">
        <v>1435</v>
      </c>
      <c r="B768" s="541" t="s">
        <v>1338</v>
      </c>
      <c r="C768" s="541" t="s">
        <v>1193</v>
      </c>
      <c r="D768" s="541" t="s">
        <v>1343</v>
      </c>
      <c r="E768" s="541" t="s">
        <v>1344</v>
      </c>
      <c r="F768" s="582">
        <v>66</v>
      </c>
      <c r="G768" s="582">
        <v>792</v>
      </c>
      <c r="H768" s="582"/>
      <c r="I768" s="582">
        <v>12</v>
      </c>
      <c r="J768" s="582">
        <v>65</v>
      </c>
      <c r="K768" s="582">
        <v>780</v>
      </c>
      <c r="L768" s="582"/>
      <c r="M768" s="582">
        <v>12</v>
      </c>
      <c r="N768" s="582">
        <v>29</v>
      </c>
      <c r="O768" s="582">
        <v>377</v>
      </c>
      <c r="P768" s="546"/>
      <c r="Q768" s="583">
        <v>13</v>
      </c>
    </row>
    <row r="769" spans="1:17" ht="14.45" customHeight="1" x14ac:dyDescent="0.2">
      <c r="A769" s="540" t="s">
        <v>1435</v>
      </c>
      <c r="B769" s="541" t="s">
        <v>1338</v>
      </c>
      <c r="C769" s="541" t="s">
        <v>1193</v>
      </c>
      <c r="D769" s="541" t="s">
        <v>1345</v>
      </c>
      <c r="E769" s="541" t="s">
        <v>1346</v>
      </c>
      <c r="F769" s="582"/>
      <c r="G769" s="582"/>
      <c r="H769" s="582"/>
      <c r="I769" s="582"/>
      <c r="J769" s="582"/>
      <c r="K769" s="582"/>
      <c r="L769" s="582"/>
      <c r="M769" s="582"/>
      <c r="N769" s="582">
        <v>299</v>
      </c>
      <c r="O769" s="582">
        <v>3170895</v>
      </c>
      <c r="P769" s="546"/>
      <c r="Q769" s="583">
        <v>10605</v>
      </c>
    </row>
    <row r="770" spans="1:17" ht="14.45" customHeight="1" x14ac:dyDescent="0.2">
      <c r="A770" s="540" t="s">
        <v>1435</v>
      </c>
      <c r="B770" s="541" t="s">
        <v>1338</v>
      </c>
      <c r="C770" s="541" t="s">
        <v>1193</v>
      </c>
      <c r="D770" s="541" t="s">
        <v>1347</v>
      </c>
      <c r="E770" s="541" t="s">
        <v>1348</v>
      </c>
      <c r="F770" s="582"/>
      <c r="G770" s="582"/>
      <c r="H770" s="582"/>
      <c r="I770" s="582"/>
      <c r="J770" s="582"/>
      <c r="K770" s="582"/>
      <c r="L770" s="582"/>
      <c r="M770" s="582"/>
      <c r="N770" s="582">
        <v>29</v>
      </c>
      <c r="O770" s="582">
        <v>346463</v>
      </c>
      <c r="P770" s="546"/>
      <c r="Q770" s="583">
        <v>11947</v>
      </c>
    </row>
    <row r="771" spans="1:17" ht="14.45" customHeight="1" x14ac:dyDescent="0.2">
      <c r="A771" s="540" t="s">
        <v>1435</v>
      </c>
      <c r="B771" s="541" t="s">
        <v>1338</v>
      </c>
      <c r="C771" s="541" t="s">
        <v>1193</v>
      </c>
      <c r="D771" s="541" t="s">
        <v>1349</v>
      </c>
      <c r="E771" s="541" t="s">
        <v>1350</v>
      </c>
      <c r="F771" s="582"/>
      <c r="G771" s="582"/>
      <c r="H771" s="582"/>
      <c r="I771" s="582"/>
      <c r="J771" s="582"/>
      <c r="K771" s="582"/>
      <c r="L771" s="582"/>
      <c r="M771" s="582"/>
      <c r="N771" s="582">
        <v>38</v>
      </c>
      <c r="O771" s="582">
        <v>14098</v>
      </c>
      <c r="P771" s="546"/>
      <c r="Q771" s="583">
        <v>371</v>
      </c>
    </row>
    <row r="772" spans="1:17" ht="14.45" customHeight="1" x14ac:dyDescent="0.2">
      <c r="A772" s="540" t="s">
        <v>1435</v>
      </c>
      <c r="B772" s="541" t="s">
        <v>1338</v>
      </c>
      <c r="C772" s="541" t="s">
        <v>1193</v>
      </c>
      <c r="D772" s="541" t="s">
        <v>1351</v>
      </c>
      <c r="E772" s="541" t="s">
        <v>1352</v>
      </c>
      <c r="F772" s="582"/>
      <c r="G772" s="582"/>
      <c r="H772" s="582"/>
      <c r="I772" s="582"/>
      <c r="J772" s="582"/>
      <c r="K772" s="582"/>
      <c r="L772" s="582"/>
      <c r="M772" s="582"/>
      <c r="N772" s="582">
        <v>3</v>
      </c>
      <c r="O772" s="582">
        <v>39129</v>
      </c>
      <c r="P772" s="546"/>
      <c r="Q772" s="583">
        <v>13043</v>
      </c>
    </row>
    <row r="773" spans="1:17" ht="14.45" customHeight="1" x14ac:dyDescent="0.2">
      <c r="A773" s="540" t="s">
        <v>1435</v>
      </c>
      <c r="B773" s="541" t="s">
        <v>1338</v>
      </c>
      <c r="C773" s="541" t="s">
        <v>1193</v>
      </c>
      <c r="D773" s="541" t="s">
        <v>1353</v>
      </c>
      <c r="E773" s="541" t="s">
        <v>1354</v>
      </c>
      <c r="F773" s="582">
        <v>10</v>
      </c>
      <c r="G773" s="582">
        <v>6120</v>
      </c>
      <c r="H773" s="582"/>
      <c r="I773" s="582">
        <v>612</v>
      </c>
      <c r="J773" s="582">
        <v>8</v>
      </c>
      <c r="K773" s="582">
        <v>4920</v>
      </c>
      <c r="L773" s="582"/>
      <c r="M773" s="582">
        <v>615</v>
      </c>
      <c r="N773" s="582">
        <v>7</v>
      </c>
      <c r="O773" s="582">
        <v>4494</v>
      </c>
      <c r="P773" s="546"/>
      <c r="Q773" s="583">
        <v>642</v>
      </c>
    </row>
    <row r="774" spans="1:17" ht="14.45" customHeight="1" x14ac:dyDescent="0.2">
      <c r="A774" s="540" t="s">
        <v>1435</v>
      </c>
      <c r="B774" s="541" t="s">
        <v>1338</v>
      </c>
      <c r="C774" s="541" t="s">
        <v>1193</v>
      </c>
      <c r="D774" s="541" t="s">
        <v>1355</v>
      </c>
      <c r="E774" s="541" t="s">
        <v>1356</v>
      </c>
      <c r="F774" s="582"/>
      <c r="G774" s="582"/>
      <c r="H774" s="582"/>
      <c r="I774" s="582"/>
      <c r="J774" s="582"/>
      <c r="K774" s="582"/>
      <c r="L774" s="582"/>
      <c r="M774" s="582"/>
      <c r="N774" s="582">
        <v>154</v>
      </c>
      <c r="O774" s="582">
        <v>176792</v>
      </c>
      <c r="P774" s="546"/>
      <c r="Q774" s="583">
        <v>1148</v>
      </c>
    </row>
    <row r="775" spans="1:17" ht="14.45" customHeight="1" x14ac:dyDescent="0.2">
      <c r="A775" s="540" t="s">
        <v>1435</v>
      </c>
      <c r="B775" s="541" t="s">
        <v>1338</v>
      </c>
      <c r="C775" s="541" t="s">
        <v>1193</v>
      </c>
      <c r="D775" s="541" t="s">
        <v>1361</v>
      </c>
      <c r="E775" s="541" t="s">
        <v>1362</v>
      </c>
      <c r="F775" s="582"/>
      <c r="G775" s="582"/>
      <c r="H775" s="582"/>
      <c r="I775" s="582"/>
      <c r="J775" s="582"/>
      <c r="K775" s="582"/>
      <c r="L775" s="582"/>
      <c r="M775" s="582"/>
      <c r="N775" s="582">
        <v>13</v>
      </c>
      <c r="O775" s="582">
        <v>115531</v>
      </c>
      <c r="P775" s="546"/>
      <c r="Q775" s="583">
        <v>8887</v>
      </c>
    </row>
    <row r="776" spans="1:17" ht="14.45" customHeight="1" x14ac:dyDescent="0.2">
      <c r="A776" s="540" t="s">
        <v>1435</v>
      </c>
      <c r="B776" s="541" t="s">
        <v>1338</v>
      </c>
      <c r="C776" s="541" t="s">
        <v>1193</v>
      </c>
      <c r="D776" s="541" t="s">
        <v>1365</v>
      </c>
      <c r="E776" s="541" t="s">
        <v>1366</v>
      </c>
      <c r="F776" s="582"/>
      <c r="G776" s="582"/>
      <c r="H776" s="582"/>
      <c r="I776" s="582"/>
      <c r="J776" s="582"/>
      <c r="K776" s="582"/>
      <c r="L776" s="582"/>
      <c r="M776" s="582"/>
      <c r="N776" s="582">
        <v>151</v>
      </c>
      <c r="O776" s="582">
        <v>252170</v>
      </c>
      <c r="P776" s="546"/>
      <c r="Q776" s="583">
        <v>1670</v>
      </c>
    </row>
    <row r="777" spans="1:17" ht="14.45" customHeight="1" x14ac:dyDescent="0.2">
      <c r="A777" s="540" t="s">
        <v>1435</v>
      </c>
      <c r="B777" s="541" t="s">
        <v>1338</v>
      </c>
      <c r="C777" s="541" t="s">
        <v>1193</v>
      </c>
      <c r="D777" s="541" t="s">
        <v>1367</v>
      </c>
      <c r="E777" s="541" t="s">
        <v>1368</v>
      </c>
      <c r="F777" s="582"/>
      <c r="G777" s="582"/>
      <c r="H777" s="582"/>
      <c r="I777" s="582"/>
      <c r="J777" s="582"/>
      <c r="K777" s="582"/>
      <c r="L777" s="582"/>
      <c r="M777" s="582"/>
      <c r="N777" s="582">
        <v>33</v>
      </c>
      <c r="O777" s="582">
        <v>127941</v>
      </c>
      <c r="P777" s="546"/>
      <c r="Q777" s="583">
        <v>3877</v>
      </c>
    </row>
    <row r="778" spans="1:17" ht="14.45" customHeight="1" x14ac:dyDescent="0.2">
      <c r="A778" s="540" t="s">
        <v>1435</v>
      </c>
      <c r="B778" s="541" t="s">
        <v>1338</v>
      </c>
      <c r="C778" s="541" t="s">
        <v>1193</v>
      </c>
      <c r="D778" s="541" t="s">
        <v>1371</v>
      </c>
      <c r="E778" s="541" t="s">
        <v>1372</v>
      </c>
      <c r="F778" s="582"/>
      <c r="G778" s="582"/>
      <c r="H778" s="582"/>
      <c r="I778" s="582"/>
      <c r="J778" s="582"/>
      <c r="K778" s="582"/>
      <c r="L778" s="582"/>
      <c r="M778" s="582"/>
      <c r="N778" s="582">
        <v>8</v>
      </c>
      <c r="O778" s="582">
        <v>323912</v>
      </c>
      <c r="P778" s="546"/>
      <c r="Q778" s="583">
        <v>40489</v>
      </c>
    </row>
    <row r="779" spans="1:17" ht="14.45" customHeight="1" x14ac:dyDescent="0.2">
      <c r="A779" s="540" t="s">
        <v>1435</v>
      </c>
      <c r="B779" s="541" t="s">
        <v>1338</v>
      </c>
      <c r="C779" s="541" t="s">
        <v>1193</v>
      </c>
      <c r="D779" s="541" t="s">
        <v>1373</v>
      </c>
      <c r="E779" s="541" t="s">
        <v>1374</v>
      </c>
      <c r="F779" s="582">
        <v>120</v>
      </c>
      <c r="G779" s="582">
        <v>287880</v>
      </c>
      <c r="H779" s="582"/>
      <c r="I779" s="582">
        <v>2399</v>
      </c>
      <c r="J779" s="582">
        <v>96</v>
      </c>
      <c r="K779" s="582">
        <v>230592</v>
      </c>
      <c r="L779" s="582"/>
      <c r="M779" s="582">
        <v>2402</v>
      </c>
      <c r="N779" s="582">
        <v>75</v>
      </c>
      <c r="O779" s="582">
        <v>181950</v>
      </c>
      <c r="P779" s="546"/>
      <c r="Q779" s="583">
        <v>2426</v>
      </c>
    </row>
    <row r="780" spans="1:17" ht="14.45" customHeight="1" x14ac:dyDescent="0.2">
      <c r="A780" s="540" t="s">
        <v>1435</v>
      </c>
      <c r="B780" s="541" t="s">
        <v>1338</v>
      </c>
      <c r="C780" s="541" t="s">
        <v>1193</v>
      </c>
      <c r="D780" s="541" t="s">
        <v>1377</v>
      </c>
      <c r="E780" s="541" t="s">
        <v>1378</v>
      </c>
      <c r="F780" s="582"/>
      <c r="G780" s="582"/>
      <c r="H780" s="582"/>
      <c r="I780" s="582"/>
      <c r="J780" s="582"/>
      <c r="K780" s="582"/>
      <c r="L780" s="582"/>
      <c r="M780" s="582"/>
      <c r="N780" s="582">
        <v>3</v>
      </c>
      <c r="O780" s="582">
        <v>107949</v>
      </c>
      <c r="P780" s="546"/>
      <c r="Q780" s="583">
        <v>35983</v>
      </c>
    </row>
    <row r="781" spans="1:17" ht="14.45" customHeight="1" x14ac:dyDescent="0.2">
      <c r="A781" s="540" t="s">
        <v>1436</v>
      </c>
      <c r="B781" s="541" t="s">
        <v>1192</v>
      </c>
      <c r="C781" s="541" t="s">
        <v>1193</v>
      </c>
      <c r="D781" s="541" t="s">
        <v>1204</v>
      </c>
      <c r="E781" s="541" t="s">
        <v>1205</v>
      </c>
      <c r="F781" s="582"/>
      <c r="G781" s="582"/>
      <c r="H781" s="582"/>
      <c r="I781" s="582"/>
      <c r="J781" s="582"/>
      <c r="K781" s="582"/>
      <c r="L781" s="582"/>
      <c r="M781" s="582"/>
      <c r="N781" s="582">
        <v>1</v>
      </c>
      <c r="O781" s="582">
        <v>1173</v>
      </c>
      <c r="P781" s="546"/>
      <c r="Q781" s="583">
        <v>1173</v>
      </c>
    </row>
    <row r="782" spans="1:17" ht="14.45" customHeight="1" x14ac:dyDescent="0.2">
      <c r="A782" s="540" t="s">
        <v>1436</v>
      </c>
      <c r="B782" s="541" t="s">
        <v>1192</v>
      </c>
      <c r="C782" s="541" t="s">
        <v>1193</v>
      </c>
      <c r="D782" s="541" t="s">
        <v>1206</v>
      </c>
      <c r="E782" s="541" t="s">
        <v>1207</v>
      </c>
      <c r="F782" s="582"/>
      <c r="G782" s="582"/>
      <c r="H782" s="582"/>
      <c r="I782" s="582"/>
      <c r="J782" s="582">
        <v>1</v>
      </c>
      <c r="K782" s="582">
        <v>849</v>
      </c>
      <c r="L782" s="582"/>
      <c r="M782" s="582">
        <v>849</v>
      </c>
      <c r="N782" s="582"/>
      <c r="O782" s="582"/>
      <c r="P782" s="546"/>
      <c r="Q782" s="583"/>
    </row>
    <row r="783" spans="1:17" ht="14.45" customHeight="1" x14ac:dyDescent="0.2">
      <c r="A783" s="540" t="s">
        <v>1436</v>
      </c>
      <c r="B783" s="541" t="s">
        <v>1192</v>
      </c>
      <c r="C783" s="541" t="s">
        <v>1193</v>
      </c>
      <c r="D783" s="541" t="s">
        <v>1212</v>
      </c>
      <c r="E783" s="541" t="s">
        <v>1213</v>
      </c>
      <c r="F783" s="582"/>
      <c r="G783" s="582"/>
      <c r="H783" s="582"/>
      <c r="I783" s="582"/>
      <c r="J783" s="582">
        <v>1</v>
      </c>
      <c r="K783" s="582">
        <v>168</v>
      </c>
      <c r="L783" s="582"/>
      <c r="M783" s="582">
        <v>168</v>
      </c>
      <c r="N783" s="582">
        <v>2</v>
      </c>
      <c r="O783" s="582">
        <v>338</v>
      </c>
      <c r="P783" s="546"/>
      <c r="Q783" s="583">
        <v>169</v>
      </c>
    </row>
    <row r="784" spans="1:17" ht="14.45" customHeight="1" x14ac:dyDescent="0.2">
      <c r="A784" s="540" t="s">
        <v>1436</v>
      </c>
      <c r="B784" s="541" t="s">
        <v>1192</v>
      </c>
      <c r="C784" s="541" t="s">
        <v>1193</v>
      </c>
      <c r="D784" s="541" t="s">
        <v>1214</v>
      </c>
      <c r="E784" s="541" t="s">
        <v>1215</v>
      </c>
      <c r="F784" s="582"/>
      <c r="G784" s="582"/>
      <c r="H784" s="582"/>
      <c r="I784" s="582"/>
      <c r="J784" s="582"/>
      <c r="K784" s="582"/>
      <c r="L784" s="582"/>
      <c r="M784" s="582"/>
      <c r="N784" s="582">
        <v>2</v>
      </c>
      <c r="O784" s="582">
        <v>352</v>
      </c>
      <c r="P784" s="546"/>
      <c r="Q784" s="583">
        <v>176</v>
      </c>
    </row>
    <row r="785" spans="1:17" ht="14.45" customHeight="1" x14ac:dyDescent="0.2">
      <c r="A785" s="540" t="s">
        <v>1436</v>
      </c>
      <c r="B785" s="541" t="s">
        <v>1192</v>
      </c>
      <c r="C785" s="541" t="s">
        <v>1193</v>
      </c>
      <c r="D785" s="541" t="s">
        <v>1216</v>
      </c>
      <c r="E785" s="541" t="s">
        <v>1217</v>
      </c>
      <c r="F785" s="582"/>
      <c r="G785" s="582"/>
      <c r="H785" s="582"/>
      <c r="I785" s="582"/>
      <c r="J785" s="582">
        <v>1</v>
      </c>
      <c r="K785" s="582">
        <v>354</v>
      </c>
      <c r="L785" s="582"/>
      <c r="M785" s="582">
        <v>354</v>
      </c>
      <c r="N785" s="582"/>
      <c r="O785" s="582"/>
      <c r="P785" s="546"/>
      <c r="Q785" s="583"/>
    </row>
    <row r="786" spans="1:17" ht="14.45" customHeight="1" x14ac:dyDescent="0.2">
      <c r="A786" s="540" t="s">
        <v>1436</v>
      </c>
      <c r="B786" s="541" t="s">
        <v>1192</v>
      </c>
      <c r="C786" s="541" t="s">
        <v>1193</v>
      </c>
      <c r="D786" s="541" t="s">
        <v>1224</v>
      </c>
      <c r="E786" s="541" t="s">
        <v>1225</v>
      </c>
      <c r="F786" s="582"/>
      <c r="G786" s="582"/>
      <c r="H786" s="582"/>
      <c r="I786" s="582"/>
      <c r="J786" s="582">
        <v>1</v>
      </c>
      <c r="K786" s="582">
        <v>552</v>
      </c>
      <c r="L786" s="582"/>
      <c r="M786" s="582">
        <v>552</v>
      </c>
      <c r="N786" s="582">
        <v>1</v>
      </c>
      <c r="O786" s="582">
        <v>555</v>
      </c>
      <c r="P786" s="546"/>
      <c r="Q786" s="583">
        <v>555</v>
      </c>
    </row>
    <row r="787" spans="1:17" ht="14.45" customHeight="1" x14ac:dyDescent="0.2">
      <c r="A787" s="540" t="s">
        <v>1436</v>
      </c>
      <c r="B787" s="541" t="s">
        <v>1192</v>
      </c>
      <c r="C787" s="541" t="s">
        <v>1193</v>
      </c>
      <c r="D787" s="541" t="s">
        <v>1230</v>
      </c>
      <c r="E787" s="541" t="s">
        <v>1231</v>
      </c>
      <c r="F787" s="582"/>
      <c r="G787" s="582"/>
      <c r="H787" s="582"/>
      <c r="I787" s="582"/>
      <c r="J787" s="582"/>
      <c r="K787" s="582"/>
      <c r="L787" s="582"/>
      <c r="M787" s="582"/>
      <c r="N787" s="582">
        <v>1</v>
      </c>
      <c r="O787" s="582">
        <v>683</v>
      </c>
      <c r="P787" s="546"/>
      <c r="Q787" s="583">
        <v>683</v>
      </c>
    </row>
    <row r="788" spans="1:17" ht="14.45" customHeight="1" x14ac:dyDescent="0.2">
      <c r="A788" s="540" t="s">
        <v>1436</v>
      </c>
      <c r="B788" s="541" t="s">
        <v>1192</v>
      </c>
      <c r="C788" s="541" t="s">
        <v>1193</v>
      </c>
      <c r="D788" s="541" t="s">
        <v>1232</v>
      </c>
      <c r="E788" s="541" t="s">
        <v>1233</v>
      </c>
      <c r="F788" s="582"/>
      <c r="G788" s="582"/>
      <c r="H788" s="582"/>
      <c r="I788" s="582"/>
      <c r="J788" s="582">
        <v>1</v>
      </c>
      <c r="K788" s="582">
        <v>516</v>
      </c>
      <c r="L788" s="582"/>
      <c r="M788" s="582">
        <v>516</v>
      </c>
      <c r="N788" s="582">
        <v>1</v>
      </c>
      <c r="O788" s="582">
        <v>519</v>
      </c>
      <c r="P788" s="546"/>
      <c r="Q788" s="583">
        <v>519</v>
      </c>
    </row>
    <row r="789" spans="1:17" ht="14.45" customHeight="1" x14ac:dyDescent="0.2">
      <c r="A789" s="540" t="s">
        <v>1436</v>
      </c>
      <c r="B789" s="541" t="s">
        <v>1192</v>
      </c>
      <c r="C789" s="541" t="s">
        <v>1193</v>
      </c>
      <c r="D789" s="541" t="s">
        <v>1234</v>
      </c>
      <c r="E789" s="541" t="s">
        <v>1235</v>
      </c>
      <c r="F789" s="582"/>
      <c r="G789" s="582"/>
      <c r="H789" s="582"/>
      <c r="I789" s="582"/>
      <c r="J789" s="582">
        <v>1</v>
      </c>
      <c r="K789" s="582">
        <v>426</v>
      </c>
      <c r="L789" s="582"/>
      <c r="M789" s="582">
        <v>426</v>
      </c>
      <c r="N789" s="582">
        <v>1</v>
      </c>
      <c r="O789" s="582">
        <v>429</v>
      </c>
      <c r="P789" s="546"/>
      <c r="Q789" s="583">
        <v>429</v>
      </c>
    </row>
    <row r="790" spans="1:17" ht="14.45" customHeight="1" x14ac:dyDescent="0.2">
      <c r="A790" s="540" t="s">
        <v>1436</v>
      </c>
      <c r="B790" s="541" t="s">
        <v>1192</v>
      </c>
      <c r="C790" s="541" t="s">
        <v>1193</v>
      </c>
      <c r="D790" s="541" t="s">
        <v>1236</v>
      </c>
      <c r="E790" s="541" t="s">
        <v>1237</v>
      </c>
      <c r="F790" s="582"/>
      <c r="G790" s="582"/>
      <c r="H790" s="582"/>
      <c r="I790" s="582"/>
      <c r="J790" s="582">
        <v>1</v>
      </c>
      <c r="K790" s="582">
        <v>353</v>
      </c>
      <c r="L790" s="582"/>
      <c r="M790" s="582">
        <v>353</v>
      </c>
      <c r="N790" s="582">
        <v>1</v>
      </c>
      <c r="O790" s="582">
        <v>357</v>
      </c>
      <c r="P790" s="546"/>
      <c r="Q790" s="583">
        <v>357</v>
      </c>
    </row>
    <row r="791" spans="1:17" ht="14.45" customHeight="1" x14ac:dyDescent="0.2">
      <c r="A791" s="540" t="s">
        <v>1436</v>
      </c>
      <c r="B791" s="541" t="s">
        <v>1192</v>
      </c>
      <c r="C791" s="541" t="s">
        <v>1193</v>
      </c>
      <c r="D791" s="541" t="s">
        <v>1248</v>
      </c>
      <c r="E791" s="541" t="s">
        <v>1249</v>
      </c>
      <c r="F791" s="582"/>
      <c r="G791" s="582"/>
      <c r="H791" s="582"/>
      <c r="I791" s="582"/>
      <c r="J791" s="582">
        <v>2</v>
      </c>
      <c r="K791" s="582">
        <v>626</v>
      </c>
      <c r="L791" s="582"/>
      <c r="M791" s="582">
        <v>313</v>
      </c>
      <c r="N791" s="582">
        <v>1</v>
      </c>
      <c r="O791" s="582">
        <v>314</v>
      </c>
      <c r="P791" s="546"/>
      <c r="Q791" s="583">
        <v>314</v>
      </c>
    </row>
    <row r="792" spans="1:17" ht="14.45" customHeight="1" x14ac:dyDescent="0.2">
      <c r="A792" s="540" t="s">
        <v>1436</v>
      </c>
      <c r="B792" s="541" t="s">
        <v>1192</v>
      </c>
      <c r="C792" s="541" t="s">
        <v>1193</v>
      </c>
      <c r="D792" s="541" t="s">
        <v>1250</v>
      </c>
      <c r="E792" s="541" t="s">
        <v>1251</v>
      </c>
      <c r="F792" s="582"/>
      <c r="G792" s="582"/>
      <c r="H792" s="582"/>
      <c r="I792" s="582"/>
      <c r="J792" s="582"/>
      <c r="K792" s="582"/>
      <c r="L792" s="582"/>
      <c r="M792" s="582"/>
      <c r="N792" s="582">
        <v>1</v>
      </c>
      <c r="O792" s="582">
        <v>19</v>
      </c>
      <c r="P792" s="546"/>
      <c r="Q792" s="583">
        <v>19</v>
      </c>
    </row>
    <row r="793" spans="1:17" ht="14.45" customHeight="1" x14ac:dyDescent="0.2">
      <c r="A793" s="540" t="s">
        <v>1436</v>
      </c>
      <c r="B793" s="541" t="s">
        <v>1192</v>
      </c>
      <c r="C793" s="541" t="s">
        <v>1193</v>
      </c>
      <c r="D793" s="541" t="s">
        <v>1254</v>
      </c>
      <c r="E793" s="541" t="s">
        <v>1255</v>
      </c>
      <c r="F793" s="582"/>
      <c r="G793" s="582"/>
      <c r="H793" s="582"/>
      <c r="I793" s="582"/>
      <c r="J793" s="582"/>
      <c r="K793" s="582"/>
      <c r="L793" s="582"/>
      <c r="M793" s="582"/>
      <c r="N793" s="582">
        <v>5</v>
      </c>
      <c r="O793" s="582">
        <v>1770</v>
      </c>
      <c r="P793" s="546"/>
      <c r="Q793" s="583">
        <v>354</v>
      </c>
    </row>
    <row r="794" spans="1:17" ht="14.45" customHeight="1" x14ac:dyDescent="0.2">
      <c r="A794" s="540" t="s">
        <v>1436</v>
      </c>
      <c r="B794" s="541" t="s">
        <v>1192</v>
      </c>
      <c r="C794" s="541" t="s">
        <v>1193</v>
      </c>
      <c r="D794" s="541" t="s">
        <v>1256</v>
      </c>
      <c r="E794" s="541" t="s">
        <v>1257</v>
      </c>
      <c r="F794" s="582"/>
      <c r="G794" s="582"/>
      <c r="H794" s="582"/>
      <c r="I794" s="582"/>
      <c r="J794" s="582"/>
      <c r="K794" s="582"/>
      <c r="L794" s="582"/>
      <c r="M794" s="582"/>
      <c r="N794" s="582">
        <v>1</v>
      </c>
      <c r="O794" s="582">
        <v>151</v>
      </c>
      <c r="P794" s="546"/>
      <c r="Q794" s="583">
        <v>151</v>
      </c>
    </row>
    <row r="795" spans="1:17" ht="14.45" customHeight="1" x14ac:dyDescent="0.2">
      <c r="A795" s="540" t="s">
        <v>1436</v>
      </c>
      <c r="B795" s="541" t="s">
        <v>1192</v>
      </c>
      <c r="C795" s="541" t="s">
        <v>1193</v>
      </c>
      <c r="D795" s="541" t="s">
        <v>1262</v>
      </c>
      <c r="E795" s="541" t="s">
        <v>1263</v>
      </c>
      <c r="F795" s="582"/>
      <c r="G795" s="582"/>
      <c r="H795" s="582"/>
      <c r="I795" s="582"/>
      <c r="J795" s="582"/>
      <c r="K795" s="582"/>
      <c r="L795" s="582"/>
      <c r="M795" s="582"/>
      <c r="N795" s="582">
        <v>1</v>
      </c>
      <c r="O795" s="582">
        <v>217</v>
      </c>
      <c r="P795" s="546"/>
      <c r="Q795" s="583">
        <v>217</v>
      </c>
    </row>
    <row r="796" spans="1:17" ht="14.45" customHeight="1" x14ac:dyDescent="0.2">
      <c r="A796" s="540" t="s">
        <v>1436</v>
      </c>
      <c r="B796" s="541" t="s">
        <v>1192</v>
      </c>
      <c r="C796" s="541" t="s">
        <v>1193</v>
      </c>
      <c r="D796" s="541" t="s">
        <v>1264</v>
      </c>
      <c r="E796" s="541" t="s">
        <v>1265</v>
      </c>
      <c r="F796" s="582"/>
      <c r="G796" s="582"/>
      <c r="H796" s="582"/>
      <c r="I796" s="582"/>
      <c r="J796" s="582"/>
      <c r="K796" s="582"/>
      <c r="L796" s="582"/>
      <c r="M796" s="582"/>
      <c r="N796" s="582">
        <v>1</v>
      </c>
      <c r="O796" s="582">
        <v>42</v>
      </c>
      <c r="P796" s="546"/>
      <c r="Q796" s="583">
        <v>42</v>
      </c>
    </row>
    <row r="797" spans="1:17" ht="14.45" customHeight="1" x14ac:dyDescent="0.2">
      <c r="A797" s="540" t="s">
        <v>1436</v>
      </c>
      <c r="B797" s="541" t="s">
        <v>1192</v>
      </c>
      <c r="C797" s="541" t="s">
        <v>1193</v>
      </c>
      <c r="D797" s="541" t="s">
        <v>1266</v>
      </c>
      <c r="E797" s="541" t="s">
        <v>1267</v>
      </c>
      <c r="F797" s="582">
        <v>1</v>
      </c>
      <c r="G797" s="582">
        <v>5030</v>
      </c>
      <c r="H797" s="582"/>
      <c r="I797" s="582">
        <v>5030</v>
      </c>
      <c r="J797" s="582"/>
      <c r="K797" s="582"/>
      <c r="L797" s="582"/>
      <c r="M797" s="582"/>
      <c r="N797" s="582"/>
      <c r="O797" s="582"/>
      <c r="P797" s="546"/>
      <c r="Q797" s="583"/>
    </row>
    <row r="798" spans="1:17" ht="14.45" customHeight="1" x14ac:dyDescent="0.2">
      <c r="A798" s="540" t="s">
        <v>1436</v>
      </c>
      <c r="B798" s="541" t="s">
        <v>1192</v>
      </c>
      <c r="C798" s="541" t="s">
        <v>1193</v>
      </c>
      <c r="D798" s="541" t="s">
        <v>1268</v>
      </c>
      <c r="E798" s="541" t="s">
        <v>1269</v>
      </c>
      <c r="F798" s="582"/>
      <c r="G798" s="582"/>
      <c r="H798" s="582"/>
      <c r="I798" s="582"/>
      <c r="J798" s="582"/>
      <c r="K798" s="582"/>
      <c r="L798" s="582"/>
      <c r="M798" s="582"/>
      <c r="N798" s="582">
        <v>2</v>
      </c>
      <c r="O798" s="582">
        <v>344</v>
      </c>
      <c r="P798" s="546"/>
      <c r="Q798" s="583">
        <v>172</v>
      </c>
    </row>
    <row r="799" spans="1:17" ht="14.45" customHeight="1" x14ac:dyDescent="0.2">
      <c r="A799" s="540" t="s">
        <v>1436</v>
      </c>
      <c r="B799" s="541" t="s">
        <v>1192</v>
      </c>
      <c r="C799" s="541" t="s">
        <v>1193</v>
      </c>
      <c r="D799" s="541" t="s">
        <v>1274</v>
      </c>
      <c r="E799" s="541" t="s">
        <v>1275</v>
      </c>
      <c r="F799" s="582"/>
      <c r="G799" s="582"/>
      <c r="H799" s="582"/>
      <c r="I799" s="582"/>
      <c r="J799" s="582"/>
      <c r="K799" s="582"/>
      <c r="L799" s="582"/>
      <c r="M799" s="582"/>
      <c r="N799" s="582">
        <v>2</v>
      </c>
      <c r="O799" s="582">
        <v>708</v>
      </c>
      <c r="P799" s="546"/>
      <c r="Q799" s="583">
        <v>354</v>
      </c>
    </row>
    <row r="800" spans="1:17" ht="14.45" customHeight="1" x14ac:dyDescent="0.2">
      <c r="A800" s="540" t="s">
        <v>1436</v>
      </c>
      <c r="B800" s="541" t="s">
        <v>1192</v>
      </c>
      <c r="C800" s="541" t="s">
        <v>1193</v>
      </c>
      <c r="D800" s="541" t="s">
        <v>1276</v>
      </c>
      <c r="E800" s="541" t="s">
        <v>1277</v>
      </c>
      <c r="F800" s="582"/>
      <c r="G800" s="582"/>
      <c r="H800" s="582"/>
      <c r="I800" s="582"/>
      <c r="J800" s="582"/>
      <c r="K800" s="582"/>
      <c r="L800" s="582"/>
      <c r="M800" s="582"/>
      <c r="N800" s="582">
        <v>2</v>
      </c>
      <c r="O800" s="582">
        <v>350</v>
      </c>
      <c r="P800" s="546"/>
      <c r="Q800" s="583">
        <v>175</v>
      </c>
    </row>
    <row r="801" spans="1:17" ht="14.45" customHeight="1" x14ac:dyDescent="0.2">
      <c r="A801" s="540" t="s">
        <v>1436</v>
      </c>
      <c r="B801" s="541" t="s">
        <v>1192</v>
      </c>
      <c r="C801" s="541" t="s">
        <v>1193</v>
      </c>
      <c r="D801" s="541" t="s">
        <v>1286</v>
      </c>
      <c r="E801" s="541" t="s">
        <v>1287</v>
      </c>
      <c r="F801" s="582"/>
      <c r="G801" s="582"/>
      <c r="H801" s="582"/>
      <c r="I801" s="582"/>
      <c r="J801" s="582"/>
      <c r="K801" s="582"/>
      <c r="L801" s="582"/>
      <c r="M801" s="582"/>
      <c r="N801" s="582">
        <v>1</v>
      </c>
      <c r="O801" s="582">
        <v>683</v>
      </c>
      <c r="P801" s="546"/>
      <c r="Q801" s="583">
        <v>683</v>
      </c>
    </row>
    <row r="802" spans="1:17" ht="14.45" customHeight="1" x14ac:dyDescent="0.2">
      <c r="A802" s="540" t="s">
        <v>1436</v>
      </c>
      <c r="B802" s="541" t="s">
        <v>1192</v>
      </c>
      <c r="C802" s="541" t="s">
        <v>1193</v>
      </c>
      <c r="D802" s="541" t="s">
        <v>1288</v>
      </c>
      <c r="E802" s="541" t="s">
        <v>1289</v>
      </c>
      <c r="F802" s="582"/>
      <c r="G802" s="582"/>
      <c r="H802" s="582"/>
      <c r="I802" s="582"/>
      <c r="J802" s="582">
        <v>1</v>
      </c>
      <c r="K802" s="582">
        <v>479</v>
      </c>
      <c r="L802" s="582"/>
      <c r="M802" s="582">
        <v>479</v>
      </c>
      <c r="N802" s="582"/>
      <c r="O802" s="582"/>
      <c r="P802" s="546"/>
      <c r="Q802" s="583"/>
    </row>
    <row r="803" spans="1:17" ht="14.45" customHeight="1" x14ac:dyDescent="0.2">
      <c r="A803" s="540" t="s">
        <v>1436</v>
      </c>
      <c r="B803" s="541" t="s">
        <v>1192</v>
      </c>
      <c r="C803" s="541" t="s">
        <v>1193</v>
      </c>
      <c r="D803" s="541" t="s">
        <v>1290</v>
      </c>
      <c r="E803" s="541" t="s">
        <v>1291</v>
      </c>
      <c r="F803" s="582"/>
      <c r="G803" s="582"/>
      <c r="H803" s="582"/>
      <c r="I803" s="582"/>
      <c r="J803" s="582">
        <v>1</v>
      </c>
      <c r="K803" s="582">
        <v>294</v>
      </c>
      <c r="L803" s="582"/>
      <c r="M803" s="582">
        <v>294</v>
      </c>
      <c r="N803" s="582">
        <v>1</v>
      </c>
      <c r="O803" s="582">
        <v>297</v>
      </c>
      <c r="P803" s="546"/>
      <c r="Q803" s="583">
        <v>297</v>
      </c>
    </row>
    <row r="804" spans="1:17" ht="14.45" customHeight="1" x14ac:dyDescent="0.2">
      <c r="A804" s="540" t="s">
        <v>1436</v>
      </c>
      <c r="B804" s="541" t="s">
        <v>1192</v>
      </c>
      <c r="C804" s="541" t="s">
        <v>1193</v>
      </c>
      <c r="D804" s="541" t="s">
        <v>1294</v>
      </c>
      <c r="E804" s="541" t="s">
        <v>1295</v>
      </c>
      <c r="F804" s="582"/>
      <c r="G804" s="582"/>
      <c r="H804" s="582"/>
      <c r="I804" s="582"/>
      <c r="J804" s="582"/>
      <c r="K804" s="582"/>
      <c r="L804" s="582"/>
      <c r="M804" s="582"/>
      <c r="N804" s="582">
        <v>2</v>
      </c>
      <c r="O804" s="582">
        <v>338</v>
      </c>
      <c r="P804" s="546"/>
      <c r="Q804" s="583">
        <v>169</v>
      </c>
    </row>
    <row r="805" spans="1:17" ht="14.45" customHeight="1" x14ac:dyDescent="0.2">
      <c r="A805" s="540" t="s">
        <v>1436</v>
      </c>
      <c r="B805" s="541" t="s">
        <v>1192</v>
      </c>
      <c r="C805" s="541" t="s">
        <v>1193</v>
      </c>
      <c r="D805" s="541" t="s">
        <v>1306</v>
      </c>
      <c r="E805" s="541" t="s">
        <v>1307</v>
      </c>
      <c r="F805" s="582">
        <v>1</v>
      </c>
      <c r="G805" s="582">
        <v>1023</v>
      </c>
      <c r="H805" s="582"/>
      <c r="I805" s="582">
        <v>1023</v>
      </c>
      <c r="J805" s="582"/>
      <c r="K805" s="582"/>
      <c r="L805" s="582"/>
      <c r="M805" s="582"/>
      <c r="N805" s="582"/>
      <c r="O805" s="582"/>
      <c r="P805" s="546"/>
      <c r="Q805" s="583"/>
    </row>
    <row r="806" spans="1:17" ht="14.45" customHeight="1" x14ac:dyDescent="0.2">
      <c r="A806" s="540" t="s">
        <v>1436</v>
      </c>
      <c r="B806" s="541" t="s">
        <v>1192</v>
      </c>
      <c r="C806" s="541" t="s">
        <v>1193</v>
      </c>
      <c r="D806" s="541" t="s">
        <v>1308</v>
      </c>
      <c r="E806" s="541" t="s">
        <v>1309</v>
      </c>
      <c r="F806" s="582"/>
      <c r="G806" s="582"/>
      <c r="H806" s="582"/>
      <c r="I806" s="582"/>
      <c r="J806" s="582"/>
      <c r="K806" s="582"/>
      <c r="L806" s="582"/>
      <c r="M806" s="582"/>
      <c r="N806" s="582">
        <v>1</v>
      </c>
      <c r="O806" s="582">
        <v>191</v>
      </c>
      <c r="P806" s="546"/>
      <c r="Q806" s="583">
        <v>191</v>
      </c>
    </row>
    <row r="807" spans="1:17" ht="14.45" customHeight="1" x14ac:dyDescent="0.2">
      <c r="A807" s="540" t="s">
        <v>1436</v>
      </c>
      <c r="B807" s="541" t="s">
        <v>1192</v>
      </c>
      <c r="C807" s="541" t="s">
        <v>1193</v>
      </c>
      <c r="D807" s="541" t="s">
        <v>1312</v>
      </c>
      <c r="E807" s="541" t="s">
        <v>1313</v>
      </c>
      <c r="F807" s="582"/>
      <c r="G807" s="582"/>
      <c r="H807" s="582"/>
      <c r="I807" s="582"/>
      <c r="J807" s="582"/>
      <c r="K807" s="582"/>
      <c r="L807" s="582"/>
      <c r="M807" s="582"/>
      <c r="N807" s="582">
        <v>1</v>
      </c>
      <c r="O807" s="582">
        <v>366</v>
      </c>
      <c r="P807" s="546"/>
      <c r="Q807" s="583">
        <v>366</v>
      </c>
    </row>
    <row r="808" spans="1:17" ht="14.45" customHeight="1" x14ac:dyDescent="0.2">
      <c r="A808" s="540" t="s">
        <v>1436</v>
      </c>
      <c r="B808" s="541" t="s">
        <v>1192</v>
      </c>
      <c r="C808" s="541" t="s">
        <v>1193</v>
      </c>
      <c r="D808" s="541" t="s">
        <v>1328</v>
      </c>
      <c r="E808" s="541" t="s">
        <v>1329</v>
      </c>
      <c r="F808" s="582"/>
      <c r="G808" s="582"/>
      <c r="H808" s="582"/>
      <c r="I808" s="582"/>
      <c r="J808" s="582">
        <v>1</v>
      </c>
      <c r="K808" s="582">
        <v>2387</v>
      </c>
      <c r="L808" s="582"/>
      <c r="M808" s="582">
        <v>2387</v>
      </c>
      <c r="N808" s="582"/>
      <c r="O808" s="582"/>
      <c r="P808" s="546"/>
      <c r="Q808" s="583"/>
    </row>
    <row r="809" spans="1:17" ht="14.45" customHeight="1" x14ac:dyDescent="0.2">
      <c r="A809" s="540" t="s">
        <v>1436</v>
      </c>
      <c r="B809" s="541" t="s">
        <v>1192</v>
      </c>
      <c r="C809" s="541" t="s">
        <v>1193</v>
      </c>
      <c r="D809" s="541" t="s">
        <v>1330</v>
      </c>
      <c r="E809" s="541" t="s">
        <v>1331</v>
      </c>
      <c r="F809" s="582"/>
      <c r="G809" s="582"/>
      <c r="H809" s="582"/>
      <c r="I809" s="582"/>
      <c r="J809" s="582">
        <v>1</v>
      </c>
      <c r="K809" s="582">
        <v>6197</v>
      </c>
      <c r="L809" s="582"/>
      <c r="M809" s="582">
        <v>6197</v>
      </c>
      <c r="N809" s="582"/>
      <c r="O809" s="582"/>
      <c r="P809" s="546"/>
      <c r="Q809" s="583"/>
    </row>
    <row r="810" spans="1:17" ht="14.45" customHeight="1" x14ac:dyDescent="0.2">
      <c r="A810" s="540" t="s">
        <v>1436</v>
      </c>
      <c r="B810" s="541" t="s">
        <v>1192</v>
      </c>
      <c r="C810" s="541" t="s">
        <v>1193</v>
      </c>
      <c r="D810" s="541" t="s">
        <v>1334</v>
      </c>
      <c r="E810" s="541" t="s">
        <v>1335</v>
      </c>
      <c r="F810" s="582"/>
      <c r="G810" s="582"/>
      <c r="H810" s="582"/>
      <c r="I810" s="582"/>
      <c r="J810" s="582"/>
      <c r="K810" s="582"/>
      <c r="L810" s="582"/>
      <c r="M810" s="582"/>
      <c r="N810" s="582">
        <v>1</v>
      </c>
      <c r="O810" s="582">
        <v>469</v>
      </c>
      <c r="P810" s="546"/>
      <c r="Q810" s="583">
        <v>469</v>
      </c>
    </row>
    <row r="811" spans="1:17" ht="14.45" customHeight="1" x14ac:dyDescent="0.2">
      <c r="A811" s="540" t="s">
        <v>1437</v>
      </c>
      <c r="B811" s="541" t="s">
        <v>1192</v>
      </c>
      <c r="C811" s="541" t="s">
        <v>1193</v>
      </c>
      <c r="D811" s="541" t="s">
        <v>1198</v>
      </c>
      <c r="E811" s="541" t="s">
        <v>1199</v>
      </c>
      <c r="F811" s="582"/>
      <c r="G811" s="582"/>
      <c r="H811" s="582"/>
      <c r="I811" s="582"/>
      <c r="J811" s="582"/>
      <c r="K811" s="582"/>
      <c r="L811" s="582"/>
      <c r="M811" s="582"/>
      <c r="N811" s="582">
        <v>1</v>
      </c>
      <c r="O811" s="582">
        <v>3981</v>
      </c>
      <c r="P811" s="546"/>
      <c r="Q811" s="583">
        <v>3981</v>
      </c>
    </row>
    <row r="812" spans="1:17" ht="14.45" customHeight="1" x14ac:dyDescent="0.2">
      <c r="A812" s="540" t="s">
        <v>1437</v>
      </c>
      <c r="B812" s="541" t="s">
        <v>1192</v>
      </c>
      <c r="C812" s="541" t="s">
        <v>1193</v>
      </c>
      <c r="D812" s="541" t="s">
        <v>1202</v>
      </c>
      <c r="E812" s="541" t="s">
        <v>1203</v>
      </c>
      <c r="F812" s="582"/>
      <c r="G812" s="582"/>
      <c r="H812" s="582"/>
      <c r="I812" s="582"/>
      <c r="J812" s="582"/>
      <c r="K812" s="582"/>
      <c r="L812" s="582"/>
      <c r="M812" s="582"/>
      <c r="N812" s="582">
        <v>3</v>
      </c>
      <c r="O812" s="582">
        <v>3282</v>
      </c>
      <c r="P812" s="546"/>
      <c r="Q812" s="583">
        <v>1094</v>
      </c>
    </row>
    <row r="813" spans="1:17" ht="14.45" customHeight="1" x14ac:dyDescent="0.2">
      <c r="A813" s="540" t="s">
        <v>1437</v>
      </c>
      <c r="B813" s="541" t="s">
        <v>1192</v>
      </c>
      <c r="C813" s="541" t="s">
        <v>1193</v>
      </c>
      <c r="D813" s="541" t="s">
        <v>1204</v>
      </c>
      <c r="E813" s="541" t="s">
        <v>1205</v>
      </c>
      <c r="F813" s="582"/>
      <c r="G813" s="582"/>
      <c r="H813" s="582"/>
      <c r="I813" s="582"/>
      <c r="J813" s="582"/>
      <c r="K813" s="582"/>
      <c r="L813" s="582"/>
      <c r="M813" s="582"/>
      <c r="N813" s="582">
        <v>1</v>
      </c>
      <c r="O813" s="582">
        <v>1173</v>
      </c>
      <c r="P813" s="546"/>
      <c r="Q813" s="583">
        <v>1173</v>
      </c>
    </row>
    <row r="814" spans="1:17" ht="14.45" customHeight="1" x14ac:dyDescent="0.2">
      <c r="A814" s="540" t="s">
        <v>1437</v>
      </c>
      <c r="B814" s="541" t="s">
        <v>1192</v>
      </c>
      <c r="C814" s="541" t="s">
        <v>1193</v>
      </c>
      <c r="D814" s="541" t="s">
        <v>1208</v>
      </c>
      <c r="E814" s="541" t="s">
        <v>1209</v>
      </c>
      <c r="F814" s="582"/>
      <c r="G814" s="582"/>
      <c r="H814" s="582"/>
      <c r="I814" s="582"/>
      <c r="J814" s="582"/>
      <c r="K814" s="582"/>
      <c r="L814" s="582"/>
      <c r="M814" s="582"/>
      <c r="N814" s="582">
        <v>1</v>
      </c>
      <c r="O814" s="582">
        <v>811</v>
      </c>
      <c r="P814" s="546"/>
      <c r="Q814" s="583">
        <v>811</v>
      </c>
    </row>
    <row r="815" spans="1:17" ht="14.45" customHeight="1" x14ac:dyDescent="0.2">
      <c r="A815" s="540" t="s">
        <v>1437</v>
      </c>
      <c r="B815" s="541" t="s">
        <v>1192</v>
      </c>
      <c r="C815" s="541" t="s">
        <v>1193</v>
      </c>
      <c r="D815" s="541" t="s">
        <v>1210</v>
      </c>
      <c r="E815" s="541" t="s">
        <v>1211</v>
      </c>
      <c r="F815" s="582"/>
      <c r="G815" s="582"/>
      <c r="H815" s="582"/>
      <c r="I815" s="582"/>
      <c r="J815" s="582"/>
      <c r="K815" s="582"/>
      <c r="L815" s="582"/>
      <c r="M815" s="582"/>
      <c r="N815" s="582">
        <v>1</v>
      </c>
      <c r="O815" s="582">
        <v>811</v>
      </c>
      <c r="P815" s="546"/>
      <c r="Q815" s="583">
        <v>811</v>
      </c>
    </row>
    <row r="816" spans="1:17" ht="14.45" customHeight="1" x14ac:dyDescent="0.2">
      <c r="A816" s="540" t="s">
        <v>1437</v>
      </c>
      <c r="B816" s="541" t="s">
        <v>1192</v>
      </c>
      <c r="C816" s="541" t="s">
        <v>1193</v>
      </c>
      <c r="D816" s="541" t="s">
        <v>1212</v>
      </c>
      <c r="E816" s="541" t="s">
        <v>1213</v>
      </c>
      <c r="F816" s="582">
        <v>5</v>
      </c>
      <c r="G816" s="582">
        <v>840</v>
      </c>
      <c r="H816" s="582"/>
      <c r="I816" s="582">
        <v>168</v>
      </c>
      <c r="J816" s="582">
        <v>14</v>
      </c>
      <c r="K816" s="582">
        <v>2352</v>
      </c>
      <c r="L816" s="582"/>
      <c r="M816" s="582">
        <v>168</v>
      </c>
      <c r="N816" s="582">
        <v>16</v>
      </c>
      <c r="O816" s="582">
        <v>2704</v>
      </c>
      <c r="P816" s="546"/>
      <c r="Q816" s="583">
        <v>169</v>
      </c>
    </row>
    <row r="817" spans="1:17" ht="14.45" customHeight="1" x14ac:dyDescent="0.2">
      <c r="A817" s="540" t="s">
        <v>1437</v>
      </c>
      <c r="B817" s="541" t="s">
        <v>1192</v>
      </c>
      <c r="C817" s="541" t="s">
        <v>1193</v>
      </c>
      <c r="D817" s="541" t="s">
        <v>1214</v>
      </c>
      <c r="E817" s="541" t="s">
        <v>1215</v>
      </c>
      <c r="F817" s="582">
        <v>5</v>
      </c>
      <c r="G817" s="582">
        <v>875</v>
      </c>
      <c r="H817" s="582"/>
      <c r="I817" s="582">
        <v>175</v>
      </c>
      <c r="J817" s="582">
        <v>14</v>
      </c>
      <c r="K817" s="582">
        <v>2450</v>
      </c>
      <c r="L817" s="582"/>
      <c r="M817" s="582">
        <v>175</v>
      </c>
      <c r="N817" s="582">
        <v>16</v>
      </c>
      <c r="O817" s="582">
        <v>2816</v>
      </c>
      <c r="P817" s="546"/>
      <c r="Q817" s="583">
        <v>176</v>
      </c>
    </row>
    <row r="818" spans="1:17" ht="14.45" customHeight="1" x14ac:dyDescent="0.2">
      <c r="A818" s="540" t="s">
        <v>1437</v>
      </c>
      <c r="B818" s="541" t="s">
        <v>1192</v>
      </c>
      <c r="C818" s="541" t="s">
        <v>1193</v>
      </c>
      <c r="D818" s="541" t="s">
        <v>1238</v>
      </c>
      <c r="E818" s="541" t="s">
        <v>1239</v>
      </c>
      <c r="F818" s="582"/>
      <c r="G818" s="582"/>
      <c r="H818" s="582"/>
      <c r="I818" s="582"/>
      <c r="J818" s="582"/>
      <c r="K818" s="582"/>
      <c r="L818" s="582"/>
      <c r="M818" s="582"/>
      <c r="N818" s="582">
        <v>1</v>
      </c>
      <c r="O818" s="582">
        <v>227</v>
      </c>
      <c r="P818" s="546"/>
      <c r="Q818" s="583">
        <v>227</v>
      </c>
    </row>
    <row r="819" spans="1:17" ht="14.45" customHeight="1" x14ac:dyDescent="0.2">
      <c r="A819" s="540" t="s">
        <v>1437</v>
      </c>
      <c r="B819" s="541" t="s">
        <v>1192</v>
      </c>
      <c r="C819" s="541" t="s">
        <v>1193</v>
      </c>
      <c r="D819" s="541" t="s">
        <v>1250</v>
      </c>
      <c r="E819" s="541" t="s">
        <v>1251</v>
      </c>
      <c r="F819" s="582"/>
      <c r="G819" s="582"/>
      <c r="H819" s="582"/>
      <c r="I819" s="582"/>
      <c r="J819" s="582"/>
      <c r="K819" s="582"/>
      <c r="L819" s="582"/>
      <c r="M819" s="582"/>
      <c r="N819" s="582">
        <v>4</v>
      </c>
      <c r="O819" s="582">
        <v>76</v>
      </c>
      <c r="P819" s="546"/>
      <c r="Q819" s="583">
        <v>19</v>
      </c>
    </row>
    <row r="820" spans="1:17" ht="14.45" customHeight="1" x14ac:dyDescent="0.2">
      <c r="A820" s="540" t="s">
        <v>1437</v>
      </c>
      <c r="B820" s="541" t="s">
        <v>1192</v>
      </c>
      <c r="C820" s="541" t="s">
        <v>1193</v>
      </c>
      <c r="D820" s="541" t="s">
        <v>1254</v>
      </c>
      <c r="E820" s="541" t="s">
        <v>1255</v>
      </c>
      <c r="F820" s="582">
        <v>15</v>
      </c>
      <c r="G820" s="582">
        <v>5265</v>
      </c>
      <c r="H820" s="582"/>
      <c r="I820" s="582">
        <v>351</v>
      </c>
      <c r="J820" s="582">
        <v>42</v>
      </c>
      <c r="K820" s="582">
        <v>14784</v>
      </c>
      <c r="L820" s="582"/>
      <c r="M820" s="582">
        <v>352</v>
      </c>
      <c r="N820" s="582">
        <v>40</v>
      </c>
      <c r="O820" s="582">
        <v>14160</v>
      </c>
      <c r="P820" s="546"/>
      <c r="Q820" s="583">
        <v>354</v>
      </c>
    </row>
    <row r="821" spans="1:17" ht="14.45" customHeight="1" x14ac:dyDescent="0.2">
      <c r="A821" s="540" t="s">
        <v>1437</v>
      </c>
      <c r="B821" s="541" t="s">
        <v>1192</v>
      </c>
      <c r="C821" s="541" t="s">
        <v>1193</v>
      </c>
      <c r="D821" s="541" t="s">
        <v>1256</v>
      </c>
      <c r="E821" s="541" t="s">
        <v>1257</v>
      </c>
      <c r="F821" s="582"/>
      <c r="G821" s="582"/>
      <c r="H821" s="582"/>
      <c r="I821" s="582"/>
      <c r="J821" s="582"/>
      <c r="K821" s="582"/>
      <c r="L821" s="582"/>
      <c r="M821" s="582"/>
      <c r="N821" s="582">
        <v>1</v>
      </c>
      <c r="O821" s="582">
        <v>151</v>
      </c>
      <c r="P821" s="546"/>
      <c r="Q821" s="583">
        <v>151</v>
      </c>
    </row>
    <row r="822" spans="1:17" ht="14.45" customHeight="1" x14ac:dyDescent="0.2">
      <c r="A822" s="540" t="s">
        <v>1437</v>
      </c>
      <c r="B822" s="541" t="s">
        <v>1192</v>
      </c>
      <c r="C822" s="541" t="s">
        <v>1193</v>
      </c>
      <c r="D822" s="541" t="s">
        <v>1264</v>
      </c>
      <c r="E822" s="541" t="s">
        <v>1265</v>
      </c>
      <c r="F822" s="582">
        <v>3</v>
      </c>
      <c r="G822" s="582">
        <v>120</v>
      </c>
      <c r="H822" s="582"/>
      <c r="I822" s="582">
        <v>40</v>
      </c>
      <c r="J822" s="582">
        <v>2</v>
      </c>
      <c r="K822" s="582">
        <v>80</v>
      </c>
      <c r="L822" s="582"/>
      <c r="M822" s="582">
        <v>40</v>
      </c>
      <c r="N822" s="582">
        <v>4</v>
      </c>
      <c r="O822" s="582">
        <v>168</v>
      </c>
      <c r="P822" s="546"/>
      <c r="Q822" s="583">
        <v>42</v>
      </c>
    </row>
    <row r="823" spans="1:17" ht="14.45" customHeight="1" x14ac:dyDescent="0.2">
      <c r="A823" s="540" t="s">
        <v>1437</v>
      </c>
      <c r="B823" s="541" t="s">
        <v>1192</v>
      </c>
      <c r="C823" s="541" t="s">
        <v>1193</v>
      </c>
      <c r="D823" s="541" t="s">
        <v>1268</v>
      </c>
      <c r="E823" s="541" t="s">
        <v>1269</v>
      </c>
      <c r="F823" s="582">
        <v>5</v>
      </c>
      <c r="G823" s="582">
        <v>855</v>
      </c>
      <c r="H823" s="582"/>
      <c r="I823" s="582">
        <v>171</v>
      </c>
      <c r="J823" s="582">
        <v>14</v>
      </c>
      <c r="K823" s="582">
        <v>2394</v>
      </c>
      <c r="L823" s="582"/>
      <c r="M823" s="582">
        <v>171</v>
      </c>
      <c r="N823" s="582">
        <v>16</v>
      </c>
      <c r="O823" s="582">
        <v>2752</v>
      </c>
      <c r="P823" s="546"/>
      <c r="Q823" s="583">
        <v>172</v>
      </c>
    </row>
    <row r="824" spans="1:17" ht="14.45" customHeight="1" x14ac:dyDescent="0.2">
      <c r="A824" s="540" t="s">
        <v>1437</v>
      </c>
      <c r="B824" s="541" t="s">
        <v>1192</v>
      </c>
      <c r="C824" s="541" t="s">
        <v>1193</v>
      </c>
      <c r="D824" s="541" t="s">
        <v>1274</v>
      </c>
      <c r="E824" s="541" t="s">
        <v>1275</v>
      </c>
      <c r="F824" s="582"/>
      <c r="G824" s="582"/>
      <c r="H824" s="582"/>
      <c r="I824" s="582"/>
      <c r="J824" s="582"/>
      <c r="K824" s="582"/>
      <c r="L824" s="582"/>
      <c r="M824" s="582"/>
      <c r="N824" s="582">
        <v>6</v>
      </c>
      <c r="O824" s="582">
        <v>2124</v>
      </c>
      <c r="P824" s="546"/>
      <c r="Q824" s="583">
        <v>354</v>
      </c>
    </row>
    <row r="825" spans="1:17" ht="14.45" customHeight="1" x14ac:dyDescent="0.2">
      <c r="A825" s="540" t="s">
        <v>1437</v>
      </c>
      <c r="B825" s="541" t="s">
        <v>1192</v>
      </c>
      <c r="C825" s="541" t="s">
        <v>1193</v>
      </c>
      <c r="D825" s="541" t="s">
        <v>1276</v>
      </c>
      <c r="E825" s="541" t="s">
        <v>1277</v>
      </c>
      <c r="F825" s="582">
        <v>5</v>
      </c>
      <c r="G825" s="582">
        <v>870</v>
      </c>
      <c r="H825" s="582"/>
      <c r="I825" s="582">
        <v>174</v>
      </c>
      <c r="J825" s="582">
        <v>14</v>
      </c>
      <c r="K825" s="582">
        <v>2436</v>
      </c>
      <c r="L825" s="582"/>
      <c r="M825" s="582">
        <v>174</v>
      </c>
      <c r="N825" s="582">
        <v>16</v>
      </c>
      <c r="O825" s="582">
        <v>2800</v>
      </c>
      <c r="P825" s="546"/>
      <c r="Q825" s="583">
        <v>175</v>
      </c>
    </row>
    <row r="826" spans="1:17" ht="14.45" customHeight="1" x14ac:dyDescent="0.2">
      <c r="A826" s="540" t="s">
        <v>1437</v>
      </c>
      <c r="B826" s="541" t="s">
        <v>1192</v>
      </c>
      <c r="C826" s="541" t="s">
        <v>1193</v>
      </c>
      <c r="D826" s="541" t="s">
        <v>1278</v>
      </c>
      <c r="E826" s="541" t="s">
        <v>1279</v>
      </c>
      <c r="F826" s="582"/>
      <c r="G826" s="582"/>
      <c r="H826" s="582"/>
      <c r="I826" s="582"/>
      <c r="J826" s="582"/>
      <c r="K826" s="582"/>
      <c r="L826" s="582"/>
      <c r="M826" s="582"/>
      <c r="N826" s="582">
        <v>6</v>
      </c>
      <c r="O826" s="582">
        <v>2418</v>
      </c>
      <c r="P826" s="546"/>
      <c r="Q826" s="583">
        <v>403</v>
      </c>
    </row>
    <row r="827" spans="1:17" ht="14.45" customHeight="1" x14ac:dyDescent="0.2">
      <c r="A827" s="540" t="s">
        <v>1437</v>
      </c>
      <c r="B827" s="541" t="s">
        <v>1192</v>
      </c>
      <c r="C827" s="541" t="s">
        <v>1193</v>
      </c>
      <c r="D827" s="541" t="s">
        <v>1292</v>
      </c>
      <c r="E827" s="541" t="s">
        <v>1293</v>
      </c>
      <c r="F827" s="582"/>
      <c r="G827" s="582"/>
      <c r="H827" s="582"/>
      <c r="I827" s="582"/>
      <c r="J827" s="582"/>
      <c r="K827" s="582"/>
      <c r="L827" s="582"/>
      <c r="M827" s="582"/>
      <c r="N827" s="582">
        <v>1</v>
      </c>
      <c r="O827" s="582">
        <v>811</v>
      </c>
      <c r="P827" s="546"/>
      <c r="Q827" s="583">
        <v>811</v>
      </c>
    </row>
    <row r="828" spans="1:17" ht="14.45" customHeight="1" x14ac:dyDescent="0.2">
      <c r="A828" s="540" t="s">
        <v>1437</v>
      </c>
      <c r="B828" s="541" t="s">
        <v>1192</v>
      </c>
      <c r="C828" s="541" t="s">
        <v>1193</v>
      </c>
      <c r="D828" s="541" t="s">
        <v>1294</v>
      </c>
      <c r="E828" s="541" t="s">
        <v>1295</v>
      </c>
      <c r="F828" s="582">
        <v>5</v>
      </c>
      <c r="G828" s="582">
        <v>840</v>
      </c>
      <c r="H828" s="582"/>
      <c r="I828" s="582">
        <v>168</v>
      </c>
      <c r="J828" s="582">
        <v>14</v>
      </c>
      <c r="K828" s="582">
        <v>2352</v>
      </c>
      <c r="L828" s="582"/>
      <c r="M828" s="582">
        <v>168</v>
      </c>
      <c r="N828" s="582">
        <v>16</v>
      </c>
      <c r="O828" s="582">
        <v>2704</v>
      </c>
      <c r="P828" s="546"/>
      <c r="Q828" s="583">
        <v>169</v>
      </c>
    </row>
    <row r="829" spans="1:17" ht="14.45" customHeight="1" x14ac:dyDescent="0.2">
      <c r="A829" s="540" t="s">
        <v>1437</v>
      </c>
      <c r="B829" s="541" t="s">
        <v>1192</v>
      </c>
      <c r="C829" s="541" t="s">
        <v>1193</v>
      </c>
      <c r="D829" s="541" t="s">
        <v>1298</v>
      </c>
      <c r="E829" s="541" t="s">
        <v>1299</v>
      </c>
      <c r="F829" s="582"/>
      <c r="G829" s="582"/>
      <c r="H829" s="582"/>
      <c r="I829" s="582"/>
      <c r="J829" s="582"/>
      <c r="K829" s="582"/>
      <c r="L829" s="582"/>
      <c r="M829" s="582"/>
      <c r="N829" s="582">
        <v>1</v>
      </c>
      <c r="O829" s="582">
        <v>576</v>
      </c>
      <c r="P829" s="546"/>
      <c r="Q829" s="583">
        <v>576</v>
      </c>
    </row>
    <row r="830" spans="1:17" ht="14.45" customHeight="1" x14ac:dyDescent="0.2">
      <c r="A830" s="540" t="s">
        <v>1437</v>
      </c>
      <c r="B830" s="541" t="s">
        <v>1192</v>
      </c>
      <c r="C830" s="541" t="s">
        <v>1193</v>
      </c>
      <c r="D830" s="541" t="s">
        <v>1310</v>
      </c>
      <c r="E830" s="541" t="s">
        <v>1311</v>
      </c>
      <c r="F830" s="582"/>
      <c r="G830" s="582"/>
      <c r="H830" s="582"/>
      <c r="I830" s="582"/>
      <c r="J830" s="582"/>
      <c r="K830" s="582"/>
      <c r="L830" s="582"/>
      <c r="M830" s="582"/>
      <c r="N830" s="582">
        <v>1</v>
      </c>
      <c r="O830" s="582">
        <v>811</v>
      </c>
      <c r="P830" s="546"/>
      <c r="Q830" s="583">
        <v>811</v>
      </c>
    </row>
    <row r="831" spans="1:17" ht="14.45" customHeight="1" thickBot="1" x14ac:dyDescent="0.25">
      <c r="A831" s="548" t="s">
        <v>1437</v>
      </c>
      <c r="B831" s="549" t="s">
        <v>1192</v>
      </c>
      <c r="C831" s="549" t="s">
        <v>1193</v>
      </c>
      <c r="D831" s="549" t="s">
        <v>1312</v>
      </c>
      <c r="E831" s="549" t="s">
        <v>1313</v>
      </c>
      <c r="F831" s="563"/>
      <c r="G831" s="563"/>
      <c r="H831" s="563"/>
      <c r="I831" s="563"/>
      <c r="J831" s="563">
        <v>1</v>
      </c>
      <c r="K831" s="563">
        <v>350</v>
      </c>
      <c r="L831" s="563"/>
      <c r="M831" s="563">
        <v>350</v>
      </c>
      <c r="N831" s="563">
        <v>3</v>
      </c>
      <c r="O831" s="563">
        <v>1098</v>
      </c>
      <c r="P831" s="554"/>
      <c r="Q831" s="564">
        <v>366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4542F5A-4BDF-41E5-BEF3-B39E2C6CAA61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2021-06-08T14:09:53Z</dcterms:modified>
</cp:coreProperties>
</file>