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E9" i="431" l="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9" i="431"/>
  <c r="D9" i="431"/>
  <c r="F9" i="431"/>
  <c r="G9" i="431"/>
  <c r="H9" i="431"/>
  <c r="I9" i="431"/>
  <c r="J9" i="431"/>
  <c r="K9" i="431"/>
  <c r="L9" i="431"/>
  <c r="M9" i="431"/>
  <c r="N9" i="431"/>
  <c r="O9" i="431"/>
  <c r="P9" i="431"/>
  <c r="Q9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R9" i="431" l="1"/>
  <c r="S9" i="431"/>
  <c r="R12" i="431"/>
  <c r="S12" i="431"/>
  <c r="R11" i="431"/>
  <c r="S11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12" i="414"/>
  <c r="D4" i="414"/>
  <c r="D15" i="414"/>
  <c r="C12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<sst xmlns="http://schemas.openxmlformats.org/spreadsheetml/2006/main" count="447" uniqueCount="280">
  <si>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</si>
  <si>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</si>
  <si>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</si>
  <si>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</si>
  <si>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</si>
  <si>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</si>
  <si>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</si>
  <si>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</si>
  <si>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</si>
  <si>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</si>
  <si>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</si>
  <si>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</si>
  <si>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</si>
  <si>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</si>
  <si>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</si>
  <si>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</si>
  <si>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</si>
  <si>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</si>
  <si>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</si>
  <si>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</si>
  <si>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</si>
  <si>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</si>
  <si>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</si>
  <si>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</si>
  <si>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</si>
  <si>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</si>
  <si>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</si>
  <si>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</si>
  <si>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</si>
  <si>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</si>
  <si>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</si>
  <si>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</si>
  <si>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</si>
  <si>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</si>
  <si>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</si>
  <si>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</si>
  <si>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</si>
  <si>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</si>
  <si>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</si>
  <si>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</si>
  <si>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</si>
  <si>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</si>
  <si>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</si>
  <si>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</si>
  <si>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</si>
  <si>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</si>
  <si>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</si>
  <si>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</si>
  <si>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</si>
  <si>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</si>
  <si>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</si>
  <si>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</si>
  <si>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</si>
  <si>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</si>
  <si>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</si>
  <si>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</si>
  <si>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</si>
  <si>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</si>
  <si>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</si>
  <si>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</si>
  <si>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</si>
  <si>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</si>
  <si>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</si>
  <si>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</si>
  <si>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</si>
  <si>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</si>
  <si>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</si>
  <si>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</si>
  <si>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</si>
  <si>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</si>
  <si>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</si>
  <si>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</si>
  <si>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</si>
  <si>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</si>
  <si>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</si>
  <si>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</si>
  <si>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</si>
  <si>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</si>
  <si>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</si>
  <si>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</si>
  <si>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</si>
  <si>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</si>
  <si>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</si>
  <si>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</si>
  <si>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</si>
  <si>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</si>
  <si>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</si>
  <si>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</si>
  <si>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</si>
  <si>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</si>
  <si>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</si>
  <si>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</si>
  <si>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</si>
  <si>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</si>
  <si>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</si>
  <si>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</si>
  <si>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</si>
  <si>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</si>
  <si>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</si>
  <si>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</si>
  <si>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</si>
  <si>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</si>
  <si>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</si>
  <si>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</si>
  <si>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</si>
  <si>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</si>
  <si>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</si>
  <si>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</si>
  <si>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</si>
  <si>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</si>
  <si>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</si>
  <si>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</si>
  <si>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</si>
  <si>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</si>
  <si>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</si>
  <si>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</si>
  <si>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</si>
  <si>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</si>
  <si>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</si>
  <si>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</si>
  <si>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</si>
  <si>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</si>
  <si>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</si>
  <si>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</si>
  <si>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</si>
  <si>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</si>
  <si>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</si>
  <si>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</si>
  <si>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</si>
  <si>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</si>
  <si>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</si>
  <si>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</si>
  <si>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</si>
  <si>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</si>
  <si>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</si>
  <si>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</si>
  <si>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</si>
  <si>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</si>
  <si>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</si>
  <si>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</si>
  <si>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</si>
  <si>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</si>
  <si>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</si>
  <si>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</si>
  <si>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</si>
  <si>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</si>
  <si>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</si>
  <si>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</si>
  <si>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</si>
  <si>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</si>
  <si>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</si>
  <si>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</si>
  <si>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</si>
  <si>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</si>
  <si>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</si>
  <si>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</si>
  <si>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</si>
  <si>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</si>
  <si>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</si>
  <si>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</si>
  <si>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</si>
  <si>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</si>
  <si>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</si>
  <si>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</si>
  <si>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</si>
  <si>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</si>
  <si>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</si>
  <si>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</si>
  <si>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</si>
  <si>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</si>
  <si>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</si>
  <si>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</si>
  <si>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</si>
  <si>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</si>
  <si>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</si>
  <si>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</si>
  <si>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</si>
  <si>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</si>
  <si>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</si>
  <si>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50118007     ND - doprava (sk.A50)</t>
  </si>
  <si>
    <t>50160     Knihy a časopisy</t>
  </si>
  <si>
    <t>--</t>
  </si>
  <si>
    <t>50160002     knihy a časopisy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</si>
  <si>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</si>
  <si>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</si>
  <si>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</si>
  <si>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</si>
  <si>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</si>
  <si>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51102024     opravy - správa budov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</si>
  <si>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</si>
  <si>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</si>
  <si>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</si>
  <si>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</si>
  <si>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</si>
  <si>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51802003     telekom.styk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</si>
  <si>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</si>
  <si>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</si>
  <si>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</si>
  <si>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</si>
  <si>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</si>
  <si>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</si>
  <si>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</si>
  <si>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</si>
  <si>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</si>
  <si>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</si>
  <si>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</si>
  <si>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</si>
  <si>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</si>
  <si>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</si>
  <si>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</si>
  <si>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</si>
  <si>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</si>
  <si>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</si>
  <si>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</si>
  <si>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</si>
  <si>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</si>
  <si>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</si>
  <si>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</si>
  <si>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</si>
  <si>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</si>
  <si>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</si>
  <si>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</si>
  <si>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</si>
  <si>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</si>
  <si>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</si>
  <si>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</si>
  <si>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</si>
  <si>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</si>
  <si>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</si>
  <si>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</si>
  <si>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</si>
  <si>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</si>
  <si>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</si>
  <si>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</si>
  <si>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</si>
  <si>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</si>
  <si>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</si>
  <si>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</si>
  <si>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6     Účtová třída 6 - Výnosy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</si>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</sst>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ulka" displayName="Tabulka" ref="A7:S12" totalsRowShown="0" headerRowDxfId="54" tableBorderDxfId="53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57" totalsRowShown="0">
  <autoFilter ref="C3:S5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4" t="s">
        <v>51</v>
      </c>
      <c r="B1" s="234"/>
    </row>
    <row r="2" spans="1:3" ht="14.4" customHeight="1" thickBot="1" x14ac:dyDescent="0.35">
      <c r="A2" s="162" t="s">
        <v>162</v>
      </c>
      <c r="B2" s="41"/>
    </row>
    <row r="3" spans="1:3" ht="14.4" customHeight="1" thickBot="1" x14ac:dyDescent="0.35">
      <c r="A3" s="230" t="s">
        <v>62</v>
      </c>
      <c r="B3" s="231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" customHeight="1" x14ac:dyDescent="0.3">
      <c r="A5" s="105" t="str">
        <f t="shared" si="0"/>
        <v>HI</v>
      </c>
      <c r="B5" s="61" t="s">
        <v>60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164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2" t="s">
        <v>52</v>
      </c>
      <c r="B9" s="231"/>
    </row>
    <row r="10" spans="1:3" ht="14.4" customHeight="1" x14ac:dyDescent="0.3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" customHeight="1" thickBot="1" x14ac:dyDescent="0.3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4" t="s">
        <v>58</v>
      </c>
      <c r="B1" s="234"/>
      <c r="C1" s="235"/>
      <c r="D1" s="235"/>
      <c r="E1" s="235"/>
    </row>
    <row r="2" spans="1:5" ht="14.4" customHeight="1" thickBot="1" x14ac:dyDescent="0.35">
      <c r="A2" s="162" t="s">
        <v>162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2149.6251684570311</v>
      </c>
      <c r="D4" s="119">
        <f ca="1">IF(ISERROR(VLOOKUP("Náklady celkem",INDIRECT("HI!$A:$G"),5,0)),0,VLOOKUP("Náklady celkem",INDIRECT("HI!$A:$G"),5,0))</f>
        <v>2244.1512600000005</v>
      </c>
      <c r="E4" s="120">
        <f ca="1">IF(C4=0,0,D4/C4)</f>
        <v>1.0439732902880081</v>
      </c>
    </row>
    <row r="5" spans="1:5" ht="14.4" customHeight="1" x14ac:dyDescent="0.3">
      <c r="A5" s="121" t="s">
        <v>64</v>
      </c>
      <c r="B5" s="122"/>
      <c r="C5" s="123"/>
      <c r="D5" s="123"/>
      <c r="E5" s="124"/>
    </row>
    <row r="6" spans="1:5" ht="14.4" customHeight="1" x14ac:dyDescent="0.3">
      <c r="A6" s="125" t="s">
        <v>69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65</v>
      </c>
      <c r="B8" s="126"/>
      <c r="C8" s="127"/>
      <c r="D8" s="127"/>
      <c r="E8" s="124"/>
    </row>
    <row r="9" spans="1:5" ht="14.4" customHeight="1" x14ac:dyDescent="0.3">
      <c r="A9" s="128" t="s">
        <v>66</v>
      </c>
      <c r="B9" s="126"/>
      <c r="C9" s="127"/>
      <c r="D9" s="127"/>
      <c r="E9" s="124"/>
    </row>
    <row r="10" spans="1:5" ht="14.4" customHeight="1" x14ac:dyDescent="0.3">
      <c r="A10" s="129" t="s">
        <v>70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78.75</v>
      </c>
      <c r="D11" s="127">
        <f>IF(ISERROR(HI!E6),"",HI!E6)</f>
        <v>0</v>
      </c>
      <c r="E11" s="124">
        <f t="shared" si="0"/>
        <v>0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1970.25</v>
      </c>
      <c r="D12" s="123">
        <f ca="1">IF(ISERROR(VLOOKUP("Osobní náklady (Kč) *",INDIRECT("HI!$A:$G"),5,0)),0,VLOOKUP("Osobní náklady (Kč) *",INDIRECT("HI!$A:$G"),5,0))</f>
        <v>2097.0114199999998</v>
      </c>
      <c r="E12" s="124">
        <f ca="1">IF(C12=0,0,D12/C12)</f>
        <v>1.0643377337901281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67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" customHeight="1" thickBot="1" x14ac:dyDescent="0.35">
      <c r="A2" s="162" t="s">
        <v>162</v>
      </c>
      <c r="B2" s="74"/>
      <c r="C2" s="74"/>
      <c r="D2" s="74"/>
      <c r="E2" s="74"/>
      <c r="F2" s="74"/>
    </row>
    <row r="3" spans="1:10" ht="14.4" customHeight="1" x14ac:dyDescent="0.3">
      <c r="A3" s="236"/>
      <c r="B3" s="70">
        <v>2015</v>
      </c>
      <c r="C3" s="40">
        <v>2016</v>
      </c>
      <c r="D3" s="7"/>
      <c r="E3" s="240">
        <v>2017</v>
      </c>
      <c r="F3" s="241"/>
      <c r="G3" s="241"/>
      <c r="H3" s="242"/>
      <c r="I3" s="243">
        <v>2017</v>
      </c>
      <c r="J3" s="244"/>
    </row>
    <row r="4" spans="1:10" ht="14.4" customHeight="1" thickBot="1" x14ac:dyDescent="0.3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127</v>
      </c>
      <c r="J4" s="179" t="s">
        <v>128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104.73360000000001</v>
      </c>
      <c r="D6" s="8"/>
      <c r="E6" s="81">
        <v>0</v>
      </c>
      <c r="F6" s="30">
        <v>78.75</v>
      </c>
      <c r="G6" s="82">
        <f>E6-F6</f>
        <v>-78.75</v>
      </c>
      <c r="H6" s="86">
        <f>IF(F6&lt;0.00000001,"",E6/F6)</f>
        <v>0</v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1951.9810500000001</v>
      </c>
      <c r="C7" s="31">
        <v>2022.89744</v>
      </c>
      <c r="D7" s="8"/>
      <c r="E7" s="81">
        <v>2097.0114199999998</v>
      </c>
      <c r="F7" s="30">
        <v>1970.25</v>
      </c>
      <c r="G7" s="82">
        <f>E7-F7</f>
        <v>126.76141999999982</v>
      </c>
      <c r="H7" s="86">
        <f>IF(F7&lt;0.00000001,"",E7/F7)</f>
        <v>1.0643377337901281</v>
      </c>
    </row>
    <row r="8" spans="1:10" ht="14.4" customHeight="1" thickBot="1" x14ac:dyDescent="0.35">
      <c r="A8" s="1" t="s">
        <v>46</v>
      </c>
      <c r="B8" s="11">
        <v>160.70124999999985</v>
      </c>
      <c r="C8" s="33">
        <v>105.46627999999988</v>
      </c>
      <c r="D8" s="8"/>
      <c r="E8" s="83">
        <v>147.13984000000073</v>
      </c>
      <c r="F8" s="32">
        <v>100.62516845703112</v>
      </c>
      <c r="G8" s="84">
        <f>E8-F8</f>
        <v>46.514671542969609</v>
      </c>
      <c r="H8" s="87">
        <f>IF(F8&lt;0.00000001,"",E8/F8)</f>
        <v>1.4622568315285083</v>
      </c>
    </row>
    <row r="9" spans="1:10" ht="14.4" customHeight="1" thickBot="1" x14ac:dyDescent="0.35">
      <c r="A9" s="2" t="s">
        <v>47</v>
      </c>
      <c r="B9" s="3">
        <v>2112.6822999999999</v>
      </c>
      <c r="C9" s="35">
        <v>2233.0973199999999</v>
      </c>
      <c r="D9" s="8"/>
      <c r="E9" s="3">
        <v>2244.1512600000005</v>
      </c>
      <c r="F9" s="34">
        <v>2149.6251684570311</v>
      </c>
      <c r="G9" s="34">
        <f>E9-F9</f>
        <v>94.526091542969425</v>
      </c>
      <c r="H9" s="88">
        <f>IF(F9&lt;0.00000001,"",E9/F9)</f>
        <v>1.0439732902880081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71</v>
      </c>
    </row>
    <row r="18" spans="1:8" ht="14.4" customHeight="1" x14ac:dyDescent="0.3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104</v>
      </c>
    </row>
    <row r="21" spans="1:8" ht="14.4" customHeight="1" x14ac:dyDescent="0.3">
      <c r="A21" s="77" t="s">
        <v>72</v>
      </c>
    </row>
    <row r="22" spans="1:8" ht="14.4" customHeight="1" x14ac:dyDescent="0.3">
      <c r="A22" s="78" t="s">
        <v>126</v>
      </c>
    </row>
    <row r="23" spans="1:8" ht="14.4" customHeight="1" x14ac:dyDescent="0.3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6" t="s">
        <v>164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" customHeight="1" thickBot="1" x14ac:dyDescent="0.3">
      <c r="A2" s="162" t="s">
        <v>162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" customHeight="1" x14ac:dyDescent="0.3">
      <c r="A4" s="58"/>
      <c r="B4" s="20">
        <v>2017</v>
      </c>
      <c r="C4" s="101" t="s">
        <v>4</v>
      </c>
      <c r="D4" s="177" t="s">
        <v>105</v>
      </c>
      <c r="E4" s="177" t="s">
        <v>106</v>
      </c>
      <c r="F4" s="177" t="s">
        <v>107</v>
      </c>
      <c r="G4" s="177" t="s">
        <v>108</v>
      </c>
      <c r="H4" s="177" t="s">
        <v>109</v>
      </c>
      <c r="I4" s="177" t="s">
        <v>110</v>
      </c>
      <c r="J4" s="177" t="s">
        <v>111</v>
      </c>
      <c r="K4" s="177" t="s">
        <v>112</v>
      </c>
      <c r="L4" s="177" t="s">
        <v>113</v>
      </c>
      <c r="M4" s="177" t="s">
        <v>114</v>
      </c>
      <c r="N4" s="177" t="s">
        <v>115</v>
      </c>
      <c r="O4" s="177" t="s">
        <v>116</v>
      </c>
      <c r="P4" s="249" t="s">
        <v>2</v>
      </c>
      <c r="Q4" s="250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163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163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163</v>
      </c>
    </row>
    <row r="9" spans="1:17" ht="14.4" customHeight="1" x14ac:dyDescent="0.3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163</v>
      </c>
    </row>
    <row r="11" spans="1:17" ht="14.4" customHeight="1" x14ac:dyDescent="0.3">
      <c r="A11" s="15" t="s">
        <v>13</v>
      </c>
      <c r="B11" s="46">
        <v>16.795838610242999</v>
      </c>
      <c r="C11" s="47">
        <v>1.39965321752</v>
      </c>
      <c r="D11" s="47">
        <v>0</v>
      </c>
      <c r="E11" s="47">
        <v>0.25012000000000001</v>
      </c>
      <c r="F11" s="47">
        <v>0</v>
      </c>
      <c r="G11" s="47">
        <v>0.47428999999999999</v>
      </c>
      <c r="H11" s="47">
        <v>0</v>
      </c>
      <c r="I11" s="47">
        <v>0</v>
      </c>
      <c r="J11" s="47">
        <v>2.0263399999999998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2.75075</v>
      </c>
      <c r="Q11" s="67">
        <v>0.21836758210000001</v>
      </c>
    </row>
    <row r="12" spans="1:17" ht="14.4" customHeight="1" x14ac:dyDescent="0.3">
      <c r="A12" s="15" t="s">
        <v>14</v>
      </c>
      <c r="B12" s="46">
        <v>1</v>
      </c>
      <c r="C12" s="47">
        <v>8.3333333332999998E-2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163</v>
      </c>
    </row>
    <row r="14" spans="1:17" ht="14.4" customHeight="1" x14ac:dyDescent="0.3">
      <c r="A14" s="15" t="s">
        <v>16</v>
      </c>
      <c r="B14" s="46">
        <v>24.648062649688001</v>
      </c>
      <c r="C14" s="47">
        <v>2.0540052208069999</v>
      </c>
      <c r="D14" s="47">
        <v>3.5990000000000002</v>
      </c>
      <c r="E14" s="47">
        <v>2.72</v>
      </c>
      <c r="F14" s="47">
        <v>2.3879999999999999</v>
      </c>
      <c r="G14" s="47">
        <v>1.887</v>
      </c>
      <c r="H14" s="47">
        <v>1.4810000000000001</v>
      </c>
      <c r="I14" s="47">
        <v>1.0349999999999999</v>
      </c>
      <c r="J14" s="47">
        <v>0.98199999999999998</v>
      </c>
      <c r="K14" s="47">
        <v>1.071</v>
      </c>
      <c r="L14" s="47">
        <v>1.3380000000000001</v>
      </c>
      <c r="M14" s="47">
        <v>0</v>
      </c>
      <c r="N14" s="47">
        <v>0</v>
      </c>
      <c r="O14" s="47">
        <v>0</v>
      </c>
      <c r="P14" s="48">
        <v>16.501000000000001</v>
      </c>
      <c r="Q14" s="67">
        <v>0.89261917441600003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163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163</v>
      </c>
    </row>
    <row r="17" spans="1:17" ht="14.4" customHeight="1" x14ac:dyDescent="0.3">
      <c r="A17" s="15" t="s">
        <v>19</v>
      </c>
      <c r="B17" s="46">
        <v>14.804580373826999</v>
      </c>
      <c r="C17" s="47">
        <v>1.233715031152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36.680999999999997</v>
      </c>
      <c r="J17" s="47">
        <v>0</v>
      </c>
      <c r="K17" s="47">
        <v>0</v>
      </c>
      <c r="L17" s="47">
        <v>5.2819000000000003</v>
      </c>
      <c r="M17" s="47">
        <v>0</v>
      </c>
      <c r="N17" s="47">
        <v>0</v>
      </c>
      <c r="O17" s="47">
        <v>0</v>
      </c>
      <c r="P17" s="48">
        <v>41.962899999999998</v>
      </c>
      <c r="Q17" s="67">
        <v>3.7792718145689999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0</v>
      </c>
      <c r="E18" s="47">
        <v>0.66500000000000004</v>
      </c>
      <c r="F18" s="47">
        <v>0.66</v>
      </c>
      <c r="G18" s="47">
        <v>2.758</v>
      </c>
      <c r="H18" s="47">
        <v>0</v>
      </c>
      <c r="I18" s="47">
        <v>0.69499999999999995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4.7779999999999996</v>
      </c>
      <c r="Q18" s="67" t="s">
        <v>163</v>
      </c>
    </row>
    <row r="19" spans="1:17" ht="14.4" customHeight="1" x14ac:dyDescent="0.3">
      <c r="A19" s="15" t="s">
        <v>21</v>
      </c>
      <c r="B19" s="46">
        <v>6.918409268804</v>
      </c>
      <c r="C19" s="47">
        <v>0.57653410573300001</v>
      </c>
      <c r="D19" s="47">
        <v>0.65180000000000005</v>
      </c>
      <c r="E19" s="47">
        <v>0.80557000000000001</v>
      </c>
      <c r="F19" s="47">
        <v>0.81045</v>
      </c>
      <c r="G19" s="47">
        <v>0.75443000000000005</v>
      </c>
      <c r="H19" s="47">
        <v>0.71469000000000005</v>
      </c>
      <c r="I19" s="47">
        <v>0.71469000000000005</v>
      </c>
      <c r="J19" s="47">
        <v>0.58984000000000003</v>
      </c>
      <c r="K19" s="47">
        <v>0.68737999999999999</v>
      </c>
      <c r="L19" s="47">
        <v>0.65876000000000001</v>
      </c>
      <c r="M19" s="47">
        <v>0</v>
      </c>
      <c r="N19" s="47">
        <v>0</v>
      </c>
      <c r="O19" s="47">
        <v>0</v>
      </c>
      <c r="P19" s="48">
        <v>6.3876099999999996</v>
      </c>
      <c r="Q19" s="67">
        <v>1.231036355674</v>
      </c>
    </row>
    <row r="20" spans="1:17" ht="14.4" customHeight="1" x14ac:dyDescent="0.3">
      <c r="A20" s="15" t="s">
        <v>22</v>
      </c>
      <c r="B20" s="46">
        <v>2627</v>
      </c>
      <c r="C20" s="47">
        <v>218.916666666667</v>
      </c>
      <c r="D20" s="47">
        <v>241.68565000000001</v>
      </c>
      <c r="E20" s="47">
        <v>194.93755999999999</v>
      </c>
      <c r="F20" s="47">
        <v>249.17337000000001</v>
      </c>
      <c r="G20" s="47">
        <v>222.95151000000001</v>
      </c>
      <c r="H20" s="47">
        <v>221.77615</v>
      </c>
      <c r="I20" s="47">
        <v>219.96601999999999</v>
      </c>
      <c r="J20" s="47">
        <v>289.39582999999999</v>
      </c>
      <c r="K20" s="47">
        <v>223.827730000001</v>
      </c>
      <c r="L20" s="47">
        <v>233.29759999999999</v>
      </c>
      <c r="M20" s="47">
        <v>0</v>
      </c>
      <c r="N20" s="47">
        <v>0</v>
      </c>
      <c r="O20" s="47">
        <v>0</v>
      </c>
      <c r="P20" s="48">
        <v>2097.0114199999998</v>
      </c>
      <c r="Q20" s="67">
        <v>1.06433773379</v>
      </c>
    </row>
    <row r="21" spans="1:17" ht="14.4" customHeight="1" x14ac:dyDescent="0.3">
      <c r="A21" s="16" t="s">
        <v>23</v>
      </c>
      <c r="B21" s="46">
        <v>45</v>
      </c>
      <c r="C21" s="47">
        <v>3.75</v>
      </c>
      <c r="D21" s="47">
        <v>3.9950000000000001</v>
      </c>
      <c r="E21" s="47">
        <v>3.9950000000000001</v>
      </c>
      <c r="F21" s="47">
        <v>3.9950000000000001</v>
      </c>
      <c r="G21" s="47">
        <v>3.9950000000000001</v>
      </c>
      <c r="H21" s="47">
        <v>3.9950000000000001</v>
      </c>
      <c r="I21" s="47">
        <v>3.9950000000000001</v>
      </c>
      <c r="J21" s="47">
        <v>3.9950000000000001</v>
      </c>
      <c r="K21" s="47">
        <v>3.9950000000000001</v>
      </c>
      <c r="L21" s="47">
        <v>4.0069999999999997</v>
      </c>
      <c r="M21" s="47">
        <v>0</v>
      </c>
      <c r="N21" s="47">
        <v>0</v>
      </c>
      <c r="O21" s="47">
        <v>0</v>
      </c>
      <c r="P21" s="48">
        <v>35.966999999999999</v>
      </c>
      <c r="Q21" s="67">
        <v>1.0656888888880001</v>
      </c>
    </row>
    <row r="22" spans="1:17" ht="14.4" customHeight="1" x14ac:dyDescent="0.3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163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163</v>
      </c>
    </row>
    <row r="24" spans="1:17" ht="14.4" customHeight="1" x14ac:dyDescent="0.3">
      <c r="A24" s="16" t="s">
        <v>26</v>
      </c>
      <c r="B24" s="46">
        <v>24.999999999999002</v>
      </c>
      <c r="C24" s="47">
        <v>2.083333333333</v>
      </c>
      <c r="D24" s="47">
        <v>3.9079999999989998</v>
      </c>
      <c r="E24" s="47">
        <v>1.0481999999989999</v>
      </c>
      <c r="F24" s="47">
        <v>4.2701999999989999</v>
      </c>
      <c r="G24" s="47">
        <v>5.1870000000000003</v>
      </c>
      <c r="H24" s="47">
        <v>1.228699999999</v>
      </c>
      <c r="I24" s="47">
        <v>1.6412</v>
      </c>
      <c r="J24" s="47">
        <v>4.4829999999999997</v>
      </c>
      <c r="K24" s="47">
        <v>1.351</v>
      </c>
      <c r="L24" s="47">
        <v>15.675280000000001</v>
      </c>
      <c r="M24" s="47">
        <v>0</v>
      </c>
      <c r="N24" s="47">
        <v>0</v>
      </c>
      <c r="O24" s="47">
        <v>0</v>
      </c>
      <c r="P24" s="48">
        <v>38.792580000000001</v>
      </c>
      <c r="Q24" s="67"/>
    </row>
    <row r="25" spans="1:17" ht="14.4" customHeight="1" x14ac:dyDescent="0.3">
      <c r="A25" s="17" t="s">
        <v>27</v>
      </c>
      <c r="B25" s="49">
        <v>2866.1668909025602</v>
      </c>
      <c r="C25" s="50">
        <v>238.84724090854701</v>
      </c>
      <c r="D25" s="50">
        <v>253.83945</v>
      </c>
      <c r="E25" s="50">
        <v>204.42144999999999</v>
      </c>
      <c r="F25" s="50">
        <v>261.29701999999997</v>
      </c>
      <c r="G25" s="50">
        <v>238.00722999999999</v>
      </c>
      <c r="H25" s="50">
        <v>229.19553999999999</v>
      </c>
      <c r="I25" s="50">
        <v>264.72791000000001</v>
      </c>
      <c r="J25" s="50">
        <v>301.47201000000001</v>
      </c>
      <c r="K25" s="50">
        <v>230.93211000000099</v>
      </c>
      <c r="L25" s="50">
        <v>260.25853999999998</v>
      </c>
      <c r="M25" s="50">
        <v>0</v>
      </c>
      <c r="N25" s="50">
        <v>0</v>
      </c>
      <c r="O25" s="50">
        <v>0</v>
      </c>
      <c r="P25" s="51">
        <v>2244.1512600000001</v>
      </c>
      <c r="Q25" s="68">
        <v>1.043973290424</v>
      </c>
    </row>
    <row r="26" spans="1:17" ht="14.4" customHeight="1" x14ac:dyDescent="0.3">
      <c r="A26" s="15" t="s">
        <v>28</v>
      </c>
      <c r="B26" s="46">
        <v>67.170899085325999</v>
      </c>
      <c r="C26" s="47">
        <v>5.5975749237769996</v>
      </c>
      <c r="D26" s="47">
        <v>3.5751400000000002</v>
      </c>
      <c r="E26" s="47">
        <v>3.5559599999999998</v>
      </c>
      <c r="F26" s="47">
        <v>4.88842</v>
      </c>
      <c r="G26" s="47">
        <v>4.5465299999999997</v>
      </c>
      <c r="H26" s="47">
        <v>5.13788</v>
      </c>
      <c r="I26" s="47">
        <v>5.2280499999999996</v>
      </c>
      <c r="J26" s="47">
        <v>4.1995699999999996</v>
      </c>
      <c r="K26" s="47">
        <v>14.5036</v>
      </c>
      <c r="L26" s="47">
        <v>5.1414999999999997</v>
      </c>
      <c r="M26" s="47">
        <v>0</v>
      </c>
      <c r="N26" s="47">
        <v>0</v>
      </c>
      <c r="O26" s="47">
        <v>0</v>
      </c>
      <c r="P26" s="48">
        <v>50.776649999999997</v>
      </c>
      <c r="Q26" s="67">
        <v>1.007909688896</v>
      </c>
    </row>
    <row r="27" spans="1:17" ht="14.4" customHeight="1" x14ac:dyDescent="0.3">
      <c r="A27" s="18" t="s">
        <v>29</v>
      </c>
      <c r="B27" s="49">
        <v>2933.3377899878901</v>
      </c>
      <c r="C27" s="50">
        <v>244.444815832324</v>
      </c>
      <c r="D27" s="50">
        <v>257.41458999999998</v>
      </c>
      <c r="E27" s="50">
        <v>207.97740999999999</v>
      </c>
      <c r="F27" s="50">
        <v>266.18544000000003</v>
      </c>
      <c r="G27" s="50">
        <v>242.55376000000001</v>
      </c>
      <c r="H27" s="50">
        <v>234.33341999999999</v>
      </c>
      <c r="I27" s="50">
        <v>269.95596</v>
      </c>
      <c r="J27" s="50">
        <v>305.67158000000001</v>
      </c>
      <c r="K27" s="50">
        <v>245.435710000001</v>
      </c>
      <c r="L27" s="50">
        <v>265.40003999999999</v>
      </c>
      <c r="M27" s="50">
        <v>0</v>
      </c>
      <c r="N27" s="50">
        <v>0</v>
      </c>
      <c r="O27" s="50">
        <v>0</v>
      </c>
      <c r="P27" s="51">
        <v>2294.9279099999999</v>
      </c>
      <c r="Q27" s="68">
        <v>1.043147465131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163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163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117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1" s="55" customFormat="1" ht="18.600000000000001" customHeight="1" thickBot="1" x14ac:dyDescent="0.4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2" t="s">
        <v>162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118</v>
      </c>
      <c r="G4" s="258" t="s">
        <v>38</v>
      </c>
      <c r="H4" s="103" t="s">
        <v>63</v>
      </c>
      <c r="I4" s="256" t="s">
        <v>39</v>
      </c>
      <c r="J4" s="258" t="s">
        <v>125</v>
      </c>
      <c r="K4" s="259" t="s">
        <v>119</v>
      </c>
    </row>
    <row r="5" spans="1:11" ht="42" thickBot="1" x14ac:dyDescent="0.35">
      <c r="A5" s="59"/>
      <c r="B5" s="24" t="s">
        <v>121</v>
      </c>
      <c r="C5" s="25" t="s">
        <v>122</v>
      </c>
      <c r="D5" s="26" t="s">
        <v>123</v>
      </c>
      <c r="E5" s="26" t="s">
        <v>124</v>
      </c>
      <c r="F5" s="257"/>
      <c r="G5" s="257"/>
      <c r="H5" s="25" t="s">
        <v>120</v>
      </c>
      <c r="I5" s="257"/>
      <c r="J5" s="257"/>
      <c r="K5" s="260"/>
    </row>
    <row r="6" spans="1:11" ht="14.4" customHeight="1" thickBot="1" x14ac:dyDescent="0.35">
      <c r="A6" s="324" t="s">
        <v>165</v>
      </c>
      <c r="B6" s="306">
        <v>2775.5525957211598</v>
      </c>
      <c r="C6" s="306">
        <v>2963.8937299999998</v>
      </c>
      <c r="D6" s="307">
        <v>188.34113427883801</v>
      </c>
      <c r="E6" s="308">
        <v>1.0678571663780001</v>
      </c>
      <c r="F6" s="306">
        <v>2866.1668909025602</v>
      </c>
      <c r="G6" s="307">
        <v>2149.6251681769199</v>
      </c>
      <c r="H6" s="309">
        <v>260.25853999999998</v>
      </c>
      <c r="I6" s="306">
        <v>2244.1512600000001</v>
      </c>
      <c r="J6" s="307">
        <v>94.526091823078005</v>
      </c>
      <c r="K6" s="310">
        <v>0.78297996781800006</v>
      </c>
    </row>
    <row r="7" spans="1:11" ht="14.4" customHeight="1" thickBot="1" x14ac:dyDescent="0.35">
      <c r="A7" s="325" t="s">
        <v>166</v>
      </c>
      <c r="B7" s="306">
        <v>180.39781260235799</v>
      </c>
      <c r="C7" s="306">
        <v>153.78040999999999</v>
      </c>
      <c r="D7" s="307">
        <v>-26.617402602357</v>
      </c>
      <c r="E7" s="308">
        <v>0.852451633318</v>
      </c>
      <c r="F7" s="306">
        <v>162.44390125993201</v>
      </c>
      <c r="G7" s="307">
        <v>121.832925944949</v>
      </c>
      <c r="H7" s="309">
        <v>16.563279999999999</v>
      </c>
      <c r="I7" s="306">
        <v>47.389330000000001</v>
      </c>
      <c r="J7" s="307">
        <v>-74.443595944948001</v>
      </c>
      <c r="K7" s="310">
        <v>0.29172735715100001</v>
      </c>
    </row>
    <row r="8" spans="1:11" ht="14.4" customHeight="1" thickBot="1" x14ac:dyDescent="0.35">
      <c r="A8" s="326" t="s">
        <v>167</v>
      </c>
      <c r="B8" s="306">
        <v>156.53956759512999</v>
      </c>
      <c r="C8" s="306">
        <v>129.46141</v>
      </c>
      <c r="D8" s="307">
        <v>-27.078157595128999</v>
      </c>
      <c r="E8" s="308">
        <v>0.82702036289500003</v>
      </c>
      <c r="F8" s="306">
        <v>137.79583861024301</v>
      </c>
      <c r="G8" s="307">
        <v>103.346878957683</v>
      </c>
      <c r="H8" s="309">
        <v>15.22528</v>
      </c>
      <c r="I8" s="306">
        <v>30.88833</v>
      </c>
      <c r="J8" s="307">
        <v>-72.458548957681998</v>
      </c>
      <c r="K8" s="310">
        <v>0.22416010752900001</v>
      </c>
    </row>
    <row r="9" spans="1:11" ht="14.4" customHeight="1" thickBot="1" x14ac:dyDescent="0.35">
      <c r="A9" s="327" t="s">
        <v>168</v>
      </c>
      <c r="B9" s="311">
        <v>15.000001354191999</v>
      </c>
      <c r="C9" s="311">
        <v>13.4084</v>
      </c>
      <c r="D9" s="312">
        <v>-1.591601354192</v>
      </c>
      <c r="E9" s="313">
        <v>0.89389325263300001</v>
      </c>
      <c r="F9" s="311">
        <v>15</v>
      </c>
      <c r="G9" s="312">
        <v>11.25</v>
      </c>
      <c r="H9" s="314">
        <v>3.4052799999999999</v>
      </c>
      <c r="I9" s="311">
        <v>16.31758</v>
      </c>
      <c r="J9" s="312">
        <v>5.0675799999990003</v>
      </c>
      <c r="K9" s="315">
        <v>1.087838666666</v>
      </c>
    </row>
    <row r="10" spans="1:11" ht="14.4" customHeight="1" thickBot="1" x14ac:dyDescent="0.35">
      <c r="A10" s="328" t="s">
        <v>169</v>
      </c>
      <c r="B10" s="306">
        <v>15.000001354191999</v>
      </c>
      <c r="C10" s="306">
        <v>13.4084</v>
      </c>
      <c r="D10" s="307">
        <v>-1.591601354192</v>
      </c>
      <c r="E10" s="308">
        <v>0.89389325263300001</v>
      </c>
      <c r="F10" s="306">
        <v>15</v>
      </c>
      <c r="G10" s="307">
        <v>11.25</v>
      </c>
      <c r="H10" s="309">
        <v>3.4052799999999999</v>
      </c>
      <c r="I10" s="306">
        <v>16.31758</v>
      </c>
      <c r="J10" s="307">
        <v>5.0675799999990003</v>
      </c>
      <c r="K10" s="310">
        <v>1.087838666666</v>
      </c>
    </row>
    <row r="11" spans="1:11" ht="14.4" customHeight="1" thickBot="1" x14ac:dyDescent="0.35">
      <c r="A11" s="327" t="s">
        <v>170</v>
      </c>
      <c r="B11" s="311">
        <v>105.00000947934601</v>
      </c>
      <c r="C11" s="311">
        <v>104.7336</v>
      </c>
      <c r="D11" s="312">
        <v>-0.26640947934499998</v>
      </c>
      <c r="E11" s="313">
        <v>0.99746276709199999</v>
      </c>
      <c r="F11" s="311">
        <v>105</v>
      </c>
      <c r="G11" s="312">
        <v>78.75</v>
      </c>
      <c r="H11" s="314">
        <v>0</v>
      </c>
      <c r="I11" s="311">
        <v>0</v>
      </c>
      <c r="J11" s="312">
        <v>-78.75</v>
      </c>
      <c r="K11" s="315">
        <v>0</v>
      </c>
    </row>
    <row r="12" spans="1:11" ht="14.4" customHeight="1" thickBot="1" x14ac:dyDescent="0.35">
      <c r="A12" s="328" t="s">
        <v>171</v>
      </c>
      <c r="B12" s="306">
        <v>105.00000947934601</v>
      </c>
      <c r="C12" s="306">
        <v>104.7336</v>
      </c>
      <c r="D12" s="307">
        <v>-0.26640947934499998</v>
      </c>
      <c r="E12" s="308">
        <v>0.99746276709199999</v>
      </c>
      <c r="F12" s="306">
        <v>105</v>
      </c>
      <c r="G12" s="307">
        <v>78.75</v>
      </c>
      <c r="H12" s="309">
        <v>0</v>
      </c>
      <c r="I12" s="306">
        <v>0</v>
      </c>
      <c r="J12" s="307">
        <v>-78.75</v>
      </c>
      <c r="K12" s="310">
        <v>0</v>
      </c>
    </row>
    <row r="13" spans="1:11" ht="14.4" customHeight="1" thickBot="1" x14ac:dyDescent="0.35">
      <c r="A13" s="327" t="s">
        <v>172</v>
      </c>
      <c r="B13" s="311">
        <v>22.138511311679999</v>
      </c>
      <c r="C13" s="311">
        <v>5.9680299999999997</v>
      </c>
      <c r="D13" s="312">
        <v>-16.17048131168</v>
      </c>
      <c r="E13" s="313">
        <v>0.26957684353599998</v>
      </c>
      <c r="F13" s="311">
        <v>16.795838610242999</v>
      </c>
      <c r="G13" s="312">
        <v>12.596878957682</v>
      </c>
      <c r="H13" s="314">
        <v>0</v>
      </c>
      <c r="I13" s="311">
        <v>2.75075</v>
      </c>
      <c r="J13" s="312">
        <v>-9.8461289576819997</v>
      </c>
      <c r="K13" s="315">
        <v>0.163775686575</v>
      </c>
    </row>
    <row r="14" spans="1:11" ht="14.4" customHeight="1" thickBot="1" x14ac:dyDescent="0.35">
      <c r="A14" s="328" t="s">
        <v>173</v>
      </c>
      <c r="B14" s="306">
        <v>2.0000001805580001</v>
      </c>
      <c r="C14" s="306">
        <v>0</v>
      </c>
      <c r="D14" s="307">
        <v>-2.0000001805580001</v>
      </c>
      <c r="E14" s="308">
        <v>0</v>
      </c>
      <c r="F14" s="306">
        <v>1</v>
      </c>
      <c r="G14" s="307">
        <v>0.75</v>
      </c>
      <c r="H14" s="309">
        <v>0</v>
      </c>
      <c r="I14" s="306">
        <v>9.5350000000000004E-2</v>
      </c>
      <c r="J14" s="307">
        <v>-0.65464999999999995</v>
      </c>
      <c r="K14" s="310">
        <v>9.5350000000000004E-2</v>
      </c>
    </row>
    <row r="15" spans="1:11" ht="14.4" customHeight="1" thickBot="1" x14ac:dyDescent="0.35">
      <c r="A15" s="328" t="s">
        <v>174</v>
      </c>
      <c r="B15" s="306">
        <v>8.5879090069729997</v>
      </c>
      <c r="C15" s="306">
        <v>2.1981899999999999</v>
      </c>
      <c r="D15" s="307">
        <v>-6.3897190069730003</v>
      </c>
      <c r="E15" s="308">
        <v>0.25596335478299997</v>
      </c>
      <c r="F15" s="306">
        <v>5</v>
      </c>
      <c r="G15" s="307">
        <v>3.75</v>
      </c>
      <c r="H15" s="309">
        <v>0</v>
      </c>
      <c r="I15" s="306">
        <v>0.95106999999999997</v>
      </c>
      <c r="J15" s="307">
        <v>-2.7989299999999999</v>
      </c>
      <c r="K15" s="310">
        <v>0.19021399999999999</v>
      </c>
    </row>
    <row r="16" spans="1:11" ht="14.4" customHeight="1" thickBot="1" x14ac:dyDescent="0.35">
      <c r="A16" s="328" t="s">
        <v>175</v>
      </c>
      <c r="B16" s="306">
        <v>5.2728070415279999</v>
      </c>
      <c r="C16" s="306">
        <v>3.6116000000000001</v>
      </c>
      <c r="D16" s="307">
        <v>-1.661207041528</v>
      </c>
      <c r="E16" s="308">
        <v>0.68494825840399998</v>
      </c>
      <c r="F16" s="306">
        <v>7.795838610243</v>
      </c>
      <c r="G16" s="307">
        <v>5.8468789576819997</v>
      </c>
      <c r="H16" s="309">
        <v>0</v>
      </c>
      <c r="I16" s="306">
        <v>1.0406</v>
      </c>
      <c r="J16" s="307">
        <v>-4.8062789576820002</v>
      </c>
      <c r="K16" s="310">
        <v>0.13348147030999999</v>
      </c>
    </row>
    <row r="17" spans="1:11" ht="14.4" customHeight="1" thickBot="1" x14ac:dyDescent="0.35">
      <c r="A17" s="328" t="s">
        <v>176</v>
      </c>
      <c r="B17" s="306">
        <v>6.2777950826189999</v>
      </c>
      <c r="C17" s="306">
        <v>0.15823999999999999</v>
      </c>
      <c r="D17" s="307">
        <v>-6.1195550826189997</v>
      </c>
      <c r="E17" s="308">
        <v>2.5206302199E-2</v>
      </c>
      <c r="F17" s="306">
        <v>3</v>
      </c>
      <c r="G17" s="307">
        <v>2.25</v>
      </c>
      <c r="H17" s="309">
        <v>0</v>
      </c>
      <c r="I17" s="306">
        <v>0.66373000000000004</v>
      </c>
      <c r="J17" s="307">
        <v>-1.5862700000000001</v>
      </c>
      <c r="K17" s="310">
        <v>0.221243333333</v>
      </c>
    </row>
    <row r="18" spans="1:11" ht="14.4" customHeight="1" thickBot="1" x14ac:dyDescent="0.35">
      <c r="A18" s="327" t="s">
        <v>177</v>
      </c>
      <c r="B18" s="311">
        <v>14.401045449911001</v>
      </c>
      <c r="C18" s="311">
        <v>5.3513799999999998</v>
      </c>
      <c r="D18" s="312">
        <v>-9.0496654499110001</v>
      </c>
      <c r="E18" s="313">
        <v>0.37159663293900003</v>
      </c>
      <c r="F18" s="311">
        <v>1</v>
      </c>
      <c r="G18" s="312">
        <v>0.75</v>
      </c>
      <c r="H18" s="314">
        <v>0</v>
      </c>
      <c r="I18" s="311">
        <v>0</v>
      </c>
      <c r="J18" s="312">
        <v>-0.75</v>
      </c>
      <c r="K18" s="315">
        <v>0</v>
      </c>
    </row>
    <row r="19" spans="1:11" ht="14.4" customHeight="1" thickBot="1" x14ac:dyDescent="0.35">
      <c r="A19" s="328" t="s">
        <v>178</v>
      </c>
      <c r="B19" s="306">
        <v>4.4010445471160002</v>
      </c>
      <c r="C19" s="306">
        <v>0</v>
      </c>
      <c r="D19" s="307">
        <v>-4.4010445471160002</v>
      </c>
      <c r="E19" s="308">
        <v>0</v>
      </c>
      <c r="F19" s="306">
        <v>0</v>
      </c>
      <c r="G19" s="307">
        <v>0</v>
      </c>
      <c r="H19" s="309">
        <v>0</v>
      </c>
      <c r="I19" s="306">
        <v>0</v>
      </c>
      <c r="J19" s="307">
        <v>0</v>
      </c>
      <c r="K19" s="310">
        <v>0</v>
      </c>
    </row>
    <row r="20" spans="1:11" ht="14.4" customHeight="1" thickBot="1" x14ac:dyDescent="0.35">
      <c r="A20" s="328" t="s">
        <v>179</v>
      </c>
      <c r="B20" s="306">
        <v>10.000000902794</v>
      </c>
      <c r="C20" s="306">
        <v>5.3513799999999998</v>
      </c>
      <c r="D20" s="307">
        <v>-4.6486209027939998</v>
      </c>
      <c r="E20" s="308">
        <v>0.53513795168800005</v>
      </c>
      <c r="F20" s="306">
        <v>1</v>
      </c>
      <c r="G20" s="307">
        <v>0.75</v>
      </c>
      <c r="H20" s="309">
        <v>0</v>
      </c>
      <c r="I20" s="306">
        <v>0</v>
      </c>
      <c r="J20" s="307">
        <v>-0.75</v>
      </c>
      <c r="K20" s="310">
        <v>0</v>
      </c>
    </row>
    <row r="21" spans="1:11" ht="14.4" customHeight="1" thickBot="1" x14ac:dyDescent="0.35">
      <c r="A21" s="327" t="s">
        <v>180</v>
      </c>
      <c r="B21" s="311">
        <v>0</v>
      </c>
      <c r="C21" s="311">
        <v>0</v>
      </c>
      <c r="D21" s="312">
        <v>0</v>
      </c>
      <c r="E21" s="313">
        <v>1</v>
      </c>
      <c r="F21" s="311">
        <v>0</v>
      </c>
      <c r="G21" s="312">
        <v>0</v>
      </c>
      <c r="H21" s="314">
        <v>11.82</v>
      </c>
      <c r="I21" s="311">
        <v>11.82</v>
      </c>
      <c r="J21" s="312">
        <v>11.82</v>
      </c>
      <c r="K21" s="316" t="s">
        <v>181</v>
      </c>
    </row>
    <row r="22" spans="1:11" ht="14.4" customHeight="1" thickBot="1" x14ac:dyDescent="0.35">
      <c r="A22" s="328" t="s">
        <v>182</v>
      </c>
      <c r="B22" s="306">
        <v>0</v>
      </c>
      <c r="C22" s="306">
        <v>0</v>
      </c>
      <c r="D22" s="307">
        <v>0</v>
      </c>
      <c r="E22" s="308">
        <v>1</v>
      </c>
      <c r="F22" s="306">
        <v>0</v>
      </c>
      <c r="G22" s="307">
        <v>0</v>
      </c>
      <c r="H22" s="309">
        <v>11.82</v>
      </c>
      <c r="I22" s="306">
        <v>11.82</v>
      </c>
      <c r="J22" s="307">
        <v>11.82</v>
      </c>
      <c r="K22" s="317" t="s">
        <v>181</v>
      </c>
    </row>
    <row r="23" spans="1:11" ht="14.4" customHeight="1" thickBot="1" x14ac:dyDescent="0.35">
      <c r="A23" s="326" t="s">
        <v>16</v>
      </c>
      <c r="B23" s="306">
        <v>23.858245007228</v>
      </c>
      <c r="C23" s="306">
        <v>24.318999999999999</v>
      </c>
      <c r="D23" s="307">
        <v>0.46075499277100002</v>
      </c>
      <c r="E23" s="308">
        <v>1.0193121913459999</v>
      </c>
      <c r="F23" s="306">
        <v>24.648062649688001</v>
      </c>
      <c r="G23" s="307">
        <v>18.486046987266</v>
      </c>
      <c r="H23" s="309">
        <v>1.3380000000000001</v>
      </c>
      <c r="I23" s="306">
        <v>16.501000000000001</v>
      </c>
      <c r="J23" s="307">
        <v>-1.9850469872659999</v>
      </c>
      <c r="K23" s="310">
        <v>0.66946438081199999</v>
      </c>
    </row>
    <row r="24" spans="1:11" ht="14.4" customHeight="1" thickBot="1" x14ac:dyDescent="0.35">
      <c r="A24" s="327" t="s">
        <v>183</v>
      </c>
      <c r="B24" s="311">
        <v>23.858245007228</v>
      </c>
      <c r="C24" s="311">
        <v>24.318999999999999</v>
      </c>
      <c r="D24" s="312">
        <v>0.46075499277100002</v>
      </c>
      <c r="E24" s="313">
        <v>1.0193121913459999</v>
      </c>
      <c r="F24" s="311">
        <v>24.648062649688001</v>
      </c>
      <c r="G24" s="312">
        <v>18.486046987266</v>
      </c>
      <c r="H24" s="314">
        <v>1.3380000000000001</v>
      </c>
      <c r="I24" s="311">
        <v>16.501000000000001</v>
      </c>
      <c r="J24" s="312">
        <v>-1.9850469872659999</v>
      </c>
      <c r="K24" s="315">
        <v>0.66946438081199999</v>
      </c>
    </row>
    <row r="25" spans="1:11" ht="14.4" customHeight="1" thickBot="1" x14ac:dyDescent="0.35">
      <c r="A25" s="328" t="s">
        <v>184</v>
      </c>
      <c r="B25" s="306">
        <v>5.4717537016820001</v>
      </c>
      <c r="C25" s="306">
        <v>5.2309999999999999</v>
      </c>
      <c r="D25" s="307">
        <v>-0.240753701682</v>
      </c>
      <c r="E25" s="308">
        <v>0.95600063255599999</v>
      </c>
      <c r="F25" s="306">
        <v>5.6480626496879998</v>
      </c>
      <c r="G25" s="307">
        <v>4.2360469872659996</v>
      </c>
      <c r="H25" s="309">
        <v>0.39500000000000002</v>
      </c>
      <c r="I25" s="306">
        <v>3.8889999999999998</v>
      </c>
      <c r="J25" s="307">
        <v>-0.34704698726599997</v>
      </c>
      <c r="K25" s="310">
        <v>0.68855468524399999</v>
      </c>
    </row>
    <row r="26" spans="1:11" ht="14.4" customHeight="1" thickBot="1" x14ac:dyDescent="0.35">
      <c r="A26" s="328" t="s">
        <v>185</v>
      </c>
      <c r="B26" s="306">
        <v>18.386491305545</v>
      </c>
      <c r="C26" s="306">
        <v>19.088000000000001</v>
      </c>
      <c r="D26" s="307">
        <v>0.70150869445399999</v>
      </c>
      <c r="E26" s="308">
        <v>1.038153483598</v>
      </c>
      <c r="F26" s="306">
        <v>18.999999999999002</v>
      </c>
      <c r="G26" s="307">
        <v>14.249999999999</v>
      </c>
      <c r="H26" s="309">
        <v>0.94299999999999995</v>
      </c>
      <c r="I26" s="306">
        <v>12.612</v>
      </c>
      <c r="J26" s="307">
        <v>-1.637999999999</v>
      </c>
      <c r="K26" s="310">
        <v>0.66378947368399999</v>
      </c>
    </row>
    <row r="27" spans="1:11" ht="14.4" customHeight="1" thickBot="1" x14ac:dyDescent="0.35">
      <c r="A27" s="329" t="s">
        <v>186</v>
      </c>
      <c r="B27" s="311">
        <v>29.673086740230001</v>
      </c>
      <c r="C27" s="311">
        <v>23.46349</v>
      </c>
      <c r="D27" s="312">
        <v>-6.2095967402300003</v>
      </c>
      <c r="E27" s="313">
        <v>0.79073303715900001</v>
      </c>
      <c r="F27" s="311">
        <v>21.722989642630999</v>
      </c>
      <c r="G27" s="312">
        <v>16.292242231972999</v>
      </c>
      <c r="H27" s="314">
        <v>5.9406600000000003</v>
      </c>
      <c r="I27" s="311">
        <v>53.128509999999999</v>
      </c>
      <c r="J27" s="312">
        <v>36.836267768025998</v>
      </c>
      <c r="K27" s="315">
        <v>2.445727354937</v>
      </c>
    </row>
    <row r="28" spans="1:11" ht="14.4" customHeight="1" thickBot="1" x14ac:dyDescent="0.35">
      <c r="A28" s="326" t="s">
        <v>19</v>
      </c>
      <c r="B28" s="306">
        <v>23.550746994722001</v>
      </c>
      <c r="C28" s="306">
        <v>8.68215</v>
      </c>
      <c r="D28" s="307">
        <v>-14.868596994721999</v>
      </c>
      <c r="E28" s="308">
        <v>0.36865709618199999</v>
      </c>
      <c r="F28" s="306">
        <v>14.804580373826999</v>
      </c>
      <c r="G28" s="307">
        <v>11.10343528037</v>
      </c>
      <c r="H28" s="309">
        <v>5.2819000000000003</v>
      </c>
      <c r="I28" s="306">
        <v>41.962899999999998</v>
      </c>
      <c r="J28" s="307">
        <v>30.859464719628999</v>
      </c>
      <c r="K28" s="310">
        <v>2.8344538609269998</v>
      </c>
    </row>
    <row r="29" spans="1:11" ht="14.4" customHeight="1" thickBot="1" x14ac:dyDescent="0.35">
      <c r="A29" s="330" t="s">
        <v>187</v>
      </c>
      <c r="B29" s="306">
        <v>23.550746994722001</v>
      </c>
      <c r="C29" s="306">
        <v>8.68215</v>
      </c>
      <c r="D29" s="307">
        <v>-14.868596994721999</v>
      </c>
      <c r="E29" s="308">
        <v>0.36865709618199999</v>
      </c>
      <c r="F29" s="306">
        <v>14.804580373826999</v>
      </c>
      <c r="G29" s="307">
        <v>11.10343528037</v>
      </c>
      <c r="H29" s="309">
        <v>5.2819000000000003</v>
      </c>
      <c r="I29" s="306">
        <v>41.962899999999998</v>
      </c>
      <c r="J29" s="307">
        <v>30.859464719628999</v>
      </c>
      <c r="K29" s="310">
        <v>2.8344538609269998</v>
      </c>
    </row>
    <row r="30" spans="1:11" ht="14.4" customHeight="1" thickBot="1" x14ac:dyDescent="0.35">
      <c r="A30" s="328" t="s">
        <v>188</v>
      </c>
      <c r="B30" s="306">
        <v>0</v>
      </c>
      <c r="C30" s="306">
        <v>2.9094500000000001</v>
      </c>
      <c r="D30" s="307">
        <v>2.9094500000000001</v>
      </c>
      <c r="E30" s="318" t="s">
        <v>181</v>
      </c>
      <c r="F30" s="306">
        <v>3.8045803738270001</v>
      </c>
      <c r="G30" s="307">
        <v>2.8534352803699998</v>
      </c>
      <c r="H30" s="309">
        <v>0</v>
      </c>
      <c r="I30" s="306">
        <v>0</v>
      </c>
      <c r="J30" s="307">
        <v>-2.8534352803699998</v>
      </c>
      <c r="K30" s="310">
        <v>0</v>
      </c>
    </row>
    <row r="31" spans="1:11" ht="14.4" customHeight="1" thickBot="1" x14ac:dyDescent="0.35">
      <c r="A31" s="328" t="s">
        <v>189</v>
      </c>
      <c r="B31" s="306">
        <v>3.550519222933</v>
      </c>
      <c r="C31" s="306">
        <v>0.73480000000000001</v>
      </c>
      <c r="D31" s="307">
        <v>-2.8157192229330001</v>
      </c>
      <c r="E31" s="308">
        <v>0.206955646164</v>
      </c>
      <c r="F31" s="306">
        <v>0.99999999999900002</v>
      </c>
      <c r="G31" s="307">
        <v>0.74999999999900002</v>
      </c>
      <c r="H31" s="309">
        <v>0</v>
      </c>
      <c r="I31" s="306">
        <v>0</v>
      </c>
      <c r="J31" s="307">
        <v>-0.74999999999900002</v>
      </c>
      <c r="K31" s="310">
        <v>0</v>
      </c>
    </row>
    <row r="32" spans="1:11" ht="14.4" customHeight="1" thickBot="1" x14ac:dyDescent="0.35">
      <c r="A32" s="328" t="s">
        <v>190</v>
      </c>
      <c r="B32" s="306">
        <v>20.000227771788001</v>
      </c>
      <c r="C32" s="306">
        <v>5.0378999999999996</v>
      </c>
      <c r="D32" s="307">
        <v>-14.962327771788001</v>
      </c>
      <c r="E32" s="308">
        <v>0.25189213130299998</v>
      </c>
      <c r="F32" s="306">
        <v>10</v>
      </c>
      <c r="G32" s="307">
        <v>7.5</v>
      </c>
      <c r="H32" s="309">
        <v>5.2819000000000003</v>
      </c>
      <c r="I32" s="306">
        <v>41.962899999999998</v>
      </c>
      <c r="J32" s="307">
        <v>34.462899999999998</v>
      </c>
      <c r="K32" s="310">
        <v>4.1962900000000003</v>
      </c>
    </row>
    <row r="33" spans="1:11" ht="14.4" customHeight="1" thickBot="1" x14ac:dyDescent="0.35">
      <c r="A33" s="331" t="s">
        <v>20</v>
      </c>
      <c r="B33" s="311">
        <v>0</v>
      </c>
      <c r="C33" s="311">
        <v>5.5970000000000004</v>
      </c>
      <c r="D33" s="312">
        <v>5.5970000000000004</v>
      </c>
      <c r="E33" s="319" t="s">
        <v>163</v>
      </c>
      <c r="F33" s="311">
        <v>0</v>
      </c>
      <c r="G33" s="312">
        <v>0</v>
      </c>
      <c r="H33" s="314">
        <v>0</v>
      </c>
      <c r="I33" s="311">
        <v>4.7779999999999996</v>
      </c>
      <c r="J33" s="312">
        <v>4.7779999999999996</v>
      </c>
      <c r="K33" s="316" t="s">
        <v>163</v>
      </c>
    </row>
    <row r="34" spans="1:11" ht="14.4" customHeight="1" thickBot="1" x14ac:dyDescent="0.35">
      <c r="A34" s="327" t="s">
        <v>191</v>
      </c>
      <c r="B34" s="311">
        <v>0</v>
      </c>
      <c r="C34" s="311">
        <v>5.5970000000000004</v>
      </c>
      <c r="D34" s="312">
        <v>5.5970000000000004</v>
      </c>
      <c r="E34" s="319" t="s">
        <v>163</v>
      </c>
      <c r="F34" s="311">
        <v>0</v>
      </c>
      <c r="G34" s="312">
        <v>0</v>
      </c>
      <c r="H34" s="314">
        <v>0</v>
      </c>
      <c r="I34" s="311">
        <v>4.7779999999999996</v>
      </c>
      <c r="J34" s="312">
        <v>4.7779999999999996</v>
      </c>
      <c r="K34" s="316" t="s">
        <v>163</v>
      </c>
    </row>
    <row r="35" spans="1:11" ht="14.4" customHeight="1" thickBot="1" x14ac:dyDescent="0.35">
      <c r="A35" s="328" t="s">
        <v>192</v>
      </c>
      <c r="B35" s="306">
        <v>0</v>
      </c>
      <c r="C35" s="306">
        <v>5.5970000000000004</v>
      </c>
      <c r="D35" s="307">
        <v>5.5970000000000004</v>
      </c>
      <c r="E35" s="318" t="s">
        <v>163</v>
      </c>
      <c r="F35" s="306">
        <v>0</v>
      </c>
      <c r="G35" s="307">
        <v>0</v>
      </c>
      <c r="H35" s="309">
        <v>0</v>
      </c>
      <c r="I35" s="306">
        <v>4.7779999999999996</v>
      </c>
      <c r="J35" s="307">
        <v>4.7779999999999996</v>
      </c>
      <c r="K35" s="317" t="s">
        <v>163</v>
      </c>
    </row>
    <row r="36" spans="1:11" ht="14.4" customHeight="1" thickBot="1" x14ac:dyDescent="0.35">
      <c r="A36" s="326" t="s">
        <v>21</v>
      </c>
      <c r="B36" s="306">
        <v>6.1223397455070003</v>
      </c>
      <c r="C36" s="306">
        <v>9.1843400000000006</v>
      </c>
      <c r="D36" s="307">
        <v>3.0620002544920002</v>
      </c>
      <c r="E36" s="308">
        <v>1.500135631437</v>
      </c>
      <c r="F36" s="306">
        <v>6.918409268804</v>
      </c>
      <c r="G36" s="307">
        <v>5.1888069516030004</v>
      </c>
      <c r="H36" s="309">
        <v>0.65876000000000001</v>
      </c>
      <c r="I36" s="306">
        <v>6.3876099999999996</v>
      </c>
      <c r="J36" s="307">
        <v>1.1988030483959999</v>
      </c>
      <c r="K36" s="310">
        <v>0.92327726675499999</v>
      </c>
    </row>
    <row r="37" spans="1:11" ht="14.4" customHeight="1" thickBot="1" x14ac:dyDescent="0.35">
      <c r="A37" s="327" t="s">
        <v>193</v>
      </c>
      <c r="B37" s="311">
        <v>2.120448409422</v>
      </c>
      <c r="C37" s="311">
        <v>1.68224</v>
      </c>
      <c r="D37" s="312">
        <v>-0.43820840942200001</v>
      </c>
      <c r="E37" s="313">
        <v>0.79334163119599999</v>
      </c>
      <c r="F37" s="311">
        <v>1.918409268804</v>
      </c>
      <c r="G37" s="312">
        <v>1.438806951603</v>
      </c>
      <c r="H37" s="314">
        <v>0.13267000000000001</v>
      </c>
      <c r="I37" s="311">
        <v>1.3460399999999999</v>
      </c>
      <c r="J37" s="312">
        <v>-9.2766951602999997E-2</v>
      </c>
      <c r="K37" s="315">
        <v>0.70164381599199999</v>
      </c>
    </row>
    <row r="38" spans="1:11" ht="14.4" customHeight="1" thickBot="1" x14ac:dyDescent="0.35">
      <c r="A38" s="328" t="s">
        <v>194</v>
      </c>
      <c r="B38" s="306">
        <v>2.120448409422</v>
      </c>
      <c r="C38" s="306">
        <v>1.68224</v>
      </c>
      <c r="D38" s="307">
        <v>-0.43820840942200001</v>
      </c>
      <c r="E38" s="308">
        <v>0.79334163119599999</v>
      </c>
      <c r="F38" s="306">
        <v>1.918409268804</v>
      </c>
      <c r="G38" s="307">
        <v>1.438806951603</v>
      </c>
      <c r="H38" s="309">
        <v>0.13267000000000001</v>
      </c>
      <c r="I38" s="306">
        <v>1.3460399999999999</v>
      </c>
      <c r="J38" s="307">
        <v>-9.2766951602999997E-2</v>
      </c>
      <c r="K38" s="310">
        <v>0.70164381599199999</v>
      </c>
    </row>
    <row r="39" spans="1:11" ht="14.4" customHeight="1" thickBot="1" x14ac:dyDescent="0.35">
      <c r="A39" s="327" t="s">
        <v>195</v>
      </c>
      <c r="B39" s="311">
        <v>4.0018913360840003</v>
      </c>
      <c r="C39" s="311">
        <v>4.9030199999999997</v>
      </c>
      <c r="D39" s="312">
        <v>0.90112866391500002</v>
      </c>
      <c r="E39" s="313">
        <v>1.2251756952490001</v>
      </c>
      <c r="F39" s="311">
        <v>5</v>
      </c>
      <c r="G39" s="312">
        <v>3.75</v>
      </c>
      <c r="H39" s="314">
        <v>0.3095</v>
      </c>
      <c r="I39" s="311">
        <v>3.09226</v>
      </c>
      <c r="J39" s="312">
        <v>-0.65773999999999999</v>
      </c>
      <c r="K39" s="315">
        <v>0.618452</v>
      </c>
    </row>
    <row r="40" spans="1:11" ht="14.4" customHeight="1" thickBot="1" x14ac:dyDescent="0.35">
      <c r="A40" s="328" t="s">
        <v>196</v>
      </c>
      <c r="B40" s="306">
        <v>4.0018913360840003</v>
      </c>
      <c r="C40" s="306">
        <v>3.99552</v>
      </c>
      <c r="D40" s="307">
        <v>-6.3713360839999997E-3</v>
      </c>
      <c r="E40" s="308">
        <v>0.99840791876799995</v>
      </c>
      <c r="F40" s="306">
        <v>5</v>
      </c>
      <c r="G40" s="307">
        <v>3.75</v>
      </c>
      <c r="H40" s="309">
        <v>0.3095</v>
      </c>
      <c r="I40" s="306">
        <v>2.98326</v>
      </c>
      <c r="J40" s="307">
        <v>-0.76673999999999998</v>
      </c>
      <c r="K40" s="310">
        <v>0.59665199999999996</v>
      </c>
    </row>
    <row r="41" spans="1:11" ht="14.4" customHeight="1" thickBot="1" x14ac:dyDescent="0.35">
      <c r="A41" s="328" t="s">
        <v>197</v>
      </c>
      <c r="B41" s="306">
        <v>0</v>
      </c>
      <c r="C41" s="306">
        <v>0.90749999999999997</v>
      </c>
      <c r="D41" s="307">
        <v>0.90749999999999997</v>
      </c>
      <c r="E41" s="318" t="s">
        <v>181</v>
      </c>
      <c r="F41" s="306">
        <v>0</v>
      </c>
      <c r="G41" s="307">
        <v>0</v>
      </c>
      <c r="H41" s="309">
        <v>0</v>
      </c>
      <c r="I41" s="306">
        <v>0</v>
      </c>
      <c r="J41" s="307">
        <v>0</v>
      </c>
      <c r="K41" s="317" t="s">
        <v>163</v>
      </c>
    </row>
    <row r="42" spans="1:11" ht="14.4" customHeight="1" thickBot="1" x14ac:dyDescent="0.35">
      <c r="A42" s="328" t="s">
        <v>198</v>
      </c>
      <c r="B42" s="306">
        <v>0</v>
      </c>
      <c r="C42" s="306">
        <v>0</v>
      </c>
      <c r="D42" s="307">
        <v>0</v>
      </c>
      <c r="E42" s="308">
        <v>1</v>
      </c>
      <c r="F42" s="306">
        <v>0</v>
      </c>
      <c r="G42" s="307">
        <v>0</v>
      </c>
      <c r="H42" s="309">
        <v>0</v>
      </c>
      <c r="I42" s="306">
        <v>0.109</v>
      </c>
      <c r="J42" s="307">
        <v>0.109</v>
      </c>
      <c r="K42" s="317" t="s">
        <v>181</v>
      </c>
    </row>
    <row r="43" spans="1:11" ht="14.4" customHeight="1" thickBot="1" x14ac:dyDescent="0.35">
      <c r="A43" s="327" t="s">
        <v>199</v>
      </c>
      <c r="B43" s="311">
        <v>0</v>
      </c>
      <c r="C43" s="311">
        <v>2.5990799999999998</v>
      </c>
      <c r="D43" s="312">
        <v>2.5990799999999998</v>
      </c>
      <c r="E43" s="319" t="s">
        <v>181</v>
      </c>
      <c r="F43" s="311">
        <v>0</v>
      </c>
      <c r="G43" s="312">
        <v>0</v>
      </c>
      <c r="H43" s="314">
        <v>0.21659</v>
      </c>
      <c r="I43" s="311">
        <v>1.9493100000000001</v>
      </c>
      <c r="J43" s="312">
        <v>1.9493100000000001</v>
      </c>
      <c r="K43" s="316" t="s">
        <v>163</v>
      </c>
    </row>
    <row r="44" spans="1:11" ht="14.4" customHeight="1" thickBot="1" x14ac:dyDescent="0.35">
      <c r="A44" s="328" t="s">
        <v>200</v>
      </c>
      <c r="B44" s="306">
        <v>0</v>
      </c>
      <c r="C44" s="306">
        <v>2.5990799999999998</v>
      </c>
      <c r="D44" s="307">
        <v>2.5990799999999998</v>
      </c>
      <c r="E44" s="318" t="s">
        <v>181</v>
      </c>
      <c r="F44" s="306">
        <v>0</v>
      </c>
      <c r="G44" s="307">
        <v>0</v>
      </c>
      <c r="H44" s="309">
        <v>0.21659</v>
      </c>
      <c r="I44" s="306">
        <v>1.9493100000000001</v>
      </c>
      <c r="J44" s="307">
        <v>1.9493100000000001</v>
      </c>
      <c r="K44" s="317" t="s">
        <v>163</v>
      </c>
    </row>
    <row r="45" spans="1:11" ht="14.4" customHeight="1" thickBot="1" x14ac:dyDescent="0.35">
      <c r="A45" s="325" t="s">
        <v>22</v>
      </c>
      <c r="B45" s="306">
        <v>2498.0002255181698</v>
      </c>
      <c r="C45" s="306">
        <v>2717.6338300000002</v>
      </c>
      <c r="D45" s="307">
        <v>219.63360448182601</v>
      </c>
      <c r="E45" s="308">
        <v>1.0879237728790001</v>
      </c>
      <c r="F45" s="306">
        <v>2627</v>
      </c>
      <c r="G45" s="307">
        <v>1970.25</v>
      </c>
      <c r="H45" s="309">
        <v>233.29759999999999</v>
      </c>
      <c r="I45" s="306">
        <v>2097.0114199999998</v>
      </c>
      <c r="J45" s="307">
        <v>126.761420000001</v>
      </c>
      <c r="K45" s="310">
        <v>0.79825330034200004</v>
      </c>
    </row>
    <row r="46" spans="1:11" ht="14.4" customHeight="1" thickBot="1" x14ac:dyDescent="0.35">
      <c r="A46" s="331" t="s">
        <v>201</v>
      </c>
      <c r="B46" s="311">
        <v>1954.0001764061301</v>
      </c>
      <c r="C46" s="311">
        <v>2031.817</v>
      </c>
      <c r="D46" s="312">
        <v>77.816823593869998</v>
      </c>
      <c r="E46" s="313">
        <v>1.039824368765</v>
      </c>
      <c r="F46" s="311">
        <v>2046</v>
      </c>
      <c r="G46" s="312">
        <v>1534.5</v>
      </c>
      <c r="H46" s="314">
        <v>172.672</v>
      </c>
      <c r="I46" s="311">
        <v>1553.8150000000001</v>
      </c>
      <c r="J46" s="312">
        <v>19.315000000000001</v>
      </c>
      <c r="K46" s="315">
        <v>0.75944037145599996</v>
      </c>
    </row>
    <row r="47" spans="1:11" ht="14.4" customHeight="1" thickBot="1" x14ac:dyDescent="0.35">
      <c r="A47" s="327" t="s">
        <v>202</v>
      </c>
      <c r="B47" s="311">
        <v>1530.00013812763</v>
      </c>
      <c r="C47" s="311">
        <v>1607.6289999999999</v>
      </c>
      <c r="D47" s="312">
        <v>77.628861872374998</v>
      </c>
      <c r="E47" s="313">
        <v>1.0507378136359999</v>
      </c>
      <c r="F47" s="311">
        <v>1616</v>
      </c>
      <c r="G47" s="312">
        <v>1212</v>
      </c>
      <c r="H47" s="314">
        <v>135.37200000000001</v>
      </c>
      <c r="I47" s="311">
        <v>1237.51</v>
      </c>
      <c r="J47" s="312">
        <v>25.509999999999</v>
      </c>
      <c r="K47" s="315">
        <v>0.76578589108899997</v>
      </c>
    </row>
    <row r="48" spans="1:11" ht="14.4" customHeight="1" thickBot="1" x14ac:dyDescent="0.35">
      <c r="A48" s="328" t="s">
        <v>203</v>
      </c>
      <c r="B48" s="306">
        <v>1530.00013812763</v>
      </c>
      <c r="C48" s="306">
        <v>1607.6289999999999</v>
      </c>
      <c r="D48" s="307">
        <v>77.628861872374998</v>
      </c>
      <c r="E48" s="308">
        <v>1.0507378136359999</v>
      </c>
      <c r="F48" s="306">
        <v>1616</v>
      </c>
      <c r="G48" s="307">
        <v>1212</v>
      </c>
      <c r="H48" s="309">
        <v>135.37200000000001</v>
      </c>
      <c r="I48" s="306">
        <v>1237.51</v>
      </c>
      <c r="J48" s="307">
        <v>25.509999999999</v>
      </c>
      <c r="K48" s="310">
        <v>0.76578589108899997</v>
      </c>
    </row>
    <row r="49" spans="1:11" ht="14.4" customHeight="1" thickBot="1" x14ac:dyDescent="0.35">
      <c r="A49" s="327" t="s">
        <v>204</v>
      </c>
      <c r="B49" s="311">
        <v>420.00003791738698</v>
      </c>
      <c r="C49" s="311">
        <v>424.18799999999999</v>
      </c>
      <c r="D49" s="312">
        <v>4.1879620826119996</v>
      </c>
      <c r="E49" s="313">
        <v>1.009971337391</v>
      </c>
      <c r="F49" s="311">
        <v>425</v>
      </c>
      <c r="G49" s="312">
        <v>318.75</v>
      </c>
      <c r="H49" s="314">
        <v>37.299999999999997</v>
      </c>
      <c r="I49" s="311">
        <v>316.30500000000001</v>
      </c>
      <c r="J49" s="312">
        <v>-2.4449999999990002</v>
      </c>
      <c r="K49" s="315">
        <v>0.74424705882300002</v>
      </c>
    </row>
    <row r="50" spans="1:11" ht="14.4" customHeight="1" thickBot="1" x14ac:dyDescent="0.35">
      <c r="A50" s="328" t="s">
        <v>205</v>
      </c>
      <c r="B50" s="306">
        <v>420.00003791738698</v>
      </c>
      <c r="C50" s="306">
        <v>424.18799999999999</v>
      </c>
      <c r="D50" s="307">
        <v>4.1879620826119996</v>
      </c>
      <c r="E50" s="308">
        <v>1.009971337391</v>
      </c>
      <c r="F50" s="306">
        <v>425</v>
      </c>
      <c r="G50" s="307">
        <v>318.75</v>
      </c>
      <c r="H50" s="309">
        <v>37.299999999999997</v>
      </c>
      <c r="I50" s="306">
        <v>316.30500000000001</v>
      </c>
      <c r="J50" s="307">
        <v>-2.4449999999990002</v>
      </c>
      <c r="K50" s="310">
        <v>0.74424705882300002</v>
      </c>
    </row>
    <row r="51" spans="1:11" ht="14.4" customHeight="1" thickBot="1" x14ac:dyDescent="0.35">
      <c r="A51" s="327" t="s">
        <v>206</v>
      </c>
      <c r="B51" s="311">
        <v>4.0000003611170003</v>
      </c>
      <c r="C51" s="311">
        <v>0</v>
      </c>
      <c r="D51" s="312">
        <v>-4.0000003611170003</v>
      </c>
      <c r="E51" s="313">
        <v>0</v>
      </c>
      <c r="F51" s="311">
        <v>5</v>
      </c>
      <c r="G51" s="312">
        <v>3.75</v>
      </c>
      <c r="H51" s="314">
        <v>0</v>
      </c>
      <c r="I51" s="311">
        <v>0</v>
      </c>
      <c r="J51" s="312">
        <v>-3.75</v>
      </c>
      <c r="K51" s="315">
        <v>0</v>
      </c>
    </row>
    <row r="52" spans="1:11" ht="14.4" customHeight="1" thickBot="1" x14ac:dyDescent="0.35">
      <c r="A52" s="328" t="s">
        <v>207</v>
      </c>
      <c r="B52" s="306">
        <v>4.0000003611170003</v>
      </c>
      <c r="C52" s="306">
        <v>0</v>
      </c>
      <c r="D52" s="307">
        <v>-4.0000003611170003</v>
      </c>
      <c r="E52" s="308">
        <v>0</v>
      </c>
      <c r="F52" s="306">
        <v>5</v>
      </c>
      <c r="G52" s="307">
        <v>3.75</v>
      </c>
      <c r="H52" s="309">
        <v>0</v>
      </c>
      <c r="I52" s="306">
        <v>0</v>
      </c>
      <c r="J52" s="307">
        <v>-3.75</v>
      </c>
      <c r="K52" s="310">
        <v>0</v>
      </c>
    </row>
    <row r="53" spans="1:11" ht="14.4" customHeight="1" thickBot="1" x14ac:dyDescent="0.35">
      <c r="A53" s="326" t="s">
        <v>208</v>
      </c>
      <c r="B53" s="306">
        <v>521.00004703561603</v>
      </c>
      <c r="C53" s="306">
        <v>661.70209999999997</v>
      </c>
      <c r="D53" s="307">
        <v>140.702052964384</v>
      </c>
      <c r="E53" s="308">
        <v>1.270061497623</v>
      </c>
      <c r="F53" s="306">
        <v>548.99999999999898</v>
      </c>
      <c r="G53" s="307">
        <v>411.74999999999898</v>
      </c>
      <c r="H53" s="309">
        <v>57.918050000000001</v>
      </c>
      <c r="I53" s="306">
        <v>518.44494999999995</v>
      </c>
      <c r="J53" s="307">
        <v>106.694950000001</v>
      </c>
      <c r="K53" s="310">
        <v>0.94434417122000003</v>
      </c>
    </row>
    <row r="54" spans="1:11" ht="14.4" customHeight="1" thickBot="1" x14ac:dyDescent="0.35">
      <c r="A54" s="327" t="s">
        <v>209</v>
      </c>
      <c r="B54" s="311">
        <v>138.00001245857001</v>
      </c>
      <c r="C54" s="311">
        <v>181.28210000000001</v>
      </c>
      <c r="D54" s="312">
        <v>43.282087541429</v>
      </c>
      <c r="E54" s="313">
        <v>1.313638287202</v>
      </c>
      <c r="F54" s="311">
        <v>144.99999999999901</v>
      </c>
      <c r="G54" s="312">
        <v>108.75</v>
      </c>
      <c r="H54" s="314">
        <v>15.331300000000001</v>
      </c>
      <c r="I54" s="311">
        <v>137.2362</v>
      </c>
      <c r="J54" s="312">
        <v>28.4862</v>
      </c>
      <c r="K54" s="315">
        <v>0.94645655172400001</v>
      </c>
    </row>
    <row r="55" spans="1:11" ht="14.4" customHeight="1" thickBot="1" x14ac:dyDescent="0.35">
      <c r="A55" s="328" t="s">
        <v>210</v>
      </c>
      <c r="B55" s="306">
        <v>138.00001245857001</v>
      </c>
      <c r="C55" s="306">
        <v>181.28210000000001</v>
      </c>
      <c r="D55" s="307">
        <v>43.282087541429</v>
      </c>
      <c r="E55" s="308">
        <v>1.313638287202</v>
      </c>
      <c r="F55" s="306">
        <v>144.99999999999901</v>
      </c>
      <c r="G55" s="307">
        <v>108.75</v>
      </c>
      <c r="H55" s="309">
        <v>15.331300000000001</v>
      </c>
      <c r="I55" s="306">
        <v>137.2362</v>
      </c>
      <c r="J55" s="307">
        <v>28.4862</v>
      </c>
      <c r="K55" s="310">
        <v>0.94645655172400001</v>
      </c>
    </row>
    <row r="56" spans="1:11" ht="14.4" customHeight="1" thickBot="1" x14ac:dyDescent="0.35">
      <c r="A56" s="327" t="s">
        <v>211</v>
      </c>
      <c r="B56" s="311">
        <v>383.00003457704599</v>
      </c>
      <c r="C56" s="311">
        <v>480.42</v>
      </c>
      <c r="D56" s="312">
        <v>97.419965422953993</v>
      </c>
      <c r="E56" s="313">
        <v>1.254360200072</v>
      </c>
      <c r="F56" s="311">
        <v>404</v>
      </c>
      <c r="G56" s="312">
        <v>303</v>
      </c>
      <c r="H56" s="314">
        <v>42.586750000000002</v>
      </c>
      <c r="I56" s="311">
        <v>381.20875000000001</v>
      </c>
      <c r="J56" s="312">
        <v>78.208749999999995</v>
      </c>
      <c r="K56" s="315">
        <v>0.94358601485100002</v>
      </c>
    </row>
    <row r="57" spans="1:11" ht="14.4" customHeight="1" thickBot="1" x14ac:dyDescent="0.35">
      <c r="A57" s="328" t="s">
        <v>212</v>
      </c>
      <c r="B57" s="306">
        <v>383.00003457704599</v>
      </c>
      <c r="C57" s="306">
        <v>480.42</v>
      </c>
      <c r="D57" s="307">
        <v>97.419965422953993</v>
      </c>
      <c r="E57" s="308">
        <v>1.254360200072</v>
      </c>
      <c r="F57" s="306">
        <v>404</v>
      </c>
      <c r="G57" s="307">
        <v>303</v>
      </c>
      <c r="H57" s="309">
        <v>42.586750000000002</v>
      </c>
      <c r="I57" s="306">
        <v>381.20875000000001</v>
      </c>
      <c r="J57" s="307">
        <v>78.208749999999995</v>
      </c>
      <c r="K57" s="310">
        <v>0.94358601485100002</v>
      </c>
    </row>
    <row r="58" spans="1:11" ht="14.4" customHeight="1" thickBot="1" x14ac:dyDescent="0.35">
      <c r="A58" s="326" t="s">
        <v>213</v>
      </c>
      <c r="B58" s="306">
        <v>23.000002076428</v>
      </c>
      <c r="C58" s="306">
        <v>24.114730000000002</v>
      </c>
      <c r="D58" s="307">
        <v>1.1147279235709999</v>
      </c>
      <c r="E58" s="308">
        <v>1.0484664270840001</v>
      </c>
      <c r="F58" s="306">
        <v>32</v>
      </c>
      <c r="G58" s="307">
        <v>24</v>
      </c>
      <c r="H58" s="309">
        <v>2.7075499999999999</v>
      </c>
      <c r="I58" s="306">
        <v>24.751470000000001</v>
      </c>
      <c r="J58" s="307">
        <v>0.75146999999899999</v>
      </c>
      <c r="K58" s="310">
        <v>0.77348343750000004</v>
      </c>
    </row>
    <row r="59" spans="1:11" ht="14.4" customHeight="1" thickBot="1" x14ac:dyDescent="0.35">
      <c r="A59" s="327" t="s">
        <v>214</v>
      </c>
      <c r="B59" s="311">
        <v>23.000002076428</v>
      </c>
      <c r="C59" s="311">
        <v>24.114730000000002</v>
      </c>
      <c r="D59" s="312">
        <v>1.1147279235709999</v>
      </c>
      <c r="E59" s="313">
        <v>1.0484664270840001</v>
      </c>
      <c r="F59" s="311">
        <v>32</v>
      </c>
      <c r="G59" s="312">
        <v>24</v>
      </c>
      <c r="H59" s="314">
        <v>2.7075499999999999</v>
      </c>
      <c r="I59" s="311">
        <v>24.751470000000001</v>
      </c>
      <c r="J59" s="312">
        <v>0.75146999999899999</v>
      </c>
      <c r="K59" s="315">
        <v>0.77348343750000004</v>
      </c>
    </row>
    <row r="60" spans="1:11" ht="14.4" customHeight="1" thickBot="1" x14ac:dyDescent="0.35">
      <c r="A60" s="328" t="s">
        <v>215</v>
      </c>
      <c r="B60" s="306">
        <v>23.000002076428</v>
      </c>
      <c r="C60" s="306">
        <v>24.114730000000002</v>
      </c>
      <c r="D60" s="307">
        <v>1.1147279235709999</v>
      </c>
      <c r="E60" s="308">
        <v>1.0484664270840001</v>
      </c>
      <c r="F60" s="306">
        <v>32</v>
      </c>
      <c r="G60" s="307">
        <v>24</v>
      </c>
      <c r="H60" s="309">
        <v>2.7075499999999999</v>
      </c>
      <c r="I60" s="306">
        <v>24.751470000000001</v>
      </c>
      <c r="J60" s="307">
        <v>0.75146999999899999</v>
      </c>
      <c r="K60" s="310">
        <v>0.77348343750000004</v>
      </c>
    </row>
    <row r="61" spans="1:11" ht="14.4" customHeight="1" thickBot="1" x14ac:dyDescent="0.35">
      <c r="A61" s="325" t="s">
        <v>216</v>
      </c>
      <c r="B61" s="306">
        <v>1.0000000902790001</v>
      </c>
      <c r="C61" s="306">
        <v>3.75</v>
      </c>
      <c r="D61" s="307">
        <v>2.7499999097200001</v>
      </c>
      <c r="E61" s="308">
        <v>3.7499996614510001</v>
      </c>
      <c r="F61" s="306">
        <v>1</v>
      </c>
      <c r="G61" s="307">
        <v>0.75</v>
      </c>
      <c r="H61" s="309">
        <v>0.45</v>
      </c>
      <c r="I61" s="306">
        <v>2.85</v>
      </c>
      <c r="J61" s="307">
        <v>2.1</v>
      </c>
      <c r="K61" s="310">
        <v>2.85</v>
      </c>
    </row>
    <row r="62" spans="1:11" ht="14.4" customHeight="1" thickBot="1" x14ac:dyDescent="0.35">
      <c r="A62" s="326" t="s">
        <v>217</v>
      </c>
      <c r="B62" s="306">
        <v>0</v>
      </c>
      <c r="C62" s="306">
        <v>2.25</v>
      </c>
      <c r="D62" s="307">
        <v>2.25</v>
      </c>
      <c r="E62" s="318" t="s">
        <v>163</v>
      </c>
      <c r="F62" s="306">
        <v>0</v>
      </c>
      <c r="G62" s="307">
        <v>0</v>
      </c>
      <c r="H62" s="309">
        <v>0.45</v>
      </c>
      <c r="I62" s="306">
        <v>1.35</v>
      </c>
      <c r="J62" s="307">
        <v>1.35</v>
      </c>
      <c r="K62" s="317" t="s">
        <v>163</v>
      </c>
    </row>
    <row r="63" spans="1:11" ht="14.4" customHeight="1" thickBot="1" x14ac:dyDescent="0.35">
      <c r="A63" s="327" t="s">
        <v>218</v>
      </c>
      <c r="B63" s="311">
        <v>0</v>
      </c>
      <c r="C63" s="311">
        <v>2.25</v>
      </c>
      <c r="D63" s="312">
        <v>2.25</v>
      </c>
      <c r="E63" s="319" t="s">
        <v>163</v>
      </c>
      <c r="F63" s="311">
        <v>0</v>
      </c>
      <c r="G63" s="312">
        <v>0</v>
      </c>
      <c r="H63" s="314">
        <v>0.45</v>
      </c>
      <c r="I63" s="311">
        <v>1.35</v>
      </c>
      <c r="J63" s="312">
        <v>1.35</v>
      </c>
      <c r="K63" s="316" t="s">
        <v>163</v>
      </c>
    </row>
    <row r="64" spans="1:11" ht="14.4" customHeight="1" thickBot="1" x14ac:dyDescent="0.35">
      <c r="A64" s="328" t="s">
        <v>219</v>
      </c>
      <c r="B64" s="306">
        <v>0</v>
      </c>
      <c r="C64" s="306">
        <v>2.25</v>
      </c>
      <c r="D64" s="307">
        <v>2.25</v>
      </c>
      <c r="E64" s="318" t="s">
        <v>163</v>
      </c>
      <c r="F64" s="306">
        <v>0</v>
      </c>
      <c r="G64" s="307">
        <v>0</v>
      </c>
      <c r="H64" s="309">
        <v>0.45</v>
      </c>
      <c r="I64" s="306">
        <v>1.35</v>
      </c>
      <c r="J64" s="307">
        <v>1.35</v>
      </c>
      <c r="K64" s="317" t="s">
        <v>163</v>
      </c>
    </row>
    <row r="65" spans="1:11" ht="14.4" customHeight="1" thickBot="1" x14ac:dyDescent="0.35">
      <c r="A65" s="326" t="s">
        <v>220</v>
      </c>
      <c r="B65" s="306">
        <v>1.0000000902790001</v>
      </c>
      <c r="C65" s="306">
        <v>1.5</v>
      </c>
      <c r="D65" s="307">
        <v>0.49999990972000002</v>
      </c>
      <c r="E65" s="308">
        <v>1.4999998645799999</v>
      </c>
      <c r="F65" s="306">
        <v>1</v>
      </c>
      <c r="G65" s="307">
        <v>0.75</v>
      </c>
      <c r="H65" s="309">
        <v>0</v>
      </c>
      <c r="I65" s="306">
        <v>1.5</v>
      </c>
      <c r="J65" s="307">
        <v>0.74999999999900002</v>
      </c>
      <c r="K65" s="310">
        <v>1.5</v>
      </c>
    </row>
    <row r="66" spans="1:11" ht="14.4" customHeight="1" thickBot="1" x14ac:dyDescent="0.35">
      <c r="A66" s="327" t="s">
        <v>221</v>
      </c>
      <c r="B66" s="311">
        <v>1.0000000902790001</v>
      </c>
      <c r="C66" s="311">
        <v>1.5</v>
      </c>
      <c r="D66" s="312">
        <v>0.49999990972000002</v>
      </c>
      <c r="E66" s="313">
        <v>1.4999998645799999</v>
      </c>
      <c r="F66" s="311">
        <v>1</v>
      </c>
      <c r="G66" s="312">
        <v>0.75</v>
      </c>
      <c r="H66" s="314">
        <v>0</v>
      </c>
      <c r="I66" s="311">
        <v>1.5</v>
      </c>
      <c r="J66" s="312">
        <v>0.74999999999900002</v>
      </c>
      <c r="K66" s="315">
        <v>1.5</v>
      </c>
    </row>
    <row r="67" spans="1:11" ht="14.4" customHeight="1" thickBot="1" x14ac:dyDescent="0.35">
      <c r="A67" s="328" t="s">
        <v>222</v>
      </c>
      <c r="B67" s="306">
        <v>1.0000000902790001</v>
      </c>
      <c r="C67" s="306">
        <v>1.5</v>
      </c>
      <c r="D67" s="307">
        <v>0.49999990972000002</v>
      </c>
      <c r="E67" s="308">
        <v>1.4999998645799999</v>
      </c>
      <c r="F67" s="306">
        <v>1</v>
      </c>
      <c r="G67" s="307">
        <v>0.75</v>
      </c>
      <c r="H67" s="309">
        <v>0</v>
      </c>
      <c r="I67" s="306">
        <v>1.5</v>
      </c>
      <c r="J67" s="307">
        <v>0.74999999999900002</v>
      </c>
      <c r="K67" s="310">
        <v>1.5</v>
      </c>
    </row>
    <row r="68" spans="1:11" ht="14.4" customHeight="1" thickBot="1" x14ac:dyDescent="0.35">
      <c r="A68" s="325" t="s">
        <v>223</v>
      </c>
      <c r="B68" s="306">
        <v>10.000000902794</v>
      </c>
      <c r="C68" s="306">
        <v>17.420000000000002</v>
      </c>
      <c r="D68" s="307">
        <v>7.4199990972050003</v>
      </c>
      <c r="E68" s="308">
        <v>1.7419998427329999</v>
      </c>
      <c r="F68" s="306">
        <v>9</v>
      </c>
      <c r="G68" s="307">
        <v>6.75</v>
      </c>
      <c r="H68" s="309">
        <v>0</v>
      </c>
      <c r="I68" s="306">
        <v>7.8049999999999997</v>
      </c>
      <c r="J68" s="307">
        <v>1.0549999999999999</v>
      </c>
      <c r="K68" s="310">
        <v>0.86722222222199996</v>
      </c>
    </row>
    <row r="69" spans="1:11" ht="14.4" customHeight="1" thickBot="1" x14ac:dyDescent="0.35">
      <c r="A69" s="326" t="s">
        <v>224</v>
      </c>
      <c r="B69" s="306">
        <v>10.000000902794</v>
      </c>
      <c r="C69" s="306">
        <v>17.420000000000002</v>
      </c>
      <c r="D69" s="307">
        <v>7.4199990972050003</v>
      </c>
      <c r="E69" s="308">
        <v>1.7419998427329999</v>
      </c>
      <c r="F69" s="306">
        <v>9</v>
      </c>
      <c r="G69" s="307">
        <v>6.75</v>
      </c>
      <c r="H69" s="309">
        <v>0</v>
      </c>
      <c r="I69" s="306">
        <v>7.8049999999999997</v>
      </c>
      <c r="J69" s="307">
        <v>1.0549999999999999</v>
      </c>
      <c r="K69" s="310">
        <v>0.86722222222199996</v>
      </c>
    </row>
    <row r="70" spans="1:11" ht="14.4" customHeight="1" thickBot="1" x14ac:dyDescent="0.35">
      <c r="A70" s="327" t="s">
        <v>225</v>
      </c>
      <c r="B70" s="311">
        <v>0</v>
      </c>
      <c r="C70" s="311">
        <v>7.3</v>
      </c>
      <c r="D70" s="312">
        <v>7.3</v>
      </c>
      <c r="E70" s="319" t="s">
        <v>163</v>
      </c>
      <c r="F70" s="311">
        <v>0</v>
      </c>
      <c r="G70" s="312">
        <v>0</v>
      </c>
      <c r="H70" s="314">
        <v>0</v>
      </c>
      <c r="I70" s="311">
        <v>0</v>
      </c>
      <c r="J70" s="312">
        <v>0</v>
      </c>
      <c r="K70" s="316" t="s">
        <v>163</v>
      </c>
    </row>
    <row r="71" spans="1:11" ht="14.4" customHeight="1" thickBot="1" x14ac:dyDescent="0.35">
      <c r="A71" s="328" t="s">
        <v>226</v>
      </c>
      <c r="B71" s="306">
        <v>0</v>
      </c>
      <c r="C71" s="306">
        <v>7.3</v>
      </c>
      <c r="D71" s="307">
        <v>7.3</v>
      </c>
      <c r="E71" s="318" t="s">
        <v>181</v>
      </c>
      <c r="F71" s="306">
        <v>0</v>
      </c>
      <c r="G71" s="307">
        <v>0</v>
      </c>
      <c r="H71" s="309">
        <v>0</v>
      </c>
      <c r="I71" s="306">
        <v>0</v>
      </c>
      <c r="J71" s="307">
        <v>0</v>
      </c>
      <c r="K71" s="317" t="s">
        <v>163</v>
      </c>
    </row>
    <row r="72" spans="1:11" ht="14.4" customHeight="1" thickBot="1" x14ac:dyDescent="0.35">
      <c r="A72" s="327" t="s">
        <v>227</v>
      </c>
      <c r="B72" s="311">
        <v>10.000000902794</v>
      </c>
      <c r="C72" s="311">
        <v>10.119999999999999</v>
      </c>
      <c r="D72" s="312">
        <v>0.119999097205</v>
      </c>
      <c r="E72" s="313">
        <v>1.011999908637</v>
      </c>
      <c r="F72" s="311">
        <v>9</v>
      </c>
      <c r="G72" s="312">
        <v>6.75</v>
      </c>
      <c r="H72" s="314">
        <v>0</v>
      </c>
      <c r="I72" s="311">
        <v>7.8049999999999997</v>
      </c>
      <c r="J72" s="312">
        <v>1.0549999999999999</v>
      </c>
      <c r="K72" s="315">
        <v>0.86722222222199996</v>
      </c>
    </row>
    <row r="73" spans="1:11" ht="14.4" customHeight="1" thickBot="1" x14ac:dyDescent="0.35">
      <c r="A73" s="328" t="s">
        <v>228</v>
      </c>
      <c r="B73" s="306">
        <v>10.000000902794</v>
      </c>
      <c r="C73" s="306">
        <v>10.119999999999999</v>
      </c>
      <c r="D73" s="307">
        <v>0.119999097205</v>
      </c>
      <c r="E73" s="308">
        <v>1.011999908637</v>
      </c>
      <c r="F73" s="306">
        <v>9</v>
      </c>
      <c r="G73" s="307">
        <v>6.75</v>
      </c>
      <c r="H73" s="309">
        <v>0</v>
      </c>
      <c r="I73" s="306">
        <v>7.8049999999999997</v>
      </c>
      <c r="J73" s="307">
        <v>1.0549999999999999</v>
      </c>
      <c r="K73" s="310">
        <v>0.86722222222199996</v>
      </c>
    </row>
    <row r="74" spans="1:11" ht="14.4" customHeight="1" thickBot="1" x14ac:dyDescent="0.35">
      <c r="A74" s="325" t="s">
        <v>229</v>
      </c>
      <c r="B74" s="306">
        <v>56.481469867327</v>
      </c>
      <c r="C74" s="306">
        <v>47.845999999999997</v>
      </c>
      <c r="D74" s="307">
        <v>-8.6354698673270001</v>
      </c>
      <c r="E74" s="308">
        <v>0.84710968238499995</v>
      </c>
      <c r="F74" s="306">
        <v>45</v>
      </c>
      <c r="G74" s="307">
        <v>33.75</v>
      </c>
      <c r="H74" s="309">
        <v>4.0069999999999997</v>
      </c>
      <c r="I74" s="306">
        <v>35.966999999999999</v>
      </c>
      <c r="J74" s="307">
        <v>2.216999999999</v>
      </c>
      <c r="K74" s="310">
        <v>0.79926666666599999</v>
      </c>
    </row>
    <row r="75" spans="1:11" ht="14.4" customHeight="1" thickBot="1" x14ac:dyDescent="0.35">
      <c r="A75" s="326" t="s">
        <v>230</v>
      </c>
      <c r="B75" s="306">
        <v>49.000113153722999</v>
      </c>
      <c r="C75" s="306">
        <v>47.845999999999997</v>
      </c>
      <c r="D75" s="307">
        <v>-1.1541131537230001</v>
      </c>
      <c r="E75" s="308">
        <v>0.976446724722</v>
      </c>
      <c r="F75" s="306">
        <v>45</v>
      </c>
      <c r="G75" s="307">
        <v>33.75</v>
      </c>
      <c r="H75" s="309">
        <v>4.0069999999999997</v>
      </c>
      <c r="I75" s="306">
        <v>35.966999999999999</v>
      </c>
      <c r="J75" s="307">
        <v>2.216999999999</v>
      </c>
      <c r="K75" s="310">
        <v>0.79926666666599999</v>
      </c>
    </row>
    <row r="76" spans="1:11" ht="14.4" customHeight="1" thickBot="1" x14ac:dyDescent="0.35">
      <c r="A76" s="327" t="s">
        <v>231</v>
      </c>
      <c r="B76" s="311">
        <v>49.000113153722999</v>
      </c>
      <c r="C76" s="311">
        <v>47.845999999999997</v>
      </c>
      <c r="D76" s="312">
        <v>-1.1541131537230001</v>
      </c>
      <c r="E76" s="313">
        <v>0.976446724722</v>
      </c>
      <c r="F76" s="311">
        <v>45</v>
      </c>
      <c r="G76" s="312">
        <v>33.75</v>
      </c>
      <c r="H76" s="314">
        <v>4.0069999999999997</v>
      </c>
      <c r="I76" s="311">
        <v>35.966999999999999</v>
      </c>
      <c r="J76" s="312">
        <v>2.216999999999</v>
      </c>
      <c r="K76" s="315">
        <v>0.79926666666599999</v>
      </c>
    </row>
    <row r="77" spans="1:11" ht="14.4" customHeight="1" thickBot="1" x14ac:dyDescent="0.35">
      <c r="A77" s="328" t="s">
        <v>232</v>
      </c>
      <c r="B77" s="306">
        <v>3.0000069277780002</v>
      </c>
      <c r="C77" s="306">
        <v>2.6920000000000002</v>
      </c>
      <c r="D77" s="307">
        <v>-0.30800692777799998</v>
      </c>
      <c r="E77" s="308">
        <v>0.89733126116200002</v>
      </c>
      <c r="F77" s="306">
        <v>3</v>
      </c>
      <c r="G77" s="307">
        <v>2.25</v>
      </c>
      <c r="H77" s="309">
        <v>0.24099999999999999</v>
      </c>
      <c r="I77" s="306">
        <v>2.089</v>
      </c>
      <c r="J77" s="307">
        <v>-0.161</v>
      </c>
      <c r="K77" s="310">
        <v>0.69633333333299996</v>
      </c>
    </row>
    <row r="78" spans="1:11" ht="14.4" customHeight="1" thickBot="1" x14ac:dyDescent="0.35">
      <c r="A78" s="328" t="s">
        <v>233</v>
      </c>
      <c r="B78" s="306">
        <v>24.000055422231</v>
      </c>
      <c r="C78" s="306">
        <v>23.594000000000001</v>
      </c>
      <c r="D78" s="307">
        <v>-0.406055422231</v>
      </c>
      <c r="E78" s="308">
        <v>0.98308106314300003</v>
      </c>
      <c r="F78" s="306">
        <v>20</v>
      </c>
      <c r="G78" s="307">
        <v>15</v>
      </c>
      <c r="H78" s="309">
        <v>1.966</v>
      </c>
      <c r="I78" s="306">
        <v>17.693999999999999</v>
      </c>
      <c r="J78" s="307">
        <v>2.6939999999989999</v>
      </c>
      <c r="K78" s="310">
        <v>0.88469999999899995</v>
      </c>
    </row>
    <row r="79" spans="1:11" ht="14.4" customHeight="1" thickBot="1" x14ac:dyDescent="0.35">
      <c r="A79" s="328" t="s">
        <v>234</v>
      </c>
      <c r="B79" s="306">
        <v>22.000050803712</v>
      </c>
      <c r="C79" s="306">
        <v>21.56</v>
      </c>
      <c r="D79" s="307">
        <v>-0.440050803712</v>
      </c>
      <c r="E79" s="308">
        <v>0.97999773693000003</v>
      </c>
      <c r="F79" s="306">
        <v>22</v>
      </c>
      <c r="G79" s="307">
        <v>16.5</v>
      </c>
      <c r="H79" s="309">
        <v>1.8</v>
      </c>
      <c r="I79" s="306">
        <v>16.184000000000001</v>
      </c>
      <c r="J79" s="307">
        <v>-0.316</v>
      </c>
      <c r="K79" s="310">
        <v>0.73563636363600005</v>
      </c>
    </row>
    <row r="80" spans="1:11" ht="14.4" customHeight="1" thickBot="1" x14ac:dyDescent="0.35">
      <c r="A80" s="326" t="s">
        <v>235</v>
      </c>
      <c r="B80" s="306">
        <v>7.4813567136039998</v>
      </c>
      <c r="C80" s="306">
        <v>0</v>
      </c>
      <c r="D80" s="307">
        <v>-7.4813567136039998</v>
      </c>
      <c r="E80" s="308">
        <v>0</v>
      </c>
      <c r="F80" s="306">
        <v>0</v>
      </c>
      <c r="G80" s="307">
        <v>0</v>
      </c>
      <c r="H80" s="309">
        <v>0</v>
      </c>
      <c r="I80" s="306">
        <v>0</v>
      </c>
      <c r="J80" s="307">
        <v>0</v>
      </c>
      <c r="K80" s="310">
        <v>0</v>
      </c>
    </row>
    <row r="81" spans="1:11" ht="14.4" customHeight="1" thickBot="1" x14ac:dyDescent="0.35">
      <c r="A81" s="327" t="s">
        <v>236</v>
      </c>
      <c r="B81" s="311">
        <v>7.4813567136039998</v>
      </c>
      <c r="C81" s="311">
        <v>0</v>
      </c>
      <c r="D81" s="312">
        <v>-7.4813567136039998</v>
      </c>
      <c r="E81" s="313">
        <v>0</v>
      </c>
      <c r="F81" s="311">
        <v>0</v>
      </c>
      <c r="G81" s="312">
        <v>0</v>
      </c>
      <c r="H81" s="314">
        <v>0</v>
      </c>
      <c r="I81" s="311">
        <v>0</v>
      </c>
      <c r="J81" s="312">
        <v>0</v>
      </c>
      <c r="K81" s="315">
        <v>0</v>
      </c>
    </row>
    <row r="82" spans="1:11" ht="14.4" customHeight="1" thickBot="1" x14ac:dyDescent="0.35">
      <c r="A82" s="328" t="s">
        <v>237</v>
      </c>
      <c r="B82" s="306">
        <v>7.4813567136039998</v>
      </c>
      <c r="C82" s="306">
        <v>0</v>
      </c>
      <c r="D82" s="307">
        <v>-7.4813567136039998</v>
      </c>
      <c r="E82" s="308">
        <v>0</v>
      </c>
      <c r="F82" s="306">
        <v>0</v>
      </c>
      <c r="G82" s="307">
        <v>0</v>
      </c>
      <c r="H82" s="309">
        <v>0</v>
      </c>
      <c r="I82" s="306">
        <v>0</v>
      </c>
      <c r="J82" s="307">
        <v>0</v>
      </c>
      <c r="K82" s="310">
        <v>0</v>
      </c>
    </row>
    <row r="83" spans="1:11" ht="14.4" customHeight="1" thickBot="1" x14ac:dyDescent="0.35">
      <c r="A83" s="324" t="s">
        <v>238</v>
      </c>
      <c r="B83" s="306">
        <v>0</v>
      </c>
      <c r="C83" s="306">
        <v>0</v>
      </c>
      <c r="D83" s="307">
        <v>0</v>
      </c>
      <c r="E83" s="318" t="s">
        <v>163</v>
      </c>
      <c r="F83" s="306">
        <v>0</v>
      </c>
      <c r="G83" s="307">
        <v>0</v>
      </c>
      <c r="H83" s="309">
        <v>0</v>
      </c>
      <c r="I83" s="306">
        <v>82.1</v>
      </c>
      <c r="J83" s="307">
        <v>82.1</v>
      </c>
      <c r="K83" s="317" t="s">
        <v>163</v>
      </c>
    </row>
    <row r="84" spans="1:11" ht="14.4" customHeight="1" thickBot="1" x14ac:dyDescent="0.35">
      <c r="A84" s="325" t="s">
        <v>239</v>
      </c>
      <c r="B84" s="306">
        <v>0</v>
      </c>
      <c r="C84" s="306">
        <v>0</v>
      </c>
      <c r="D84" s="307">
        <v>0</v>
      </c>
      <c r="E84" s="308">
        <v>1</v>
      </c>
      <c r="F84" s="306">
        <v>0</v>
      </c>
      <c r="G84" s="307">
        <v>0</v>
      </c>
      <c r="H84" s="309">
        <v>0</v>
      </c>
      <c r="I84" s="306">
        <v>82.1</v>
      </c>
      <c r="J84" s="307">
        <v>82.1</v>
      </c>
      <c r="K84" s="317" t="s">
        <v>181</v>
      </c>
    </row>
    <row r="85" spans="1:11" ht="14.4" customHeight="1" thickBot="1" x14ac:dyDescent="0.35">
      <c r="A85" s="331" t="s">
        <v>240</v>
      </c>
      <c r="B85" s="311">
        <v>0</v>
      </c>
      <c r="C85" s="311">
        <v>0</v>
      </c>
      <c r="D85" s="312">
        <v>0</v>
      </c>
      <c r="E85" s="313">
        <v>1</v>
      </c>
      <c r="F85" s="311">
        <v>0</v>
      </c>
      <c r="G85" s="312">
        <v>0</v>
      </c>
      <c r="H85" s="314">
        <v>0</v>
      </c>
      <c r="I85" s="311">
        <v>82.1</v>
      </c>
      <c r="J85" s="312">
        <v>82.1</v>
      </c>
      <c r="K85" s="316" t="s">
        <v>181</v>
      </c>
    </row>
    <row r="86" spans="1:11" ht="14.4" customHeight="1" thickBot="1" x14ac:dyDescent="0.35">
      <c r="A86" s="327" t="s">
        <v>241</v>
      </c>
      <c r="B86" s="311">
        <v>0</v>
      </c>
      <c r="C86" s="311">
        <v>0</v>
      </c>
      <c r="D86" s="312">
        <v>0</v>
      </c>
      <c r="E86" s="313">
        <v>1</v>
      </c>
      <c r="F86" s="311">
        <v>0</v>
      </c>
      <c r="G86" s="312">
        <v>0</v>
      </c>
      <c r="H86" s="314">
        <v>0</v>
      </c>
      <c r="I86" s="311">
        <v>82.1</v>
      </c>
      <c r="J86" s="312">
        <v>82.1</v>
      </c>
      <c r="K86" s="316" t="s">
        <v>181</v>
      </c>
    </row>
    <row r="87" spans="1:11" ht="14.4" customHeight="1" thickBot="1" x14ac:dyDescent="0.35">
      <c r="A87" s="328" t="s">
        <v>242</v>
      </c>
      <c r="B87" s="306">
        <v>0</v>
      </c>
      <c r="C87" s="306">
        <v>0</v>
      </c>
      <c r="D87" s="307">
        <v>0</v>
      </c>
      <c r="E87" s="308">
        <v>1</v>
      </c>
      <c r="F87" s="306">
        <v>0</v>
      </c>
      <c r="G87" s="307">
        <v>0</v>
      </c>
      <c r="H87" s="309">
        <v>0</v>
      </c>
      <c r="I87" s="306">
        <v>82.1</v>
      </c>
      <c r="J87" s="307">
        <v>82.1</v>
      </c>
      <c r="K87" s="317" t="s">
        <v>181</v>
      </c>
    </row>
    <row r="88" spans="1:11" ht="14.4" customHeight="1" thickBot="1" x14ac:dyDescent="0.35">
      <c r="A88" s="324" t="s">
        <v>243</v>
      </c>
      <c r="B88" s="306">
        <v>35.270367426821998</v>
      </c>
      <c r="C88" s="306">
        <v>35.248860000000001</v>
      </c>
      <c r="D88" s="307">
        <v>-2.1507426821999999E-2</v>
      </c>
      <c r="E88" s="308">
        <v>0.99939021256600002</v>
      </c>
      <c r="F88" s="306">
        <v>67.170899085325999</v>
      </c>
      <c r="G88" s="307">
        <v>50.378174313994002</v>
      </c>
      <c r="H88" s="309">
        <v>5.1414999999999997</v>
      </c>
      <c r="I88" s="306">
        <v>50.776649999999997</v>
      </c>
      <c r="J88" s="307">
        <v>0.398475686005</v>
      </c>
      <c r="K88" s="310">
        <v>0.75593226667199998</v>
      </c>
    </row>
    <row r="89" spans="1:11" ht="14.4" customHeight="1" thickBot="1" x14ac:dyDescent="0.35">
      <c r="A89" s="329" t="s">
        <v>244</v>
      </c>
      <c r="B89" s="311">
        <v>35.270367426821998</v>
      </c>
      <c r="C89" s="311">
        <v>35.248860000000001</v>
      </c>
      <c r="D89" s="312">
        <v>-2.1507426821999999E-2</v>
      </c>
      <c r="E89" s="313">
        <v>0.99939021256600002</v>
      </c>
      <c r="F89" s="311">
        <v>67.170899085325999</v>
      </c>
      <c r="G89" s="312">
        <v>50.378174313994002</v>
      </c>
      <c r="H89" s="314">
        <v>5.1414999999999997</v>
      </c>
      <c r="I89" s="311">
        <v>50.776649999999997</v>
      </c>
      <c r="J89" s="312">
        <v>0.398475686005</v>
      </c>
      <c r="K89" s="315">
        <v>0.75593226667199998</v>
      </c>
    </row>
    <row r="90" spans="1:11" ht="14.4" customHeight="1" thickBot="1" x14ac:dyDescent="0.35">
      <c r="A90" s="331" t="s">
        <v>28</v>
      </c>
      <c r="B90" s="311">
        <v>35.270367426821998</v>
      </c>
      <c r="C90" s="311">
        <v>35.248860000000001</v>
      </c>
      <c r="D90" s="312">
        <v>-2.1507426821999999E-2</v>
      </c>
      <c r="E90" s="313">
        <v>0.99939021256600002</v>
      </c>
      <c r="F90" s="311">
        <v>67.170899085325999</v>
      </c>
      <c r="G90" s="312">
        <v>50.378174313994002</v>
      </c>
      <c r="H90" s="314">
        <v>5.1414999999999997</v>
      </c>
      <c r="I90" s="311">
        <v>50.776649999999997</v>
      </c>
      <c r="J90" s="312">
        <v>0.398475686005</v>
      </c>
      <c r="K90" s="315">
        <v>0.75593226667199998</v>
      </c>
    </row>
    <row r="91" spans="1:11" ht="14.4" customHeight="1" thickBot="1" x14ac:dyDescent="0.35">
      <c r="A91" s="327" t="s">
        <v>245</v>
      </c>
      <c r="B91" s="311">
        <v>0.65634093385000003</v>
      </c>
      <c r="C91" s="311">
        <v>2.1305999999999998</v>
      </c>
      <c r="D91" s="312">
        <v>1.474259066149</v>
      </c>
      <c r="E91" s="313">
        <v>3.2461787618510001</v>
      </c>
      <c r="F91" s="311">
        <v>3.9333118702909999</v>
      </c>
      <c r="G91" s="312">
        <v>2.9499839027179999</v>
      </c>
      <c r="H91" s="314">
        <v>0</v>
      </c>
      <c r="I91" s="311">
        <v>1.4601999999999999</v>
      </c>
      <c r="J91" s="312">
        <v>-1.489783902718</v>
      </c>
      <c r="K91" s="315">
        <v>0.371239313879</v>
      </c>
    </row>
    <row r="92" spans="1:11" ht="14.4" customHeight="1" thickBot="1" x14ac:dyDescent="0.35">
      <c r="A92" s="328" t="s">
        <v>246</v>
      </c>
      <c r="B92" s="306">
        <v>0.65634093385000003</v>
      </c>
      <c r="C92" s="306">
        <v>2.1305999999999998</v>
      </c>
      <c r="D92" s="307">
        <v>1.474259066149</v>
      </c>
      <c r="E92" s="308">
        <v>3.2461787618510001</v>
      </c>
      <c r="F92" s="306">
        <v>3.9333118702909999</v>
      </c>
      <c r="G92" s="307">
        <v>2.9499839027179999</v>
      </c>
      <c r="H92" s="309">
        <v>0</v>
      </c>
      <c r="I92" s="306">
        <v>1.3131999999999999</v>
      </c>
      <c r="J92" s="307">
        <v>-1.636783902718</v>
      </c>
      <c r="K92" s="310">
        <v>0.333866228589</v>
      </c>
    </row>
    <row r="93" spans="1:11" ht="14.4" customHeight="1" thickBot="1" x14ac:dyDescent="0.35">
      <c r="A93" s="328" t="s">
        <v>247</v>
      </c>
      <c r="B93" s="306">
        <v>0</v>
      </c>
      <c r="C93" s="306">
        <v>0</v>
      </c>
      <c r="D93" s="307">
        <v>0</v>
      </c>
      <c r="E93" s="308">
        <v>1</v>
      </c>
      <c r="F93" s="306">
        <v>0</v>
      </c>
      <c r="G93" s="307">
        <v>0</v>
      </c>
      <c r="H93" s="309">
        <v>0</v>
      </c>
      <c r="I93" s="306">
        <v>0.14699999999999999</v>
      </c>
      <c r="J93" s="307">
        <v>0.14699999999999999</v>
      </c>
      <c r="K93" s="317" t="s">
        <v>181</v>
      </c>
    </row>
    <row r="94" spans="1:11" ht="14.4" customHeight="1" thickBot="1" x14ac:dyDescent="0.35">
      <c r="A94" s="327" t="s">
        <v>248</v>
      </c>
      <c r="B94" s="311">
        <v>34.614026492971</v>
      </c>
      <c r="C94" s="311">
        <v>33.118259999999999</v>
      </c>
      <c r="D94" s="312">
        <v>-1.495766492971</v>
      </c>
      <c r="E94" s="313">
        <v>0.95678727254399998</v>
      </c>
      <c r="F94" s="311">
        <v>63.237587215034999</v>
      </c>
      <c r="G94" s="312">
        <v>47.428190411275999</v>
      </c>
      <c r="H94" s="314">
        <v>5.1414999999999997</v>
      </c>
      <c r="I94" s="311">
        <v>49.316450000000003</v>
      </c>
      <c r="J94" s="312">
        <v>1.888259588723</v>
      </c>
      <c r="K94" s="315">
        <v>0.77985976650699995</v>
      </c>
    </row>
    <row r="95" spans="1:11" ht="14.4" customHeight="1" thickBot="1" x14ac:dyDescent="0.35">
      <c r="A95" s="328" t="s">
        <v>249</v>
      </c>
      <c r="B95" s="306">
        <v>34.614026492971</v>
      </c>
      <c r="C95" s="306">
        <v>33.118259999999999</v>
      </c>
      <c r="D95" s="307">
        <v>-1.495766492971</v>
      </c>
      <c r="E95" s="308">
        <v>0.95678727254399998</v>
      </c>
      <c r="F95" s="306">
        <v>63.237587215034999</v>
      </c>
      <c r="G95" s="307">
        <v>47.428190411275999</v>
      </c>
      <c r="H95" s="309">
        <v>5.1414999999999997</v>
      </c>
      <c r="I95" s="306">
        <v>49.316450000000003</v>
      </c>
      <c r="J95" s="307">
        <v>1.888259588723</v>
      </c>
      <c r="K95" s="310">
        <v>0.77985976650699995</v>
      </c>
    </row>
    <row r="96" spans="1:11" ht="14.4" customHeight="1" thickBot="1" x14ac:dyDescent="0.35">
      <c r="A96" s="324" t="s">
        <v>250</v>
      </c>
      <c r="B96" s="306">
        <v>2811</v>
      </c>
      <c r="C96" s="306">
        <v>2999.1425899999999</v>
      </c>
      <c r="D96" s="307">
        <v>188.14259000000001</v>
      </c>
      <c r="E96" s="308">
        <v>1.0669308395579999</v>
      </c>
      <c r="F96" s="306">
        <v>2935</v>
      </c>
      <c r="G96" s="307">
        <v>2201.25</v>
      </c>
      <c r="H96" s="309">
        <v>257.12603999999999</v>
      </c>
      <c r="I96" s="306">
        <v>2286.65391</v>
      </c>
      <c r="J96" s="307">
        <v>85.403909999999996</v>
      </c>
      <c r="K96" s="310">
        <v>0.77909843611499996</v>
      </c>
    </row>
    <row r="97" spans="1:11" ht="14.4" customHeight="1" thickBot="1" x14ac:dyDescent="0.35">
      <c r="A97" s="329" t="s">
        <v>251</v>
      </c>
      <c r="B97" s="311">
        <v>2811</v>
      </c>
      <c r="C97" s="311">
        <v>2999.1425899999999</v>
      </c>
      <c r="D97" s="312">
        <v>188.14259000000001</v>
      </c>
      <c r="E97" s="313">
        <v>1.0669308395579999</v>
      </c>
      <c r="F97" s="311">
        <v>2935</v>
      </c>
      <c r="G97" s="312">
        <v>2201.25</v>
      </c>
      <c r="H97" s="314">
        <v>257.12603999999999</v>
      </c>
      <c r="I97" s="311">
        <v>2286.65391</v>
      </c>
      <c r="J97" s="312">
        <v>85.403909999999996</v>
      </c>
      <c r="K97" s="315">
        <v>0.77909843611499996</v>
      </c>
    </row>
    <row r="98" spans="1:11" ht="14.4" customHeight="1" thickBot="1" x14ac:dyDescent="0.35">
      <c r="A98" s="331" t="s">
        <v>252</v>
      </c>
      <c r="B98" s="311">
        <v>2811</v>
      </c>
      <c r="C98" s="311">
        <v>2999.1425899999999</v>
      </c>
      <c r="D98" s="312">
        <v>188.14259000000001</v>
      </c>
      <c r="E98" s="313">
        <v>1.0669308395579999</v>
      </c>
      <c r="F98" s="311">
        <v>2935</v>
      </c>
      <c r="G98" s="312">
        <v>2201.25</v>
      </c>
      <c r="H98" s="314">
        <v>257.12603999999999</v>
      </c>
      <c r="I98" s="311">
        <v>2286.65391</v>
      </c>
      <c r="J98" s="312">
        <v>85.403909999999996</v>
      </c>
      <c r="K98" s="315">
        <v>0.77909843611499996</v>
      </c>
    </row>
    <row r="99" spans="1:11" ht="14.4" customHeight="1" thickBot="1" x14ac:dyDescent="0.35">
      <c r="A99" s="327" t="s">
        <v>253</v>
      </c>
      <c r="B99" s="311">
        <v>2811</v>
      </c>
      <c r="C99" s="311">
        <v>2999.1425899999999</v>
      </c>
      <c r="D99" s="312">
        <v>188.14259000000001</v>
      </c>
      <c r="E99" s="313">
        <v>1.0669308395579999</v>
      </c>
      <c r="F99" s="311">
        <v>2935</v>
      </c>
      <c r="G99" s="312">
        <v>2201.25</v>
      </c>
      <c r="H99" s="314">
        <v>257.12603999999999</v>
      </c>
      <c r="I99" s="311">
        <v>2286.65391</v>
      </c>
      <c r="J99" s="312">
        <v>85.403909999999996</v>
      </c>
      <c r="K99" s="315">
        <v>0.77909843611499996</v>
      </c>
    </row>
    <row r="100" spans="1:11" ht="14.4" customHeight="1" thickBot="1" x14ac:dyDescent="0.35">
      <c r="A100" s="328" t="s">
        <v>254</v>
      </c>
      <c r="B100" s="306">
        <v>2811</v>
      </c>
      <c r="C100" s="306">
        <v>2999.1425899999999</v>
      </c>
      <c r="D100" s="307">
        <v>188.14259000000001</v>
      </c>
      <c r="E100" s="308">
        <v>1.0669308395579999</v>
      </c>
      <c r="F100" s="306">
        <v>2935</v>
      </c>
      <c r="G100" s="307">
        <v>2201.25</v>
      </c>
      <c r="H100" s="309">
        <v>257.12603999999999</v>
      </c>
      <c r="I100" s="306">
        <v>2286.65391</v>
      </c>
      <c r="J100" s="307">
        <v>85.403909999999996</v>
      </c>
      <c r="K100" s="310">
        <v>0.77909843611499996</v>
      </c>
    </row>
    <row r="101" spans="1:11" ht="14.4" customHeight="1" thickBot="1" x14ac:dyDescent="0.35">
      <c r="A101" s="332"/>
      <c r="B101" s="306">
        <v>0.17703685201300001</v>
      </c>
      <c r="C101" s="306">
        <v>-1.3642420526593899E-12</v>
      </c>
      <c r="D101" s="307">
        <v>-0.177036852015</v>
      </c>
      <c r="E101" s="308">
        <v>-7.7059778071137094E-12</v>
      </c>
      <c r="F101" s="306">
        <v>1.662210012109</v>
      </c>
      <c r="G101" s="307">
        <v>1.246657509082</v>
      </c>
      <c r="H101" s="309">
        <v>-8.2739999999999991</v>
      </c>
      <c r="I101" s="306">
        <v>73.825999999998999</v>
      </c>
      <c r="J101" s="307">
        <v>72.579342490916005</v>
      </c>
      <c r="K101" s="310">
        <v>44.414363685783002</v>
      </c>
    </row>
    <row r="102" spans="1:11" ht="14.4" customHeight="1" thickBot="1" x14ac:dyDescent="0.35">
      <c r="A102" s="333" t="s">
        <v>40</v>
      </c>
      <c r="B102" s="320">
        <v>0.17703685201300001</v>
      </c>
      <c r="C102" s="320">
        <v>-1.3642420526593899E-12</v>
      </c>
      <c r="D102" s="321">
        <v>-0.17703685201399999</v>
      </c>
      <c r="E102" s="322" t="s">
        <v>163</v>
      </c>
      <c r="F102" s="320">
        <v>1.662210012109</v>
      </c>
      <c r="G102" s="321">
        <v>1.246657509082</v>
      </c>
      <c r="H102" s="320">
        <v>-8.2739999999999991</v>
      </c>
      <c r="I102" s="320">
        <v>73.825999999998004</v>
      </c>
      <c r="J102" s="321">
        <v>72.579342490916005</v>
      </c>
      <c r="K102" s="323">
        <v>44.414363685783002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" customHeight="1" thickBot="1" x14ac:dyDescent="0.35">
      <c r="A2" s="162" t="s">
        <v>162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0"/>
      <c r="C3" s="168">
        <v>2015</v>
      </c>
      <c r="D3" s="169">
        <v>2016</v>
      </c>
      <c r="E3" s="7"/>
      <c r="F3" s="243">
        <v>2017</v>
      </c>
      <c r="G3" s="261"/>
      <c r="H3" s="261"/>
      <c r="I3" s="244"/>
    </row>
    <row r="4" spans="1:10" ht="14.4" customHeight="1" thickBot="1" x14ac:dyDescent="0.3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4" t="s">
        <v>255</v>
      </c>
      <c r="B5" s="335" t="s">
        <v>256</v>
      </c>
      <c r="C5" s="336" t="s">
        <v>257</v>
      </c>
      <c r="D5" s="336" t="s">
        <v>257</v>
      </c>
      <c r="E5" s="336"/>
      <c r="F5" s="336" t="s">
        <v>257</v>
      </c>
      <c r="G5" s="336" t="s">
        <v>257</v>
      </c>
      <c r="H5" s="336" t="s">
        <v>257</v>
      </c>
      <c r="I5" s="337" t="s">
        <v>257</v>
      </c>
      <c r="J5" s="338" t="s">
        <v>42</v>
      </c>
    </row>
    <row r="6" spans="1:10" ht="14.4" customHeight="1" x14ac:dyDescent="0.3">
      <c r="A6" s="334" t="s">
        <v>255</v>
      </c>
      <c r="B6" s="335" t="s">
        <v>258</v>
      </c>
      <c r="C6" s="336">
        <v>0</v>
      </c>
      <c r="D6" s="336">
        <v>104.73360000000001</v>
      </c>
      <c r="E6" s="336"/>
      <c r="F6" s="336">
        <v>0</v>
      </c>
      <c r="G6" s="336">
        <v>78.75</v>
      </c>
      <c r="H6" s="336">
        <v>-78.75</v>
      </c>
      <c r="I6" s="337">
        <v>0</v>
      </c>
      <c r="J6" s="338" t="s">
        <v>1</v>
      </c>
    </row>
    <row r="7" spans="1:10" ht="14.4" customHeight="1" x14ac:dyDescent="0.3">
      <c r="A7" s="334" t="s">
        <v>255</v>
      </c>
      <c r="B7" s="335" t="s">
        <v>259</v>
      </c>
      <c r="C7" s="336">
        <v>0</v>
      </c>
      <c r="D7" s="336">
        <v>104.73360000000001</v>
      </c>
      <c r="E7" s="336"/>
      <c r="F7" s="336">
        <v>0</v>
      </c>
      <c r="G7" s="336">
        <v>78.75</v>
      </c>
      <c r="H7" s="336">
        <v>-78.75</v>
      </c>
      <c r="I7" s="337">
        <v>0</v>
      </c>
      <c r="J7" s="338" t="s">
        <v>260</v>
      </c>
    </row>
    <row r="9" spans="1:10" ht="14.4" customHeight="1" x14ac:dyDescent="0.3">
      <c r="A9" s="334" t="s">
        <v>255</v>
      </c>
      <c r="B9" s="335" t="s">
        <v>256</v>
      </c>
      <c r="C9" s="336" t="s">
        <v>257</v>
      </c>
      <c r="D9" s="336" t="s">
        <v>257</v>
      </c>
      <c r="E9" s="336"/>
      <c r="F9" s="336" t="s">
        <v>257</v>
      </c>
      <c r="G9" s="336" t="s">
        <v>257</v>
      </c>
      <c r="H9" s="336" t="s">
        <v>257</v>
      </c>
      <c r="I9" s="337" t="s">
        <v>257</v>
      </c>
      <c r="J9" s="338" t="s">
        <v>42</v>
      </c>
    </row>
    <row r="10" spans="1:10" ht="14.4" customHeight="1" x14ac:dyDescent="0.3">
      <c r="A10" s="334" t="s">
        <v>261</v>
      </c>
      <c r="B10" s="335" t="s">
        <v>262</v>
      </c>
      <c r="C10" s="336" t="s">
        <v>257</v>
      </c>
      <c r="D10" s="336" t="s">
        <v>257</v>
      </c>
      <c r="E10" s="336"/>
      <c r="F10" s="336" t="s">
        <v>257</v>
      </c>
      <c r="G10" s="336" t="s">
        <v>257</v>
      </c>
      <c r="H10" s="336" t="s">
        <v>257</v>
      </c>
      <c r="I10" s="337" t="s">
        <v>257</v>
      </c>
      <c r="J10" s="338" t="s">
        <v>0</v>
      </c>
    </row>
    <row r="11" spans="1:10" ht="14.4" customHeight="1" x14ac:dyDescent="0.3">
      <c r="A11" s="334" t="s">
        <v>261</v>
      </c>
      <c r="B11" s="335" t="s">
        <v>258</v>
      </c>
      <c r="C11" s="336">
        <v>0</v>
      </c>
      <c r="D11" s="336">
        <v>104.73360000000001</v>
      </c>
      <c r="E11" s="336"/>
      <c r="F11" s="336">
        <v>0</v>
      </c>
      <c r="G11" s="336">
        <v>79</v>
      </c>
      <c r="H11" s="336">
        <v>-79</v>
      </c>
      <c r="I11" s="337">
        <v>0</v>
      </c>
      <c r="J11" s="338" t="s">
        <v>1</v>
      </c>
    </row>
    <row r="12" spans="1:10" ht="14.4" customHeight="1" x14ac:dyDescent="0.3">
      <c r="A12" s="334" t="s">
        <v>261</v>
      </c>
      <c r="B12" s="335" t="s">
        <v>263</v>
      </c>
      <c r="C12" s="336">
        <v>0</v>
      </c>
      <c r="D12" s="336">
        <v>104.73360000000001</v>
      </c>
      <c r="E12" s="336"/>
      <c r="F12" s="336">
        <v>0</v>
      </c>
      <c r="G12" s="336">
        <v>79</v>
      </c>
      <c r="H12" s="336">
        <v>-79</v>
      </c>
      <c r="I12" s="337">
        <v>0</v>
      </c>
      <c r="J12" s="338" t="s">
        <v>264</v>
      </c>
    </row>
    <row r="13" spans="1:10" ht="14.4" customHeight="1" x14ac:dyDescent="0.3">
      <c r="A13" s="334" t="s">
        <v>257</v>
      </c>
      <c r="B13" s="335" t="s">
        <v>257</v>
      </c>
      <c r="C13" s="336" t="s">
        <v>257</v>
      </c>
      <c r="D13" s="336" t="s">
        <v>257</v>
      </c>
      <c r="E13" s="336"/>
      <c r="F13" s="336" t="s">
        <v>257</v>
      </c>
      <c r="G13" s="336" t="s">
        <v>257</v>
      </c>
      <c r="H13" s="336" t="s">
        <v>257</v>
      </c>
      <c r="I13" s="337" t="s">
        <v>257</v>
      </c>
      <c r="J13" s="338" t="s">
        <v>265</v>
      </c>
    </row>
    <row r="14" spans="1:10" ht="14.4" customHeight="1" x14ac:dyDescent="0.3">
      <c r="A14" s="334" t="s">
        <v>255</v>
      </c>
      <c r="B14" s="335" t="s">
        <v>259</v>
      </c>
      <c r="C14" s="336">
        <v>0</v>
      </c>
      <c r="D14" s="336">
        <v>104.73360000000001</v>
      </c>
      <c r="E14" s="336"/>
      <c r="F14" s="336">
        <v>0</v>
      </c>
      <c r="G14" s="336">
        <v>79</v>
      </c>
      <c r="H14" s="336">
        <v>-79</v>
      </c>
      <c r="I14" s="337">
        <v>0</v>
      </c>
      <c r="J14" s="338" t="s">
        <v>260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1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162" t="s">
        <v>162</v>
      </c>
      <c r="B2" s="163"/>
    </row>
    <row r="3" spans="1:19" x14ac:dyDescent="0.3">
      <c r="A3" s="295" t="s">
        <v>99</v>
      </c>
      <c r="B3" s="296"/>
      <c r="C3" s="297" t="s">
        <v>88</v>
      </c>
      <c r="D3" s="298"/>
      <c r="E3" s="298"/>
      <c r="F3" s="299"/>
      <c r="G3" s="300" t="s">
        <v>89</v>
      </c>
      <c r="H3" s="301"/>
      <c r="I3" s="301"/>
      <c r="J3" s="302"/>
      <c r="K3" s="303" t="s">
        <v>98</v>
      </c>
      <c r="L3" s="304"/>
      <c r="M3" s="304"/>
      <c r="N3" s="304"/>
      <c r="O3" s="305"/>
      <c r="P3" s="301" t="s">
        <v>159</v>
      </c>
      <c r="Q3" s="301"/>
      <c r="R3" s="301"/>
      <c r="S3" s="302"/>
    </row>
    <row r="4" spans="1:19" ht="15" thickBot="1" x14ac:dyDescent="0.35">
      <c r="A4" s="289">
        <v>2017</v>
      </c>
      <c r="B4" s="290"/>
      <c r="C4" s="291" t="s">
        <v>158</v>
      </c>
      <c r="D4" s="293" t="s">
        <v>50</v>
      </c>
      <c r="E4" s="293" t="s">
        <v>45</v>
      </c>
      <c r="F4" s="279" t="s">
        <v>41</v>
      </c>
      <c r="G4" s="283" t="s">
        <v>90</v>
      </c>
      <c r="H4" s="285" t="s">
        <v>94</v>
      </c>
      <c r="I4" s="285" t="s">
        <v>157</v>
      </c>
      <c r="J4" s="287" t="s">
        <v>91</v>
      </c>
      <c r="K4" s="276" t="s">
        <v>156</v>
      </c>
      <c r="L4" s="277"/>
      <c r="M4" s="277"/>
      <c r="N4" s="278"/>
      <c r="O4" s="279" t="s">
        <v>155</v>
      </c>
      <c r="P4" s="268" t="s">
        <v>154</v>
      </c>
      <c r="Q4" s="268" t="s">
        <v>101</v>
      </c>
      <c r="R4" s="270" t="s">
        <v>45</v>
      </c>
      <c r="S4" s="272" t="s">
        <v>100</v>
      </c>
    </row>
    <row r="5" spans="1:19" s="216" customFormat="1" ht="19.2" customHeight="1" x14ac:dyDescent="0.3">
      <c r="A5" s="274" t="s">
        <v>153</v>
      </c>
      <c r="B5" s="275"/>
      <c r="C5" s="292"/>
      <c r="D5" s="294"/>
      <c r="E5" s="294"/>
      <c r="F5" s="280"/>
      <c r="G5" s="284"/>
      <c r="H5" s="286"/>
      <c r="I5" s="286"/>
      <c r="J5" s="288"/>
      <c r="K5" s="219" t="s">
        <v>92</v>
      </c>
      <c r="L5" s="218" t="s">
        <v>93</v>
      </c>
      <c r="M5" s="218" t="s">
        <v>152</v>
      </c>
      <c r="N5" s="217" t="s">
        <v>2</v>
      </c>
      <c r="O5" s="280"/>
      <c r="P5" s="269"/>
      <c r="Q5" s="269"/>
      <c r="R5" s="271"/>
      <c r="S5" s="273"/>
    </row>
    <row r="6" spans="1:19" ht="15" thickBot="1" x14ac:dyDescent="0.35">
      <c r="A6" s="281" t="s">
        <v>87</v>
      </c>
      <c r="B6" s="282"/>
      <c r="C6" s="215">
        <f ca="1">SUM(Tabulka[01 uv_sk])/2</f>
        <v>2</v>
      </c>
      <c r="D6" s="213"/>
      <c r="E6" s="213"/>
      <c r="F6" s="212"/>
      <c r="G6" s="214">
        <f ca="1">SUM(Tabulka[05 h_vram])/2</f>
        <v>2752</v>
      </c>
      <c r="H6" s="213">
        <f ca="1">SUM(Tabulka[06 h_naduv])/2</f>
        <v>306</v>
      </c>
      <c r="I6" s="213">
        <f ca="1">SUM(Tabulka[07 h_nadzk])/2</f>
        <v>0</v>
      </c>
      <c r="J6" s="212">
        <f ca="1">SUM(Tabulka[08 h_oon])/2</f>
        <v>3906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35214</v>
      </c>
      <c r="N6" s="213">
        <f ca="1">SUM(Tabulka[12 m_oc])/2</f>
        <v>35214</v>
      </c>
      <c r="O6" s="212">
        <f ca="1">SUM(Tabulka[13 m_sk])/2</f>
        <v>1553815</v>
      </c>
      <c r="P6" s="211">
        <f ca="1">SUM(Tabulka[14_vzsk])/2</f>
        <v>0</v>
      </c>
      <c r="Q6" s="211">
        <f ca="1">SUM(Tabulka[15_vzpl])/2</f>
        <v>2150.158353721687</v>
      </c>
      <c r="R6" s="210">
        <f ca="1">IF(Q6=0,0,P6/Q6)</f>
        <v>0</v>
      </c>
      <c r="S6" s="209">
        <f ca="1">Q6-P6</f>
        <v>2150.158353721687</v>
      </c>
    </row>
    <row r="7" spans="1:19" hidden="1" x14ac:dyDescent="0.3">
      <c r="A7" s="208" t="s">
        <v>151</v>
      </c>
      <c r="B7" s="207" t="s">
        <v>150</v>
      </c>
      <c r="C7" s="206" t="s">
        <v>149</v>
      </c>
      <c r="D7" s="205" t="s">
        <v>148</v>
      </c>
      <c r="E7" s="204" t="s">
        <v>147</v>
      </c>
      <c r="F7" s="203" t="s">
        <v>146</v>
      </c>
      <c r="G7" s="202" t="s">
        <v>145</v>
      </c>
      <c r="H7" s="200" t="s">
        <v>144</v>
      </c>
      <c r="I7" s="200" t="s">
        <v>143</v>
      </c>
      <c r="J7" s="199" t="s">
        <v>142</v>
      </c>
      <c r="K7" s="201" t="s">
        <v>141</v>
      </c>
      <c r="L7" s="200" t="s">
        <v>140</v>
      </c>
      <c r="M7" s="200" t="s">
        <v>139</v>
      </c>
      <c r="N7" s="199" t="s">
        <v>138</v>
      </c>
      <c r="O7" s="198" t="s">
        <v>137</v>
      </c>
      <c r="P7" s="197" t="s">
        <v>136</v>
      </c>
      <c r="Q7" s="196" t="s">
        <v>135</v>
      </c>
      <c r="R7" s="195" t="s">
        <v>134</v>
      </c>
      <c r="S7" s="194" t="s">
        <v>133</v>
      </c>
    </row>
    <row r="8" spans="1:19" x14ac:dyDescent="0.3">
      <c r="A8" s="191" t="s">
        <v>132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28154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28154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1305313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2150.158353721687</v>
      </c>
      <c r="R8" s="193">
        <f ca="1">IF(Tabulka[[#This Row],[15_vzpl]]=0,"",Tabulka[[#This Row],[14_vzsk]]/Tabulka[[#This Row],[15_vzpl]])</f>
        <v>0</v>
      </c>
      <c r="S8" s="192">
        <f ca="1">IF(Tabulka[[#This Row],[15_vzpl]]-Tabulka[[#This Row],[14_vzsk]]=0,"",Tabulka[[#This Row],[15_vzpl]]-Tabulka[[#This Row],[14_vzsk]])</f>
        <v>2150.158353721687</v>
      </c>
    </row>
    <row r="9" spans="1:19" x14ac:dyDescent="0.3">
      <c r="A9" s="191">
        <v>99</v>
      </c>
      <c r="B9" s="190" t="s">
        <v>277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2150.158353721687</v>
      </c>
      <c r="R9" s="193">
        <f ca="1">IF(Tabulka[[#This Row],[15_vzpl]]=0,"",Tabulka[[#This Row],[14_vzsk]]/Tabulka[[#This Row],[15_vzpl]])</f>
        <v>0</v>
      </c>
      <c r="S9" s="192">
        <f ca="1">IF(Tabulka[[#This Row],[15_vzpl]]-Tabulka[[#This Row],[14_vzsk]]=0,"",Tabulka[[#This Row],[15_vzpl]]-Tabulka[[#This Row],[14_vzsk]])</f>
        <v>2150.158353721687</v>
      </c>
    </row>
    <row r="10" spans="1:19" x14ac:dyDescent="0.3">
      <c r="A10" s="191">
        <v>101</v>
      </c>
      <c r="B10" s="190" t="s">
        <v>278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1360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3906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28154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28154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1305313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3">
      <c r="A11" s="191" t="s">
        <v>266</v>
      </c>
      <c r="B11" s="190"/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7060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7060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248502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3">
      <c r="A12" s="191">
        <v>30</v>
      </c>
      <c r="B12" s="190" t="s">
        <v>279</v>
      </c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7060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7060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248502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161</v>
      </c>
    </row>
    <row r="14" spans="1:19" x14ac:dyDescent="0.3">
      <c r="A14" s="76" t="s">
        <v>71</v>
      </c>
    </row>
    <row r="15" spans="1:19" x14ac:dyDescent="0.3">
      <c r="A15" s="77" t="s">
        <v>131</v>
      </c>
    </row>
    <row r="16" spans="1:19" x14ac:dyDescent="0.3">
      <c r="A16" s="183" t="s">
        <v>130</v>
      </c>
    </row>
    <row r="17" spans="1:1" x14ac:dyDescent="0.3">
      <c r="A17" s="165" t="s">
        <v>97</v>
      </c>
    </row>
    <row r="18" spans="1:1" x14ac:dyDescent="0.3">
      <c r="A18" s="167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5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276</v>
      </c>
    </row>
    <row r="2" spans="1:19" x14ac:dyDescent="0.3">
      <c r="A2" s="162" t="s">
        <v>162</v>
      </c>
    </row>
    <row r="3" spans="1:19" x14ac:dyDescent="0.3">
      <c r="A3" s="229" t="s">
        <v>74</v>
      </c>
      <c r="B3" s="228" t="s">
        <v>129</v>
      </c>
      <c r="C3" t="s">
        <v>160</v>
      </c>
      <c r="D3" t="s">
        <v>151</v>
      </c>
      <c r="E3" t="s">
        <v>149</v>
      </c>
      <c r="F3" t="s">
        <v>148</v>
      </c>
      <c r="G3" t="s">
        <v>147</v>
      </c>
      <c r="H3" t="s">
        <v>146</v>
      </c>
      <c r="I3" t="s">
        <v>145</v>
      </c>
      <c r="J3" t="s">
        <v>144</v>
      </c>
      <c r="K3" t="s">
        <v>143</v>
      </c>
      <c r="L3" t="s">
        <v>142</v>
      </c>
      <c r="M3" t="s">
        <v>141</v>
      </c>
      <c r="N3" t="s">
        <v>140</v>
      </c>
      <c r="O3" t="s">
        <v>139</v>
      </c>
      <c r="P3" t="s">
        <v>138</v>
      </c>
      <c r="Q3" t="s">
        <v>137</v>
      </c>
      <c r="R3" t="s">
        <v>136</v>
      </c>
      <c r="S3" t="s">
        <v>135</v>
      </c>
    </row>
    <row r="4" spans="1:19" x14ac:dyDescent="0.3">
      <c r="A4" s="227" t="s">
        <v>75</v>
      </c>
      <c r="B4" s="226">
        <v>1</v>
      </c>
      <c r="C4" s="221">
        <v>1</v>
      </c>
      <c r="D4" s="221" t="s">
        <v>132</v>
      </c>
      <c r="E4" s="220">
        <v>1</v>
      </c>
      <c r="F4" s="220"/>
      <c r="G4" s="220"/>
      <c r="H4" s="220"/>
      <c r="I4" s="220">
        <v>176</v>
      </c>
      <c r="J4" s="220">
        <v>34</v>
      </c>
      <c r="K4" s="220"/>
      <c r="L4" s="220">
        <v>429</v>
      </c>
      <c r="M4" s="220"/>
      <c r="N4" s="220"/>
      <c r="O4" s="220"/>
      <c r="P4" s="220"/>
      <c r="Q4" s="220">
        <v>151833</v>
      </c>
      <c r="R4" s="220"/>
      <c r="S4" s="220">
        <v>238.90648374685415</v>
      </c>
    </row>
    <row r="5" spans="1:19" x14ac:dyDescent="0.3">
      <c r="A5" s="225" t="s">
        <v>76</v>
      </c>
      <c r="B5" s="224">
        <v>2</v>
      </c>
      <c r="C5">
        <v>1</v>
      </c>
      <c r="D5">
        <v>99</v>
      </c>
      <c r="S5">
        <v>238.90648374685415</v>
      </c>
    </row>
    <row r="6" spans="1:19" x14ac:dyDescent="0.3">
      <c r="A6" s="227" t="s">
        <v>77</v>
      </c>
      <c r="B6" s="226">
        <v>3</v>
      </c>
      <c r="C6">
        <v>1</v>
      </c>
      <c r="D6">
        <v>101</v>
      </c>
      <c r="E6">
        <v>1</v>
      </c>
      <c r="I6">
        <v>176</v>
      </c>
      <c r="J6">
        <v>34</v>
      </c>
      <c r="L6">
        <v>429</v>
      </c>
      <c r="Q6">
        <v>151833</v>
      </c>
    </row>
    <row r="7" spans="1:19" x14ac:dyDescent="0.3">
      <c r="A7" s="225" t="s">
        <v>78</v>
      </c>
      <c r="B7" s="224">
        <v>4</v>
      </c>
      <c r="C7">
        <v>1</v>
      </c>
      <c r="D7" t="s">
        <v>266</v>
      </c>
      <c r="E7">
        <v>1</v>
      </c>
      <c r="I7">
        <v>176</v>
      </c>
      <c r="Q7">
        <v>26810</v>
      </c>
    </row>
    <row r="8" spans="1:19" x14ac:dyDescent="0.3">
      <c r="A8" s="227" t="s">
        <v>79</v>
      </c>
      <c r="B8" s="226">
        <v>5</v>
      </c>
      <c r="C8">
        <v>1</v>
      </c>
      <c r="D8">
        <v>30</v>
      </c>
      <c r="E8">
        <v>1</v>
      </c>
      <c r="I8">
        <v>176</v>
      </c>
      <c r="Q8">
        <v>26810</v>
      </c>
    </row>
    <row r="9" spans="1:19" x14ac:dyDescent="0.3">
      <c r="A9" s="225" t="s">
        <v>80</v>
      </c>
      <c r="B9" s="224">
        <v>6</v>
      </c>
      <c r="C9" t="s">
        <v>267</v>
      </c>
      <c r="E9">
        <v>2</v>
      </c>
      <c r="I9">
        <v>352</v>
      </c>
      <c r="J9">
        <v>34</v>
      </c>
      <c r="L9">
        <v>429</v>
      </c>
      <c r="Q9">
        <v>178643</v>
      </c>
      <c r="S9">
        <v>238.90648374685415</v>
      </c>
    </row>
    <row r="10" spans="1:19" x14ac:dyDescent="0.3">
      <c r="A10" s="227" t="s">
        <v>81</v>
      </c>
      <c r="B10" s="226">
        <v>7</v>
      </c>
      <c r="C10">
        <v>2</v>
      </c>
      <c r="D10" t="s">
        <v>132</v>
      </c>
      <c r="E10">
        <v>1</v>
      </c>
      <c r="I10">
        <v>144</v>
      </c>
      <c r="L10">
        <v>403</v>
      </c>
      <c r="Q10">
        <v>117579</v>
      </c>
      <c r="S10">
        <v>238.90648374685415</v>
      </c>
    </row>
    <row r="11" spans="1:19" x14ac:dyDescent="0.3">
      <c r="A11" s="225" t="s">
        <v>82</v>
      </c>
      <c r="B11" s="224">
        <v>8</v>
      </c>
      <c r="C11">
        <v>2</v>
      </c>
      <c r="D11">
        <v>99</v>
      </c>
      <c r="S11">
        <v>238.90648374685415</v>
      </c>
    </row>
    <row r="12" spans="1:19" x14ac:dyDescent="0.3">
      <c r="A12" s="227" t="s">
        <v>83</v>
      </c>
      <c r="B12" s="226">
        <v>9</v>
      </c>
      <c r="C12">
        <v>2</v>
      </c>
      <c r="D12">
        <v>101</v>
      </c>
      <c r="E12">
        <v>1</v>
      </c>
      <c r="I12">
        <v>144</v>
      </c>
      <c r="L12">
        <v>403</v>
      </c>
      <c r="Q12">
        <v>117579</v>
      </c>
    </row>
    <row r="13" spans="1:19" x14ac:dyDescent="0.3">
      <c r="A13" s="225" t="s">
        <v>84</v>
      </c>
      <c r="B13" s="224">
        <v>10</v>
      </c>
      <c r="C13">
        <v>2</v>
      </c>
      <c r="D13" t="s">
        <v>266</v>
      </c>
      <c r="E13">
        <v>1</v>
      </c>
      <c r="I13">
        <v>136</v>
      </c>
      <c r="Q13">
        <v>26596</v>
      </c>
    </row>
    <row r="14" spans="1:19" x14ac:dyDescent="0.3">
      <c r="A14" s="227" t="s">
        <v>85</v>
      </c>
      <c r="B14" s="226">
        <v>11</v>
      </c>
      <c r="C14">
        <v>2</v>
      </c>
      <c r="D14">
        <v>30</v>
      </c>
      <c r="E14">
        <v>1</v>
      </c>
      <c r="I14">
        <v>136</v>
      </c>
      <c r="Q14">
        <v>26596</v>
      </c>
    </row>
    <row r="15" spans="1:19" x14ac:dyDescent="0.3">
      <c r="A15" s="225" t="s">
        <v>86</v>
      </c>
      <c r="B15" s="224">
        <v>12</v>
      </c>
      <c r="C15" t="s">
        <v>268</v>
      </c>
      <c r="E15">
        <v>2</v>
      </c>
      <c r="I15">
        <v>280</v>
      </c>
      <c r="L15">
        <v>403</v>
      </c>
      <c r="Q15">
        <v>144175</v>
      </c>
      <c r="S15">
        <v>238.90648374685415</v>
      </c>
    </row>
    <row r="16" spans="1:19" x14ac:dyDescent="0.3">
      <c r="A16" s="223" t="s">
        <v>74</v>
      </c>
      <c r="B16" s="222">
        <v>2017</v>
      </c>
      <c r="C16">
        <v>3</v>
      </c>
      <c r="D16" t="s">
        <v>132</v>
      </c>
      <c r="E16">
        <v>1</v>
      </c>
      <c r="I16">
        <v>152</v>
      </c>
      <c r="J16">
        <v>68</v>
      </c>
      <c r="L16">
        <v>450</v>
      </c>
      <c r="Q16">
        <v>158460</v>
      </c>
      <c r="S16">
        <v>238.90648374685415</v>
      </c>
    </row>
    <row r="17" spans="3:19" x14ac:dyDescent="0.3">
      <c r="C17">
        <v>3</v>
      </c>
      <c r="D17">
        <v>99</v>
      </c>
      <c r="S17">
        <v>238.90648374685415</v>
      </c>
    </row>
    <row r="18" spans="3:19" x14ac:dyDescent="0.3">
      <c r="C18">
        <v>3</v>
      </c>
      <c r="D18">
        <v>101</v>
      </c>
      <c r="E18">
        <v>1</v>
      </c>
      <c r="I18">
        <v>152</v>
      </c>
      <c r="J18">
        <v>68</v>
      </c>
      <c r="L18">
        <v>450</v>
      </c>
      <c r="Q18">
        <v>158460</v>
      </c>
    </row>
    <row r="19" spans="3:19" x14ac:dyDescent="0.3">
      <c r="C19">
        <v>3</v>
      </c>
      <c r="D19" t="s">
        <v>266</v>
      </c>
      <c r="E19">
        <v>1</v>
      </c>
      <c r="I19">
        <v>184</v>
      </c>
      <c r="Q19">
        <v>26810</v>
      </c>
    </row>
    <row r="20" spans="3:19" x14ac:dyDescent="0.3">
      <c r="C20">
        <v>3</v>
      </c>
      <c r="D20">
        <v>30</v>
      </c>
      <c r="E20">
        <v>1</v>
      </c>
      <c r="I20">
        <v>184</v>
      </c>
      <c r="Q20">
        <v>26810</v>
      </c>
    </row>
    <row r="21" spans="3:19" x14ac:dyDescent="0.3">
      <c r="C21" t="s">
        <v>269</v>
      </c>
      <c r="E21">
        <v>2</v>
      </c>
      <c r="I21">
        <v>336</v>
      </c>
      <c r="J21">
        <v>68</v>
      </c>
      <c r="L21">
        <v>450</v>
      </c>
      <c r="Q21">
        <v>185270</v>
      </c>
      <c r="S21">
        <v>238.90648374685415</v>
      </c>
    </row>
    <row r="22" spans="3:19" x14ac:dyDescent="0.3">
      <c r="C22">
        <v>4</v>
      </c>
      <c r="D22" t="s">
        <v>132</v>
      </c>
      <c r="E22">
        <v>1</v>
      </c>
      <c r="I22">
        <v>160</v>
      </c>
      <c r="J22">
        <v>34</v>
      </c>
      <c r="L22">
        <v>365</v>
      </c>
      <c r="Q22">
        <v>137527</v>
      </c>
      <c r="S22">
        <v>238.90648374685415</v>
      </c>
    </row>
    <row r="23" spans="3:19" x14ac:dyDescent="0.3">
      <c r="C23">
        <v>4</v>
      </c>
      <c r="D23">
        <v>99</v>
      </c>
      <c r="S23">
        <v>238.90648374685415</v>
      </c>
    </row>
    <row r="24" spans="3:19" x14ac:dyDescent="0.3">
      <c r="C24">
        <v>4</v>
      </c>
      <c r="D24">
        <v>101</v>
      </c>
      <c r="E24">
        <v>1</v>
      </c>
      <c r="I24">
        <v>160</v>
      </c>
      <c r="J24">
        <v>34</v>
      </c>
      <c r="L24">
        <v>365</v>
      </c>
      <c r="Q24">
        <v>137527</v>
      </c>
    </row>
    <row r="25" spans="3:19" x14ac:dyDescent="0.3">
      <c r="C25">
        <v>4</v>
      </c>
      <c r="D25" t="s">
        <v>266</v>
      </c>
      <c r="E25">
        <v>1</v>
      </c>
      <c r="I25">
        <v>160</v>
      </c>
      <c r="Q25">
        <v>26810</v>
      </c>
    </row>
    <row r="26" spans="3:19" x14ac:dyDescent="0.3">
      <c r="C26">
        <v>4</v>
      </c>
      <c r="D26">
        <v>30</v>
      </c>
      <c r="E26">
        <v>1</v>
      </c>
      <c r="I26">
        <v>160</v>
      </c>
      <c r="Q26">
        <v>26810</v>
      </c>
    </row>
    <row r="27" spans="3:19" x14ac:dyDescent="0.3">
      <c r="C27" t="s">
        <v>270</v>
      </c>
      <c r="E27">
        <v>2</v>
      </c>
      <c r="I27">
        <v>320</v>
      </c>
      <c r="J27">
        <v>34</v>
      </c>
      <c r="L27">
        <v>365</v>
      </c>
      <c r="Q27">
        <v>164337</v>
      </c>
      <c r="S27">
        <v>238.90648374685415</v>
      </c>
    </row>
    <row r="28" spans="3:19" x14ac:dyDescent="0.3">
      <c r="C28">
        <v>5</v>
      </c>
      <c r="D28" t="s">
        <v>132</v>
      </c>
      <c r="E28">
        <v>1</v>
      </c>
      <c r="I28">
        <v>168</v>
      </c>
      <c r="J28">
        <v>34</v>
      </c>
      <c r="L28">
        <v>450</v>
      </c>
      <c r="Q28">
        <v>138665</v>
      </c>
      <c r="S28">
        <v>238.90648374685415</v>
      </c>
    </row>
    <row r="29" spans="3:19" x14ac:dyDescent="0.3">
      <c r="C29">
        <v>5</v>
      </c>
      <c r="D29">
        <v>99</v>
      </c>
      <c r="S29">
        <v>238.90648374685415</v>
      </c>
    </row>
    <row r="30" spans="3:19" x14ac:dyDescent="0.3">
      <c r="C30">
        <v>5</v>
      </c>
      <c r="D30">
        <v>101</v>
      </c>
      <c r="E30">
        <v>1</v>
      </c>
      <c r="I30">
        <v>168</v>
      </c>
      <c r="J30">
        <v>34</v>
      </c>
      <c r="L30">
        <v>450</v>
      </c>
      <c r="Q30">
        <v>138665</v>
      </c>
    </row>
    <row r="31" spans="3:19" x14ac:dyDescent="0.3">
      <c r="C31">
        <v>5</v>
      </c>
      <c r="D31" t="s">
        <v>266</v>
      </c>
      <c r="E31">
        <v>1</v>
      </c>
      <c r="I31">
        <v>184</v>
      </c>
      <c r="Q31">
        <v>26810</v>
      </c>
    </row>
    <row r="32" spans="3:19" x14ac:dyDescent="0.3">
      <c r="C32">
        <v>5</v>
      </c>
      <c r="D32">
        <v>30</v>
      </c>
      <c r="E32">
        <v>1</v>
      </c>
      <c r="I32">
        <v>184</v>
      </c>
      <c r="Q32">
        <v>26810</v>
      </c>
    </row>
    <row r="33" spans="3:19" x14ac:dyDescent="0.3">
      <c r="C33" t="s">
        <v>271</v>
      </c>
      <c r="E33">
        <v>2</v>
      </c>
      <c r="I33">
        <v>352</v>
      </c>
      <c r="J33">
        <v>34</v>
      </c>
      <c r="L33">
        <v>450</v>
      </c>
      <c r="Q33">
        <v>165475</v>
      </c>
      <c r="S33">
        <v>238.90648374685415</v>
      </c>
    </row>
    <row r="34" spans="3:19" x14ac:dyDescent="0.3">
      <c r="C34">
        <v>6</v>
      </c>
      <c r="D34" t="s">
        <v>132</v>
      </c>
      <c r="E34">
        <v>1</v>
      </c>
      <c r="I34">
        <v>160</v>
      </c>
      <c r="J34">
        <v>34</v>
      </c>
      <c r="L34">
        <v>442</v>
      </c>
      <c r="Q34">
        <v>135612</v>
      </c>
      <c r="S34">
        <v>238.90648374685415</v>
      </c>
    </row>
    <row r="35" spans="3:19" x14ac:dyDescent="0.3">
      <c r="C35">
        <v>6</v>
      </c>
      <c r="D35">
        <v>99</v>
      </c>
      <c r="S35">
        <v>238.90648374685415</v>
      </c>
    </row>
    <row r="36" spans="3:19" x14ac:dyDescent="0.3">
      <c r="C36">
        <v>6</v>
      </c>
      <c r="D36">
        <v>101</v>
      </c>
      <c r="E36">
        <v>1</v>
      </c>
      <c r="I36">
        <v>160</v>
      </c>
      <c r="J36">
        <v>34</v>
      </c>
      <c r="L36">
        <v>442</v>
      </c>
      <c r="Q36">
        <v>135612</v>
      </c>
    </row>
    <row r="37" spans="3:19" x14ac:dyDescent="0.3">
      <c r="C37">
        <v>6</v>
      </c>
      <c r="D37" t="s">
        <v>266</v>
      </c>
      <c r="E37">
        <v>1</v>
      </c>
      <c r="I37">
        <v>168</v>
      </c>
      <c r="Q37">
        <v>26889</v>
      </c>
    </row>
    <row r="38" spans="3:19" x14ac:dyDescent="0.3">
      <c r="C38">
        <v>6</v>
      </c>
      <c r="D38">
        <v>30</v>
      </c>
      <c r="E38">
        <v>1</v>
      </c>
      <c r="I38">
        <v>168</v>
      </c>
      <c r="Q38">
        <v>26889</v>
      </c>
    </row>
    <row r="39" spans="3:19" x14ac:dyDescent="0.3">
      <c r="C39" t="s">
        <v>272</v>
      </c>
      <c r="E39">
        <v>2</v>
      </c>
      <c r="I39">
        <v>328</v>
      </c>
      <c r="J39">
        <v>34</v>
      </c>
      <c r="L39">
        <v>442</v>
      </c>
      <c r="Q39">
        <v>162501</v>
      </c>
      <c r="S39">
        <v>238.90648374685415</v>
      </c>
    </row>
    <row r="40" spans="3:19" x14ac:dyDescent="0.3">
      <c r="C40">
        <v>7</v>
      </c>
      <c r="D40" t="s">
        <v>132</v>
      </c>
      <c r="E40">
        <v>1</v>
      </c>
      <c r="I40">
        <v>88</v>
      </c>
      <c r="J40">
        <v>34</v>
      </c>
      <c r="L40">
        <v>462</v>
      </c>
      <c r="O40">
        <v>28154</v>
      </c>
      <c r="P40">
        <v>28154</v>
      </c>
      <c r="Q40">
        <v>180777</v>
      </c>
      <c r="S40">
        <v>238.90648374685415</v>
      </c>
    </row>
    <row r="41" spans="3:19" x14ac:dyDescent="0.3">
      <c r="C41">
        <v>7</v>
      </c>
      <c r="D41">
        <v>99</v>
      </c>
      <c r="S41">
        <v>238.90648374685415</v>
      </c>
    </row>
    <row r="42" spans="3:19" x14ac:dyDescent="0.3">
      <c r="C42">
        <v>7</v>
      </c>
      <c r="D42">
        <v>101</v>
      </c>
      <c r="E42">
        <v>1</v>
      </c>
      <c r="I42">
        <v>88</v>
      </c>
      <c r="J42">
        <v>34</v>
      </c>
      <c r="L42">
        <v>462</v>
      </c>
      <c r="O42">
        <v>28154</v>
      </c>
      <c r="P42">
        <v>28154</v>
      </c>
      <c r="Q42">
        <v>180777</v>
      </c>
    </row>
    <row r="43" spans="3:19" x14ac:dyDescent="0.3">
      <c r="C43">
        <v>7</v>
      </c>
      <c r="D43" t="s">
        <v>266</v>
      </c>
      <c r="E43">
        <v>1</v>
      </c>
      <c r="I43">
        <v>152</v>
      </c>
      <c r="O43">
        <v>7060</v>
      </c>
      <c r="P43">
        <v>7060</v>
      </c>
      <c r="Q43">
        <v>33839</v>
      </c>
    </row>
    <row r="44" spans="3:19" x14ac:dyDescent="0.3">
      <c r="C44">
        <v>7</v>
      </c>
      <c r="D44">
        <v>30</v>
      </c>
      <c r="E44">
        <v>1</v>
      </c>
      <c r="I44">
        <v>152</v>
      </c>
      <c r="O44">
        <v>7060</v>
      </c>
      <c r="P44">
        <v>7060</v>
      </c>
      <c r="Q44">
        <v>33839</v>
      </c>
    </row>
    <row r="45" spans="3:19" x14ac:dyDescent="0.3">
      <c r="C45" t="s">
        <v>273</v>
      </c>
      <c r="E45">
        <v>2</v>
      </c>
      <c r="I45">
        <v>240</v>
      </c>
      <c r="J45">
        <v>34</v>
      </c>
      <c r="L45">
        <v>462</v>
      </c>
      <c r="O45">
        <v>35214</v>
      </c>
      <c r="P45">
        <v>35214</v>
      </c>
      <c r="Q45">
        <v>214616</v>
      </c>
      <c r="S45">
        <v>238.90648374685415</v>
      </c>
    </row>
    <row r="46" spans="3:19" x14ac:dyDescent="0.3">
      <c r="C46">
        <v>8</v>
      </c>
      <c r="D46" t="s">
        <v>132</v>
      </c>
      <c r="E46">
        <v>1</v>
      </c>
      <c r="I46">
        <v>152</v>
      </c>
      <c r="J46">
        <v>34</v>
      </c>
      <c r="L46">
        <v>426</v>
      </c>
      <c r="Q46">
        <v>138840</v>
      </c>
      <c r="S46">
        <v>238.90648374685415</v>
      </c>
    </row>
    <row r="47" spans="3:19" x14ac:dyDescent="0.3">
      <c r="C47">
        <v>8</v>
      </c>
      <c r="D47">
        <v>99</v>
      </c>
      <c r="S47">
        <v>238.90648374685415</v>
      </c>
    </row>
    <row r="48" spans="3:19" x14ac:dyDescent="0.3">
      <c r="C48">
        <v>8</v>
      </c>
      <c r="D48">
        <v>101</v>
      </c>
      <c r="E48">
        <v>1</v>
      </c>
      <c r="I48">
        <v>152</v>
      </c>
      <c r="J48">
        <v>34</v>
      </c>
      <c r="L48">
        <v>426</v>
      </c>
      <c r="Q48">
        <v>138840</v>
      </c>
    </row>
    <row r="49" spans="3:19" x14ac:dyDescent="0.3">
      <c r="C49">
        <v>8</v>
      </c>
      <c r="D49" t="s">
        <v>266</v>
      </c>
      <c r="E49">
        <v>1</v>
      </c>
      <c r="I49">
        <v>144</v>
      </c>
      <c r="Q49">
        <v>27286</v>
      </c>
    </row>
    <row r="50" spans="3:19" x14ac:dyDescent="0.3">
      <c r="C50">
        <v>8</v>
      </c>
      <c r="D50">
        <v>30</v>
      </c>
      <c r="E50">
        <v>1</v>
      </c>
      <c r="I50">
        <v>144</v>
      </c>
      <c r="Q50">
        <v>27286</v>
      </c>
    </row>
    <row r="51" spans="3:19" x14ac:dyDescent="0.3">
      <c r="C51" t="s">
        <v>274</v>
      </c>
      <c r="E51">
        <v>2</v>
      </c>
      <c r="I51">
        <v>296</v>
      </c>
      <c r="J51">
        <v>34</v>
      </c>
      <c r="L51">
        <v>426</v>
      </c>
      <c r="Q51">
        <v>166126</v>
      </c>
      <c r="S51">
        <v>238.90648374685415</v>
      </c>
    </row>
    <row r="52" spans="3:19" x14ac:dyDescent="0.3">
      <c r="C52">
        <v>9</v>
      </c>
      <c r="D52" t="s">
        <v>132</v>
      </c>
      <c r="E52">
        <v>1</v>
      </c>
      <c r="I52">
        <v>160</v>
      </c>
      <c r="J52">
        <v>34</v>
      </c>
      <c r="L52">
        <v>479</v>
      </c>
      <c r="Q52">
        <v>146020</v>
      </c>
      <c r="S52">
        <v>238.90648374685415</v>
      </c>
    </row>
    <row r="53" spans="3:19" x14ac:dyDescent="0.3">
      <c r="C53">
        <v>9</v>
      </c>
      <c r="D53">
        <v>99</v>
      </c>
      <c r="S53">
        <v>238.90648374685415</v>
      </c>
    </row>
    <row r="54" spans="3:19" x14ac:dyDescent="0.3">
      <c r="C54">
        <v>9</v>
      </c>
      <c r="D54">
        <v>101</v>
      </c>
      <c r="E54">
        <v>1</v>
      </c>
      <c r="I54">
        <v>160</v>
      </c>
      <c r="J54">
        <v>34</v>
      </c>
      <c r="L54">
        <v>479</v>
      </c>
      <c r="Q54">
        <v>146020</v>
      </c>
    </row>
    <row r="55" spans="3:19" x14ac:dyDescent="0.3">
      <c r="C55">
        <v>9</v>
      </c>
      <c r="D55" t="s">
        <v>266</v>
      </c>
      <c r="E55">
        <v>1</v>
      </c>
      <c r="I55">
        <v>88</v>
      </c>
      <c r="Q55">
        <v>26652</v>
      </c>
    </row>
    <row r="56" spans="3:19" x14ac:dyDescent="0.3">
      <c r="C56">
        <v>9</v>
      </c>
      <c r="D56">
        <v>30</v>
      </c>
      <c r="E56">
        <v>1</v>
      </c>
      <c r="I56">
        <v>88</v>
      </c>
      <c r="Q56">
        <v>26652</v>
      </c>
    </row>
    <row r="57" spans="3:19" x14ac:dyDescent="0.3">
      <c r="C57" t="s">
        <v>275</v>
      </c>
      <c r="E57">
        <v>2</v>
      </c>
      <c r="I57">
        <v>248</v>
      </c>
      <c r="J57">
        <v>34</v>
      </c>
      <c r="L57">
        <v>479</v>
      </c>
      <c r="Q57">
        <v>172672</v>
      </c>
      <c r="S57">
        <v>238.90648374685415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2017-10-25T14:43:07Z</dcterms:modified>
</cp:coreProperties>
</file>