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2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D4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6" i="414"/>
  <c r="C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<sst xmlns="http://schemas.openxmlformats.org/spreadsheetml/2006/main" count="3468" uniqueCount="967">
  <si>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</si>
  <si>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</si>
  <si>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</si>
  <si>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</si>
  <si>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</si>
  <si>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</si>
  <si>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</si>
  <si>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</si>
  <si>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</si>
  <si>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</si>
  <si>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</si>
  <si>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</si>
  <si>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</si>
  <si>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</si>
  <si>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</si>
  <si>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</si>
  <si>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</si>
  <si>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</si>
  <si>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</si>
  <si>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</si>
  <si>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</si>
  <si>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</si>
  <si>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</si>
  <si>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</si>
  <si>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</si>
  <si>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</si>
  <si>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</si>
  <si>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</si>
  <si>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</si>
  <si>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</si>
  <si>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</si>
  <si>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</si>
  <si>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</si>
  <si>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</si>
  <si>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</si>
  <si>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</si>
  <si>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</si>
  <si>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</si>
  <si>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</si>
  <si>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</si>
  <si>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</si>
  <si>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</si>
  <si>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</si>
  <si>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</si>
  <si>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</si>
  <si>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</si>
  <si>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</si>
  <si>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</si>
  <si>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</si>
  <si>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</si>
  <si>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</si>
  <si>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</si>
  <si>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</si>
  <si>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</si>
  <si>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</si>
  <si>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</si>
  <si>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</si>
  <si>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</si>
  <si>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</si>
  <si>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</si>
  <si>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</si>
  <si>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</si>
  <si>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</si>
  <si>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</si>
  <si>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</si>
  <si>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</si>
  <si>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</si>
  <si>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</si>
  <si>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</si>
  <si>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</si>
  <si>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</si>
  <si>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</si>
  <si>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</si>
  <si>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</si>
  <si>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</si>
  <si>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</si>
  <si>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</si>
  <si>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</si>
  <si>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</si>
  <si>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</si>
  <si>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</si>
  <si>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</si>
  <si>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</si>
  <si>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</si>
  <si>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</si>
  <si>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</si>
  <si>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</si>
  <si>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</si>
  <si>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</si>
  <si>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</si>
  <si>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</si>
  <si>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</si>
  <si>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</si>
  <si>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</si>
  <si>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</si>
  <si>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</si>
  <si>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</si>
  <si>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</si>
  <si>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</si>
  <si>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</si>
  <si>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</si>
  <si>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</si>
  <si>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</si>
  <si>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</si>
  <si>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</si>
  <si>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</si>
  <si>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</si>
  <si>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</si>
  <si>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</si>
  <si>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</si>
  <si>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</si>
  <si>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</si>
  <si>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</si>
  <si>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</si>
  <si>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</si>
  <si>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</si>
  <si>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</si>
  <si>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</si>
  <si>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</si>
  <si>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</si>
  <si>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</si>
  <si>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</si>
  <si>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</si>
  <si>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</si>
  <si>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</si>
  <si>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</si>
  <si>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</si>
  <si>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</si>
  <si>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</si>
  <si>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</si>
  <si>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</si>
  <si>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</si>
  <si>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</si>
  <si>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</si>
  <si>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</si>
  <si>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</si>
  <si>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</si>
  <si>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</si>
  <si>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</si>
  <si>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</si>
  <si>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</si>
  <si>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</si>
  <si>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</si>
  <si>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</si>
  <si>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</si>
  <si>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</si>
  <si>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</si>
  <si>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</si>
  <si>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</si>
  <si>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</si>
  <si>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</si>
  <si>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</si>
  <si>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</si>
  <si>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</si>
  <si>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</si>
  <si>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</si>
  <si>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</si>
  <si>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</si>
  <si>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</si>
  <si>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</si>
  <si>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</si>
  <si>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</si>
  <si>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</si>
  <si>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</si>
  <si>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</si>
  <si>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</si>
  <si>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</si>
  <si>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</si>
  <si>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</si>
  <si>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</si>
  <si>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</si>
  <si>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</si>
  <si>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</si>
  <si>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</si>
  <si>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</si>
  <si>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</si>
  <si>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</si>
  <si>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</si>
  <si>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</si>
  <si>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</si>
  <si>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</si>
  <si>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</si>
  <si>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</si>
  <si>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</si>
  <si>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</si>
  <si>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</si>
  <si>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</si>
  <si>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</si>
  <si>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</si>
  <si>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</si>
  <si>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</si>
  <si>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</si>
  <si>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</si>
  <si>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</si>
  <si>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</si>
  <si>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</si>
  <si>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</si>
  <si>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</si>
  <si>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</si>
  <si>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</si>
  <si>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</si>
  <si>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</si>
  <si>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</si>
  <si>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</si>
  <si>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</si>
  <si>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</si>
  <si>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</si>
  <si>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</si>
  <si>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</si>
  <si>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</si>
  <si>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</si>
  <si>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</si>
  <si>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</si>
  <si>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</si>
  <si>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</si>
  <si>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</si>
  <si>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</si>
  <si>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</si>
  <si>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</si>
  <si>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</si>
  <si>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</si>
  <si>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</si>
  <si>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</si>
  <si>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</si>
  <si>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</si>
  <si>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</si>
  <si>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</si>
  <si>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</si>
  <si>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</si>
  <si>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</si>
  <si>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</si>
  <si>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</si>
  <si>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</si>
  <si>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</si>
  <si>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</si>
  <si>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</si>
  <si>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</si>
  <si>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</si>
  <si>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</si>
  <si>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</si>
  <si>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</si>
  <si>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</si>
  <si>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</si>
  <si>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</si>
  <si>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</si>
  <si>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</si>
  <si>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</si>
  <si>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</si>
  <si>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</si>
  <si>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</si>
  <si>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</si>
  <si>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</si>
  <si>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</si>
  <si>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</si>
  <si>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</si>
  <si>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</si>
  <si>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</si>
  <si>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</si>
  <si>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</si>
  <si>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</si>
  <si>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</si>
  <si>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</si>
  <si>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</si>
  <si>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</si>
  <si>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</si>
  <si>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</si>
  <si>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</si>
  <si>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</si>
  <si>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</si>
  <si>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</si>
  <si>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</si>
  <si>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</si>
  <si>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</si>
  <si>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</si>
  <si>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</si>
  <si>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</si>
  <si>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</si>
  <si>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</si>
  <si>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</si>
  <si>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</si>
  <si>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</si>
  <si>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</si>
  <si>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</si>
  <si>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</si>
  <si>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</si>
  <si>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</si>
  <si>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</si>
  <si>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</si>
  <si>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</si>
  <si>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</si>
  <si>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</si>
  <si>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</si>
  <si>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</si>
  <si>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</si>
  <si>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</si>
  <si>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</si>
  <si>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</si>
  <si>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</si>
  <si>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</si>
  <si>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</si>
  <si>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</si>
  <si>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</si>
  <si>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</si>
  <si>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</si>
  <si>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</si>
  <si>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</si>
  <si>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</si>
  <si>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</si>
  <si>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</si>
  <si>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</si>
  <si>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</si>
  <si>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</si>
  <si>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</si>
  <si>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</si>
  <si>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</si>
  <si>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</si>
  <si>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</si>
  <si>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</si>
  <si>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</si>
  <si>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</si>
  <si>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</si>
  <si>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</si>
  <si>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</si>
  <si>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</si>
  <si>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</si>
  <si>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</si>
  <si>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</si>
  <si>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</si>
  <si>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</si>
  <si>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</si>
  <si>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</si>
  <si>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</si>
  <si>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</si>
  <si>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</si>
  <si>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</si>
  <si>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</si>
  <si>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</si>
  <si>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</si>
  <si>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</si>
  <si>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</si>
  <si>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</si>
  <si>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</si>
  <si>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</si>
  <si>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</si>
  <si>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</si>
  <si>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</si>
  <si>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</si>
  <si>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</si>
  <si>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</si>
  <si>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</si>
  <si>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</si>
  <si>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</si>
  <si>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</si>
  <si>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</si>
  <si>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</si>
  <si>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</si>
  <si>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</si>
  <si>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</si>
  <si>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</si>
  <si>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</si>
  <si>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</si>
  <si>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</si>
  <si>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</si>
  <si>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</si>
  <si>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</si>
  <si>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</si>
  <si>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</si>
  <si>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</si>
  <si>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</si>
  <si>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</si>
  <si>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</si>
  <si>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</si>
  <si>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</si>
  <si>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</si>
  <si>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</si>
  <si>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</si>
  <si>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</si>
  <si>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</si>
  <si>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</si>
  <si>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</si>
  <si>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</si>
  <si>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</si>
  <si>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</si>
  <si>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</si>
  <si>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</si>
  <si>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</si>
  <si>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</si>
  <si>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</si>
  <si>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</si>
  <si>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</si>
  <si>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</si>
  <si>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</si>
  <si>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</si>
  <si>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</si>
  <si>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</si>
  <si>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</si>
  <si>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905098</t>
  </si>
  <si>
    <t>23989</t>
  </si>
  <si>
    <t>DZ OCTENISEPT 1 l</t>
  </si>
  <si>
    <t>DPH 15 %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</si>
  <si>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</si>
  <si>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</si>
  <si>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</si>
  <si>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</si>
  <si>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</si>
  <si>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</si>
  <si>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</si>
  <si>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</si>
  <si>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</si>
  <si>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</si>
  <si>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</si>
  <si>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</si>
  <si>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</si>
  <si>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</si>
  <si>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</si>
  <si>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</si>
  <si>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</si>
  <si>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</si>
  <si>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</si>
  <si>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</si>
  <si>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</si>
  <si>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</si>
  <si>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</si>
  <si>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</si>
  <si>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</si>
  <si>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</si>
  <si>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</si>
  <si>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</si>
  <si>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</si>
  <si>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</si>
  <si>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</si>
  <si>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</si>
  <si>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</si>
  <si>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</si>
  <si>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</si>
  <si>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</si>
  <si>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</si>
  <si>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</si>
  <si>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</si>
  <si>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</si>
  <si>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</si>
  <si>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</si>
  <si>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</si>
  <si>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</si>
  <si>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</si>
  <si>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</si>
  <si>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</si>
  <si>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</si>
  <si>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</si>
  <si>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</si>
  <si>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</si>
  <si>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</si>
  <si>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</si>
  <si>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</si>
  <si>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</si>
  <si>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</si>
  <si>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</si>
  <si>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</si>
  <si>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</si>
  <si>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</si>
  <si>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</si>
  <si>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</si>
  <si>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</si>
  <si>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</si>
  <si>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</si>
  <si>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</si>
  <si>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</si>
  <si>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</si>
  <si>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</si>
  <si>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198872</t>
  </si>
  <si>
    <t>98872</t>
  </si>
  <si>
    <t>INF SOL 30X250ML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</si>
  <si>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</si>
  <si>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</si>
  <si>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</si>
  <si>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</si>
  <si>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</si>
  <si>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</si>
  <si>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</si>
  <si>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</si>
  <si>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</si>
  <si>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>50115006     implant.umělé těl.náhr.-neuromod.-DBS(s.Z_508)</t>
  </si>
  <si>
    <t>50115090     ostatní ZPr - zubolékařský materiál (sk.Z_509)</t>
  </si>
  <si>
    <t>ZA317</t>
  </si>
  <si>
    <t>Krytí s mastí atrauman 5 x  5 cm bal. á 10 ks 499510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</si>
  <si>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</si>
  <si>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</si>
  <si>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</si>
  <si>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</si>
  <si>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</si>
  <si>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</si>
  <si>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</si>
  <si>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</si>
  <si>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</si>
  <si>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</si>
  <si>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</si>
  <si>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</si>
  <si>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</si>
  <si>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</si>
  <si>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</si>
  <si>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</si>
  <si>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</si>
  <si>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</si>
  <si>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</si>
  <si>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</si>
  <si>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</si>
  <si>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</si>
  <si>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</si>
  <si>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</si>
  <si>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</si>
  <si>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</si>
  <si>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</si>
  <si>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</si>
  <si>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</si>
  <si>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</si>
  <si>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</si>
  <si>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</si>
  <si>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</si>
  <si>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</si>
  <si>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</si>
  <si>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</si>
  <si>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ZC857</t>
  </si>
  <si>
    <t>Krytí mastný tyl grassolind 10 x 20 cm bal. á 30 ks 4993368</t>
  </si>
  <si>
    <t>ZC885</t>
  </si>
  <si>
    <t>Náplast omnifix E 10 cm x 10 m 900650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</si>
  <si>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</si>
  <si>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</si>
  <si>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</si>
  <si>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</si>
  <si>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</si>
  <si>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</si>
  <si>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</si>
  <si>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</si>
  <si>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</si>
  <si>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</si>
  <si>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</si>
  <si>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</si>
  <si>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ZA417</t>
  </si>
  <si>
    <t>Krytí mastný tyl lomatuell H 10 x 20, á 10 ks, 23316</t>
  </si>
  <si>
    <t>ZA488</t>
  </si>
  <si>
    <t>Tampon nesterilní stáčený 9 x 9 cm karton á 12000 ks 1320300411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</si>
  <si>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</si>
  <si>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</si>
  <si>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</si>
  <si>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</si>
  <si>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</si>
  <si>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</si>
  <si>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</si>
  <si>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</si>
  <si>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</si>
  <si>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</si>
  <si>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</si>
  <si>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</si>
  <si>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</si>
  <si>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</si>
  <si>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</si>
  <si>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</si>
  <si>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</si>
  <si>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</si>
  <si>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</si>
  <si>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</si>
  <si>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</si>
  <si>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</si>
  <si>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</si>
  <si>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</si>
  <si>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</si>
  <si>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</si>
  <si>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</si>
  <si>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</si>
  <si>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</si>
  <si>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</si>
  <si>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</si>
  <si>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</si>
  <si>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</si>
  <si>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</si>
  <si>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</si>
  <si>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</si>
  <si>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ZA964</t>
  </si>
  <si>
    <t>Stříkačka janett 3-dílná 60 ml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</si>
  <si>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</si>
  <si>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</si>
  <si>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</si>
  <si>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</si>
  <si>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</si>
  <si>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</si>
  <si>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</si>
  <si>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</si>
  <si>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</si>
  <si>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</si>
  <si>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</si>
  <si>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</si>
  <si>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</si>
  <si>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</si>
  <si>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</si>
  <si>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</si>
  <si>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</si>
  <si>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</si>
  <si>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</si>
  <si>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</si>
  <si>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</si>
  <si>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</si>
  <si>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</si>
  <si>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</si>
  <si>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</si>
  <si>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</si>
  <si>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</si>
  <si>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</si>
  <si>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</si>
  <si>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</si>
  <si>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</si>
  <si>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</si>
  <si>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</si>
  <si>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</si>
  <si>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</si>
  <si>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</si>
  <si>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</si>
  <si>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</si>
  <si>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</si>
  <si>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</si>
  <si>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</si>
  <si>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</si>
  <si>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</si>
  <si>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</si>
  <si>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</si>
  <si>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</si>
  <si>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</si>
  <si>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</si>
  <si>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</si>
  <si>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</si>
  <si>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</si>
  <si>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</si>
  <si>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</si>
  <si>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</si>
  <si>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</si>
  <si>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</si>
  <si>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</si>
  <si>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</si>
  <si>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</si>
  <si>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</si>
  <si>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</si>
  <si>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</si>
  <si>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</si>
  <si>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</si>
  <si>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</si>
  <si>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</si>
  <si>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</si>
  <si>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</si>
  <si>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</si>
  <si>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</si>
  <si>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</si>
  <si>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</si>
  <si>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ZE385</t>
  </si>
  <si>
    <t>Hadice silikon 1 x 3,0 mm á 25 m 34.000.00.100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</si>
  <si>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</si>
  <si>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</si>
  <si>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</si>
  <si>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</si>
  <si>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</si>
  <si>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3,0 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</si>
  <si>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</si>
  <si>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</si>
  <si>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</si>
  <si>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</si>
  <si>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</si>
  <si>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</si>
  <si>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ZF174</t>
  </si>
  <si>
    <t>Nádoba na histologický mat. 400 ml 333000041012</t>
  </si>
  <si>
    <t>ZB748</t>
  </si>
  <si>
    <t>Spojka T 7-7-7 UH 86067572</t>
  </si>
  <si>
    <t>ZD822</t>
  </si>
  <si>
    <t>Hadice silikon 6 x 10,0 x 2,00 mm á 10 m KVS 60-060100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</si>
  <si>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</si>
  <si>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</si>
  <si>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</si>
  <si>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</si>
  <si>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</si>
  <si>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</si>
  <si>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</si>
  <si>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</si>
  <si>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</si>
  <si>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</si>
  <si>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</si>
  <si>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</si>
  <si>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</si>
  <si>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</si>
  <si>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</si>
  <si>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</si>
  <si>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</si>
  <si>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</si>
  <si>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</si>
  <si>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</si>
  <si>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</si>
  <si>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</si>
  <si>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</si>
  <si>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</si>
  <si>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ZH282</t>
  </si>
  <si>
    <t>Klip titanový - small PL565T</t>
  </si>
  <si>
    <t>ZD721</t>
  </si>
  <si>
    <t>Set odsávací CH 6-18 05.000.22.641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</si>
  <si>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</si>
  <si>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</si>
  <si>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</si>
  <si>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</si>
  <si>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</si>
  <si>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</si>
  <si>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</si>
  <si>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</si>
  <si>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</si>
  <si>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</si>
  <si>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</si>
  <si>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</si>
  <si>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</si>
  <si>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</si>
  <si>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</si>
  <si>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</si>
  <si>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</si>
  <si>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</si>
  <si>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</si>
  <si>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</si>
  <si>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</si>
  <si>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</si>
  <si>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</si>
  <si>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</si>
  <si>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</si>
  <si>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</si>
  <si>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</si>
  <si>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</si>
  <si>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</si>
  <si>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</si>
  <si>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</si>
  <si>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</si>
  <si>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</si>
  <si>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</si>
  <si>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</si>
  <si>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 m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</si>
  <si>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</si>
  <si>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</si>
  <si>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</si>
  <si>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</si>
  <si>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</si>
  <si>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</si>
  <si>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</si>
  <si>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</si>
  <si>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</si>
  <si>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</si>
  <si>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</si>
  <si>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</si>
  <si>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</si>
  <si>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</si>
  <si>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</si>
  <si>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</si>
  <si>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</si>
  <si>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</si>
  <si>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</si>
  <si>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</si>
  <si>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</si>
  <si>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</si>
  <si>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ZC135</t>
  </si>
  <si>
    <t>Šití safil fialový 2/0 bal. á 36 ks C1048031</t>
  </si>
  <si>
    <t>ZC789</t>
  </si>
  <si>
    <t>Šití safil fialový 0 bal. á 12 ks G1038717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</si>
  <si>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</si>
  <si>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</si>
  <si>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</si>
  <si>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</si>
  <si>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</si>
  <si>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</si>
  <si>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ZM044</t>
  </si>
  <si>
    <t>Šití PDS 4-0 bal. á 36 ks W9115H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</si>
  <si>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</si>
  <si>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</si>
  <si>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</si>
  <si>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</si>
  <si>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</si>
  <si>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</si>
  <si>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</si>
  <si>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</si>
  <si>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</si>
  <si>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</si>
  <si>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</si>
  <si>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</si>
  <si>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ZA959</t>
  </si>
  <si>
    <t>Šití safil fialový 3/0 bal. á 36 ks C1048241</t>
  </si>
  <si>
    <t>ZE535</t>
  </si>
  <si>
    <t>Šití vicryl rapide un 6/0 bal. á 12 ks W9913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</si>
  <si>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</si>
  <si>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</si>
  <si>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</si>
  <si>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</si>
  <si>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</si>
  <si>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</si>
  <si>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</si>
  <si>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</si>
  <si>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</si>
  <si>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</si>
  <si>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</si>
  <si>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</si>
  <si>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</si>
  <si>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</si>
  <si>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</si>
  <si>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</si>
  <si>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</si>
  <si>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</si>
  <si>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</si>
  <si>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</si>
  <si>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</si>
  <si>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</si>
  <si>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</si>
  <si>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</si>
  <si>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</si>
  <si>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</si>
  <si>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</si>
  <si>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</si>
  <si>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</si>
  <si>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</si>
  <si>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</si>
  <si>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</si>
  <si>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</si>
  <si>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</si>
  <si>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</si>
  <si>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</si>
  <si>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</si>
  <si>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</si>
  <si>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</si>
  <si>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</si>
  <si>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</si>
  <si>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</si>
  <si>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</si>
  <si>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</si>
  <si>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</si>
  <si>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</si>
  <si>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</si>
  <si>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</si>
  <si>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</si>
  <si>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</si>
  <si>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</si>
  <si>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</si>
  <si>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</si>
  <si>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</si>
  <si>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</si>
  <si>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</si>
  <si>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</si>
  <si>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</si>
  <si>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</si>
  <si>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</si>
  <si>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ZF107</t>
  </si>
  <si>
    <t>Rukavice operační latexové bez pudru ortpedic vel. 7,0 5788203</t>
  </si>
  <si>
    <t>ZF431</t>
  </si>
  <si>
    <t>Rukavice operační gammex PF sensitive vel. 7,5 353195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</si>
  <si>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</si>
  <si>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</si>
  <si>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</si>
  <si>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</si>
  <si>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</si>
  <si>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</si>
  <si>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</si>
  <si>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</si>
  <si>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</si>
  <si>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</si>
  <si>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</si>
  <si>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</si>
  <si>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</si>
  <si>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</si>
  <si>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</si>
  <si>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</si>
  <si>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ZL426</t>
  </si>
  <si>
    <t>Rukavice operační ansell sensi - touch vel. 7,5 bal. á 40 párů 8050154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</si>
  <si>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</si>
  <si>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</si>
  <si>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</si>
  <si>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</si>
  <si>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ZL949</t>
  </si>
  <si>
    <t>Rukavice nitril promedica bez p. L bílé 6N á 100 ks 9399W4</t>
  </si>
  <si>
    <t>ZA047</t>
  </si>
  <si>
    <t xml:space="preserve">Tampon proš. NT s RTG 45 x 45 cm bal. tkanicí á 50 ks 03100 </t>
  </si>
  <si>
    <t>ZA329</t>
  </si>
  <si>
    <t>Obinadlo fixa crep   6 cm x 4 m 1323100102</t>
  </si>
  <si>
    <t>ZA340</t>
  </si>
  <si>
    <t>Obinadlo hydrofilní 12 cm x   5 m 13008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</si>
  <si>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</si>
  <si>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</si>
  <si>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</si>
  <si>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</si>
  <si>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</si>
  <si>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</si>
  <si>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</si>
  <si>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</si>
  <si>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</si>
  <si>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</si>
  <si>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</si>
  <si>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</si>
  <si>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ZC848</t>
  </si>
  <si>
    <t>Obvaz ortho-pad 10 cm x 3 m karton á 120 ks 1320105004</t>
  </si>
  <si>
    <t>ZJ687</t>
  </si>
  <si>
    <t xml:space="preserve">Krytí gelitaspon tampon   80 x 30 mm bal. á 5 ks GS -210 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</si>
  <si>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</si>
  <si>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</si>
  <si>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</si>
  <si>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</si>
  <si>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</si>
  <si>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</si>
  <si>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ZL814</t>
  </si>
  <si>
    <t xml:space="preserve">Krytí nevstřebatelné textilní hemostatikum s kaolínem QuikClot 10 x 10cm 2090301 </t>
  </si>
  <si>
    <t>ZE988</t>
  </si>
  <si>
    <t xml:space="preserve">Krytí nevstřebatelné textilní hemostatikum s kaolínem QuikClot 30 x 30cm bal. á 5 ks 2090303 </t>
  </si>
  <si>
    <t>ZA757</t>
  </si>
  <si>
    <t>Drén redon CH16 50 cm U2111600</t>
  </si>
  <si>
    <t>ZA790</t>
  </si>
  <si>
    <t>Stříkačka injekční 2-dílná 5 ml L Inject Solo4606051V</t>
  </si>
  <si>
    <t>ZA932</t>
  </si>
  <si>
    <t>Elektroda neutrální ke koagulaci bal. á 50 ks E7509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</si>
  <si>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</si>
  <si>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</si>
  <si>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</si>
  <si>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</si>
  <si>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</si>
  <si>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</si>
  <si>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</si>
  <si>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</si>
  <si>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</si>
  <si>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</si>
  <si>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</si>
  <si>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</si>
  <si>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</si>
  <si>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</si>
  <si>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</si>
  <si>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</si>
  <si>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</si>
  <si>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</si>
  <si>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</si>
  <si>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</si>
  <si>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ZF104</t>
  </si>
  <si>
    <t>Nádoba na kontaminovaný odpad 10 l 15-0006</t>
  </si>
  <si>
    <t>ZE132</t>
  </si>
  <si>
    <t>Kleště úchopové atraum. jednoráz. D5/310 PO893SU</t>
  </si>
  <si>
    <t>ZH514</t>
  </si>
  <si>
    <t>Hadice pro propl. pumpu rester. A4055</t>
  </si>
  <si>
    <t>ZA917</t>
  </si>
  <si>
    <t>Šití silon braided white bal. á 20 ks SB2056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</si>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</sst>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98.6640625" style="96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63</v>
      </c>
      <c r="B1" s="244"/>
    </row>
    <row r="2" spans="1:3" ht="14.4" customHeight="1" thickBot="1" x14ac:dyDescent="0.35">
      <c r="A2" s="174" t="s">
        <v>194</v>
      </c>
      <c r="B2" s="41"/>
    </row>
    <row r="3" spans="1:3" ht="14.4" customHeight="1" thickBot="1" x14ac:dyDescent="0.35">
      <c r="A3" s="240" t="s">
        <v>79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196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64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95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965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3" t="s">
        <v>65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281" t="s">
        <v>61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194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154</v>
      </c>
      <c r="B3" s="282" t="s">
        <v>135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9">
        <v>930</v>
      </c>
      <c r="AH3" s="364"/>
    </row>
    <row r="4" spans="1:34" ht="36.6" outlineLevel="1" thickBot="1" x14ac:dyDescent="0.35">
      <c r="A4" s="194">
        <v>2014</v>
      </c>
      <c r="B4" s="283"/>
      <c r="C4" s="178" t="s">
        <v>136</v>
      </c>
      <c r="D4" s="179" t="s">
        <v>137</v>
      </c>
      <c r="E4" s="179" t="s">
        <v>138</v>
      </c>
      <c r="F4" s="197" t="s">
        <v>166</v>
      </c>
      <c r="G4" s="197" t="s">
        <v>167</v>
      </c>
      <c r="H4" s="197" t="s">
        <v>168</v>
      </c>
      <c r="I4" s="197" t="s">
        <v>169</v>
      </c>
      <c r="J4" s="197" t="s">
        <v>170</v>
      </c>
      <c r="K4" s="197" t="s">
        <v>171</v>
      </c>
      <c r="L4" s="197" t="s">
        <v>172</v>
      </c>
      <c r="M4" s="197" t="s">
        <v>173</v>
      </c>
      <c r="N4" s="197" t="s">
        <v>174</v>
      </c>
      <c r="O4" s="197" t="s">
        <v>175</v>
      </c>
      <c r="P4" s="197" t="s">
        <v>176</v>
      </c>
      <c r="Q4" s="197" t="s">
        <v>177</v>
      </c>
      <c r="R4" s="197" t="s">
        <v>178</v>
      </c>
      <c r="S4" s="197" t="s">
        <v>179</v>
      </c>
      <c r="T4" s="197" t="s">
        <v>180</v>
      </c>
      <c r="U4" s="197" t="s">
        <v>181</v>
      </c>
      <c r="V4" s="197" t="s">
        <v>182</v>
      </c>
      <c r="W4" s="197" t="s">
        <v>191</v>
      </c>
      <c r="X4" s="197" t="s">
        <v>183</v>
      </c>
      <c r="Y4" s="197" t="s">
        <v>192</v>
      </c>
      <c r="Z4" s="197" t="s">
        <v>184</v>
      </c>
      <c r="AA4" s="197" t="s">
        <v>185</v>
      </c>
      <c r="AB4" s="197" t="s">
        <v>186</v>
      </c>
      <c r="AC4" s="197" t="s">
        <v>187</v>
      </c>
      <c r="AD4" s="197" t="s">
        <v>188</v>
      </c>
      <c r="AE4" s="179" t="s">
        <v>189</v>
      </c>
      <c r="AF4" s="179" t="s">
        <v>190</v>
      </c>
      <c r="AG4" s="350" t="s">
        <v>156</v>
      </c>
      <c r="AH4" s="364"/>
    </row>
    <row r="5" spans="1:34" x14ac:dyDescent="0.3">
      <c r="A5" s="180" t="s">
        <v>139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51"/>
      <c r="AH5" s="364"/>
    </row>
    <row r="6" spans="1:34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53.2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0.1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39.4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13.7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2">
        <f xml:space="preserve">
TRUNC(IF($A$4&lt;=12,SUMIFS('ON Data'!AM:AM,'ON Data'!$D:$D,$A$4,'ON Data'!$E:$E,1),SUMIFS('ON Data'!AM:AM,'ON Data'!$E:$E,1)/'ON Data'!$D$3),1)</f>
        <v>0</v>
      </c>
      <c r="AH6" s="364"/>
    </row>
    <row r="7" spans="1:34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2"/>
      <c r="AH7" s="364"/>
    </row>
    <row r="8" spans="1:34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2"/>
      <c r="AH8" s="364"/>
    </row>
    <row r="9" spans="1:34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3"/>
      <c r="AH9" s="364"/>
    </row>
    <row r="10" spans="1:34" x14ac:dyDescent="0.3">
      <c r="A10" s="183" t="s">
        <v>140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4"/>
      <c r="AH10" s="364"/>
    </row>
    <row r="11" spans="1:34" x14ac:dyDescent="0.3">
      <c r="A11" s="184" t="s">
        <v>141</v>
      </c>
      <c r="B11" s="201">
        <f xml:space="preserve">
IF($A$4&lt;=12,SUMIFS('ON Data'!F:F,'ON Data'!$D:$D,$A$4,'ON Data'!$E:$E,2),SUMIFS('ON Data'!F:F,'ON Data'!$E:$E,2))</f>
        <v>30475.449999999997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68.800000000000011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22489.15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7917.5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5">
        <f xml:space="preserve">
IF($A$4&lt;=12,SUMIFS('ON Data'!AM:AM,'ON Data'!$D:$D,$A$4,'ON Data'!$E:$E,2),SUMIFS('ON Data'!AM:AM,'ON Data'!$E:$E,2))</f>
        <v>0</v>
      </c>
      <c r="AH11" s="364"/>
    </row>
    <row r="12" spans="1:34" x14ac:dyDescent="0.3">
      <c r="A12" s="184" t="s">
        <v>142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5">
        <f xml:space="preserve">
IF($A$4&lt;=12,SUMIFS('ON Data'!AM:AM,'ON Data'!$D:$D,$A$4,'ON Data'!$E:$E,3),SUMIFS('ON Data'!AM:AM,'ON Data'!$E:$E,3))</f>
        <v>0</v>
      </c>
      <c r="AH12" s="364"/>
    </row>
    <row r="13" spans="1:34" x14ac:dyDescent="0.3">
      <c r="A13" s="184" t="s">
        <v>149</v>
      </c>
      <c r="B13" s="201">
        <f xml:space="preserve">
IF($A$4&lt;=12,SUMIFS('ON Data'!F:F,'ON Data'!$D:$D,$A$4,'ON Data'!$E:$E,4),SUMIFS('ON Data'!F:F,'ON Data'!$E:$E,4))</f>
        <v>1136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569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567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5">
        <f xml:space="preserve">
IF($A$4&lt;=12,SUMIFS('ON Data'!AM:AM,'ON Data'!$D:$D,$A$4,'ON Data'!$E:$E,4),SUMIFS('ON Data'!AM:AM,'ON Data'!$E:$E,4))</f>
        <v>0</v>
      </c>
      <c r="AH13" s="364"/>
    </row>
    <row r="14" spans="1:34" ht="15" thickBot="1" x14ac:dyDescent="0.35">
      <c r="A14" s="185" t="s">
        <v>143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6">
        <f xml:space="preserve">
IF($A$4&lt;=12,SUMIFS('ON Data'!AM:AM,'ON Data'!$D:$D,$A$4,'ON Data'!$E:$E,5),SUMIFS('ON Data'!AM:AM,'ON Data'!$E:$E,5))</f>
        <v>0</v>
      </c>
      <c r="AH14" s="364"/>
    </row>
    <row r="15" spans="1:34" x14ac:dyDescent="0.3">
      <c r="A15" s="126" t="s">
        <v>153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7"/>
      <c r="AH15" s="364"/>
    </row>
    <row r="16" spans="1:34" x14ac:dyDescent="0.3">
      <c r="A16" s="186" t="s">
        <v>144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5">
        <f xml:space="preserve">
IF($A$4&lt;=12,SUMIFS('ON Data'!AM:AM,'ON Data'!$D:$D,$A$4,'ON Data'!$E:$E,7),SUMIFS('ON Data'!AM:AM,'ON Data'!$E:$E,7))</f>
        <v>0</v>
      </c>
      <c r="AH16" s="364"/>
    </row>
    <row r="17" spans="1:34" x14ac:dyDescent="0.3">
      <c r="A17" s="186" t="s">
        <v>145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5">
        <f xml:space="preserve">
IF($A$4&lt;=12,SUMIFS('ON Data'!AM:AM,'ON Data'!$D:$D,$A$4,'ON Data'!$E:$E,8),SUMIFS('ON Data'!AM:AM,'ON Data'!$E:$E,8))</f>
        <v>0</v>
      </c>
      <c r="AH17" s="364"/>
    </row>
    <row r="18" spans="1:34" x14ac:dyDescent="0.3">
      <c r="A18" s="186" t="s">
        <v>146</v>
      </c>
      <c r="B18" s="201">
        <f xml:space="preserve">
B19-B16-B17</f>
        <v>53160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41360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11800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5">
        <f t="shared" si="1"/>
        <v>0</v>
      </c>
      <c r="AH18" s="364"/>
    </row>
    <row r="19" spans="1:34" ht="15" thickBot="1" x14ac:dyDescent="0.35">
      <c r="A19" s="187" t="s">
        <v>147</v>
      </c>
      <c r="B19" s="210">
        <f xml:space="preserve">
IF($A$4&lt;=12,SUMIFS('ON Data'!F:F,'ON Data'!$D:$D,$A$4,'ON Data'!$E:$E,9),SUMIFS('ON Data'!F:F,'ON Data'!$E:$E,9))</f>
        <v>53160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41360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11800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8">
        <f xml:space="preserve">
IF($A$4&lt;=12,SUMIFS('ON Data'!AM:AM,'ON Data'!$D:$D,$A$4,'ON Data'!$E:$E,9),SUMIFS('ON Data'!AM:AM,'ON Data'!$E:$E,9))</f>
        <v>0</v>
      </c>
      <c r="AH19" s="364"/>
    </row>
    <row r="20" spans="1:34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5212609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37352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4151842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1023415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59">
        <f xml:space="preserve">
IF($A$4&lt;=12,SUMIFS('ON Data'!AM:AM,'ON Data'!$D:$D,$A$4,'ON Data'!$E:$E,6),SUMIFS('ON Data'!AM:AM,'ON Data'!$E:$E,6))</f>
        <v>0</v>
      </c>
      <c r="AH20" s="364"/>
    </row>
    <row r="21" spans="1:34" ht="15" hidden="1" outlineLevel="1" thickBot="1" x14ac:dyDescent="0.35">
      <c r="A21" s="181" t="s">
        <v>62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5"/>
      <c r="AH21" s="364"/>
    </row>
    <row r="22" spans="1:34" ht="15" hidden="1" outlineLevel="1" thickBot="1" x14ac:dyDescent="0.35">
      <c r="A22" s="181" t="s">
        <v>57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5"/>
      <c r="AH22" s="364"/>
    </row>
    <row r="23" spans="1:34" ht="15" hidden="1" outlineLevel="1" thickBot="1" x14ac:dyDescent="0.35">
      <c r="A23" s="189" t="s">
        <v>52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6"/>
      <c r="AH23" s="364"/>
    </row>
    <row r="24" spans="1:34" x14ac:dyDescent="0.3">
      <c r="A24" s="183" t="s">
        <v>148</v>
      </c>
      <c r="B24" s="230" t="s">
        <v>2</v>
      </c>
      <c r="C24" s="365" t="s">
        <v>159</v>
      </c>
      <c r="D24" s="340"/>
      <c r="E24" s="341"/>
      <c r="F24" s="341" t="s">
        <v>160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60" t="s">
        <v>161</v>
      </c>
      <c r="AH24" s="364"/>
    </row>
    <row r="25" spans="1:34" x14ac:dyDescent="0.3">
      <c r="A25" s="184" t="s">
        <v>55</v>
      </c>
      <c r="B25" s="201">
        <f xml:space="preserve">
SUM(C25:AG25)</f>
        <v>14449</v>
      </c>
      <c r="C25" s="366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14449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61">
        <f xml:space="preserve">
IF($A$4&lt;=12,SUMIFS('ON Data'!AM:AM,'ON Data'!$D:$D,$A$4,'ON Data'!$E:$E,10),SUMIFS('ON Data'!AM:AM,'ON Data'!$E:$E,10))</f>
        <v>0</v>
      </c>
      <c r="AH25" s="364"/>
    </row>
    <row r="26" spans="1:34" x14ac:dyDescent="0.3">
      <c r="A26" s="190" t="s">
        <v>158</v>
      </c>
      <c r="B26" s="210">
        <f xml:space="preserve">
SUM(C26:AG26)</f>
        <v>20118</v>
      </c>
      <c r="C26" s="366">
        <f xml:space="preserve">
IF($A$4&lt;=12,SUMIFS('ON Data'!H:H,'ON Data'!$D:$D,$A$4,'ON Data'!$E:$E,11),SUMIFS('ON Data'!H:H,'ON Data'!$E:$E,11))</f>
        <v>118</v>
      </c>
      <c r="D26" s="342"/>
      <c r="E26" s="343"/>
      <c r="F26" s="344">
        <f xml:space="preserve">
IF($A$4&lt;=12,SUMIFS('ON Data'!K:K,'ON Data'!$D:$D,$A$4,'ON Data'!$E:$E,11),SUMIFS('ON Data'!K:K,'ON Data'!$E:$E,11))</f>
        <v>20000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61">
        <f xml:space="preserve">
IF($A$4&lt;=12,SUMIFS('ON Data'!AM:AM,'ON Data'!$D:$D,$A$4,'ON Data'!$E:$E,11),SUMIFS('ON Data'!AM:AM,'ON Data'!$E:$E,11))</f>
        <v>0</v>
      </c>
      <c r="AH26" s="364"/>
    </row>
    <row r="27" spans="1:34" x14ac:dyDescent="0.3">
      <c r="A27" s="190" t="s">
        <v>57</v>
      </c>
      <c r="B27" s="231">
        <f xml:space="preserve">
IF(B26=0,0,B25/B26)</f>
        <v>0.71821254597872553</v>
      </c>
      <c r="C27" s="367">
        <f xml:space="preserve">
IF(C26=0,0,C25/C26)</f>
        <v>0</v>
      </c>
      <c r="D27" s="345"/>
      <c r="E27" s="346"/>
      <c r="F27" s="346">
        <f xml:space="preserve">
IF(F26=0,0,F25/F26)</f>
        <v>0.72245000000000004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62">
        <f xml:space="preserve">
IF(AG26=0,0,AG25/AG26)</f>
        <v>0</v>
      </c>
      <c r="AH27" s="364"/>
    </row>
    <row r="28" spans="1:34" ht="15" thickBot="1" x14ac:dyDescent="0.35">
      <c r="A28" s="190" t="s">
        <v>157</v>
      </c>
      <c r="B28" s="210">
        <f xml:space="preserve">
SUM(C28:AG28)</f>
        <v>5669</v>
      </c>
      <c r="C28" s="368">
        <f xml:space="preserve">
C26-C25</f>
        <v>118</v>
      </c>
      <c r="D28" s="347"/>
      <c r="E28" s="348"/>
      <c r="F28" s="348">
        <f xml:space="preserve">
F26-F25</f>
        <v>5551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63">
        <f xml:space="preserve">
AG26-AG25</f>
        <v>0</v>
      </c>
      <c r="AH28" s="364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152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162</v>
      </c>
    </row>
    <row r="34" spans="1:1" x14ac:dyDescent="0.3">
      <c r="A34" s="229" t="s">
        <v>163</v>
      </c>
    </row>
    <row r="35" spans="1:1" x14ac:dyDescent="0.3">
      <c r="A35" s="229" t="s">
        <v>164</v>
      </c>
    </row>
    <row r="36" spans="1:1" x14ac:dyDescent="0.3">
      <c r="A36" s="229" t="s">
        <v>165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966</v>
      </c>
    </row>
    <row r="2" spans="1:40" x14ac:dyDescent="0.3">
      <c r="A2" s="174" t="s">
        <v>194</v>
      </c>
    </row>
    <row r="3" spans="1:40" x14ac:dyDescent="0.3">
      <c r="A3" s="170" t="s">
        <v>122</v>
      </c>
      <c r="B3" s="195">
        <v>2014</v>
      </c>
      <c r="D3" s="171">
        <f>MAX(D5:D1048576)</f>
        <v>4</v>
      </c>
      <c r="F3" s="171">
        <f>SUMIF($E5:$E1048576,"&lt;10",F5:F1048576)</f>
        <v>5297593.45</v>
      </c>
      <c r="G3" s="171">
        <f t="shared" ref="G3:AN3" si="0">SUMIF($E5:$E1048576,"&lt;10",G5:G1048576)</f>
        <v>0</v>
      </c>
      <c r="H3" s="171">
        <f t="shared" si="0"/>
        <v>37421.199999999997</v>
      </c>
      <c r="I3" s="171">
        <f t="shared" si="0"/>
        <v>0</v>
      </c>
      <c r="J3" s="171">
        <f t="shared" si="0"/>
        <v>0</v>
      </c>
      <c r="K3" s="171">
        <f t="shared" si="0"/>
        <v>4216417.75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1043754.5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123</v>
      </c>
      <c r="B4" s="195">
        <v>1</v>
      </c>
      <c r="C4" s="172" t="s">
        <v>4</v>
      </c>
      <c r="D4" s="173" t="s">
        <v>51</v>
      </c>
      <c r="E4" s="173" t="s">
        <v>117</v>
      </c>
      <c r="F4" s="173" t="s">
        <v>2</v>
      </c>
      <c r="G4" s="173" t="s">
        <v>118</v>
      </c>
      <c r="H4" s="173" t="s">
        <v>119</v>
      </c>
      <c r="I4" s="173" t="s">
        <v>120</v>
      </c>
      <c r="J4" s="173" t="s">
        <v>121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124</v>
      </c>
      <c r="B5" s="195">
        <v>2</v>
      </c>
      <c r="C5" s="170">
        <v>47</v>
      </c>
      <c r="D5" s="170">
        <v>1</v>
      </c>
      <c r="E5" s="170">
        <v>1</v>
      </c>
      <c r="F5" s="170">
        <v>53.9</v>
      </c>
      <c r="G5" s="170">
        <v>0</v>
      </c>
      <c r="H5" s="170">
        <v>0.1</v>
      </c>
      <c r="I5" s="170">
        <v>0</v>
      </c>
      <c r="J5" s="170">
        <v>0</v>
      </c>
      <c r="K5" s="170">
        <v>39.799999999999997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14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125</v>
      </c>
      <c r="B6" s="195">
        <v>3</v>
      </c>
      <c r="C6" s="170">
        <v>47</v>
      </c>
      <c r="D6" s="170">
        <v>1</v>
      </c>
      <c r="E6" s="170">
        <v>2</v>
      </c>
      <c r="F6" s="170">
        <v>8056.95</v>
      </c>
      <c r="G6" s="170">
        <v>0</v>
      </c>
      <c r="H6" s="170">
        <v>18.399999999999999</v>
      </c>
      <c r="I6" s="170">
        <v>0</v>
      </c>
      <c r="J6" s="170">
        <v>0</v>
      </c>
      <c r="K6" s="170">
        <v>5852.55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2186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126</v>
      </c>
      <c r="B7" s="195">
        <v>4</v>
      </c>
      <c r="C7" s="170">
        <v>47</v>
      </c>
      <c r="D7" s="170">
        <v>1</v>
      </c>
      <c r="E7" s="170">
        <v>6</v>
      </c>
      <c r="F7" s="170">
        <v>1277664</v>
      </c>
      <c r="G7" s="170">
        <v>0</v>
      </c>
      <c r="H7" s="170">
        <v>9338</v>
      </c>
      <c r="I7" s="170">
        <v>0</v>
      </c>
      <c r="J7" s="170">
        <v>0</v>
      </c>
      <c r="K7" s="170">
        <v>1028829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239497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127</v>
      </c>
      <c r="B8" s="195">
        <v>5</v>
      </c>
      <c r="C8" s="170">
        <v>47</v>
      </c>
      <c r="D8" s="170">
        <v>1</v>
      </c>
      <c r="E8" s="170">
        <v>9</v>
      </c>
      <c r="F8" s="170">
        <v>5900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5900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128</v>
      </c>
      <c r="B9" s="195">
        <v>6</v>
      </c>
      <c r="C9" s="170">
        <v>47</v>
      </c>
      <c r="D9" s="170">
        <v>1</v>
      </c>
      <c r="E9" s="170">
        <v>10</v>
      </c>
      <c r="F9" s="170">
        <v>500</v>
      </c>
      <c r="G9" s="170">
        <v>0</v>
      </c>
      <c r="H9" s="170">
        <v>0</v>
      </c>
      <c r="I9" s="170">
        <v>0</v>
      </c>
      <c r="J9" s="170">
        <v>0</v>
      </c>
      <c r="K9" s="170">
        <v>500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129</v>
      </c>
      <c r="B10" s="195">
        <v>7</v>
      </c>
      <c r="C10" s="170">
        <v>47</v>
      </c>
      <c r="D10" s="170">
        <v>1</v>
      </c>
      <c r="E10" s="170">
        <v>11</v>
      </c>
      <c r="F10" s="170">
        <v>5029.5</v>
      </c>
      <c r="G10" s="170">
        <v>0</v>
      </c>
      <c r="H10" s="170">
        <v>29.5</v>
      </c>
      <c r="I10" s="170">
        <v>0</v>
      </c>
      <c r="J10" s="170">
        <v>0</v>
      </c>
      <c r="K10" s="170">
        <v>5000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130</v>
      </c>
      <c r="B11" s="195">
        <v>8</v>
      </c>
      <c r="C11" s="170">
        <v>47</v>
      </c>
      <c r="D11" s="170">
        <v>2</v>
      </c>
      <c r="E11" s="170">
        <v>1</v>
      </c>
      <c r="F11" s="170">
        <v>52.9</v>
      </c>
      <c r="G11" s="170">
        <v>0</v>
      </c>
      <c r="H11" s="170">
        <v>0.1</v>
      </c>
      <c r="I11" s="170">
        <v>0</v>
      </c>
      <c r="J11" s="170">
        <v>0</v>
      </c>
      <c r="K11" s="170">
        <v>38.799999999999997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14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131</v>
      </c>
      <c r="B12" s="195">
        <v>9</v>
      </c>
      <c r="C12" s="170">
        <v>47</v>
      </c>
      <c r="D12" s="170">
        <v>2</v>
      </c>
      <c r="E12" s="170">
        <v>2</v>
      </c>
      <c r="F12" s="170">
        <v>7237.1</v>
      </c>
      <c r="G12" s="170">
        <v>0</v>
      </c>
      <c r="H12" s="170">
        <v>16</v>
      </c>
      <c r="I12" s="170">
        <v>0</v>
      </c>
      <c r="J12" s="170">
        <v>0</v>
      </c>
      <c r="K12" s="170">
        <v>5266.1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1955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132</v>
      </c>
      <c r="B13" s="195">
        <v>10</v>
      </c>
      <c r="C13" s="170">
        <v>47</v>
      </c>
      <c r="D13" s="170">
        <v>2</v>
      </c>
      <c r="E13" s="170">
        <v>4</v>
      </c>
      <c r="F13" s="170">
        <v>170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170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133</v>
      </c>
      <c r="B14" s="195">
        <v>11</v>
      </c>
      <c r="C14" s="170">
        <v>47</v>
      </c>
      <c r="D14" s="170">
        <v>2</v>
      </c>
      <c r="E14" s="170">
        <v>6</v>
      </c>
      <c r="F14" s="170">
        <v>1271771</v>
      </c>
      <c r="G14" s="170">
        <v>0</v>
      </c>
      <c r="H14" s="170">
        <v>9338</v>
      </c>
      <c r="I14" s="170">
        <v>0</v>
      </c>
      <c r="J14" s="170">
        <v>0</v>
      </c>
      <c r="K14" s="170">
        <v>991267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271166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134</v>
      </c>
      <c r="B15" s="195">
        <v>12</v>
      </c>
      <c r="C15" s="170">
        <v>47</v>
      </c>
      <c r="D15" s="170">
        <v>2</v>
      </c>
      <c r="E15" s="170">
        <v>9</v>
      </c>
      <c r="F15" s="170">
        <v>7408</v>
      </c>
      <c r="G15" s="170">
        <v>0</v>
      </c>
      <c r="H15" s="170">
        <v>0</v>
      </c>
      <c r="I15" s="170">
        <v>0</v>
      </c>
      <c r="J15" s="170">
        <v>0</v>
      </c>
      <c r="K15" s="170">
        <v>7408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122</v>
      </c>
      <c r="B16" s="195">
        <v>2014</v>
      </c>
      <c r="C16" s="170">
        <v>47</v>
      </c>
      <c r="D16" s="170">
        <v>2</v>
      </c>
      <c r="E16" s="170">
        <v>10</v>
      </c>
      <c r="F16" s="170">
        <v>7949</v>
      </c>
      <c r="G16" s="170">
        <v>0</v>
      </c>
      <c r="H16" s="170">
        <v>0</v>
      </c>
      <c r="I16" s="170">
        <v>0</v>
      </c>
      <c r="J16" s="170">
        <v>0</v>
      </c>
      <c r="K16" s="170">
        <v>7949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47</v>
      </c>
      <c r="D17" s="170">
        <v>2</v>
      </c>
      <c r="E17" s="170">
        <v>11</v>
      </c>
      <c r="F17" s="170">
        <v>5029.5</v>
      </c>
      <c r="G17" s="170">
        <v>0</v>
      </c>
      <c r="H17" s="170">
        <v>29.5</v>
      </c>
      <c r="I17" s="170">
        <v>0</v>
      </c>
      <c r="J17" s="170">
        <v>0</v>
      </c>
      <c r="K17" s="170">
        <v>5000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47</v>
      </c>
      <c r="D18" s="170">
        <v>3</v>
      </c>
      <c r="E18" s="170">
        <v>1</v>
      </c>
      <c r="F18" s="170">
        <v>53.1</v>
      </c>
      <c r="G18" s="170">
        <v>0</v>
      </c>
      <c r="H18" s="170">
        <v>0.1</v>
      </c>
      <c r="I18" s="170">
        <v>0</v>
      </c>
      <c r="J18" s="170">
        <v>0</v>
      </c>
      <c r="K18" s="170">
        <v>39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14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47</v>
      </c>
      <c r="D19" s="170">
        <v>3</v>
      </c>
      <c r="E19" s="170">
        <v>2</v>
      </c>
      <c r="F19" s="170">
        <v>7668.05</v>
      </c>
      <c r="G19" s="170">
        <v>0</v>
      </c>
      <c r="H19" s="170">
        <v>16.8</v>
      </c>
      <c r="I19" s="170">
        <v>0</v>
      </c>
      <c r="J19" s="170">
        <v>0</v>
      </c>
      <c r="K19" s="170">
        <v>5633.75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2017.5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47</v>
      </c>
      <c r="D20" s="170">
        <v>3</v>
      </c>
      <c r="E20" s="170">
        <v>4</v>
      </c>
      <c r="F20" s="170">
        <v>207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207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47</v>
      </c>
      <c r="D21" s="170">
        <v>3</v>
      </c>
      <c r="E21" s="170">
        <v>6</v>
      </c>
      <c r="F21" s="170">
        <v>1281950</v>
      </c>
      <c r="G21" s="170">
        <v>0</v>
      </c>
      <c r="H21" s="170">
        <v>9338</v>
      </c>
      <c r="I21" s="170">
        <v>0</v>
      </c>
      <c r="J21" s="170">
        <v>0</v>
      </c>
      <c r="K21" s="170">
        <v>1004442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268170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</row>
    <row r="22" spans="3:40" x14ac:dyDescent="0.3">
      <c r="C22" s="170">
        <v>47</v>
      </c>
      <c r="D22" s="170">
        <v>3</v>
      </c>
      <c r="E22" s="170">
        <v>9</v>
      </c>
      <c r="F22" s="170">
        <v>13308</v>
      </c>
      <c r="G22" s="170">
        <v>0</v>
      </c>
      <c r="H22" s="170">
        <v>0</v>
      </c>
      <c r="I22" s="170">
        <v>0</v>
      </c>
      <c r="J22" s="170">
        <v>0</v>
      </c>
      <c r="K22" s="170">
        <v>7408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5900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</row>
    <row r="23" spans="3:40" x14ac:dyDescent="0.3">
      <c r="C23" s="170">
        <v>47</v>
      </c>
      <c r="D23" s="170">
        <v>3</v>
      </c>
      <c r="E23" s="170">
        <v>11</v>
      </c>
      <c r="F23" s="170">
        <v>5029.5</v>
      </c>
      <c r="G23" s="170">
        <v>0</v>
      </c>
      <c r="H23" s="170">
        <v>29.5</v>
      </c>
      <c r="I23" s="170">
        <v>0</v>
      </c>
      <c r="J23" s="170">
        <v>0</v>
      </c>
      <c r="K23" s="170">
        <v>5000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</row>
    <row r="24" spans="3:40" x14ac:dyDescent="0.3">
      <c r="C24" s="170">
        <v>47</v>
      </c>
      <c r="D24" s="170">
        <v>4</v>
      </c>
      <c r="E24" s="170">
        <v>1</v>
      </c>
      <c r="F24" s="170">
        <v>53.1</v>
      </c>
      <c r="G24" s="170">
        <v>0</v>
      </c>
      <c r="H24" s="170">
        <v>0.1</v>
      </c>
      <c r="I24" s="170">
        <v>0</v>
      </c>
      <c r="J24" s="170">
        <v>0</v>
      </c>
      <c r="K24" s="170">
        <v>40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13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  <row r="25" spans="3:40" x14ac:dyDescent="0.3">
      <c r="C25" s="170">
        <v>47</v>
      </c>
      <c r="D25" s="170">
        <v>4</v>
      </c>
      <c r="E25" s="170">
        <v>2</v>
      </c>
      <c r="F25" s="170">
        <v>7513.35</v>
      </c>
      <c r="G25" s="170">
        <v>0</v>
      </c>
      <c r="H25" s="170">
        <v>17.600000000000001</v>
      </c>
      <c r="I25" s="170">
        <v>0</v>
      </c>
      <c r="J25" s="170">
        <v>0</v>
      </c>
      <c r="K25" s="170">
        <v>5736.75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1759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</row>
    <row r="26" spans="3:40" x14ac:dyDescent="0.3">
      <c r="C26" s="170">
        <v>47</v>
      </c>
      <c r="D26" s="170">
        <v>4</v>
      </c>
      <c r="E26" s="170">
        <v>4</v>
      </c>
      <c r="F26" s="170">
        <v>759</v>
      </c>
      <c r="G26" s="170">
        <v>0</v>
      </c>
      <c r="H26" s="170">
        <v>0</v>
      </c>
      <c r="I26" s="170">
        <v>0</v>
      </c>
      <c r="J26" s="170">
        <v>0</v>
      </c>
      <c r="K26" s="170">
        <v>569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190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</row>
    <row r="27" spans="3:40" x14ac:dyDescent="0.3">
      <c r="C27" s="170">
        <v>47</v>
      </c>
      <c r="D27" s="170">
        <v>4</v>
      </c>
      <c r="E27" s="170">
        <v>6</v>
      </c>
      <c r="F27" s="170">
        <v>1381224</v>
      </c>
      <c r="G27" s="170">
        <v>0</v>
      </c>
      <c r="H27" s="170">
        <v>9338</v>
      </c>
      <c r="I27" s="170">
        <v>0</v>
      </c>
      <c r="J27" s="170">
        <v>0</v>
      </c>
      <c r="K27" s="170">
        <v>1127304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244582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</row>
    <row r="28" spans="3:40" x14ac:dyDescent="0.3">
      <c r="C28" s="170">
        <v>47</v>
      </c>
      <c r="D28" s="170">
        <v>4</v>
      </c>
      <c r="E28" s="170">
        <v>9</v>
      </c>
      <c r="F28" s="170">
        <v>26544</v>
      </c>
      <c r="G28" s="170">
        <v>0</v>
      </c>
      <c r="H28" s="170">
        <v>0</v>
      </c>
      <c r="I28" s="170">
        <v>0</v>
      </c>
      <c r="J28" s="170">
        <v>0</v>
      </c>
      <c r="K28" s="170">
        <v>26544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</row>
    <row r="29" spans="3:40" x14ac:dyDescent="0.3">
      <c r="C29" s="170">
        <v>47</v>
      </c>
      <c r="D29" s="170">
        <v>4</v>
      </c>
      <c r="E29" s="170">
        <v>10</v>
      </c>
      <c r="F29" s="170">
        <v>6000</v>
      </c>
      <c r="G29" s="170">
        <v>0</v>
      </c>
      <c r="H29" s="170">
        <v>0</v>
      </c>
      <c r="I29" s="170">
        <v>0</v>
      </c>
      <c r="J29" s="170">
        <v>0</v>
      </c>
      <c r="K29" s="170">
        <v>6000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</row>
    <row r="30" spans="3:40" x14ac:dyDescent="0.3">
      <c r="C30" s="170">
        <v>47</v>
      </c>
      <c r="D30" s="170">
        <v>4</v>
      </c>
      <c r="E30" s="170">
        <v>11</v>
      </c>
      <c r="F30" s="170">
        <v>5029.5</v>
      </c>
      <c r="G30" s="170">
        <v>0</v>
      </c>
      <c r="H30" s="170">
        <v>29.5</v>
      </c>
      <c r="I30" s="170">
        <v>0</v>
      </c>
      <c r="J30" s="170">
        <v>0</v>
      </c>
      <c r="K30" s="170">
        <v>5000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73</v>
      </c>
      <c r="B1" s="244"/>
      <c r="C1" s="245"/>
      <c r="D1" s="245"/>
      <c r="E1" s="245"/>
    </row>
    <row r="2" spans="1:5" ht="14.4" customHeight="1" thickBot="1" x14ac:dyDescent="0.35">
      <c r="A2" s="174" t="s">
        <v>194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21912</v>
      </c>
      <c r="D4" s="124">
        <f ca="1">IF(ISERROR(VLOOKUP("Náklady celkem",INDIRECT("HI!$A:$G"),5,0)),0,VLOOKUP("Náklady celkem",INDIRECT("HI!$A:$G"),5,0))</f>
        <v>26695.23412000003</v>
      </c>
      <c r="E4" s="125">
        <f ca="1">IF(C4=0,0,D4/C4)</f>
        <v>1.2182929043446526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298</v>
      </c>
      <c r="D7" s="132">
        <f>IF(ISERROR(HI!E5),"",HI!E5)</f>
        <v>296.73759000000001</v>
      </c>
      <c r="E7" s="129">
        <f t="shared" ref="E7:E11" si="0">IF(C7=0,0,D7/C7)</f>
        <v>0.99576372483221476</v>
      </c>
    </row>
    <row r="8" spans="1:5" ht="14.4" customHeight="1" x14ac:dyDescent="0.3">
      <c r="A8" s="134" t="s">
        <v>83</v>
      </c>
      <c r="B8" s="131"/>
      <c r="C8" s="132"/>
      <c r="D8" s="132"/>
      <c r="E8" s="129"/>
    </row>
    <row r="9" spans="1:5" ht="14.4" customHeight="1" x14ac:dyDescent="0.3">
      <c r="A9" s="134" t="s">
        <v>84</v>
      </c>
      <c r="B9" s="131"/>
      <c r="C9" s="132"/>
      <c r="D9" s="132"/>
      <c r="E9" s="129"/>
    </row>
    <row r="10" spans="1:5" ht="14.4" customHeight="1" x14ac:dyDescent="0.3">
      <c r="A10" s="135" t="s">
        <v>88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3002.6666666666665</v>
      </c>
      <c r="D11" s="132">
        <f>IF(ISERROR(HI!E6),"",HI!E6)</f>
        <v>4190.2760000000108</v>
      </c>
      <c r="E11" s="129">
        <f t="shared" si="0"/>
        <v>1.3955182060390801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7027</v>
      </c>
      <c r="D12" s="128">
        <f ca="1">IF(ISERROR(VLOOKUP("Osobní náklady (Kč) *",INDIRECT("HI!$A:$G"),5,0)),0,VLOOKUP("Osobní náklady (Kč) *",INDIRECT("HI!$A:$G"),5,0))</f>
        <v>7030.1633400000101</v>
      </c>
      <c r="E12" s="129">
        <f ca="1">IF(C12=0,0,D12/C12)</f>
        <v>1.0004501693468066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85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86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76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194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55</v>
      </c>
      <c r="C4" s="249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257.10856000000001</v>
      </c>
      <c r="C5" s="29">
        <v>293.06192999999899</v>
      </c>
      <c r="D5" s="8"/>
      <c r="E5" s="83">
        <v>296.73759000000001</v>
      </c>
      <c r="F5" s="28">
        <v>298</v>
      </c>
      <c r="G5" s="82">
        <f>E5-F5</f>
        <v>-1.2624099999999885</v>
      </c>
      <c r="H5" s="88">
        <f>IF(F5&lt;0.00000001,"",E5/F5)</f>
        <v>0.99576372483221476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-246.13235000000032</v>
      </c>
      <c r="C6" s="31">
        <v>2422.156559999999</v>
      </c>
      <c r="D6" s="8"/>
      <c r="E6" s="84">
        <v>4190.2760000000108</v>
      </c>
      <c r="F6" s="30">
        <v>3002.6666666666665</v>
      </c>
      <c r="G6" s="85">
        <f>E6-F6</f>
        <v>1187.6093333333442</v>
      </c>
      <c r="H6" s="89">
        <f>IF(F6&lt;0.00000001,"",E6/F6)</f>
        <v>1.3955182060390801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7465.7387999999992</v>
      </c>
      <c r="C7" s="31">
        <v>7104.7442199999996</v>
      </c>
      <c r="D7" s="8"/>
      <c r="E7" s="84">
        <v>7030.1633400000101</v>
      </c>
      <c r="F7" s="30">
        <v>7027</v>
      </c>
      <c r="G7" s="85">
        <f>E7-F7</f>
        <v>3.1633400000100664</v>
      </c>
      <c r="H7" s="89">
        <f>IF(F7&lt;0.00000001,"",E7/F7)</f>
        <v>1.0004501693468066</v>
      </c>
    </row>
    <row r="8" spans="1:8" ht="14.4" customHeight="1" thickBot="1" x14ac:dyDescent="0.35">
      <c r="A8" s="1" t="s">
        <v>58</v>
      </c>
      <c r="B8" s="11">
        <v>12008.874800000001</v>
      </c>
      <c r="C8" s="33">
        <v>11371.673269999985</v>
      </c>
      <c r="D8" s="8"/>
      <c r="E8" s="86">
        <v>15178.057190000012</v>
      </c>
      <c r="F8" s="32">
        <v>11584.333333333334</v>
      </c>
      <c r="G8" s="87">
        <f>E8-F8</f>
        <v>3593.7238566666783</v>
      </c>
      <c r="H8" s="90">
        <f>IF(F8&lt;0.00000001,"",E8/F8)</f>
        <v>1.3102227597617482</v>
      </c>
    </row>
    <row r="9" spans="1:8" ht="14.4" customHeight="1" thickBot="1" x14ac:dyDescent="0.35">
      <c r="A9" s="2" t="s">
        <v>59</v>
      </c>
      <c r="B9" s="3">
        <v>19485.589810000001</v>
      </c>
      <c r="C9" s="35">
        <v>21191.635979999985</v>
      </c>
      <c r="D9" s="8"/>
      <c r="E9" s="3">
        <v>26695.23412000003</v>
      </c>
      <c r="F9" s="34">
        <v>21912</v>
      </c>
      <c r="G9" s="34">
        <f>E9-F9</f>
        <v>4783.2341200000301</v>
      </c>
      <c r="H9" s="91">
        <f>IF(F9&lt;0.00000001,"",E9/F9)</f>
        <v>1.2182929043446526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151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150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91</v>
      </c>
    </row>
    <row r="21" spans="1:8" ht="14.4" customHeight="1" x14ac:dyDescent="0.3">
      <c r="A21" s="80" t="s">
        <v>92</v>
      </c>
    </row>
    <row r="22" spans="1:8" ht="14.4" customHeight="1" x14ac:dyDescent="0.3">
      <c r="A22" s="81" t="s">
        <v>93</v>
      </c>
    </row>
    <row r="23" spans="1:8" ht="14.4" customHeight="1" x14ac:dyDescent="0.3">
      <c r="A23" s="81" t="s">
        <v>94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196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194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13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95" t="s">
        <v>101</v>
      </c>
      <c r="J4" s="95" t="s">
        <v>102</v>
      </c>
      <c r="K4" s="95" t="s">
        <v>103</v>
      </c>
      <c r="L4" s="95" t="s">
        <v>104</v>
      </c>
      <c r="M4" s="95" t="s">
        <v>105</v>
      </c>
      <c r="N4" s="95" t="s">
        <v>106</v>
      </c>
      <c r="O4" s="95" t="s">
        <v>107</v>
      </c>
      <c r="P4" s="256" t="s">
        <v>2</v>
      </c>
      <c r="Q4" s="257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1.9762625833649862E-323</v>
      </c>
      <c r="Q6" s="67" t="s">
        <v>195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296.73759000000001</v>
      </c>
      <c r="Q7" s="68">
        <v>0.99598000131499997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1.9762625833649862E-323</v>
      </c>
      <c r="Q8" s="68" t="s">
        <v>195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4190.2760000000098</v>
      </c>
      <c r="Q9" s="68">
        <v>1.395572028084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1.9762625833649862E-323</v>
      </c>
      <c r="Q10" s="68" t="s">
        <v>195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287.67335000000003</v>
      </c>
      <c r="Q11" s="68">
        <v>0.97217822074299998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56.792349999999999</v>
      </c>
      <c r="Q12" s="68">
        <v>0.83330900253399998</v>
      </c>
    </row>
    <row r="13" spans="1:17" ht="14.4" customHeight="1" x14ac:dyDescent="0.3">
      <c r="A13" s="15" t="s">
        <v>25</v>
      </c>
      <c r="B13" s="46">
        <v>5975.3778539409104</v>
      </c>
      <c r="C13" s="47">
        <v>497.94815449507598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1949.90717</v>
      </c>
      <c r="Q13" s="68">
        <v>0.97897097940699995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741.35100000000102</v>
      </c>
      <c r="Q14" s="68">
        <v>1.0283584650419999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1.9762625833649862E-323</v>
      </c>
      <c r="Q15" s="68" t="s">
        <v>195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1.9762625833649862E-323</v>
      </c>
      <c r="Q16" s="68" t="s">
        <v>195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336.72726</v>
      </c>
      <c r="Q17" s="68">
        <v>0.77084352623600005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10.010999999999999</v>
      </c>
      <c r="Q18" s="68" t="s">
        <v>195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4963.0402700000004</v>
      </c>
      <c r="Q19" s="68">
        <v>3.6598373553069998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7030.1633400000101</v>
      </c>
      <c r="Q20" s="68">
        <v>1.0004926798830001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6778.08500000001</v>
      </c>
      <c r="Q21" s="68">
        <v>1.0092962813649999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1.9762625833649862E-323</v>
      </c>
      <c r="Q22" s="68" t="s">
        <v>195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7.9050503334599447E-323</v>
      </c>
      <c r="Q23" s="68" t="s">
        <v>195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54.469790000000998</v>
      </c>
      <c r="Q24" s="68"/>
    </row>
    <row r="25" spans="1:17" ht="14.4" customHeight="1" x14ac:dyDescent="0.3">
      <c r="A25" s="17" t="s">
        <v>37</v>
      </c>
      <c r="B25" s="49">
        <v>65737.537010417305</v>
      </c>
      <c r="C25" s="50">
        <v>5478.1280842014503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26695.234120000001</v>
      </c>
      <c r="Q25" s="69">
        <v>1.2182644194179999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972.75577999999996</v>
      </c>
      <c r="Q26" s="68">
        <v>0.99381036602299999</v>
      </c>
    </row>
    <row r="27" spans="1:17" ht="14.4" customHeight="1" x14ac:dyDescent="0.3">
      <c r="A27" s="18" t="s">
        <v>39</v>
      </c>
      <c r="B27" s="49">
        <v>68673.979856830701</v>
      </c>
      <c r="C27" s="50">
        <v>5722.83165473589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27667.9899</v>
      </c>
      <c r="Q27" s="69">
        <v>1.2086669488649999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4.9406564584124654E-322</v>
      </c>
      <c r="Q28" s="68">
        <v>12.5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3.9525251667299724E-323</v>
      </c>
      <c r="Q29" s="68" t="s">
        <v>195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1.9762625833649862E-322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9.8813129168249309E-323</v>
      </c>
      <c r="Q31" s="70" t="s">
        <v>195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45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194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46</v>
      </c>
      <c r="C3" s="255"/>
      <c r="D3" s="255"/>
      <c r="E3" s="255"/>
      <c r="F3" s="261" t="s">
        <v>47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112</v>
      </c>
      <c r="G4" s="265" t="s">
        <v>48</v>
      </c>
      <c r="H4" s="107" t="s">
        <v>80</v>
      </c>
      <c r="I4" s="263" t="s">
        <v>49</v>
      </c>
      <c r="J4" s="265" t="s">
        <v>114</v>
      </c>
      <c r="K4" s="266" t="s">
        <v>115</v>
      </c>
    </row>
    <row r="5" spans="1:11" ht="42" thickBot="1" x14ac:dyDescent="0.35">
      <c r="A5" s="60"/>
      <c r="B5" s="24" t="s">
        <v>108</v>
      </c>
      <c r="C5" s="25" t="s">
        <v>109</v>
      </c>
      <c r="D5" s="26" t="s">
        <v>110</v>
      </c>
      <c r="E5" s="26" t="s">
        <v>111</v>
      </c>
      <c r="F5" s="264"/>
      <c r="G5" s="264"/>
      <c r="H5" s="25" t="s">
        <v>113</v>
      </c>
      <c r="I5" s="264"/>
      <c r="J5" s="264"/>
      <c r="K5" s="267"/>
    </row>
    <row r="6" spans="1:11" ht="14.4" customHeight="1" thickBot="1" x14ac:dyDescent="0.35">
      <c r="A6" s="302" t="s">
        <v>197</v>
      </c>
      <c r="B6" s="284">
        <v>65604.043343699406</v>
      </c>
      <c r="C6" s="284">
        <v>68517.825509999995</v>
      </c>
      <c r="D6" s="285">
        <v>2913.7821663006598</v>
      </c>
      <c r="E6" s="286">
        <v>1.044414673513</v>
      </c>
      <c r="F6" s="284">
        <v>65737.537010417305</v>
      </c>
      <c r="G6" s="285">
        <v>21912.512336805801</v>
      </c>
      <c r="H6" s="287">
        <v>7004.7296399999996</v>
      </c>
      <c r="I6" s="284">
        <v>26695.234120000001</v>
      </c>
      <c r="J6" s="285">
        <v>4782.7217831942498</v>
      </c>
      <c r="K6" s="288">
        <v>0.406088139806</v>
      </c>
    </row>
    <row r="7" spans="1:11" ht="14.4" customHeight="1" thickBot="1" x14ac:dyDescent="0.35">
      <c r="A7" s="303" t="s">
        <v>198</v>
      </c>
      <c r="B7" s="284">
        <v>18936.1147791281</v>
      </c>
      <c r="C7" s="284">
        <v>19811.683229999999</v>
      </c>
      <c r="D7" s="285">
        <v>875.56845087192801</v>
      </c>
      <c r="E7" s="286">
        <v>1.046238019841</v>
      </c>
      <c r="F7" s="284">
        <v>19131.734226254601</v>
      </c>
      <c r="G7" s="285">
        <v>6377.2447420848603</v>
      </c>
      <c r="H7" s="287">
        <v>3234.4471699999999</v>
      </c>
      <c r="I7" s="284">
        <v>7522.7428800000098</v>
      </c>
      <c r="J7" s="285">
        <v>1145.49813791515</v>
      </c>
      <c r="K7" s="288">
        <v>0.39320757810200002</v>
      </c>
    </row>
    <row r="8" spans="1:11" ht="14.4" customHeight="1" thickBot="1" x14ac:dyDescent="0.35">
      <c r="A8" s="304" t="s">
        <v>199</v>
      </c>
      <c r="B8" s="284">
        <v>16751.477533024601</v>
      </c>
      <c r="C8" s="284">
        <v>17663.401229999999</v>
      </c>
      <c r="D8" s="285">
        <v>911.92369697543802</v>
      </c>
      <c r="E8" s="286">
        <v>1.054438403727</v>
      </c>
      <c r="F8" s="284">
        <v>16969.012689355601</v>
      </c>
      <c r="G8" s="285">
        <v>5656.3375631185399</v>
      </c>
      <c r="H8" s="287">
        <v>3066.30017</v>
      </c>
      <c r="I8" s="284">
        <v>6781.3918800000101</v>
      </c>
      <c r="J8" s="285">
        <v>1125.05431688147</v>
      </c>
      <c r="K8" s="288">
        <v>0.39963385048599998</v>
      </c>
    </row>
    <row r="9" spans="1:11" ht="14.4" customHeight="1" thickBot="1" x14ac:dyDescent="0.35">
      <c r="A9" s="305" t="s">
        <v>200</v>
      </c>
      <c r="B9" s="289">
        <v>4.9406564584124654E-324</v>
      </c>
      <c r="C9" s="289">
        <v>-1.6899999990000001E-3</v>
      </c>
      <c r="D9" s="290">
        <v>-1.6899999990000001E-3</v>
      </c>
      <c r="E9" s="291" t="s">
        <v>201</v>
      </c>
      <c r="F9" s="289">
        <v>0</v>
      </c>
      <c r="G9" s="290">
        <v>0</v>
      </c>
      <c r="H9" s="292">
        <v>1.4599999999999999E-3</v>
      </c>
      <c r="I9" s="289">
        <v>5.4200000000000003E-3</v>
      </c>
      <c r="J9" s="290">
        <v>5.4200000000000003E-3</v>
      </c>
      <c r="K9" s="293" t="s">
        <v>195</v>
      </c>
    </row>
    <row r="10" spans="1:11" ht="14.4" customHeight="1" thickBot="1" x14ac:dyDescent="0.35">
      <c r="A10" s="306" t="s">
        <v>202</v>
      </c>
      <c r="B10" s="284">
        <v>4.9406564584124654E-324</v>
      </c>
      <c r="C10" s="284">
        <v>-1.6899999990000001E-3</v>
      </c>
      <c r="D10" s="285">
        <v>-1.6899999990000001E-3</v>
      </c>
      <c r="E10" s="294" t="s">
        <v>201</v>
      </c>
      <c r="F10" s="284">
        <v>0</v>
      </c>
      <c r="G10" s="285">
        <v>0</v>
      </c>
      <c r="H10" s="287">
        <v>1.4599999999999999E-3</v>
      </c>
      <c r="I10" s="284">
        <v>5.4200000000000003E-3</v>
      </c>
      <c r="J10" s="285">
        <v>5.4200000000000003E-3</v>
      </c>
      <c r="K10" s="295" t="s">
        <v>195</v>
      </c>
    </row>
    <row r="11" spans="1:11" ht="14.4" customHeight="1" thickBot="1" x14ac:dyDescent="0.35">
      <c r="A11" s="305" t="s">
        <v>203</v>
      </c>
      <c r="B11" s="289">
        <v>922.51039294609905</v>
      </c>
      <c r="C11" s="289">
        <v>901.55295999999998</v>
      </c>
      <c r="D11" s="290">
        <v>-20.957432946097999</v>
      </c>
      <c r="E11" s="296">
        <v>0.97728217144600005</v>
      </c>
      <c r="F11" s="289">
        <v>893.80586841480897</v>
      </c>
      <c r="G11" s="290">
        <v>297.93528947160303</v>
      </c>
      <c r="H11" s="292">
        <v>87.857370000000003</v>
      </c>
      <c r="I11" s="289">
        <v>296.73759000000001</v>
      </c>
      <c r="J11" s="290">
        <v>-1.197699471602</v>
      </c>
      <c r="K11" s="297">
        <v>0.33199333377099999</v>
      </c>
    </row>
    <row r="12" spans="1:11" ht="14.4" customHeight="1" thickBot="1" x14ac:dyDescent="0.35">
      <c r="A12" s="306" t="s">
        <v>204</v>
      </c>
      <c r="B12" s="284">
        <v>739.99857537841297</v>
      </c>
      <c r="C12" s="284">
        <v>701.34277999999995</v>
      </c>
      <c r="D12" s="285">
        <v>-38.655795378413004</v>
      </c>
      <c r="E12" s="286">
        <v>0.94776233811099997</v>
      </c>
      <c r="F12" s="284">
        <v>701.87404060374797</v>
      </c>
      <c r="G12" s="285">
        <v>233.95801353458299</v>
      </c>
      <c r="H12" s="287">
        <v>61.01679</v>
      </c>
      <c r="I12" s="284">
        <v>228.37078</v>
      </c>
      <c r="J12" s="285">
        <v>-5.5872335345820003</v>
      </c>
      <c r="K12" s="288">
        <v>0.32537288286499999</v>
      </c>
    </row>
    <row r="13" spans="1:11" ht="14.4" customHeight="1" thickBot="1" x14ac:dyDescent="0.35">
      <c r="A13" s="306" t="s">
        <v>205</v>
      </c>
      <c r="B13" s="284">
        <v>0</v>
      </c>
      <c r="C13" s="284">
        <v>6.1598899999999999</v>
      </c>
      <c r="D13" s="285">
        <v>6.1598899999999999</v>
      </c>
      <c r="E13" s="294" t="s">
        <v>195</v>
      </c>
      <c r="F13" s="284">
        <v>5.7690940597219997</v>
      </c>
      <c r="G13" s="285">
        <v>1.9230313532400001</v>
      </c>
      <c r="H13" s="287">
        <v>4.9406564584124654E-324</v>
      </c>
      <c r="I13" s="284">
        <v>1.9762625833649862E-323</v>
      </c>
      <c r="J13" s="285">
        <v>-1.9230313532400001</v>
      </c>
      <c r="K13" s="288">
        <v>4.9406564584124654E-324</v>
      </c>
    </row>
    <row r="14" spans="1:11" ht="14.4" customHeight="1" thickBot="1" x14ac:dyDescent="0.35">
      <c r="A14" s="306" t="s">
        <v>206</v>
      </c>
      <c r="B14" s="284">
        <v>24</v>
      </c>
      <c r="C14" s="284">
        <v>9.2124000000000006</v>
      </c>
      <c r="D14" s="285">
        <v>-14.787599999999999</v>
      </c>
      <c r="E14" s="286">
        <v>0.38385000000000002</v>
      </c>
      <c r="F14" s="284">
        <v>9.3244085439410007</v>
      </c>
      <c r="G14" s="285">
        <v>3.1081361813130002</v>
      </c>
      <c r="H14" s="287">
        <v>1.0591600000000001</v>
      </c>
      <c r="I14" s="284">
        <v>2.9929000000000001</v>
      </c>
      <c r="J14" s="285">
        <v>-0.11523618131299999</v>
      </c>
      <c r="K14" s="288">
        <v>0.32097478203500002</v>
      </c>
    </row>
    <row r="15" spans="1:11" ht="14.4" customHeight="1" thickBot="1" x14ac:dyDescent="0.35">
      <c r="A15" s="306" t="s">
        <v>207</v>
      </c>
      <c r="B15" s="284">
        <v>158.51181756768599</v>
      </c>
      <c r="C15" s="284">
        <v>184.83788999999999</v>
      </c>
      <c r="D15" s="285">
        <v>26.326072432314</v>
      </c>
      <c r="E15" s="286">
        <v>1.166082711284</v>
      </c>
      <c r="F15" s="284">
        <v>176.83832520739799</v>
      </c>
      <c r="G15" s="285">
        <v>58.946108402466002</v>
      </c>
      <c r="H15" s="287">
        <v>25.781420000000001</v>
      </c>
      <c r="I15" s="284">
        <v>65.373909999999995</v>
      </c>
      <c r="J15" s="285">
        <v>6.4278015975339997</v>
      </c>
      <c r="K15" s="288">
        <v>0.36968179789799999</v>
      </c>
    </row>
    <row r="16" spans="1:11" ht="14.4" customHeight="1" thickBot="1" x14ac:dyDescent="0.35">
      <c r="A16" s="305" t="s">
        <v>208</v>
      </c>
      <c r="B16" s="289">
        <v>9178.0777077049806</v>
      </c>
      <c r="C16" s="289">
        <v>10449.246349999999</v>
      </c>
      <c r="D16" s="290">
        <v>1271.1686422950299</v>
      </c>
      <c r="E16" s="296">
        <v>1.138500531677</v>
      </c>
      <c r="F16" s="289">
        <v>9007.6525947934806</v>
      </c>
      <c r="G16" s="290">
        <v>3002.55086493116</v>
      </c>
      <c r="H16" s="292">
        <v>2351.63229</v>
      </c>
      <c r="I16" s="289">
        <v>4190.2760000000098</v>
      </c>
      <c r="J16" s="290">
        <v>1187.72513506885</v>
      </c>
      <c r="K16" s="297">
        <v>0.46519067602800002</v>
      </c>
    </row>
    <row r="17" spans="1:11" ht="14.4" customHeight="1" thickBot="1" x14ac:dyDescent="0.35">
      <c r="A17" s="306" t="s">
        <v>209</v>
      </c>
      <c r="B17" s="284">
        <v>10.407338976965001</v>
      </c>
      <c r="C17" s="284">
        <v>6.5440399999999999</v>
      </c>
      <c r="D17" s="285">
        <v>-3.8632989769649999</v>
      </c>
      <c r="E17" s="286">
        <v>0.62879089597100002</v>
      </c>
      <c r="F17" s="284">
        <v>6.9999962309220001</v>
      </c>
      <c r="G17" s="285">
        <v>2.333332076974</v>
      </c>
      <c r="H17" s="287">
        <v>4.9406564584124654E-324</v>
      </c>
      <c r="I17" s="284">
        <v>1.41588</v>
      </c>
      <c r="J17" s="285">
        <v>-0.917452076974</v>
      </c>
      <c r="K17" s="288">
        <v>0.202268680338</v>
      </c>
    </row>
    <row r="18" spans="1:11" ht="14.4" customHeight="1" thickBot="1" x14ac:dyDescent="0.35">
      <c r="A18" s="306" t="s">
        <v>210</v>
      </c>
      <c r="B18" s="284">
        <v>1547.0317157657601</v>
      </c>
      <c r="C18" s="284">
        <v>1550.52457</v>
      </c>
      <c r="D18" s="285">
        <v>3.492854234238</v>
      </c>
      <c r="E18" s="286">
        <v>1.0022577780390001</v>
      </c>
      <c r="F18" s="284">
        <v>1554.0505426673999</v>
      </c>
      <c r="G18" s="285">
        <v>518.01684755579902</v>
      </c>
      <c r="H18" s="287">
        <v>93.545010000000005</v>
      </c>
      <c r="I18" s="284">
        <v>477.98405000000099</v>
      </c>
      <c r="J18" s="285">
        <v>-40.032797555797998</v>
      </c>
      <c r="K18" s="288">
        <v>0.30757304017800002</v>
      </c>
    </row>
    <row r="19" spans="1:11" ht="14.4" customHeight="1" thickBot="1" x14ac:dyDescent="0.35">
      <c r="A19" s="306" t="s">
        <v>211</v>
      </c>
      <c r="B19" s="284">
        <v>2510.93299375786</v>
      </c>
      <c r="C19" s="284">
        <v>1868.3525999999999</v>
      </c>
      <c r="D19" s="285">
        <v>-642.58039375785597</v>
      </c>
      <c r="E19" s="286">
        <v>0.74408700058599997</v>
      </c>
      <c r="F19" s="284">
        <v>1813.3389939127301</v>
      </c>
      <c r="G19" s="285">
        <v>604.44633130424199</v>
      </c>
      <c r="H19" s="287">
        <v>132.24366000000001</v>
      </c>
      <c r="I19" s="284">
        <v>475.34782000000098</v>
      </c>
      <c r="J19" s="285">
        <v>-129.09851130424201</v>
      </c>
      <c r="K19" s="288">
        <v>0.26213952360499998</v>
      </c>
    </row>
    <row r="20" spans="1:11" ht="14.4" customHeight="1" thickBot="1" x14ac:dyDescent="0.35">
      <c r="A20" s="306" t="s">
        <v>212</v>
      </c>
      <c r="B20" s="284">
        <v>0</v>
      </c>
      <c r="C20" s="284">
        <v>1642.3276499999999</v>
      </c>
      <c r="D20" s="285">
        <v>1642.3276499999999</v>
      </c>
      <c r="E20" s="294" t="s">
        <v>195</v>
      </c>
      <c r="F20" s="284">
        <v>0</v>
      </c>
      <c r="G20" s="285">
        <v>0</v>
      </c>
      <c r="H20" s="287">
        <v>1728.5795800000001</v>
      </c>
      <c r="I20" s="284">
        <v>1662.7196000000099</v>
      </c>
      <c r="J20" s="285">
        <v>1662.7196000000099</v>
      </c>
      <c r="K20" s="295" t="s">
        <v>195</v>
      </c>
    </row>
    <row r="21" spans="1:11" ht="14.4" customHeight="1" thickBot="1" x14ac:dyDescent="0.35">
      <c r="A21" s="306" t="s">
        <v>213</v>
      </c>
      <c r="B21" s="284">
        <v>145.35154963712901</v>
      </c>
      <c r="C21" s="284">
        <v>86.087879999999998</v>
      </c>
      <c r="D21" s="285">
        <v>-59.263669637127997</v>
      </c>
      <c r="E21" s="286">
        <v>0.59227356168400003</v>
      </c>
      <c r="F21" s="284">
        <v>84.333785536326005</v>
      </c>
      <c r="G21" s="285">
        <v>28.111261845442002</v>
      </c>
      <c r="H21" s="287">
        <v>4.9406564584124654E-324</v>
      </c>
      <c r="I21" s="284">
        <v>9.5464599999999997</v>
      </c>
      <c r="J21" s="285">
        <v>-18.564801845441998</v>
      </c>
      <c r="K21" s="288">
        <v>0.113198523454</v>
      </c>
    </row>
    <row r="22" spans="1:11" ht="14.4" customHeight="1" thickBot="1" x14ac:dyDescent="0.35">
      <c r="A22" s="306" t="s">
        <v>214</v>
      </c>
      <c r="B22" s="284">
        <v>3945.09627543532</v>
      </c>
      <c r="C22" s="284">
        <v>3854.0446999999999</v>
      </c>
      <c r="D22" s="285">
        <v>-91.051575435315996</v>
      </c>
      <c r="E22" s="286">
        <v>0.97692031598700002</v>
      </c>
      <c r="F22" s="284">
        <v>3878.9310539766302</v>
      </c>
      <c r="G22" s="285">
        <v>1292.97701799221</v>
      </c>
      <c r="H22" s="287">
        <v>285.10237000000001</v>
      </c>
      <c r="I22" s="284">
        <v>1169.1041700000001</v>
      </c>
      <c r="J22" s="285">
        <v>-123.872847992209</v>
      </c>
      <c r="K22" s="288">
        <v>0.30139854349799999</v>
      </c>
    </row>
    <row r="23" spans="1:11" ht="14.4" customHeight="1" thickBot="1" x14ac:dyDescent="0.35">
      <c r="A23" s="306" t="s">
        <v>215</v>
      </c>
      <c r="B23" s="284">
        <v>171.02463442184199</v>
      </c>
      <c r="C23" s="284">
        <v>113.34855</v>
      </c>
      <c r="D23" s="285">
        <v>-57.676084421840997</v>
      </c>
      <c r="E23" s="286">
        <v>0.66276153948899996</v>
      </c>
      <c r="F23" s="284">
        <v>116.274729574595</v>
      </c>
      <c r="G23" s="285">
        <v>38.758243191531001</v>
      </c>
      <c r="H23" s="287">
        <v>7.1879</v>
      </c>
      <c r="I23" s="284">
        <v>25.36401</v>
      </c>
      <c r="J23" s="285">
        <v>-13.394233191531001</v>
      </c>
      <c r="K23" s="288">
        <v>0.218138628167</v>
      </c>
    </row>
    <row r="24" spans="1:11" ht="14.4" customHeight="1" thickBot="1" x14ac:dyDescent="0.35">
      <c r="A24" s="306" t="s">
        <v>216</v>
      </c>
      <c r="B24" s="284">
        <v>53.768934285416002</v>
      </c>
      <c r="C24" s="284">
        <v>42.576689999999999</v>
      </c>
      <c r="D24" s="285">
        <v>-11.192244285415001</v>
      </c>
      <c r="E24" s="286">
        <v>0.79184552503799999</v>
      </c>
      <c r="F24" s="284">
        <v>48.363950604727002</v>
      </c>
      <c r="G24" s="285">
        <v>16.121316868242001</v>
      </c>
      <c r="H24" s="287">
        <v>4.9406564584124654E-324</v>
      </c>
      <c r="I24" s="284">
        <v>1.9762625833649862E-323</v>
      </c>
      <c r="J24" s="285">
        <v>-16.121316868242001</v>
      </c>
      <c r="K24" s="288">
        <v>0</v>
      </c>
    </row>
    <row r="25" spans="1:11" ht="14.4" customHeight="1" thickBot="1" x14ac:dyDescent="0.35">
      <c r="A25" s="306" t="s">
        <v>217</v>
      </c>
      <c r="B25" s="284">
        <v>472.21374291213999</v>
      </c>
      <c r="C25" s="284">
        <v>565.16054999999994</v>
      </c>
      <c r="D25" s="285">
        <v>92.946807087859995</v>
      </c>
      <c r="E25" s="286">
        <v>1.196832067009</v>
      </c>
      <c r="F25" s="284">
        <v>871.15781423100702</v>
      </c>
      <c r="G25" s="285">
        <v>290.38593807700198</v>
      </c>
      <c r="H25" s="287">
        <v>59.510120000000001</v>
      </c>
      <c r="I25" s="284">
        <v>248.34037000000001</v>
      </c>
      <c r="J25" s="285">
        <v>-42.045568077002002</v>
      </c>
      <c r="K25" s="288">
        <v>0.28506932491800002</v>
      </c>
    </row>
    <row r="26" spans="1:11" ht="14.4" customHeight="1" thickBot="1" x14ac:dyDescent="0.35">
      <c r="A26" s="306" t="s">
        <v>218</v>
      </c>
      <c r="B26" s="284">
        <v>0</v>
      </c>
      <c r="C26" s="284">
        <v>19.181999999999999</v>
      </c>
      <c r="D26" s="285">
        <v>19.181999999999999</v>
      </c>
      <c r="E26" s="294" t="s">
        <v>195</v>
      </c>
      <c r="F26" s="284">
        <v>19.181909865024998</v>
      </c>
      <c r="G26" s="285">
        <v>6.393969955008</v>
      </c>
      <c r="H26" s="287">
        <v>4.9406564584124654E-324</v>
      </c>
      <c r="I26" s="284">
        <v>1.9762625833649862E-323</v>
      </c>
      <c r="J26" s="285">
        <v>-6.393969955008</v>
      </c>
      <c r="K26" s="288">
        <v>0</v>
      </c>
    </row>
    <row r="27" spans="1:11" ht="14.4" customHeight="1" thickBot="1" x14ac:dyDescent="0.35">
      <c r="A27" s="306" t="s">
        <v>219</v>
      </c>
      <c r="B27" s="284">
        <v>322.25052251254499</v>
      </c>
      <c r="C27" s="284">
        <v>701.09712000000002</v>
      </c>
      <c r="D27" s="285">
        <v>378.84659748745503</v>
      </c>
      <c r="E27" s="286">
        <v>2.1756275661969999</v>
      </c>
      <c r="F27" s="284">
        <v>615.01981819411401</v>
      </c>
      <c r="G27" s="285">
        <v>205.00660606470501</v>
      </c>
      <c r="H27" s="287">
        <v>45.463650000000001</v>
      </c>
      <c r="I27" s="284">
        <v>120.45363999999999</v>
      </c>
      <c r="J27" s="285">
        <v>-84.552966064703995</v>
      </c>
      <c r="K27" s="288">
        <v>0.195853265921</v>
      </c>
    </row>
    <row r="28" spans="1:11" ht="14.4" customHeight="1" thickBot="1" x14ac:dyDescent="0.35">
      <c r="A28" s="305" t="s">
        <v>220</v>
      </c>
      <c r="B28" s="289">
        <v>818.82146621937397</v>
      </c>
      <c r="C28" s="289">
        <v>842.78197</v>
      </c>
      <c r="D28" s="290">
        <v>23.960503780625</v>
      </c>
      <c r="E28" s="296">
        <v>1.0292621832340001</v>
      </c>
      <c r="F28" s="289">
        <v>887.71794264222001</v>
      </c>
      <c r="G28" s="290">
        <v>295.90598088074</v>
      </c>
      <c r="H28" s="292">
        <v>77.725669999999994</v>
      </c>
      <c r="I28" s="289">
        <v>287.67335000000003</v>
      </c>
      <c r="J28" s="290">
        <v>-8.2326308807390003</v>
      </c>
      <c r="K28" s="297">
        <v>0.32405940691399998</v>
      </c>
    </row>
    <row r="29" spans="1:11" ht="14.4" customHeight="1" thickBot="1" x14ac:dyDescent="0.35">
      <c r="A29" s="306" t="s">
        <v>221</v>
      </c>
      <c r="B29" s="284">
        <v>265.01199608745799</v>
      </c>
      <c r="C29" s="284">
        <v>27.617519999999999</v>
      </c>
      <c r="D29" s="285">
        <v>-237.394476087458</v>
      </c>
      <c r="E29" s="286">
        <v>0.104212339093</v>
      </c>
      <c r="F29" s="284">
        <v>31.873523025276</v>
      </c>
      <c r="G29" s="285">
        <v>10.624507675092</v>
      </c>
      <c r="H29" s="287">
        <v>4.9406564584124654E-324</v>
      </c>
      <c r="I29" s="284">
        <v>6.4389000000000003</v>
      </c>
      <c r="J29" s="285">
        <v>-4.1856076750920002</v>
      </c>
      <c r="K29" s="288">
        <v>0.202014066499</v>
      </c>
    </row>
    <row r="30" spans="1:11" ht="14.4" customHeight="1" thickBot="1" x14ac:dyDescent="0.35">
      <c r="A30" s="306" t="s">
        <v>222</v>
      </c>
      <c r="B30" s="284">
        <v>4.3342046295139998</v>
      </c>
      <c r="C30" s="284">
        <v>4.3284799999999999</v>
      </c>
      <c r="D30" s="285">
        <v>-5.7246295139999999E-3</v>
      </c>
      <c r="E30" s="286">
        <v>0.99867919722200005</v>
      </c>
      <c r="F30" s="284">
        <v>29.356866146007</v>
      </c>
      <c r="G30" s="285">
        <v>9.7856220486689995</v>
      </c>
      <c r="H30" s="287">
        <v>2.8431999999999999</v>
      </c>
      <c r="I30" s="284">
        <v>3.80735</v>
      </c>
      <c r="J30" s="285">
        <v>-5.978272048669</v>
      </c>
      <c r="K30" s="288">
        <v>0.12969197669300001</v>
      </c>
    </row>
    <row r="31" spans="1:11" ht="14.4" customHeight="1" thickBot="1" x14ac:dyDescent="0.35">
      <c r="A31" s="306" t="s">
        <v>223</v>
      </c>
      <c r="B31" s="284">
        <v>493.71854782366302</v>
      </c>
      <c r="C31" s="284">
        <v>537.92754000000002</v>
      </c>
      <c r="D31" s="285">
        <v>44.208992176336999</v>
      </c>
      <c r="E31" s="286">
        <v>1.0895429032820001</v>
      </c>
      <c r="F31" s="284">
        <v>553.33816927278895</v>
      </c>
      <c r="G31" s="285">
        <v>184.44605642426299</v>
      </c>
      <c r="H31" s="287">
        <v>47.042850000000001</v>
      </c>
      <c r="I31" s="284">
        <v>221.08144999999999</v>
      </c>
      <c r="J31" s="285">
        <v>36.635393575736998</v>
      </c>
      <c r="K31" s="288">
        <v>0.39954129730499999</v>
      </c>
    </row>
    <row r="32" spans="1:11" ht="14.4" customHeight="1" thickBot="1" x14ac:dyDescent="0.35">
      <c r="A32" s="306" t="s">
        <v>224</v>
      </c>
      <c r="B32" s="284">
        <v>17.848500033753002</v>
      </c>
      <c r="C32" s="284">
        <v>24.767869999999998</v>
      </c>
      <c r="D32" s="285">
        <v>6.9193699662460002</v>
      </c>
      <c r="E32" s="286">
        <v>1.3876723507940001</v>
      </c>
      <c r="F32" s="284">
        <v>52.182489374105998</v>
      </c>
      <c r="G32" s="285">
        <v>17.394163124702001</v>
      </c>
      <c r="H32" s="287">
        <v>1.6238999999999999</v>
      </c>
      <c r="I32" s="284">
        <v>5.8954700000000004</v>
      </c>
      <c r="J32" s="285">
        <v>-11.498693124701999</v>
      </c>
      <c r="K32" s="288">
        <v>0.112977937057</v>
      </c>
    </row>
    <row r="33" spans="1:11" ht="14.4" customHeight="1" thickBot="1" x14ac:dyDescent="0.35">
      <c r="A33" s="306" t="s">
        <v>225</v>
      </c>
      <c r="B33" s="284">
        <v>3.9048344615119999</v>
      </c>
      <c r="C33" s="284">
        <v>5.7152399999999997</v>
      </c>
      <c r="D33" s="285">
        <v>1.8104055384869999</v>
      </c>
      <c r="E33" s="286">
        <v>1.4636318277589999</v>
      </c>
      <c r="F33" s="284">
        <v>15.99870358225</v>
      </c>
      <c r="G33" s="285">
        <v>5.332901194083</v>
      </c>
      <c r="H33" s="287">
        <v>4.9406564584124654E-324</v>
      </c>
      <c r="I33" s="284">
        <v>5.7892700000000001</v>
      </c>
      <c r="J33" s="285">
        <v>0.45636880591599999</v>
      </c>
      <c r="K33" s="288">
        <v>0.36185869500200002</v>
      </c>
    </row>
    <row r="34" spans="1:11" ht="14.4" customHeight="1" thickBot="1" x14ac:dyDescent="0.35">
      <c r="A34" s="306" t="s">
        <v>226</v>
      </c>
      <c r="B34" s="284">
        <v>0.15256394264299999</v>
      </c>
      <c r="C34" s="284">
        <v>0.34834999999999999</v>
      </c>
      <c r="D34" s="285">
        <v>0.19578605735599999</v>
      </c>
      <c r="E34" s="286">
        <v>2.2833049144080002</v>
      </c>
      <c r="F34" s="284">
        <v>0.60492263762700005</v>
      </c>
      <c r="G34" s="285">
        <v>0.20164087920900001</v>
      </c>
      <c r="H34" s="287">
        <v>0.17899999999999999</v>
      </c>
      <c r="I34" s="284">
        <v>0.35814000000000001</v>
      </c>
      <c r="J34" s="285">
        <v>0.15649912079</v>
      </c>
      <c r="K34" s="288">
        <v>0.59204264764199999</v>
      </c>
    </row>
    <row r="35" spans="1:11" ht="14.4" customHeight="1" thickBot="1" x14ac:dyDescent="0.35">
      <c r="A35" s="306" t="s">
        <v>227</v>
      </c>
      <c r="B35" s="284">
        <v>3.4284283417410002</v>
      </c>
      <c r="C35" s="284">
        <v>13.70838</v>
      </c>
      <c r="D35" s="285">
        <v>10.279951658258</v>
      </c>
      <c r="E35" s="286">
        <v>3.9984443697129999</v>
      </c>
      <c r="F35" s="284">
        <v>7.6523031549159999</v>
      </c>
      <c r="G35" s="285">
        <v>2.5507677183049999</v>
      </c>
      <c r="H35" s="287">
        <v>1.1545399999999999</v>
      </c>
      <c r="I35" s="284">
        <v>3.0604800000000001</v>
      </c>
      <c r="J35" s="285">
        <v>0.50971228169399996</v>
      </c>
      <c r="K35" s="288">
        <v>0.39994233605700003</v>
      </c>
    </row>
    <row r="36" spans="1:11" ht="14.4" customHeight="1" thickBot="1" x14ac:dyDescent="0.35">
      <c r="A36" s="306" t="s">
        <v>228</v>
      </c>
      <c r="B36" s="284">
        <v>16.877691160994001</v>
      </c>
      <c r="C36" s="284">
        <v>56.338430000000002</v>
      </c>
      <c r="D36" s="285">
        <v>39.460738839005003</v>
      </c>
      <c r="E36" s="286">
        <v>3.3380412914650002</v>
      </c>
      <c r="F36" s="284">
        <v>57.716122126656003</v>
      </c>
      <c r="G36" s="285">
        <v>19.238707375552</v>
      </c>
      <c r="H36" s="287">
        <v>17.599119999999999</v>
      </c>
      <c r="I36" s="284">
        <v>17.599119999999999</v>
      </c>
      <c r="J36" s="285">
        <v>-1.6395873755520001</v>
      </c>
      <c r="K36" s="288">
        <v>0.30492554509000003</v>
      </c>
    </row>
    <row r="37" spans="1:11" ht="14.4" customHeight="1" thickBot="1" x14ac:dyDescent="0.35">
      <c r="A37" s="306" t="s">
        <v>229</v>
      </c>
      <c r="B37" s="284">
        <v>13.544699738093</v>
      </c>
      <c r="C37" s="284">
        <v>15.20914</v>
      </c>
      <c r="D37" s="285">
        <v>1.6644402619059999</v>
      </c>
      <c r="E37" s="286">
        <v>1.122884987787</v>
      </c>
      <c r="F37" s="284">
        <v>17.00520054251</v>
      </c>
      <c r="G37" s="285">
        <v>5.6684001808359996</v>
      </c>
      <c r="H37" s="287">
        <v>4.9406564584124654E-324</v>
      </c>
      <c r="I37" s="284">
        <v>4.0040800000000001</v>
      </c>
      <c r="J37" s="285">
        <v>-1.664320180836</v>
      </c>
      <c r="K37" s="288">
        <v>0.235462086435</v>
      </c>
    </row>
    <row r="38" spans="1:11" ht="14.4" customHeight="1" thickBot="1" x14ac:dyDescent="0.35">
      <c r="A38" s="306" t="s">
        <v>230</v>
      </c>
      <c r="B38" s="284">
        <v>4.9406564584124654E-324</v>
      </c>
      <c r="C38" s="284">
        <v>2.71</v>
      </c>
      <c r="D38" s="285">
        <v>2.71</v>
      </c>
      <c r="E38" s="294" t="s">
        <v>201</v>
      </c>
      <c r="F38" s="284">
        <v>0</v>
      </c>
      <c r="G38" s="285">
        <v>0</v>
      </c>
      <c r="H38" s="287">
        <v>4.9406564584124654E-324</v>
      </c>
      <c r="I38" s="284">
        <v>1.9762625833649862E-323</v>
      </c>
      <c r="J38" s="285">
        <v>1.9762625833649862E-323</v>
      </c>
      <c r="K38" s="295" t="s">
        <v>195</v>
      </c>
    </row>
    <row r="39" spans="1:11" ht="14.4" customHeight="1" thickBot="1" x14ac:dyDescent="0.35">
      <c r="A39" s="306" t="s">
        <v>231</v>
      </c>
      <c r="B39" s="284">
        <v>4.9406564584124654E-324</v>
      </c>
      <c r="C39" s="284">
        <v>0.99365999999999999</v>
      </c>
      <c r="D39" s="285">
        <v>0.99365999999999999</v>
      </c>
      <c r="E39" s="294" t="s">
        <v>201</v>
      </c>
      <c r="F39" s="284">
        <v>0</v>
      </c>
      <c r="G39" s="285">
        <v>0</v>
      </c>
      <c r="H39" s="287">
        <v>4.9406564584124654E-324</v>
      </c>
      <c r="I39" s="284">
        <v>1.9762625833649862E-323</v>
      </c>
      <c r="J39" s="285">
        <v>1.9762625833649862E-323</v>
      </c>
      <c r="K39" s="295" t="s">
        <v>195</v>
      </c>
    </row>
    <row r="40" spans="1:11" ht="14.4" customHeight="1" thickBot="1" x14ac:dyDescent="0.35">
      <c r="A40" s="306" t="s">
        <v>232</v>
      </c>
      <c r="B40" s="284">
        <v>4.9406564584124654E-324</v>
      </c>
      <c r="C40" s="284">
        <v>153.11735999999999</v>
      </c>
      <c r="D40" s="285">
        <v>153.11735999999999</v>
      </c>
      <c r="E40" s="294" t="s">
        <v>201</v>
      </c>
      <c r="F40" s="284">
        <v>121.989642780079</v>
      </c>
      <c r="G40" s="285">
        <v>40.663214260026002</v>
      </c>
      <c r="H40" s="287">
        <v>7.2830599999999999</v>
      </c>
      <c r="I40" s="284">
        <v>19.639089999999999</v>
      </c>
      <c r="J40" s="285">
        <v>-21.024124260025999</v>
      </c>
      <c r="K40" s="288">
        <v>0.16098981480999999</v>
      </c>
    </row>
    <row r="41" spans="1:11" ht="14.4" customHeight="1" thickBot="1" x14ac:dyDescent="0.35">
      <c r="A41" s="305" t="s">
        <v>233</v>
      </c>
      <c r="B41" s="289">
        <v>852.19297180484295</v>
      </c>
      <c r="C41" s="289">
        <v>290.39756999999997</v>
      </c>
      <c r="D41" s="290">
        <v>-561.79540180484196</v>
      </c>
      <c r="E41" s="296">
        <v>0.34076503750600001</v>
      </c>
      <c r="F41" s="289">
        <v>204.45842956420501</v>
      </c>
      <c r="G41" s="290">
        <v>68.152809854734997</v>
      </c>
      <c r="H41" s="292">
        <v>8.8262999999999998</v>
      </c>
      <c r="I41" s="289">
        <v>56.792349999999999</v>
      </c>
      <c r="J41" s="290">
        <v>-11.360459854735</v>
      </c>
      <c r="K41" s="297">
        <v>0.27776966751100002</v>
      </c>
    </row>
    <row r="42" spans="1:11" ht="14.4" customHeight="1" thickBot="1" x14ac:dyDescent="0.35">
      <c r="A42" s="306" t="s">
        <v>234</v>
      </c>
      <c r="B42" s="284">
        <v>16.996121629106</v>
      </c>
      <c r="C42" s="284">
        <v>2.8540000000000001</v>
      </c>
      <c r="D42" s="285">
        <v>-14.142121629106001</v>
      </c>
      <c r="E42" s="286">
        <v>0.167920662271</v>
      </c>
      <c r="F42" s="284">
        <v>0</v>
      </c>
      <c r="G42" s="285">
        <v>0</v>
      </c>
      <c r="H42" s="287">
        <v>4.9406564584124654E-324</v>
      </c>
      <c r="I42" s="284">
        <v>1.9762625833649862E-323</v>
      </c>
      <c r="J42" s="285">
        <v>1.9762625833649862E-323</v>
      </c>
      <c r="K42" s="295" t="s">
        <v>195</v>
      </c>
    </row>
    <row r="43" spans="1:11" ht="14.4" customHeight="1" thickBot="1" x14ac:dyDescent="0.35">
      <c r="A43" s="306" t="s">
        <v>235</v>
      </c>
      <c r="B43" s="284">
        <v>35.027857136553003</v>
      </c>
      <c r="C43" s="284">
        <v>72.296400000000006</v>
      </c>
      <c r="D43" s="285">
        <v>37.268542863446001</v>
      </c>
      <c r="E43" s="286">
        <v>2.0639686783619999</v>
      </c>
      <c r="F43" s="284">
        <v>58.563843418080999</v>
      </c>
      <c r="G43" s="285">
        <v>19.521281139359999</v>
      </c>
      <c r="H43" s="287">
        <v>4.9406564584124654E-324</v>
      </c>
      <c r="I43" s="284">
        <v>1.6919999999999999</v>
      </c>
      <c r="J43" s="285">
        <v>-17.829281139359999</v>
      </c>
      <c r="K43" s="288">
        <v>2.8891546407999999E-2</v>
      </c>
    </row>
    <row r="44" spans="1:11" ht="14.4" customHeight="1" thickBot="1" x14ac:dyDescent="0.35">
      <c r="A44" s="306" t="s">
        <v>236</v>
      </c>
      <c r="B44" s="284">
        <v>791.52214669283001</v>
      </c>
      <c r="C44" s="284">
        <v>209.86368999999999</v>
      </c>
      <c r="D44" s="285">
        <v>-581.65845669282999</v>
      </c>
      <c r="E44" s="286">
        <v>0.26513937844500002</v>
      </c>
      <c r="F44" s="284">
        <v>139.89346715803401</v>
      </c>
      <c r="G44" s="285">
        <v>46.631155719344001</v>
      </c>
      <c r="H44" s="287">
        <v>8.8170000000000002</v>
      </c>
      <c r="I44" s="284">
        <v>54.129950000000001</v>
      </c>
      <c r="J44" s="285">
        <v>7.4987942806549999</v>
      </c>
      <c r="K44" s="288">
        <v>0.38693693922700001</v>
      </c>
    </row>
    <row r="45" spans="1:11" ht="14.4" customHeight="1" thickBot="1" x14ac:dyDescent="0.35">
      <c r="A45" s="306" t="s">
        <v>237</v>
      </c>
      <c r="B45" s="284">
        <v>0</v>
      </c>
      <c r="C45" s="284">
        <v>1.0109999999999999</v>
      </c>
      <c r="D45" s="285">
        <v>1.0109999999999999</v>
      </c>
      <c r="E45" s="294" t="s">
        <v>195</v>
      </c>
      <c r="F45" s="284">
        <v>0</v>
      </c>
      <c r="G45" s="285">
        <v>0</v>
      </c>
      <c r="H45" s="287">
        <v>4.9406564584124654E-324</v>
      </c>
      <c r="I45" s="284">
        <v>1.9762625833649862E-323</v>
      </c>
      <c r="J45" s="285">
        <v>1.9762625833649862E-323</v>
      </c>
      <c r="K45" s="295" t="s">
        <v>195</v>
      </c>
    </row>
    <row r="46" spans="1:11" ht="14.4" customHeight="1" thickBot="1" x14ac:dyDescent="0.35">
      <c r="A46" s="306" t="s">
        <v>238</v>
      </c>
      <c r="B46" s="284">
        <v>8.4107345191680007</v>
      </c>
      <c r="C46" s="284">
        <v>4.3724800000000004</v>
      </c>
      <c r="D46" s="285">
        <v>-4.0382545191680004</v>
      </c>
      <c r="E46" s="286">
        <v>0.51986898290899997</v>
      </c>
      <c r="F46" s="284">
        <v>6.0011189880889999</v>
      </c>
      <c r="G46" s="285">
        <v>2.0003729960299999</v>
      </c>
      <c r="H46" s="287">
        <v>9.2999999999999992E-3</v>
      </c>
      <c r="I46" s="284">
        <v>0.97040000000000004</v>
      </c>
      <c r="J46" s="285">
        <v>-1.0299729960290001</v>
      </c>
      <c r="K46" s="288">
        <v>0.16170317601100001</v>
      </c>
    </row>
    <row r="47" spans="1:11" ht="14.4" customHeight="1" thickBot="1" x14ac:dyDescent="0.35">
      <c r="A47" s="305" t="s">
        <v>239</v>
      </c>
      <c r="B47" s="289">
        <v>4979.8749943492803</v>
      </c>
      <c r="C47" s="289">
        <v>5021.2315699999999</v>
      </c>
      <c r="D47" s="290">
        <v>41.356575650724999</v>
      </c>
      <c r="E47" s="296">
        <v>1.0083047417240001</v>
      </c>
      <c r="F47" s="289">
        <v>5975.3778539409104</v>
      </c>
      <c r="G47" s="290">
        <v>1991.7926179803001</v>
      </c>
      <c r="H47" s="292">
        <v>540.25707999999997</v>
      </c>
      <c r="I47" s="289">
        <v>1949.90717</v>
      </c>
      <c r="J47" s="290">
        <v>-41.885447980301002</v>
      </c>
      <c r="K47" s="297">
        <v>0.32632365980200001</v>
      </c>
    </row>
    <row r="48" spans="1:11" ht="14.4" customHeight="1" thickBot="1" x14ac:dyDescent="0.35">
      <c r="A48" s="306" t="s">
        <v>240</v>
      </c>
      <c r="B48" s="284">
        <v>93.380226486357998</v>
      </c>
      <c r="C48" s="284">
        <v>32.834099999999999</v>
      </c>
      <c r="D48" s="285">
        <v>-60.546126486357998</v>
      </c>
      <c r="E48" s="286">
        <v>0.35161726668900001</v>
      </c>
      <c r="F48" s="284">
        <v>29.371100406562999</v>
      </c>
      <c r="G48" s="285">
        <v>9.7903668021870001</v>
      </c>
      <c r="H48" s="287">
        <v>3.9290500000000002</v>
      </c>
      <c r="I48" s="284">
        <v>12.537179999999999</v>
      </c>
      <c r="J48" s="285">
        <v>2.7468131978120001</v>
      </c>
      <c r="K48" s="288">
        <v>0.42685428282999999</v>
      </c>
    </row>
    <row r="49" spans="1:11" ht="14.4" customHeight="1" thickBot="1" x14ac:dyDescent="0.35">
      <c r="A49" s="306" t="s">
        <v>241</v>
      </c>
      <c r="B49" s="284">
        <v>3.6204716799679999</v>
      </c>
      <c r="C49" s="284">
        <v>1.1279999999999999</v>
      </c>
      <c r="D49" s="285">
        <v>-2.4924716799679998</v>
      </c>
      <c r="E49" s="286">
        <v>0.31156161398499999</v>
      </c>
      <c r="F49" s="284">
        <v>0</v>
      </c>
      <c r="G49" s="285">
        <v>0</v>
      </c>
      <c r="H49" s="287">
        <v>4.9406564584124654E-324</v>
      </c>
      <c r="I49" s="284">
        <v>1.9762625833649862E-323</v>
      </c>
      <c r="J49" s="285">
        <v>1.9762625833649862E-323</v>
      </c>
      <c r="K49" s="295" t="s">
        <v>195</v>
      </c>
    </row>
    <row r="50" spans="1:11" ht="14.4" customHeight="1" thickBot="1" x14ac:dyDescent="0.35">
      <c r="A50" s="306" t="s">
        <v>242</v>
      </c>
      <c r="B50" s="284">
        <v>4882.8742961829503</v>
      </c>
      <c r="C50" s="284">
        <v>4987.2694700000002</v>
      </c>
      <c r="D50" s="285">
        <v>104.39517381705301</v>
      </c>
      <c r="E50" s="286">
        <v>1.021379861017</v>
      </c>
      <c r="F50" s="284">
        <v>0</v>
      </c>
      <c r="G50" s="285">
        <v>0</v>
      </c>
      <c r="H50" s="287">
        <v>4.9406564584124654E-324</v>
      </c>
      <c r="I50" s="284">
        <v>1.9762625833649862E-323</v>
      </c>
      <c r="J50" s="285">
        <v>1.9762625833649862E-323</v>
      </c>
      <c r="K50" s="295" t="s">
        <v>195</v>
      </c>
    </row>
    <row r="51" spans="1:11" ht="14.4" customHeight="1" thickBot="1" x14ac:dyDescent="0.35">
      <c r="A51" s="306" t="s">
        <v>243</v>
      </c>
      <c r="B51" s="284">
        <v>4.9406564584124654E-324</v>
      </c>
      <c r="C51" s="284">
        <v>4.9406564584124654E-324</v>
      </c>
      <c r="D51" s="285">
        <v>0</v>
      </c>
      <c r="E51" s="286">
        <v>1</v>
      </c>
      <c r="F51" s="284">
        <v>1444.13890421876</v>
      </c>
      <c r="G51" s="285">
        <v>481.37963473958803</v>
      </c>
      <c r="H51" s="287">
        <v>122.37223</v>
      </c>
      <c r="I51" s="284">
        <v>480.38304000000102</v>
      </c>
      <c r="J51" s="285">
        <v>-0.99659473958699996</v>
      </c>
      <c r="K51" s="288">
        <v>0.33264323715400002</v>
      </c>
    </row>
    <row r="52" spans="1:11" ht="14.4" customHeight="1" thickBot="1" x14ac:dyDescent="0.35">
      <c r="A52" s="306" t="s">
        <v>244</v>
      </c>
      <c r="B52" s="284">
        <v>4.9406564584124654E-324</v>
      </c>
      <c r="C52" s="284">
        <v>4.9406564584124654E-324</v>
      </c>
      <c r="D52" s="285">
        <v>0</v>
      </c>
      <c r="E52" s="286">
        <v>1</v>
      </c>
      <c r="F52" s="284">
        <v>4117.9200388859299</v>
      </c>
      <c r="G52" s="285">
        <v>1372.6400129619799</v>
      </c>
      <c r="H52" s="287">
        <v>356.45344999999998</v>
      </c>
      <c r="I52" s="284">
        <v>1259.64779</v>
      </c>
      <c r="J52" s="285">
        <v>-112.992222961975</v>
      </c>
      <c r="K52" s="288">
        <v>0.30589418398200002</v>
      </c>
    </row>
    <row r="53" spans="1:11" ht="14.4" customHeight="1" thickBot="1" x14ac:dyDescent="0.35">
      <c r="A53" s="306" t="s">
        <v>245</v>
      </c>
      <c r="B53" s="284">
        <v>4.9406564584124654E-324</v>
      </c>
      <c r="C53" s="284">
        <v>4.9406564584124654E-324</v>
      </c>
      <c r="D53" s="285">
        <v>0</v>
      </c>
      <c r="E53" s="286">
        <v>1</v>
      </c>
      <c r="F53" s="284">
        <v>383.94781042965298</v>
      </c>
      <c r="G53" s="285">
        <v>127.98260347655101</v>
      </c>
      <c r="H53" s="287">
        <v>57.50235</v>
      </c>
      <c r="I53" s="284">
        <v>197.33915999999999</v>
      </c>
      <c r="J53" s="285">
        <v>69.356556523449001</v>
      </c>
      <c r="K53" s="288">
        <v>0.51397391686899996</v>
      </c>
    </row>
    <row r="54" spans="1:11" ht="14.4" customHeight="1" thickBot="1" x14ac:dyDescent="0.35">
      <c r="A54" s="305" t="s">
        <v>246</v>
      </c>
      <c r="B54" s="289">
        <v>0</v>
      </c>
      <c r="C54" s="289">
        <v>158.1925</v>
      </c>
      <c r="D54" s="290">
        <v>158.1925</v>
      </c>
      <c r="E54" s="291" t="s">
        <v>195</v>
      </c>
      <c r="F54" s="289">
        <v>0</v>
      </c>
      <c r="G54" s="290">
        <v>0</v>
      </c>
      <c r="H54" s="292">
        <v>4.9406564584124654E-324</v>
      </c>
      <c r="I54" s="289">
        <v>1.9762625833649862E-323</v>
      </c>
      <c r="J54" s="290">
        <v>1.9762625833649862E-323</v>
      </c>
      <c r="K54" s="293" t="s">
        <v>195</v>
      </c>
    </row>
    <row r="55" spans="1:11" ht="14.4" customHeight="1" thickBot="1" x14ac:dyDescent="0.35">
      <c r="A55" s="306" t="s">
        <v>247</v>
      </c>
      <c r="B55" s="284">
        <v>4.9406564584124654E-324</v>
      </c>
      <c r="C55" s="284">
        <v>158.1925</v>
      </c>
      <c r="D55" s="285">
        <v>158.1925</v>
      </c>
      <c r="E55" s="294" t="s">
        <v>201</v>
      </c>
      <c r="F55" s="284">
        <v>0</v>
      </c>
      <c r="G55" s="285">
        <v>0</v>
      </c>
      <c r="H55" s="287">
        <v>4.9406564584124654E-324</v>
      </c>
      <c r="I55" s="284">
        <v>1.9762625833649862E-323</v>
      </c>
      <c r="J55" s="285">
        <v>1.9762625833649862E-323</v>
      </c>
      <c r="K55" s="295" t="s">
        <v>195</v>
      </c>
    </row>
    <row r="56" spans="1:11" ht="14.4" customHeight="1" thickBot="1" x14ac:dyDescent="0.35">
      <c r="A56" s="304" t="s">
        <v>26</v>
      </c>
      <c r="B56" s="284">
        <v>2184.6372461035098</v>
      </c>
      <c r="C56" s="284">
        <v>2148.2820000000002</v>
      </c>
      <c r="D56" s="285">
        <v>-36.355246103508001</v>
      </c>
      <c r="E56" s="286">
        <v>0.98335868063700005</v>
      </c>
      <c r="F56" s="284">
        <v>2162.72153689896</v>
      </c>
      <c r="G56" s="285">
        <v>720.90717896631998</v>
      </c>
      <c r="H56" s="287">
        <v>168.14699999999999</v>
      </c>
      <c r="I56" s="284">
        <v>741.35100000000102</v>
      </c>
      <c r="J56" s="285">
        <v>20.443821033681001</v>
      </c>
      <c r="K56" s="288">
        <v>0.342786155014</v>
      </c>
    </row>
    <row r="57" spans="1:11" ht="14.4" customHeight="1" thickBot="1" x14ac:dyDescent="0.35">
      <c r="A57" s="305" t="s">
        <v>248</v>
      </c>
      <c r="B57" s="289">
        <v>2184.6372461035098</v>
      </c>
      <c r="C57" s="289">
        <v>2148.2820000000002</v>
      </c>
      <c r="D57" s="290">
        <v>-36.355246103508001</v>
      </c>
      <c r="E57" s="296">
        <v>0.98335868063700005</v>
      </c>
      <c r="F57" s="289">
        <v>2162.72153689896</v>
      </c>
      <c r="G57" s="290">
        <v>720.90717896631998</v>
      </c>
      <c r="H57" s="292">
        <v>168.14699999999999</v>
      </c>
      <c r="I57" s="289">
        <v>741.35100000000102</v>
      </c>
      <c r="J57" s="290">
        <v>20.443821033681001</v>
      </c>
      <c r="K57" s="297">
        <v>0.342786155014</v>
      </c>
    </row>
    <row r="58" spans="1:11" ht="14.4" customHeight="1" thickBot="1" x14ac:dyDescent="0.35">
      <c r="A58" s="306" t="s">
        <v>249</v>
      </c>
      <c r="B58" s="284">
        <v>607.54676380440901</v>
      </c>
      <c r="C58" s="284">
        <v>614.27800000000002</v>
      </c>
      <c r="D58" s="285">
        <v>6.7312361955910003</v>
      </c>
      <c r="E58" s="286">
        <v>1.011079371328</v>
      </c>
      <c r="F58" s="284">
        <v>609.68701612278403</v>
      </c>
      <c r="G58" s="285">
        <v>203.22900537426099</v>
      </c>
      <c r="H58" s="287">
        <v>40.231000000000002</v>
      </c>
      <c r="I58" s="284">
        <v>165.88900000000001</v>
      </c>
      <c r="J58" s="285">
        <v>-37.340005374260997</v>
      </c>
      <c r="K58" s="288">
        <v>0.272088785906</v>
      </c>
    </row>
    <row r="59" spans="1:11" ht="14.4" customHeight="1" thickBot="1" x14ac:dyDescent="0.35">
      <c r="A59" s="306" t="s">
        <v>250</v>
      </c>
      <c r="B59" s="284">
        <v>900.03868195048699</v>
      </c>
      <c r="C59" s="284">
        <v>889.98</v>
      </c>
      <c r="D59" s="285">
        <v>-10.058681950486999</v>
      </c>
      <c r="E59" s="286">
        <v>0.98882416705800003</v>
      </c>
      <c r="F59" s="284">
        <v>900.00609651507102</v>
      </c>
      <c r="G59" s="285">
        <v>300.00203217169002</v>
      </c>
      <c r="H59" s="287">
        <v>81.734999999999999</v>
      </c>
      <c r="I59" s="284">
        <v>297.62700000000001</v>
      </c>
      <c r="J59" s="285">
        <v>-2.3750321716889999</v>
      </c>
      <c r="K59" s="288">
        <v>0.33069442657300002</v>
      </c>
    </row>
    <row r="60" spans="1:11" ht="14.4" customHeight="1" thickBot="1" x14ac:dyDescent="0.35">
      <c r="A60" s="306" t="s">
        <v>251</v>
      </c>
      <c r="B60" s="284">
        <v>677.05180034861303</v>
      </c>
      <c r="C60" s="284">
        <v>644.024</v>
      </c>
      <c r="D60" s="285">
        <v>-33.027800348612999</v>
      </c>
      <c r="E60" s="286">
        <v>0.951218207629</v>
      </c>
      <c r="F60" s="284">
        <v>653.02842426110396</v>
      </c>
      <c r="G60" s="285">
        <v>217.676141420368</v>
      </c>
      <c r="H60" s="287">
        <v>46.180999999999997</v>
      </c>
      <c r="I60" s="284">
        <v>277.83499999999998</v>
      </c>
      <c r="J60" s="285">
        <v>60.158858579632003</v>
      </c>
      <c r="K60" s="288">
        <v>0.42545621243699999</v>
      </c>
    </row>
    <row r="61" spans="1:11" ht="14.4" customHeight="1" thickBot="1" x14ac:dyDescent="0.35">
      <c r="A61" s="307" t="s">
        <v>252</v>
      </c>
      <c r="B61" s="289">
        <v>5851.9342135180304</v>
      </c>
      <c r="C61" s="289">
        <v>5492.9667600000002</v>
      </c>
      <c r="D61" s="290">
        <v>-358.96745351802701</v>
      </c>
      <c r="E61" s="296">
        <v>0.93865832382500003</v>
      </c>
      <c r="F61" s="289">
        <v>5378.7353457003401</v>
      </c>
      <c r="G61" s="290">
        <v>1792.9117819001101</v>
      </c>
      <c r="H61" s="292">
        <v>182.64394999999999</v>
      </c>
      <c r="I61" s="289">
        <v>5309.7785299999996</v>
      </c>
      <c r="J61" s="290">
        <v>3516.8667480998902</v>
      </c>
      <c r="K61" s="297">
        <v>0.98717973440399998</v>
      </c>
    </row>
    <row r="62" spans="1:11" ht="14.4" customHeight="1" thickBot="1" x14ac:dyDescent="0.35">
      <c r="A62" s="304" t="s">
        <v>29</v>
      </c>
      <c r="B62" s="284">
        <v>1545.5070339470701</v>
      </c>
      <c r="C62" s="284">
        <v>1381.7570499999999</v>
      </c>
      <c r="D62" s="285">
        <v>-163.74998394706799</v>
      </c>
      <c r="E62" s="286">
        <v>0.89404772650599995</v>
      </c>
      <c r="F62" s="284">
        <v>1310.4887640844299</v>
      </c>
      <c r="G62" s="285">
        <v>436.82958802814301</v>
      </c>
      <c r="H62" s="287">
        <v>77.14761</v>
      </c>
      <c r="I62" s="284">
        <v>336.72726</v>
      </c>
      <c r="J62" s="285">
        <v>-100.10232802814301</v>
      </c>
      <c r="K62" s="288">
        <v>0.25694784207799998</v>
      </c>
    </row>
    <row r="63" spans="1:11" ht="14.4" customHeight="1" thickBot="1" x14ac:dyDescent="0.35">
      <c r="A63" s="308" t="s">
        <v>253</v>
      </c>
      <c r="B63" s="284">
        <v>1545.5070339470701</v>
      </c>
      <c r="C63" s="284">
        <v>1381.7570499999999</v>
      </c>
      <c r="D63" s="285">
        <v>-163.74998394706799</v>
      </c>
      <c r="E63" s="286">
        <v>0.89404772650599995</v>
      </c>
      <c r="F63" s="284">
        <v>1310.4887640844299</v>
      </c>
      <c r="G63" s="285">
        <v>436.82958802814301</v>
      </c>
      <c r="H63" s="287">
        <v>77.14761</v>
      </c>
      <c r="I63" s="284">
        <v>336.72726</v>
      </c>
      <c r="J63" s="285">
        <v>-100.10232802814301</v>
      </c>
      <c r="K63" s="288">
        <v>0.25694784207799998</v>
      </c>
    </row>
    <row r="64" spans="1:11" ht="14.4" customHeight="1" thickBot="1" x14ac:dyDescent="0.35">
      <c r="A64" s="306" t="s">
        <v>254</v>
      </c>
      <c r="B64" s="284">
        <v>1125.5870100648999</v>
      </c>
      <c r="C64" s="284">
        <v>886.47229000000095</v>
      </c>
      <c r="D64" s="285">
        <v>-239.11472006490101</v>
      </c>
      <c r="E64" s="286">
        <v>0.78756442822499995</v>
      </c>
      <c r="F64" s="284">
        <v>817.45143495754803</v>
      </c>
      <c r="G64" s="285">
        <v>272.48381165251601</v>
      </c>
      <c r="H64" s="287">
        <v>76.315610000000007</v>
      </c>
      <c r="I64" s="284">
        <v>266.38085000000001</v>
      </c>
      <c r="J64" s="285">
        <v>-6.1029616525149999</v>
      </c>
      <c r="K64" s="288">
        <v>0.325867493294</v>
      </c>
    </row>
    <row r="65" spans="1:11" ht="14.4" customHeight="1" thickBot="1" x14ac:dyDescent="0.35">
      <c r="A65" s="306" t="s">
        <v>255</v>
      </c>
      <c r="B65" s="284">
        <v>166.93985488609101</v>
      </c>
      <c r="C65" s="284">
        <v>212.51760999999999</v>
      </c>
      <c r="D65" s="285">
        <v>45.577755113907997</v>
      </c>
      <c r="E65" s="286">
        <v>1.273019017208</v>
      </c>
      <c r="F65" s="284">
        <v>276.33555588538798</v>
      </c>
      <c r="G65" s="285">
        <v>92.111851961796006</v>
      </c>
      <c r="H65" s="287">
        <v>0.60499999999999998</v>
      </c>
      <c r="I65" s="284">
        <v>10.177099999999999</v>
      </c>
      <c r="J65" s="285">
        <v>-81.934751961795996</v>
      </c>
      <c r="K65" s="288">
        <v>3.6828774954999997E-2</v>
      </c>
    </row>
    <row r="66" spans="1:11" ht="14.4" customHeight="1" thickBot="1" x14ac:dyDescent="0.35">
      <c r="A66" s="306" t="s">
        <v>256</v>
      </c>
      <c r="B66" s="284">
        <v>169.98629104171101</v>
      </c>
      <c r="C66" s="284">
        <v>153.10580999999999</v>
      </c>
      <c r="D66" s="285">
        <v>-16.880481041711001</v>
      </c>
      <c r="E66" s="286">
        <v>0.90069504465100003</v>
      </c>
      <c r="F66" s="284">
        <v>81.999861559118003</v>
      </c>
      <c r="G66" s="285">
        <v>27.333287186372999</v>
      </c>
      <c r="H66" s="287">
        <v>0.22700000000000001</v>
      </c>
      <c r="I66" s="284">
        <v>45.56138</v>
      </c>
      <c r="J66" s="285">
        <v>18.228092813627001</v>
      </c>
      <c r="K66" s="288">
        <v>0.55562752343300004</v>
      </c>
    </row>
    <row r="67" spans="1:11" ht="14.4" customHeight="1" thickBot="1" x14ac:dyDescent="0.35">
      <c r="A67" s="306" t="s">
        <v>257</v>
      </c>
      <c r="B67" s="284">
        <v>82.993877954363995</v>
      </c>
      <c r="C67" s="284">
        <v>129.66134</v>
      </c>
      <c r="D67" s="285">
        <v>46.667462045634998</v>
      </c>
      <c r="E67" s="286">
        <v>1.562300053882</v>
      </c>
      <c r="F67" s="284">
        <v>134.701911682375</v>
      </c>
      <c r="G67" s="285">
        <v>44.900637227457999</v>
      </c>
      <c r="H67" s="287">
        <v>4.9406564584124654E-324</v>
      </c>
      <c r="I67" s="284">
        <v>14.60793</v>
      </c>
      <c r="J67" s="285">
        <v>-30.292707227457999</v>
      </c>
      <c r="K67" s="288">
        <v>0.10844634509999999</v>
      </c>
    </row>
    <row r="68" spans="1:11" ht="14.4" customHeight="1" thickBot="1" x14ac:dyDescent="0.35">
      <c r="A68" s="309" t="s">
        <v>30</v>
      </c>
      <c r="B68" s="289">
        <v>0</v>
      </c>
      <c r="C68" s="289">
        <v>33.04</v>
      </c>
      <c r="D68" s="290">
        <v>33.04</v>
      </c>
      <c r="E68" s="291" t="s">
        <v>195</v>
      </c>
      <c r="F68" s="289">
        <v>0</v>
      </c>
      <c r="G68" s="290">
        <v>0</v>
      </c>
      <c r="H68" s="292">
        <v>5.9640000000000004</v>
      </c>
      <c r="I68" s="289">
        <v>10.010999999999999</v>
      </c>
      <c r="J68" s="290">
        <v>10.010999999999999</v>
      </c>
      <c r="K68" s="293" t="s">
        <v>195</v>
      </c>
    </row>
    <row r="69" spans="1:11" ht="14.4" customHeight="1" thickBot="1" x14ac:dyDescent="0.35">
      <c r="A69" s="305" t="s">
        <v>258</v>
      </c>
      <c r="B69" s="289">
        <v>0</v>
      </c>
      <c r="C69" s="289">
        <v>33.04</v>
      </c>
      <c r="D69" s="290">
        <v>33.04</v>
      </c>
      <c r="E69" s="291" t="s">
        <v>195</v>
      </c>
      <c r="F69" s="289">
        <v>0</v>
      </c>
      <c r="G69" s="290">
        <v>0</v>
      </c>
      <c r="H69" s="292">
        <v>5.9640000000000004</v>
      </c>
      <c r="I69" s="289">
        <v>10.010999999999999</v>
      </c>
      <c r="J69" s="290">
        <v>10.010999999999999</v>
      </c>
      <c r="K69" s="293" t="s">
        <v>195</v>
      </c>
    </row>
    <row r="70" spans="1:11" ht="14.4" customHeight="1" thickBot="1" x14ac:dyDescent="0.35">
      <c r="A70" s="306" t="s">
        <v>259</v>
      </c>
      <c r="B70" s="284">
        <v>0</v>
      </c>
      <c r="C70" s="284">
        <v>18.872</v>
      </c>
      <c r="D70" s="285">
        <v>18.872</v>
      </c>
      <c r="E70" s="294" t="s">
        <v>195</v>
      </c>
      <c r="F70" s="284">
        <v>0</v>
      </c>
      <c r="G70" s="285">
        <v>0</v>
      </c>
      <c r="H70" s="287">
        <v>5.9640000000000004</v>
      </c>
      <c r="I70" s="284">
        <v>8.0860000000000003</v>
      </c>
      <c r="J70" s="285">
        <v>8.0860000000000003</v>
      </c>
      <c r="K70" s="295" t="s">
        <v>195</v>
      </c>
    </row>
    <row r="71" spans="1:11" ht="14.4" customHeight="1" thickBot="1" x14ac:dyDescent="0.35">
      <c r="A71" s="306" t="s">
        <v>260</v>
      </c>
      <c r="B71" s="284">
        <v>0</v>
      </c>
      <c r="C71" s="284">
        <v>14.167999999999999</v>
      </c>
      <c r="D71" s="285">
        <v>14.167999999999999</v>
      </c>
      <c r="E71" s="294" t="s">
        <v>195</v>
      </c>
      <c r="F71" s="284">
        <v>0</v>
      </c>
      <c r="G71" s="285">
        <v>0</v>
      </c>
      <c r="H71" s="287">
        <v>4.9406564584124654E-324</v>
      </c>
      <c r="I71" s="284">
        <v>1.925</v>
      </c>
      <c r="J71" s="285">
        <v>1.925</v>
      </c>
      <c r="K71" s="295" t="s">
        <v>195</v>
      </c>
    </row>
    <row r="72" spans="1:11" ht="14.4" customHeight="1" thickBot="1" x14ac:dyDescent="0.35">
      <c r="A72" s="304" t="s">
        <v>261</v>
      </c>
      <c r="B72" s="284">
        <v>0</v>
      </c>
      <c r="C72" s="284">
        <v>0.62295</v>
      </c>
      <c r="D72" s="285">
        <v>0.62295</v>
      </c>
      <c r="E72" s="294" t="s">
        <v>195</v>
      </c>
      <c r="F72" s="284">
        <v>0</v>
      </c>
      <c r="G72" s="285">
        <v>0</v>
      </c>
      <c r="H72" s="287">
        <v>4.9406564584124654E-324</v>
      </c>
      <c r="I72" s="284">
        <v>1.9762625833649862E-323</v>
      </c>
      <c r="J72" s="285">
        <v>1.9762625833649862E-323</v>
      </c>
      <c r="K72" s="295" t="s">
        <v>195</v>
      </c>
    </row>
    <row r="73" spans="1:11" ht="14.4" customHeight="1" thickBot="1" x14ac:dyDescent="0.35">
      <c r="A73" s="305" t="s">
        <v>262</v>
      </c>
      <c r="B73" s="289">
        <v>0</v>
      </c>
      <c r="C73" s="289">
        <v>0.62295</v>
      </c>
      <c r="D73" s="290">
        <v>0.62295</v>
      </c>
      <c r="E73" s="291" t="s">
        <v>195</v>
      </c>
      <c r="F73" s="289">
        <v>0</v>
      </c>
      <c r="G73" s="290">
        <v>0</v>
      </c>
      <c r="H73" s="292">
        <v>4.9406564584124654E-324</v>
      </c>
      <c r="I73" s="289">
        <v>1.9762625833649862E-323</v>
      </c>
      <c r="J73" s="290">
        <v>1.9762625833649862E-323</v>
      </c>
      <c r="K73" s="293" t="s">
        <v>195</v>
      </c>
    </row>
    <row r="74" spans="1:11" ht="14.4" customHeight="1" thickBot="1" x14ac:dyDescent="0.35">
      <c r="A74" s="306" t="s">
        <v>263</v>
      </c>
      <c r="B74" s="284">
        <v>0</v>
      </c>
      <c r="C74" s="284">
        <v>0.62295</v>
      </c>
      <c r="D74" s="285">
        <v>0.62295</v>
      </c>
      <c r="E74" s="294" t="s">
        <v>195</v>
      </c>
      <c r="F74" s="284">
        <v>0</v>
      </c>
      <c r="G74" s="285">
        <v>0</v>
      </c>
      <c r="H74" s="287">
        <v>4.9406564584124654E-324</v>
      </c>
      <c r="I74" s="284">
        <v>1.9762625833649862E-323</v>
      </c>
      <c r="J74" s="285">
        <v>1.9762625833649862E-323</v>
      </c>
      <c r="K74" s="295" t="s">
        <v>195</v>
      </c>
    </row>
    <row r="75" spans="1:11" ht="14.4" customHeight="1" thickBot="1" x14ac:dyDescent="0.35">
      <c r="A75" s="304" t="s">
        <v>31</v>
      </c>
      <c r="B75" s="284">
        <v>4306.4271795709601</v>
      </c>
      <c r="C75" s="284">
        <v>4077.5467600000002</v>
      </c>
      <c r="D75" s="285">
        <v>-228.88041957096101</v>
      </c>
      <c r="E75" s="286">
        <v>0.94685143623000001</v>
      </c>
      <c r="F75" s="284">
        <v>4068.2465816159101</v>
      </c>
      <c r="G75" s="285">
        <v>1356.08219387197</v>
      </c>
      <c r="H75" s="287">
        <v>99.532340000000005</v>
      </c>
      <c r="I75" s="284">
        <v>4963.0402700000004</v>
      </c>
      <c r="J75" s="285">
        <v>3606.9580761280299</v>
      </c>
      <c r="K75" s="288">
        <v>1.2199457851019999</v>
      </c>
    </row>
    <row r="76" spans="1:11" ht="14.4" customHeight="1" thickBot="1" x14ac:dyDescent="0.35">
      <c r="A76" s="305" t="s">
        <v>264</v>
      </c>
      <c r="B76" s="289">
        <v>5.0847630308290004</v>
      </c>
      <c r="C76" s="289">
        <v>2.7320000000000002</v>
      </c>
      <c r="D76" s="290">
        <v>-2.3527630308290002</v>
      </c>
      <c r="E76" s="296">
        <v>0.53729150865700004</v>
      </c>
      <c r="F76" s="289">
        <v>1.0919770817029999</v>
      </c>
      <c r="G76" s="290">
        <v>0.36399236056700002</v>
      </c>
      <c r="H76" s="292">
        <v>0.20799999999999999</v>
      </c>
      <c r="I76" s="289">
        <v>1.143</v>
      </c>
      <c r="J76" s="290">
        <v>0.77900763943200002</v>
      </c>
      <c r="K76" s="297">
        <v>1.0467252647980001</v>
      </c>
    </row>
    <row r="77" spans="1:11" ht="14.4" customHeight="1" thickBot="1" x14ac:dyDescent="0.35">
      <c r="A77" s="306" t="s">
        <v>265</v>
      </c>
      <c r="B77" s="284">
        <v>5.0847630308290004</v>
      </c>
      <c r="C77" s="284">
        <v>2.7320000000000002</v>
      </c>
      <c r="D77" s="285">
        <v>-2.3527630308290002</v>
      </c>
      <c r="E77" s="286">
        <v>0.53729150865700004</v>
      </c>
      <c r="F77" s="284">
        <v>1.0919770817029999</v>
      </c>
      <c r="G77" s="285">
        <v>0.36399236056700002</v>
      </c>
      <c r="H77" s="287">
        <v>0.20799999999999999</v>
      </c>
      <c r="I77" s="284">
        <v>1.143</v>
      </c>
      <c r="J77" s="285">
        <v>0.77900763943200002</v>
      </c>
      <c r="K77" s="288">
        <v>1.0467252647980001</v>
      </c>
    </row>
    <row r="78" spans="1:11" ht="14.4" customHeight="1" thickBot="1" x14ac:dyDescent="0.35">
      <c r="A78" s="305" t="s">
        <v>266</v>
      </c>
      <c r="B78" s="289">
        <v>4.3804400502969996</v>
      </c>
      <c r="C78" s="289">
        <v>5.1136600000000003</v>
      </c>
      <c r="D78" s="290">
        <v>0.733219949702</v>
      </c>
      <c r="E78" s="296">
        <v>1.1673849981460001</v>
      </c>
      <c r="F78" s="289">
        <v>4.802707233534</v>
      </c>
      <c r="G78" s="290">
        <v>1.6009024111779999</v>
      </c>
      <c r="H78" s="292">
        <v>3.0689999999999999E-2</v>
      </c>
      <c r="I78" s="289">
        <v>1.9998800000000001</v>
      </c>
      <c r="J78" s="290">
        <v>0.39897758882099998</v>
      </c>
      <c r="K78" s="297">
        <v>0.41640681031600002</v>
      </c>
    </row>
    <row r="79" spans="1:11" ht="14.4" customHeight="1" thickBot="1" x14ac:dyDescent="0.35">
      <c r="A79" s="306" t="s">
        <v>267</v>
      </c>
      <c r="B79" s="284">
        <v>4.3804400502969996</v>
      </c>
      <c r="C79" s="284">
        <v>5.1136600000000003</v>
      </c>
      <c r="D79" s="285">
        <v>0.733219949702</v>
      </c>
      <c r="E79" s="286">
        <v>1.1673849981460001</v>
      </c>
      <c r="F79" s="284">
        <v>4.802707233534</v>
      </c>
      <c r="G79" s="285">
        <v>1.6009024111779999</v>
      </c>
      <c r="H79" s="287">
        <v>3.0689999999999999E-2</v>
      </c>
      <c r="I79" s="284">
        <v>1.9998800000000001</v>
      </c>
      <c r="J79" s="285">
        <v>0.39897758882099998</v>
      </c>
      <c r="K79" s="288">
        <v>0.41640681031600002</v>
      </c>
    </row>
    <row r="80" spans="1:11" ht="14.4" customHeight="1" thickBot="1" x14ac:dyDescent="0.35">
      <c r="A80" s="305" t="s">
        <v>268</v>
      </c>
      <c r="B80" s="289">
        <v>10.835014243267</v>
      </c>
      <c r="C80" s="289">
        <v>19.968409999999999</v>
      </c>
      <c r="D80" s="290">
        <v>9.1333957567319999</v>
      </c>
      <c r="E80" s="296">
        <v>1.8429518920479999</v>
      </c>
      <c r="F80" s="289">
        <v>20.325387597793998</v>
      </c>
      <c r="G80" s="290">
        <v>6.7751291992639997</v>
      </c>
      <c r="H80" s="292">
        <v>3.0720000000000001</v>
      </c>
      <c r="I80" s="289">
        <v>9.5876000000000001</v>
      </c>
      <c r="J80" s="290">
        <v>2.8124708007349999</v>
      </c>
      <c r="K80" s="297">
        <v>0.471705641718</v>
      </c>
    </row>
    <row r="81" spans="1:11" ht="14.4" customHeight="1" thickBot="1" x14ac:dyDescent="0.35">
      <c r="A81" s="306" t="s">
        <v>269</v>
      </c>
      <c r="B81" s="284">
        <v>3.9989618059079999</v>
      </c>
      <c r="C81" s="284">
        <v>4.32</v>
      </c>
      <c r="D81" s="285">
        <v>0.32103819409099998</v>
      </c>
      <c r="E81" s="286">
        <v>1.0802803851780001</v>
      </c>
      <c r="F81" s="284">
        <v>6.0008246184620004</v>
      </c>
      <c r="G81" s="285">
        <v>2.0002748728199999</v>
      </c>
      <c r="H81" s="287">
        <v>1.62</v>
      </c>
      <c r="I81" s="284">
        <v>3.24</v>
      </c>
      <c r="J81" s="285">
        <v>1.239725127179</v>
      </c>
      <c r="K81" s="288">
        <v>0.53992579453599998</v>
      </c>
    </row>
    <row r="82" spans="1:11" ht="14.4" customHeight="1" thickBot="1" x14ac:dyDescent="0.35">
      <c r="A82" s="306" t="s">
        <v>270</v>
      </c>
      <c r="B82" s="284">
        <v>6.8360524373590001</v>
      </c>
      <c r="C82" s="284">
        <v>15.64841</v>
      </c>
      <c r="D82" s="285">
        <v>8.8123575626400008</v>
      </c>
      <c r="E82" s="286">
        <v>2.2891003460529999</v>
      </c>
      <c r="F82" s="284">
        <v>14.324562979331001</v>
      </c>
      <c r="G82" s="285">
        <v>4.7748543264430001</v>
      </c>
      <c r="H82" s="287">
        <v>1.452</v>
      </c>
      <c r="I82" s="284">
        <v>6.3475999999999999</v>
      </c>
      <c r="J82" s="285">
        <v>1.5727456735559999</v>
      </c>
      <c r="K82" s="288">
        <v>0.44312695676300001</v>
      </c>
    </row>
    <row r="83" spans="1:11" ht="14.4" customHeight="1" thickBot="1" x14ac:dyDescent="0.35">
      <c r="A83" s="305" t="s">
        <v>271</v>
      </c>
      <c r="B83" s="289">
        <v>3137.9116568476202</v>
      </c>
      <c r="C83" s="289">
        <v>3275.2101499999999</v>
      </c>
      <c r="D83" s="290">
        <v>137.298493152379</v>
      </c>
      <c r="E83" s="296">
        <v>1.0437547350480001</v>
      </c>
      <c r="F83" s="289">
        <v>3275.8686367514401</v>
      </c>
      <c r="G83" s="290">
        <v>1091.9562122504799</v>
      </c>
      <c r="H83" s="292">
        <v>25.297350000000002</v>
      </c>
      <c r="I83" s="289">
        <v>605.83001000000104</v>
      </c>
      <c r="J83" s="290">
        <v>-486.126202250478</v>
      </c>
      <c r="K83" s="297">
        <v>0.184937211218</v>
      </c>
    </row>
    <row r="84" spans="1:11" ht="14.4" customHeight="1" thickBot="1" x14ac:dyDescent="0.35">
      <c r="A84" s="306" t="s">
        <v>272</v>
      </c>
      <c r="B84" s="284">
        <v>2824.0028675455001</v>
      </c>
      <c r="C84" s="284">
        <v>2951.8485799999999</v>
      </c>
      <c r="D84" s="285">
        <v>127.845712454501</v>
      </c>
      <c r="E84" s="286">
        <v>1.045271098667</v>
      </c>
      <c r="F84" s="284">
        <v>2950.7320486654799</v>
      </c>
      <c r="G84" s="285">
        <v>983.577349555159</v>
      </c>
      <c r="H84" s="287">
        <v>4.9406564584124654E-324</v>
      </c>
      <c r="I84" s="284">
        <v>498.80058000000099</v>
      </c>
      <c r="J84" s="285">
        <v>-484.77676955515801</v>
      </c>
      <c r="K84" s="288">
        <v>0.169042994</v>
      </c>
    </row>
    <row r="85" spans="1:11" ht="14.4" customHeight="1" thickBot="1" x14ac:dyDescent="0.35">
      <c r="A85" s="306" t="s">
        <v>273</v>
      </c>
      <c r="B85" s="284">
        <v>313.90878930212199</v>
      </c>
      <c r="C85" s="284">
        <v>323.36156999999997</v>
      </c>
      <c r="D85" s="285">
        <v>9.4527806978779996</v>
      </c>
      <c r="E85" s="286">
        <v>1.0301131443910001</v>
      </c>
      <c r="F85" s="284">
        <v>325.13658808596199</v>
      </c>
      <c r="G85" s="285">
        <v>108.378862695321</v>
      </c>
      <c r="H85" s="287">
        <v>25.297350000000002</v>
      </c>
      <c r="I85" s="284">
        <v>107.02943</v>
      </c>
      <c r="J85" s="285">
        <v>-1.34943269532</v>
      </c>
      <c r="K85" s="288">
        <v>0.32918297700600002</v>
      </c>
    </row>
    <row r="86" spans="1:11" ht="14.4" customHeight="1" thickBot="1" x14ac:dyDescent="0.35">
      <c r="A86" s="305" t="s">
        <v>274</v>
      </c>
      <c r="B86" s="289">
        <v>1100.98860014042</v>
      </c>
      <c r="C86" s="289">
        <v>774.52254000000096</v>
      </c>
      <c r="D86" s="290">
        <v>-326.466060140416</v>
      </c>
      <c r="E86" s="296">
        <v>0.70347916399900001</v>
      </c>
      <c r="F86" s="289">
        <v>766.15787295144003</v>
      </c>
      <c r="G86" s="290">
        <v>255.38595765048001</v>
      </c>
      <c r="H86" s="292">
        <v>70.924300000000002</v>
      </c>
      <c r="I86" s="289">
        <v>4344.4797799999997</v>
      </c>
      <c r="J86" s="290">
        <v>4089.09382234952</v>
      </c>
      <c r="K86" s="297">
        <v>5.6704759337180004</v>
      </c>
    </row>
    <row r="87" spans="1:11" ht="14.4" customHeight="1" thickBot="1" x14ac:dyDescent="0.35">
      <c r="A87" s="306" t="s">
        <v>275</v>
      </c>
      <c r="B87" s="284">
        <v>4.0052271175760001</v>
      </c>
      <c r="C87" s="284">
        <v>34.386000000000003</v>
      </c>
      <c r="D87" s="285">
        <v>30.380772882422999</v>
      </c>
      <c r="E87" s="286">
        <v>8.5852809317850003</v>
      </c>
      <c r="F87" s="284">
        <v>35.290920653268998</v>
      </c>
      <c r="G87" s="285">
        <v>11.763640217756</v>
      </c>
      <c r="H87" s="287">
        <v>4.9406564584124654E-324</v>
      </c>
      <c r="I87" s="284">
        <v>1.9762625833649862E-323</v>
      </c>
      <c r="J87" s="285">
        <v>-11.763640217756</v>
      </c>
      <c r="K87" s="288">
        <v>0</v>
      </c>
    </row>
    <row r="88" spans="1:11" ht="14.4" customHeight="1" thickBot="1" x14ac:dyDescent="0.35">
      <c r="A88" s="306" t="s">
        <v>276</v>
      </c>
      <c r="B88" s="284">
        <v>1072.25849198231</v>
      </c>
      <c r="C88" s="284">
        <v>724.16954000000101</v>
      </c>
      <c r="D88" s="285">
        <v>-348.08895198230499</v>
      </c>
      <c r="E88" s="286">
        <v>0.67536843533000002</v>
      </c>
      <c r="F88" s="284">
        <v>715.96003256276902</v>
      </c>
      <c r="G88" s="285">
        <v>238.65334418758999</v>
      </c>
      <c r="H88" s="287">
        <v>55.028799999999997</v>
      </c>
      <c r="I88" s="284">
        <v>158.08627999999999</v>
      </c>
      <c r="J88" s="285">
        <v>-80.567064187588997</v>
      </c>
      <c r="K88" s="288">
        <v>0.220803219188</v>
      </c>
    </row>
    <row r="89" spans="1:11" ht="14.4" customHeight="1" thickBot="1" x14ac:dyDescent="0.35">
      <c r="A89" s="306" t="s">
        <v>277</v>
      </c>
      <c r="B89" s="284">
        <v>2.9984533709769998</v>
      </c>
      <c r="C89" s="284">
        <v>6.7210000000000001</v>
      </c>
      <c r="D89" s="285">
        <v>3.7225466290220002</v>
      </c>
      <c r="E89" s="286">
        <v>2.241488917271</v>
      </c>
      <c r="F89" s="284">
        <v>4.0014576669619997</v>
      </c>
      <c r="G89" s="285">
        <v>1.3338192223200001</v>
      </c>
      <c r="H89" s="287">
        <v>4.9406564584124654E-324</v>
      </c>
      <c r="I89" s="284">
        <v>1.742</v>
      </c>
      <c r="J89" s="285">
        <v>0.40818077767900002</v>
      </c>
      <c r="K89" s="288">
        <v>0.435341354322</v>
      </c>
    </row>
    <row r="90" spans="1:11" ht="14.4" customHeight="1" thickBot="1" x14ac:dyDescent="0.35">
      <c r="A90" s="306" t="s">
        <v>278</v>
      </c>
      <c r="B90" s="284">
        <v>20.721343186637998</v>
      </c>
      <c r="C90" s="284">
        <v>9.2460000000000004</v>
      </c>
      <c r="D90" s="285">
        <v>-11.475343186638</v>
      </c>
      <c r="E90" s="286">
        <v>0.44620659561999998</v>
      </c>
      <c r="F90" s="284">
        <v>10.905462068438</v>
      </c>
      <c r="G90" s="285">
        <v>3.6351540228119998</v>
      </c>
      <c r="H90" s="287">
        <v>15.8955</v>
      </c>
      <c r="I90" s="284">
        <v>4184.6514999999999</v>
      </c>
      <c r="J90" s="285">
        <v>4181.0163459771902</v>
      </c>
      <c r="K90" s="288">
        <v>383.72069644904599</v>
      </c>
    </row>
    <row r="91" spans="1:11" ht="14.4" customHeight="1" thickBot="1" x14ac:dyDescent="0.35">
      <c r="A91" s="303" t="s">
        <v>32</v>
      </c>
      <c r="B91" s="284">
        <v>20898.994351054302</v>
      </c>
      <c r="C91" s="284">
        <v>22499.36116</v>
      </c>
      <c r="D91" s="285">
        <v>1600.3668089457001</v>
      </c>
      <c r="E91" s="286">
        <v>1.0765762592229999</v>
      </c>
      <c r="F91" s="284">
        <v>21080.104276682399</v>
      </c>
      <c r="G91" s="285">
        <v>7026.7014255608001</v>
      </c>
      <c r="H91" s="287">
        <v>1863.9469099999999</v>
      </c>
      <c r="I91" s="284">
        <v>7030.1633400000101</v>
      </c>
      <c r="J91" s="285">
        <v>3.4619144392100001</v>
      </c>
      <c r="K91" s="288">
        <v>0.333497559961</v>
      </c>
    </row>
    <row r="92" spans="1:11" ht="14.4" customHeight="1" thickBot="1" x14ac:dyDescent="0.35">
      <c r="A92" s="309" t="s">
        <v>279</v>
      </c>
      <c r="B92" s="289">
        <v>15480.9999999992</v>
      </c>
      <c r="C92" s="289">
        <v>16687.252</v>
      </c>
      <c r="D92" s="290">
        <v>1206.2520000008501</v>
      </c>
      <c r="E92" s="296">
        <v>1.0779182223370001</v>
      </c>
      <c r="F92" s="289">
        <v>15627.9999999997</v>
      </c>
      <c r="G92" s="290">
        <v>5209.3333333332403</v>
      </c>
      <c r="H92" s="292">
        <v>1381.2239999999999</v>
      </c>
      <c r="I92" s="289">
        <v>5212.6090000000104</v>
      </c>
      <c r="J92" s="290">
        <v>3.2756666667680001</v>
      </c>
      <c r="K92" s="297">
        <v>0.33354293575600003</v>
      </c>
    </row>
    <row r="93" spans="1:11" ht="14.4" customHeight="1" thickBot="1" x14ac:dyDescent="0.35">
      <c r="A93" s="305" t="s">
        <v>280</v>
      </c>
      <c r="B93" s="289">
        <v>15480.9999999992</v>
      </c>
      <c r="C93" s="289">
        <v>16605.671999999999</v>
      </c>
      <c r="D93" s="290">
        <v>1124.6720000008499</v>
      </c>
      <c r="E93" s="296">
        <v>1.0726485369159999</v>
      </c>
      <c r="F93" s="289">
        <v>15575.9999999997</v>
      </c>
      <c r="G93" s="290">
        <v>5191.99999999991</v>
      </c>
      <c r="H93" s="292">
        <v>1379.155</v>
      </c>
      <c r="I93" s="289">
        <v>5192.2760000000098</v>
      </c>
      <c r="J93" s="290">
        <v>0.27600000009999998</v>
      </c>
      <c r="K93" s="297">
        <v>0.33335105290099998</v>
      </c>
    </row>
    <row r="94" spans="1:11" ht="14.4" customHeight="1" thickBot="1" x14ac:dyDescent="0.35">
      <c r="A94" s="306" t="s">
        <v>281</v>
      </c>
      <c r="B94" s="284">
        <v>15480.9999999992</v>
      </c>
      <c r="C94" s="284">
        <v>16605.671999999999</v>
      </c>
      <c r="D94" s="285">
        <v>1124.6720000008499</v>
      </c>
      <c r="E94" s="286">
        <v>1.0726485369159999</v>
      </c>
      <c r="F94" s="284">
        <v>15575.9999999997</v>
      </c>
      <c r="G94" s="285">
        <v>5191.99999999991</v>
      </c>
      <c r="H94" s="287">
        <v>1379.155</v>
      </c>
      <c r="I94" s="284">
        <v>5192.2760000000098</v>
      </c>
      <c r="J94" s="285">
        <v>0.27600000009999998</v>
      </c>
      <c r="K94" s="288">
        <v>0.33335105290099998</v>
      </c>
    </row>
    <row r="95" spans="1:11" ht="14.4" customHeight="1" thickBot="1" x14ac:dyDescent="0.35">
      <c r="A95" s="305" t="s">
        <v>282</v>
      </c>
      <c r="B95" s="289">
        <v>0</v>
      </c>
      <c r="C95" s="289">
        <v>81.58</v>
      </c>
      <c r="D95" s="290">
        <v>81.58</v>
      </c>
      <c r="E95" s="291" t="s">
        <v>195</v>
      </c>
      <c r="F95" s="289">
        <v>51.999999999998998</v>
      </c>
      <c r="G95" s="290">
        <v>17.333333333333002</v>
      </c>
      <c r="H95" s="292">
        <v>2.069</v>
      </c>
      <c r="I95" s="289">
        <v>20.332999999999998</v>
      </c>
      <c r="J95" s="290">
        <v>2.9996666666660001</v>
      </c>
      <c r="K95" s="297">
        <v>0.39101923076900003</v>
      </c>
    </row>
    <row r="96" spans="1:11" ht="14.4" customHeight="1" thickBot="1" x14ac:dyDescent="0.35">
      <c r="A96" s="306" t="s">
        <v>283</v>
      </c>
      <c r="B96" s="284">
        <v>0</v>
      </c>
      <c r="C96" s="284">
        <v>81.58</v>
      </c>
      <c r="D96" s="285">
        <v>81.58</v>
      </c>
      <c r="E96" s="294" t="s">
        <v>195</v>
      </c>
      <c r="F96" s="284">
        <v>51.999999999998998</v>
      </c>
      <c r="G96" s="285">
        <v>17.333333333333002</v>
      </c>
      <c r="H96" s="287">
        <v>2.069</v>
      </c>
      <c r="I96" s="284">
        <v>20.332999999999998</v>
      </c>
      <c r="J96" s="285">
        <v>2.9996666666660001</v>
      </c>
      <c r="K96" s="288">
        <v>0.39101923076900003</v>
      </c>
    </row>
    <row r="97" spans="1:11" ht="14.4" customHeight="1" thickBot="1" x14ac:dyDescent="0.35">
      <c r="A97" s="304" t="s">
        <v>284</v>
      </c>
      <c r="B97" s="284">
        <v>5262.9943510551702</v>
      </c>
      <c r="C97" s="284">
        <v>5645.2363800000003</v>
      </c>
      <c r="D97" s="285">
        <v>382.24202894483398</v>
      </c>
      <c r="E97" s="286">
        <v>1.072628242298</v>
      </c>
      <c r="F97" s="284">
        <v>5296.1042766826804</v>
      </c>
      <c r="G97" s="285">
        <v>1765.3680922275601</v>
      </c>
      <c r="H97" s="287">
        <v>468.90974</v>
      </c>
      <c r="I97" s="284">
        <v>1765.4269899999999</v>
      </c>
      <c r="J97" s="285">
        <v>5.8897772441000001E-2</v>
      </c>
      <c r="K97" s="288">
        <v>0.333344454294</v>
      </c>
    </row>
    <row r="98" spans="1:11" ht="14.4" customHeight="1" thickBot="1" x14ac:dyDescent="0.35">
      <c r="A98" s="305" t="s">
        <v>285</v>
      </c>
      <c r="B98" s="289">
        <v>1392.99998927819</v>
      </c>
      <c r="C98" s="289">
        <v>1494.5042900000001</v>
      </c>
      <c r="D98" s="290">
        <v>101.504300721806</v>
      </c>
      <c r="E98" s="296">
        <v>1.0728674095490001</v>
      </c>
      <c r="F98" s="289">
        <v>1402.10427668276</v>
      </c>
      <c r="G98" s="290">
        <v>467.368092227587</v>
      </c>
      <c r="H98" s="292">
        <v>124.12099000000001</v>
      </c>
      <c r="I98" s="289">
        <v>467.357990000001</v>
      </c>
      <c r="J98" s="290">
        <v>-1.0102227586E-2</v>
      </c>
      <c r="K98" s="297">
        <v>0.333326128286</v>
      </c>
    </row>
    <row r="99" spans="1:11" ht="14.4" customHeight="1" thickBot="1" x14ac:dyDescent="0.35">
      <c r="A99" s="306" t="s">
        <v>286</v>
      </c>
      <c r="B99" s="284">
        <v>1392.99998927819</v>
      </c>
      <c r="C99" s="284">
        <v>1494.5042900000001</v>
      </c>
      <c r="D99" s="285">
        <v>101.504300721806</v>
      </c>
      <c r="E99" s="286">
        <v>1.0728674095490001</v>
      </c>
      <c r="F99" s="284">
        <v>1402.10427668276</v>
      </c>
      <c r="G99" s="285">
        <v>467.368092227587</v>
      </c>
      <c r="H99" s="287">
        <v>124.12099000000001</v>
      </c>
      <c r="I99" s="284">
        <v>467.357990000001</v>
      </c>
      <c r="J99" s="285">
        <v>-1.0102227586E-2</v>
      </c>
      <c r="K99" s="288">
        <v>0.333326128286</v>
      </c>
    </row>
    <row r="100" spans="1:11" ht="14.4" customHeight="1" thickBot="1" x14ac:dyDescent="0.35">
      <c r="A100" s="305" t="s">
        <v>287</v>
      </c>
      <c r="B100" s="289">
        <v>3869.99436177697</v>
      </c>
      <c r="C100" s="289">
        <v>4150.7320900000004</v>
      </c>
      <c r="D100" s="290">
        <v>280.73772822302698</v>
      </c>
      <c r="E100" s="296">
        <v>1.072542154323</v>
      </c>
      <c r="F100" s="289">
        <v>3893.99999999992</v>
      </c>
      <c r="G100" s="290">
        <v>1297.99999999997</v>
      </c>
      <c r="H100" s="292">
        <v>344.78874999999999</v>
      </c>
      <c r="I100" s="289">
        <v>1298.069</v>
      </c>
      <c r="J100" s="290">
        <v>6.9000000027000005E-2</v>
      </c>
      <c r="K100" s="297">
        <v>0.33335105290099998</v>
      </c>
    </row>
    <row r="101" spans="1:11" ht="14.4" customHeight="1" thickBot="1" x14ac:dyDescent="0.35">
      <c r="A101" s="306" t="s">
        <v>288</v>
      </c>
      <c r="B101" s="284">
        <v>3869.99436177697</v>
      </c>
      <c r="C101" s="284">
        <v>4150.7320900000004</v>
      </c>
      <c r="D101" s="285">
        <v>280.73772822302698</v>
      </c>
      <c r="E101" s="286">
        <v>1.072542154323</v>
      </c>
      <c r="F101" s="284">
        <v>3893.99999999992</v>
      </c>
      <c r="G101" s="285">
        <v>1297.99999999997</v>
      </c>
      <c r="H101" s="287">
        <v>344.78874999999999</v>
      </c>
      <c r="I101" s="284">
        <v>1298.069</v>
      </c>
      <c r="J101" s="285">
        <v>6.9000000027000005E-2</v>
      </c>
      <c r="K101" s="288">
        <v>0.33335105290099998</v>
      </c>
    </row>
    <row r="102" spans="1:11" ht="14.4" customHeight="1" thickBot="1" x14ac:dyDescent="0.35">
      <c r="A102" s="304" t="s">
        <v>289</v>
      </c>
      <c r="B102" s="284">
        <v>154.99999999999201</v>
      </c>
      <c r="C102" s="284">
        <v>166.87278000000001</v>
      </c>
      <c r="D102" s="285">
        <v>11.872780000007999</v>
      </c>
      <c r="E102" s="286">
        <v>1.076598580645</v>
      </c>
      <c r="F102" s="284">
        <v>155.99999999999699</v>
      </c>
      <c r="G102" s="285">
        <v>51.999999999998998</v>
      </c>
      <c r="H102" s="287">
        <v>13.81317</v>
      </c>
      <c r="I102" s="284">
        <v>52.12735</v>
      </c>
      <c r="J102" s="285">
        <v>0.127350000001</v>
      </c>
      <c r="K102" s="288">
        <v>0.33414967948699997</v>
      </c>
    </row>
    <row r="103" spans="1:11" ht="14.4" customHeight="1" thickBot="1" x14ac:dyDescent="0.35">
      <c r="A103" s="305" t="s">
        <v>290</v>
      </c>
      <c r="B103" s="289">
        <v>154.99999999999201</v>
      </c>
      <c r="C103" s="289">
        <v>166.87278000000001</v>
      </c>
      <c r="D103" s="290">
        <v>11.872780000007999</v>
      </c>
      <c r="E103" s="296">
        <v>1.076598580645</v>
      </c>
      <c r="F103" s="289">
        <v>155.99999999999699</v>
      </c>
      <c r="G103" s="290">
        <v>51.999999999998998</v>
      </c>
      <c r="H103" s="292">
        <v>13.81317</v>
      </c>
      <c r="I103" s="289">
        <v>52.12735</v>
      </c>
      <c r="J103" s="290">
        <v>0.127350000001</v>
      </c>
      <c r="K103" s="297">
        <v>0.33414967948699997</v>
      </c>
    </row>
    <row r="104" spans="1:11" ht="14.4" customHeight="1" thickBot="1" x14ac:dyDescent="0.35">
      <c r="A104" s="306" t="s">
        <v>291</v>
      </c>
      <c r="B104" s="284">
        <v>154.99999999999201</v>
      </c>
      <c r="C104" s="284">
        <v>166.87278000000001</v>
      </c>
      <c r="D104" s="285">
        <v>11.872780000007999</v>
      </c>
      <c r="E104" s="286">
        <v>1.076598580645</v>
      </c>
      <c r="F104" s="284">
        <v>155.99999999999699</v>
      </c>
      <c r="G104" s="285">
        <v>51.999999999998998</v>
      </c>
      <c r="H104" s="287">
        <v>13.81317</v>
      </c>
      <c r="I104" s="284">
        <v>52.12735</v>
      </c>
      <c r="J104" s="285">
        <v>0.127350000001</v>
      </c>
      <c r="K104" s="288">
        <v>0.33414967948699997</v>
      </c>
    </row>
    <row r="105" spans="1:11" ht="14.4" customHeight="1" thickBot="1" x14ac:dyDescent="0.35">
      <c r="A105" s="303" t="s">
        <v>292</v>
      </c>
      <c r="B105" s="284">
        <v>0</v>
      </c>
      <c r="C105" s="284">
        <v>92.174199999999999</v>
      </c>
      <c r="D105" s="285">
        <v>92.174199999999999</v>
      </c>
      <c r="E105" s="294" t="s">
        <v>195</v>
      </c>
      <c r="F105" s="284">
        <v>0</v>
      </c>
      <c r="G105" s="285">
        <v>0</v>
      </c>
      <c r="H105" s="287">
        <v>11.11</v>
      </c>
      <c r="I105" s="284">
        <v>23.661100000000001</v>
      </c>
      <c r="J105" s="285">
        <v>23.661100000000001</v>
      </c>
      <c r="K105" s="295" t="s">
        <v>195</v>
      </c>
    </row>
    <row r="106" spans="1:11" ht="14.4" customHeight="1" thickBot="1" x14ac:dyDescent="0.35">
      <c r="A106" s="304" t="s">
        <v>293</v>
      </c>
      <c r="B106" s="284">
        <v>0</v>
      </c>
      <c r="C106" s="284">
        <v>92.174199999999999</v>
      </c>
      <c r="D106" s="285">
        <v>92.174199999999999</v>
      </c>
      <c r="E106" s="294" t="s">
        <v>195</v>
      </c>
      <c r="F106" s="284">
        <v>0</v>
      </c>
      <c r="G106" s="285">
        <v>0</v>
      </c>
      <c r="H106" s="287">
        <v>11.11</v>
      </c>
      <c r="I106" s="284">
        <v>23.661100000000001</v>
      </c>
      <c r="J106" s="285">
        <v>23.661100000000001</v>
      </c>
      <c r="K106" s="295" t="s">
        <v>195</v>
      </c>
    </row>
    <row r="107" spans="1:11" ht="14.4" customHeight="1" thickBot="1" x14ac:dyDescent="0.35">
      <c r="A107" s="305" t="s">
        <v>294</v>
      </c>
      <c r="B107" s="289">
        <v>0</v>
      </c>
      <c r="C107" s="289">
        <v>60.606200000000001</v>
      </c>
      <c r="D107" s="290">
        <v>60.606200000000001</v>
      </c>
      <c r="E107" s="291" t="s">
        <v>195</v>
      </c>
      <c r="F107" s="289">
        <v>0</v>
      </c>
      <c r="G107" s="290">
        <v>0</v>
      </c>
      <c r="H107" s="292">
        <v>6.2</v>
      </c>
      <c r="I107" s="289">
        <v>18.751100000000001</v>
      </c>
      <c r="J107" s="290">
        <v>18.751100000000001</v>
      </c>
      <c r="K107" s="293" t="s">
        <v>195</v>
      </c>
    </row>
    <row r="108" spans="1:11" ht="14.4" customHeight="1" thickBot="1" x14ac:dyDescent="0.35">
      <c r="A108" s="306" t="s">
        <v>295</v>
      </c>
      <c r="B108" s="284">
        <v>0</v>
      </c>
      <c r="C108" s="284">
        <v>6.6172000000000004</v>
      </c>
      <c r="D108" s="285">
        <v>6.6172000000000004</v>
      </c>
      <c r="E108" s="294" t="s">
        <v>195</v>
      </c>
      <c r="F108" s="284">
        <v>0</v>
      </c>
      <c r="G108" s="285">
        <v>0</v>
      </c>
      <c r="H108" s="287">
        <v>4.9406564584124654E-324</v>
      </c>
      <c r="I108" s="284">
        <v>0.1211</v>
      </c>
      <c r="J108" s="285">
        <v>0.1211</v>
      </c>
      <c r="K108" s="295" t="s">
        <v>195</v>
      </c>
    </row>
    <row r="109" spans="1:11" ht="14.4" customHeight="1" thickBot="1" x14ac:dyDescent="0.35">
      <c r="A109" s="306" t="s">
        <v>296</v>
      </c>
      <c r="B109" s="284">
        <v>0</v>
      </c>
      <c r="C109" s="284">
        <v>53.988999999999997</v>
      </c>
      <c r="D109" s="285">
        <v>53.988999999999997</v>
      </c>
      <c r="E109" s="294" t="s">
        <v>195</v>
      </c>
      <c r="F109" s="284">
        <v>0</v>
      </c>
      <c r="G109" s="285">
        <v>0</v>
      </c>
      <c r="H109" s="287">
        <v>6.2</v>
      </c>
      <c r="I109" s="284">
        <v>18.63</v>
      </c>
      <c r="J109" s="285">
        <v>18.63</v>
      </c>
      <c r="K109" s="295" t="s">
        <v>195</v>
      </c>
    </row>
    <row r="110" spans="1:11" ht="14.4" customHeight="1" thickBot="1" x14ac:dyDescent="0.35">
      <c r="A110" s="305" t="s">
        <v>297</v>
      </c>
      <c r="B110" s="289">
        <v>0</v>
      </c>
      <c r="C110" s="289">
        <v>3</v>
      </c>
      <c r="D110" s="290">
        <v>3</v>
      </c>
      <c r="E110" s="291" t="s">
        <v>195</v>
      </c>
      <c r="F110" s="289">
        <v>0</v>
      </c>
      <c r="G110" s="290">
        <v>0</v>
      </c>
      <c r="H110" s="292">
        <v>4.9406564584124654E-324</v>
      </c>
      <c r="I110" s="289">
        <v>1.9762625833649862E-323</v>
      </c>
      <c r="J110" s="290">
        <v>1.9762625833649862E-323</v>
      </c>
      <c r="K110" s="293" t="s">
        <v>195</v>
      </c>
    </row>
    <row r="111" spans="1:11" ht="14.4" customHeight="1" thickBot="1" x14ac:dyDescent="0.35">
      <c r="A111" s="306" t="s">
        <v>298</v>
      </c>
      <c r="B111" s="284">
        <v>0</v>
      </c>
      <c r="C111" s="284">
        <v>3</v>
      </c>
      <c r="D111" s="285">
        <v>3</v>
      </c>
      <c r="E111" s="294" t="s">
        <v>195</v>
      </c>
      <c r="F111" s="284">
        <v>0</v>
      </c>
      <c r="G111" s="285">
        <v>0</v>
      </c>
      <c r="H111" s="287">
        <v>4.9406564584124654E-324</v>
      </c>
      <c r="I111" s="284">
        <v>1.9762625833649862E-323</v>
      </c>
      <c r="J111" s="285">
        <v>1.9762625833649862E-323</v>
      </c>
      <c r="K111" s="295" t="s">
        <v>195</v>
      </c>
    </row>
    <row r="112" spans="1:11" ht="14.4" customHeight="1" thickBot="1" x14ac:dyDescent="0.35">
      <c r="A112" s="308" t="s">
        <v>299</v>
      </c>
      <c r="B112" s="284">
        <v>0</v>
      </c>
      <c r="C112" s="284">
        <v>28.568000000000001</v>
      </c>
      <c r="D112" s="285">
        <v>28.568000000000001</v>
      </c>
      <c r="E112" s="294" t="s">
        <v>195</v>
      </c>
      <c r="F112" s="284">
        <v>0</v>
      </c>
      <c r="G112" s="285">
        <v>0</v>
      </c>
      <c r="H112" s="287">
        <v>4.9406564584124654E-324</v>
      </c>
      <c r="I112" s="284">
        <v>1.9762625833649862E-323</v>
      </c>
      <c r="J112" s="285">
        <v>1.9762625833649862E-323</v>
      </c>
      <c r="K112" s="295" t="s">
        <v>195</v>
      </c>
    </row>
    <row r="113" spans="1:11" ht="14.4" customHeight="1" thickBot="1" x14ac:dyDescent="0.35">
      <c r="A113" s="306" t="s">
        <v>300</v>
      </c>
      <c r="B113" s="284">
        <v>0</v>
      </c>
      <c r="C113" s="284">
        <v>28.568000000000001</v>
      </c>
      <c r="D113" s="285">
        <v>28.568000000000001</v>
      </c>
      <c r="E113" s="294" t="s">
        <v>195</v>
      </c>
      <c r="F113" s="284">
        <v>0</v>
      </c>
      <c r="G113" s="285">
        <v>0</v>
      </c>
      <c r="H113" s="287">
        <v>4.9406564584124654E-324</v>
      </c>
      <c r="I113" s="284">
        <v>1.9762625833649862E-323</v>
      </c>
      <c r="J113" s="285">
        <v>1.9762625833649862E-323</v>
      </c>
      <c r="K113" s="295" t="s">
        <v>195</v>
      </c>
    </row>
    <row r="114" spans="1:11" ht="14.4" customHeight="1" thickBot="1" x14ac:dyDescent="0.35">
      <c r="A114" s="308" t="s">
        <v>301</v>
      </c>
      <c r="B114" s="284">
        <v>0</v>
      </c>
      <c r="C114" s="284">
        <v>4.9406564584124654E-324</v>
      </c>
      <c r="D114" s="285">
        <v>4.9406564584124654E-324</v>
      </c>
      <c r="E114" s="294" t="s">
        <v>195</v>
      </c>
      <c r="F114" s="284">
        <v>4.9406564584124654E-324</v>
      </c>
      <c r="G114" s="285">
        <v>0</v>
      </c>
      <c r="H114" s="287">
        <v>4.91</v>
      </c>
      <c r="I114" s="284">
        <v>4.91</v>
      </c>
      <c r="J114" s="285">
        <v>4.91</v>
      </c>
      <c r="K114" s="295" t="s">
        <v>201</v>
      </c>
    </row>
    <row r="115" spans="1:11" ht="14.4" customHeight="1" thickBot="1" x14ac:dyDescent="0.35">
      <c r="A115" s="306" t="s">
        <v>302</v>
      </c>
      <c r="B115" s="284">
        <v>0</v>
      </c>
      <c r="C115" s="284">
        <v>4.9406564584124654E-324</v>
      </c>
      <c r="D115" s="285">
        <v>4.9406564584124654E-324</v>
      </c>
      <c r="E115" s="294" t="s">
        <v>195</v>
      </c>
      <c r="F115" s="284">
        <v>4.9406564584124654E-324</v>
      </c>
      <c r="G115" s="285">
        <v>0</v>
      </c>
      <c r="H115" s="287">
        <v>4.91</v>
      </c>
      <c r="I115" s="284">
        <v>4.91</v>
      </c>
      <c r="J115" s="285">
        <v>4.91</v>
      </c>
      <c r="K115" s="295" t="s">
        <v>201</v>
      </c>
    </row>
    <row r="116" spans="1:11" ht="14.4" customHeight="1" thickBot="1" x14ac:dyDescent="0.35">
      <c r="A116" s="303" t="s">
        <v>303</v>
      </c>
      <c r="B116" s="284">
        <v>19916.999999998901</v>
      </c>
      <c r="C116" s="284">
        <v>20571.51122</v>
      </c>
      <c r="D116" s="285">
        <v>654.51122000110297</v>
      </c>
      <c r="E116" s="286">
        <v>1.0328619380420001</v>
      </c>
      <c r="F116" s="284">
        <v>20146.963161780001</v>
      </c>
      <c r="G116" s="285">
        <v>6715.6543872600096</v>
      </c>
      <c r="H116" s="287">
        <v>1695.3009999999999</v>
      </c>
      <c r="I116" s="284">
        <v>6778.08500000001</v>
      </c>
      <c r="J116" s="285">
        <v>62.430612739997997</v>
      </c>
      <c r="K116" s="288">
        <v>0.33643209378799999</v>
      </c>
    </row>
    <row r="117" spans="1:11" ht="14.4" customHeight="1" thickBot="1" x14ac:dyDescent="0.35">
      <c r="A117" s="304" t="s">
        <v>304</v>
      </c>
      <c r="B117" s="284">
        <v>19916.999999998901</v>
      </c>
      <c r="C117" s="284">
        <v>20275.677</v>
      </c>
      <c r="D117" s="285">
        <v>358.67700000109801</v>
      </c>
      <c r="E117" s="286">
        <v>1.0180085856300001</v>
      </c>
      <c r="F117" s="284">
        <v>20146.963161780001</v>
      </c>
      <c r="G117" s="285">
        <v>6715.6543872600096</v>
      </c>
      <c r="H117" s="287">
        <v>1695.3009999999999</v>
      </c>
      <c r="I117" s="284">
        <v>6778.08500000001</v>
      </c>
      <c r="J117" s="285">
        <v>62.430612739997997</v>
      </c>
      <c r="K117" s="288">
        <v>0.33643209378799999</v>
      </c>
    </row>
    <row r="118" spans="1:11" ht="14.4" customHeight="1" thickBot="1" x14ac:dyDescent="0.35">
      <c r="A118" s="305" t="s">
        <v>305</v>
      </c>
      <c r="B118" s="289">
        <v>19916.999999998901</v>
      </c>
      <c r="C118" s="289">
        <v>20275.677</v>
      </c>
      <c r="D118" s="290">
        <v>358.67700000109801</v>
      </c>
      <c r="E118" s="296">
        <v>1.0180085856300001</v>
      </c>
      <c r="F118" s="289">
        <v>20146.963161780001</v>
      </c>
      <c r="G118" s="290">
        <v>6715.6543872600096</v>
      </c>
      <c r="H118" s="292">
        <v>1695.3009999999999</v>
      </c>
      <c r="I118" s="289">
        <v>6778.08500000001</v>
      </c>
      <c r="J118" s="290">
        <v>62.430612739997997</v>
      </c>
      <c r="K118" s="297">
        <v>0.33643209378799999</v>
      </c>
    </row>
    <row r="119" spans="1:11" ht="14.4" customHeight="1" thickBot="1" x14ac:dyDescent="0.35">
      <c r="A119" s="306" t="s">
        <v>306</v>
      </c>
      <c r="B119" s="284">
        <v>227.99999999998701</v>
      </c>
      <c r="C119" s="284">
        <v>327.48500000000001</v>
      </c>
      <c r="D119" s="285">
        <v>99.485000000011993</v>
      </c>
      <c r="E119" s="286">
        <v>1.436337719298</v>
      </c>
      <c r="F119" s="284">
        <v>345.98625349666401</v>
      </c>
      <c r="G119" s="285">
        <v>115.328751165555</v>
      </c>
      <c r="H119" s="287">
        <v>28.884</v>
      </c>
      <c r="I119" s="284">
        <v>115.536</v>
      </c>
      <c r="J119" s="285">
        <v>0.207248834445</v>
      </c>
      <c r="K119" s="288">
        <v>0.33393234220200002</v>
      </c>
    </row>
    <row r="120" spans="1:11" ht="14.4" customHeight="1" thickBot="1" x14ac:dyDescent="0.35">
      <c r="A120" s="306" t="s">
        <v>307</v>
      </c>
      <c r="B120" s="284">
        <v>6786.9999999996298</v>
      </c>
      <c r="C120" s="284">
        <v>6779.643</v>
      </c>
      <c r="D120" s="285">
        <v>-7.3569999996269999</v>
      </c>
      <c r="E120" s="286">
        <v>0.99891601591199997</v>
      </c>
      <c r="F120" s="284">
        <v>6724.9999999998799</v>
      </c>
      <c r="G120" s="285">
        <v>2241.6666666666301</v>
      </c>
      <c r="H120" s="287">
        <v>571.66099999999994</v>
      </c>
      <c r="I120" s="284">
        <v>2283.5140000000001</v>
      </c>
      <c r="J120" s="285">
        <v>41.847333333376</v>
      </c>
      <c r="K120" s="288">
        <v>0.33955598513000002</v>
      </c>
    </row>
    <row r="121" spans="1:11" ht="14.4" customHeight="1" thickBot="1" x14ac:dyDescent="0.35">
      <c r="A121" s="306" t="s">
        <v>308</v>
      </c>
      <c r="B121" s="284">
        <v>425.99999999997601</v>
      </c>
      <c r="C121" s="284">
        <v>426.113</v>
      </c>
      <c r="D121" s="285">
        <v>0.11300000002299999</v>
      </c>
      <c r="E121" s="286">
        <v>1.0002652582160001</v>
      </c>
      <c r="F121" s="284">
        <v>426.00356411090002</v>
      </c>
      <c r="G121" s="285">
        <v>142.00118803696699</v>
      </c>
      <c r="H121" s="287">
        <v>35.508000000000003</v>
      </c>
      <c r="I121" s="284">
        <v>142.03200000000001</v>
      </c>
      <c r="J121" s="285">
        <v>3.0811963033E-2</v>
      </c>
      <c r="K121" s="288">
        <v>0.33340566127900001</v>
      </c>
    </row>
    <row r="122" spans="1:11" ht="14.4" customHeight="1" thickBot="1" x14ac:dyDescent="0.35">
      <c r="A122" s="306" t="s">
        <v>309</v>
      </c>
      <c r="B122" s="284">
        <v>1728.9999999999</v>
      </c>
      <c r="C122" s="284">
        <v>2059.5160000000001</v>
      </c>
      <c r="D122" s="285">
        <v>330.51600000009603</v>
      </c>
      <c r="E122" s="286">
        <v>1.1911602082120001</v>
      </c>
      <c r="F122" s="284">
        <v>2163.9733441727699</v>
      </c>
      <c r="G122" s="285">
        <v>721.32444805759098</v>
      </c>
      <c r="H122" s="287">
        <v>180.34299999999999</v>
      </c>
      <c r="I122" s="284">
        <v>721.37200000000098</v>
      </c>
      <c r="J122" s="285">
        <v>4.7551942409E-2</v>
      </c>
      <c r="K122" s="288">
        <v>0.33335530769900001</v>
      </c>
    </row>
    <row r="123" spans="1:11" ht="14.4" customHeight="1" thickBot="1" x14ac:dyDescent="0.35">
      <c r="A123" s="306" t="s">
        <v>310</v>
      </c>
      <c r="B123" s="284">
        <v>9926.9999999994507</v>
      </c>
      <c r="C123" s="284">
        <v>9927.5049999999992</v>
      </c>
      <c r="D123" s="285">
        <v>0.50500000054799998</v>
      </c>
      <c r="E123" s="286">
        <v>1.00005087136</v>
      </c>
      <c r="F123" s="284">
        <v>9736.9999999998308</v>
      </c>
      <c r="G123" s="285">
        <v>3245.6666666666101</v>
      </c>
      <c r="H123" s="287">
        <v>816.45399999999995</v>
      </c>
      <c r="I123" s="284">
        <v>3265.8240000000001</v>
      </c>
      <c r="J123" s="285">
        <v>20.157333333394</v>
      </c>
      <c r="K123" s="288">
        <v>0.33540351237499999</v>
      </c>
    </row>
    <row r="124" spans="1:11" ht="14.4" customHeight="1" thickBot="1" x14ac:dyDescent="0.35">
      <c r="A124" s="306" t="s">
        <v>311</v>
      </c>
      <c r="B124" s="284">
        <v>819.99999999995498</v>
      </c>
      <c r="C124" s="284">
        <v>755.41499999999996</v>
      </c>
      <c r="D124" s="285">
        <v>-64.584999999955002</v>
      </c>
      <c r="E124" s="286">
        <v>0.921237804878</v>
      </c>
      <c r="F124" s="284">
        <v>748.99999999998602</v>
      </c>
      <c r="G124" s="285">
        <v>249.666666666662</v>
      </c>
      <c r="H124" s="287">
        <v>62.451000000000001</v>
      </c>
      <c r="I124" s="284">
        <v>249.80699999999999</v>
      </c>
      <c r="J124" s="285">
        <v>0.14033333333799999</v>
      </c>
      <c r="K124" s="288">
        <v>0.33352069425899999</v>
      </c>
    </row>
    <row r="125" spans="1:11" ht="14.4" customHeight="1" thickBot="1" x14ac:dyDescent="0.35">
      <c r="A125" s="304" t="s">
        <v>312</v>
      </c>
      <c r="B125" s="284">
        <v>0</v>
      </c>
      <c r="C125" s="284">
        <v>295.83422000000002</v>
      </c>
      <c r="D125" s="285">
        <v>295.83422000000002</v>
      </c>
      <c r="E125" s="294" t="s">
        <v>195</v>
      </c>
      <c r="F125" s="284">
        <v>0</v>
      </c>
      <c r="G125" s="285">
        <v>0</v>
      </c>
      <c r="H125" s="287">
        <v>4.9406564584124654E-324</v>
      </c>
      <c r="I125" s="284">
        <v>1.9762625833649862E-323</v>
      </c>
      <c r="J125" s="285">
        <v>1.9762625833649862E-323</v>
      </c>
      <c r="K125" s="295" t="s">
        <v>195</v>
      </c>
    </row>
    <row r="126" spans="1:11" ht="14.4" customHeight="1" thickBot="1" x14ac:dyDescent="0.35">
      <c r="A126" s="305" t="s">
        <v>313</v>
      </c>
      <c r="B126" s="289">
        <v>0</v>
      </c>
      <c r="C126" s="289">
        <v>204.30822000000001</v>
      </c>
      <c r="D126" s="290">
        <v>204.30822000000001</v>
      </c>
      <c r="E126" s="291" t="s">
        <v>195</v>
      </c>
      <c r="F126" s="289">
        <v>0</v>
      </c>
      <c r="G126" s="290">
        <v>0</v>
      </c>
      <c r="H126" s="292">
        <v>4.9406564584124654E-324</v>
      </c>
      <c r="I126" s="289">
        <v>1.9762625833649862E-323</v>
      </c>
      <c r="J126" s="290">
        <v>1.9762625833649862E-323</v>
      </c>
      <c r="K126" s="293" t="s">
        <v>195</v>
      </c>
    </row>
    <row r="127" spans="1:11" ht="14.4" customHeight="1" thickBot="1" x14ac:dyDescent="0.35">
      <c r="A127" s="306" t="s">
        <v>314</v>
      </c>
      <c r="B127" s="284">
        <v>0</v>
      </c>
      <c r="C127" s="284">
        <v>11.374000000000001</v>
      </c>
      <c r="D127" s="285">
        <v>11.374000000000001</v>
      </c>
      <c r="E127" s="294" t="s">
        <v>195</v>
      </c>
      <c r="F127" s="284">
        <v>0</v>
      </c>
      <c r="G127" s="285">
        <v>0</v>
      </c>
      <c r="H127" s="287">
        <v>4.9406564584124654E-324</v>
      </c>
      <c r="I127" s="284">
        <v>1.9762625833649862E-323</v>
      </c>
      <c r="J127" s="285">
        <v>1.9762625833649862E-323</v>
      </c>
      <c r="K127" s="295" t="s">
        <v>195</v>
      </c>
    </row>
    <row r="128" spans="1:11" ht="14.4" customHeight="1" thickBot="1" x14ac:dyDescent="0.35">
      <c r="A128" s="306" t="s">
        <v>315</v>
      </c>
      <c r="B128" s="284">
        <v>0</v>
      </c>
      <c r="C128" s="284">
        <v>192.93422000000001</v>
      </c>
      <c r="D128" s="285">
        <v>192.93422000000001</v>
      </c>
      <c r="E128" s="294" t="s">
        <v>195</v>
      </c>
      <c r="F128" s="284">
        <v>0</v>
      </c>
      <c r="G128" s="285">
        <v>0</v>
      </c>
      <c r="H128" s="287">
        <v>4.9406564584124654E-324</v>
      </c>
      <c r="I128" s="284">
        <v>1.9762625833649862E-323</v>
      </c>
      <c r="J128" s="285">
        <v>1.9762625833649862E-323</v>
      </c>
      <c r="K128" s="295" t="s">
        <v>195</v>
      </c>
    </row>
    <row r="129" spans="1:11" ht="14.4" customHeight="1" thickBot="1" x14ac:dyDescent="0.35">
      <c r="A129" s="305" t="s">
        <v>316</v>
      </c>
      <c r="B129" s="289">
        <v>0</v>
      </c>
      <c r="C129" s="289">
        <v>89.54</v>
      </c>
      <c r="D129" s="290">
        <v>89.54</v>
      </c>
      <c r="E129" s="291" t="s">
        <v>195</v>
      </c>
      <c r="F129" s="289">
        <v>0</v>
      </c>
      <c r="G129" s="290">
        <v>0</v>
      </c>
      <c r="H129" s="292">
        <v>4.9406564584124654E-324</v>
      </c>
      <c r="I129" s="289">
        <v>1.9762625833649862E-323</v>
      </c>
      <c r="J129" s="290">
        <v>1.9762625833649862E-323</v>
      </c>
      <c r="K129" s="293" t="s">
        <v>195</v>
      </c>
    </row>
    <row r="130" spans="1:11" ht="14.4" customHeight="1" thickBot="1" x14ac:dyDescent="0.35">
      <c r="A130" s="306" t="s">
        <v>317</v>
      </c>
      <c r="B130" s="284">
        <v>0</v>
      </c>
      <c r="C130" s="284">
        <v>73.447000000000003</v>
      </c>
      <c r="D130" s="285">
        <v>73.447000000000003</v>
      </c>
      <c r="E130" s="294" t="s">
        <v>195</v>
      </c>
      <c r="F130" s="284">
        <v>0</v>
      </c>
      <c r="G130" s="285">
        <v>0</v>
      </c>
      <c r="H130" s="287">
        <v>4.9406564584124654E-324</v>
      </c>
      <c r="I130" s="284">
        <v>1.9762625833649862E-323</v>
      </c>
      <c r="J130" s="285">
        <v>1.9762625833649862E-323</v>
      </c>
      <c r="K130" s="295" t="s">
        <v>195</v>
      </c>
    </row>
    <row r="131" spans="1:11" ht="14.4" customHeight="1" thickBot="1" x14ac:dyDescent="0.35">
      <c r="A131" s="306" t="s">
        <v>318</v>
      </c>
      <c r="B131" s="284">
        <v>4.9406564584124654E-324</v>
      </c>
      <c r="C131" s="284">
        <v>16.093</v>
      </c>
      <c r="D131" s="285">
        <v>16.093</v>
      </c>
      <c r="E131" s="294" t="s">
        <v>201</v>
      </c>
      <c r="F131" s="284">
        <v>0</v>
      </c>
      <c r="G131" s="285">
        <v>0</v>
      </c>
      <c r="H131" s="287">
        <v>4.9406564584124654E-324</v>
      </c>
      <c r="I131" s="284">
        <v>1.9762625833649862E-323</v>
      </c>
      <c r="J131" s="285">
        <v>1.9762625833649862E-323</v>
      </c>
      <c r="K131" s="295" t="s">
        <v>195</v>
      </c>
    </row>
    <row r="132" spans="1:11" ht="14.4" customHeight="1" thickBot="1" x14ac:dyDescent="0.35">
      <c r="A132" s="305" t="s">
        <v>319</v>
      </c>
      <c r="B132" s="289">
        <v>0</v>
      </c>
      <c r="C132" s="289">
        <v>1.986</v>
      </c>
      <c r="D132" s="290">
        <v>1.986</v>
      </c>
      <c r="E132" s="291" t="s">
        <v>195</v>
      </c>
      <c r="F132" s="289">
        <v>0</v>
      </c>
      <c r="G132" s="290">
        <v>0</v>
      </c>
      <c r="H132" s="292">
        <v>4.9406564584124654E-324</v>
      </c>
      <c r="I132" s="289">
        <v>1.9762625833649862E-323</v>
      </c>
      <c r="J132" s="290">
        <v>1.9762625833649862E-323</v>
      </c>
      <c r="K132" s="293" t="s">
        <v>195</v>
      </c>
    </row>
    <row r="133" spans="1:11" ht="14.4" customHeight="1" thickBot="1" x14ac:dyDescent="0.35">
      <c r="A133" s="306" t="s">
        <v>320</v>
      </c>
      <c r="B133" s="284">
        <v>0</v>
      </c>
      <c r="C133" s="284">
        <v>1.986</v>
      </c>
      <c r="D133" s="285">
        <v>1.986</v>
      </c>
      <c r="E133" s="294" t="s">
        <v>195</v>
      </c>
      <c r="F133" s="284">
        <v>0</v>
      </c>
      <c r="G133" s="285">
        <v>0</v>
      </c>
      <c r="H133" s="287">
        <v>4.9406564584124654E-324</v>
      </c>
      <c r="I133" s="284">
        <v>1.9762625833649862E-323</v>
      </c>
      <c r="J133" s="285">
        <v>1.9762625833649862E-323</v>
      </c>
      <c r="K133" s="295" t="s">
        <v>195</v>
      </c>
    </row>
    <row r="134" spans="1:11" ht="14.4" customHeight="1" thickBot="1" x14ac:dyDescent="0.35">
      <c r="A134" s="303" t="s">
        <v>321</v>
      </c>
      <c r="B134" s="284">
        <v>4.9406564584124654E-324</v>
      </c>
      <c r="C134" s="284">
        <v>50.12894</v>
      </c>
      <c r="D134" s="285">
        <v>50.12894</v>
      </c>
      <c r="E134" s="294" t="s">
        <v>201</v>
      </c>
      <c r="F134" s="284">
        <v>0</v>
      </c>
      <c r="G134" s="285">
        <v>0</v>
      </c>
      <c r="H134" s="287">
        <v>17.280609999999999</v>
      </c>
      <c r="I134" s="284">
        <v>30.803270000000001</v>
      </c>
      <c r="J134" s="285">
        <v>30.803270000000001</v>
      </c>
      <c r="K134" s="295" t="s">
        <v>195</v>
      </c>
    </row>
    <row r="135" spans="1:11" ht="14.4" customHeight="1" thickBot="1" x14ac:dyDescent="0.35">
      <c r="A135" s="304" t="s">
        <v>322</v>
      </c>
      <c r="B135" s="284">
        <v>4.9406564584124654E-324</v>
      </c>
      <c r="C135" s="284">
        <v>50.12894</v>
      </c>
      <c r="D135" s="285">
        <v>50.12894</v>
      </c>
      <c r="E135" s="294" t="s">
        <v>201</v>
      </c>
      <c r="F135" s="284">
        <v>0</v>
      </c>
      <c r="G135" s="285">
        <v>0</v>
      </c>
      <c r="H135" s="287">
        <v>17.280609999999999</v>
      </c>
      <c r="I135" s="284">
        <v>30.803270000000001</v>
      </c>
      <c r="J135" s="285">
        <v>30.803270000000001</v>
      </c>
      <c r="K135" s="295" t="s">
        <v>195</v>
      </c>
    </row>
    <row r="136" spans="1:11" ht="14.4" customHeight="1" thickBot="1" x14ac:dyDescent="0.35">
      <c r="A136" s="305" t="s">
        <v>323</v>
      </c>
      <c r="B136" s="289">
        <v>4.9406564584124654E-324</v>
      </c>
      <c r="C136" s="289">
        <v>50.12894</v>
      </c>
      <c r="D136" s="290">
        <v>50.12894</v>
      </c>
      <c r="E136" s="291" t="s">
        <v>201</v>
      </c>
      <c r="F136" s="289">
        <v>0</v>
      </c>
      <c r="G136" s="290">
        <v>0</v>
      </c>
      <c r="H136" s="292">
        <v>17.280609999999999</v>
      </c>
      <c r="I136" s="289">
        <v>30.803270000000001</v>
      </c>
      <c r="J136" s="290">
        <v>30.803270000000001</v>
      </c>
      <c r="K136" s="293" t="s">
        <v>195</v>
      </c>
    </row>
    <row r="137" spans="1:11" ht="14.4" customHeight="1" thickBot="1" x14ac:dyDescent="0.35">
      <c r="A137" s="306" t="s">
        <v>324</v>
      </c>
      <c r="B137" s="284">
        <v>4.9406564584124654E-324</v>
      </c>
      <c r="C137" s="284">
        <v>50.12894</v>
      </c>
      <c r="D137" s="285">
        <v>50.12894</v>
      </c>
      <c r="E137" s="294" t="s">
        <v>201</v>
      </c>
      <c r="F137" s="284">
        <v>0</v>
      </c>
      <c r="G137" s="285">
        <v>0</v>
      </c>
      <c r="H137" s="287">
        <v>17.280609999999999</v>
      </c>
      <c r="I137" s="284">
        <v>30.803270000000001</v>
      </c>
      <c r="J137" s="285">
        <v>30.803270000000001</v>
      </c>
      <c r="K137" s="295" t="s">
        <v>195</v>
      </c>
    </row>
    <row r="138" spans="1:11" ht="14.4" customHeight="1" thickBot="1" x14ac:dyDescent="0.35">
      <c r="A138" s="302" t="s">
        <v>325</v>
      </c>
      <c r="B138" s="284">
        <v>1550.6141979414199</v>
      </c>
      <c r="C138" s="284">
        <v>1454.4283</v>
      </c>
      <c r="D138" s="285">
        <v>-96.185897941419995</v>
      </c>
      <c r="E138" s="286">
        <v>0.93796916211000003</v>
      </c>
      <c r="F138" s="284">
        <v>62.146079213581999</v>
      </c>
      <c r="G138" s="285">
        <v>20.715359737859998</v>
      </c>
      <c r="H138" s="287">
        <v>4.9406564584124654E-324</v>
      </c>
      <c r="I138" s="284">
        <v>1.9762625833649862E-323</v>
      </c>
      <c r="J138" s="285">
        <v>-20.715359737859998</v>
      </c>
      <c r="K138" s="288">
        <v>0</v>
      </c>
    </row>
    <row r="139" spans="1:11" ht="14.4" customHeight="1" thickBot="1" x14ac:dyDescent="0.35">
      <c r="A139" s="303" t="s">
        <v>326</v>
      </c>
      <c r="B139" s="284">
        <v>4.9406564584124654E-324</v>
      </c>
      <c r="C139" s="284">
        <v>-11.11655</v>
      </c>
      <c r="D139" s="285">
        <v>-11.11655</v>
      </c>
      <c r="E139" s="294" t="s">
        <v>201</v>
      </c>
      <c r="F139" s="284">
        <v>0</v>
      </c>
      <c r="G139" s="285">
        <v>0</v>
      </c>
      <c r="H139" s="287">
        <v>4.9406564584124654E-324</v>
      </c>
      <c r="I139" s="284">
        <v>1.9762625833649862E-323</v>
      </c>
      <c r="J139" s="285">
        <v>1.9762625833649862E-323</v>
      </c>
      <c r="K139" s="295" t="s">
        <v>195</v>
      </c>
    </row>
    <row r="140" spans="1:11" ht="14.4" customHeight="1" thickBot="1" x14ac:dyDescent="0.35">
      <c r="A140" s="304" t="s">
        <v>327</v>
      </c>
      <c r="B140" s="284">
        <v>4.9406564584124654E-324</v>
      </c>
      <c r="C140" s="284">
        <v>-11.11655</v>
      </c>
      <c r="D140" s="285">
        <v>-11.11655</v>
      </c>
      <c r="E140" s="294" t="s">
        <v>201</v>
      </c>
      <c r="F140" s="284">
        <v>0</v>
      </c>
      <c r="G140" s="285">
        <v>0</v>
      </c>
      <c r="H140" s="287">
        <v>4.9406564584124654E-324</v>
      </c>
      <c r="I140" s="284">
        <v>1.9762625833649862E-323</v>
      </c>
      <c r="J140" s="285">
        <v>1.9762625833649862E-323</v>
      </c>
      <c r="K140" s="295" t="s">
        <v>195</v>
      </c>
    </row>
    <row r="141" spans="1:11" ht="14.4" customHeight="1" thickBot="1" x14ac:dyDescent="0.35">
      <c r="A141" s="305" t="s">
        <v>328</v>
      </c>
      <c r="B141" s="289">
        <v>4.9406564584124654E-324</v>
      </c>
      <c r="C141" s="289">
        <v>-11.11655</v>
      </c>
      <c r="D141" s="290">
        <v>-11.11655</v>
      </c>
      <c r="E141" s="291" t="s">
        <v>201</v>
      </c>
      <c r="F141" s="289">
        <v>0</v>
      </c>
      <c r="G141" s="290">
        <v>0</v>
      </c>
      <c r="H141" s="292">
        <v>4.9406564584124654E-324</v>
      </c>
      <c r="I141" s="289">
        <v>1.9762625833649862E-323</v>
      </c>
      <c r="J141" s="290">
        <v>1.9762625833649862E-323</v>
      </c>
      <c r="K141" s="293" t="s">
        <v>195</v>
      </c>
    </row>
    <row r="142" spans="1:11" ht="14.4" customHeight="1" thickBot="1" x14ac:dyDescent="0.35">
      <c r="A142" s="306" t="s">
        <v>329</v>
      </c>
      <c r="B142" s="284">
        <v>4.9406564584124654E-324</v>
      </c>
      <c r="C142" s="284">
        <v>-11.11655</v>
      </c>
      <c r="D142" s="285">
        <v>-11.11655</v>
      </c>
      <c r="E142" s="294" t="s">
        <v>201</v>
      </c>
      <c r="F142" s="284">
        <v>0</v>
      </c>
      <c r="G142" s="285">
        <v>0</v>
      </c>
      <c r="H142" s="287">
        <v>4.9406564584124654E-324</v>
      </c>
      <c r="I142" s="284">
        <v>1.9762625833649862E-323</v>
      </c>
      <c r="J142" s="285">
        <v>1.9762625833649862E-323</v>
      </c>
      <c r="K142" s="295" t="s">
        <v>195</v>
      </c>
    </row>
    <row r="143" spans="1:11" ht="14.4" customHeight="1" thickBot="1" x14ac:dyDescent="0.35">
      <c r="A143" s="303" t="s">
        <v>330</v>
      </c>
      <c r="B143" s="284">
        <v>1550.6141979414199</v>
      </c>
      <c r="C143" s="284">
        <v>1452.1448499999999</v>
      </c>
      <c r="D143" s="285">
        <v>-98.469347941419997</v>
      </c>
      <c r="E143" s="286">
        <v>0.93649655209299998</v>
      </c>
      <c r="F143" s="284">
        <v>5.1460792135820004</v>
      </c>
      <c r="G143" s="285">
        <v>1.7153597378600001</v>
      </c>
      <c r="H143" s="287">
        <v>4.9406564584124654E-324</v>
      </c>
      <c r="I143" s="284">
        <v>1.9762625833649862E-323</v>
      </c>
      <c r="J143" s="285">
        <v>-1.7153597378600001</v>
      </c>
      <c r="K143" s="288">
        <v>4.9406564584124654E-324</v>
      </c>
    </row>
    <row r="144" spans="1:11" ht="14.4" customHeight="1" thickBot="1" x14ac:dyDescent="0.35">
      <c r="A144" s="304" t="s">
        <v>331</v>
      </c>
      <c r="B144" s="284">
        <v>1545.46811872784</v>
      </c>
      <c r="C144" s="284">
        <v>1401.8330100000001</v>
      </c>
      <c r="D144" s="285">
        <v>-143.635108727839</v>
      </c>
      <c r="E144" s="286">
        <v>0.90706045178899997</v>
      </c>
      <c r="F144" s="284">
        <v>0</v>
      </c>
      <c r="G144" s="285">
        <v>0</v>
      </c>
      <c r="H144" s="287">
        <v>4.9406564584124654E-324</v>
      </c>
      <c r="I144" s="284">
        <v>1.9762625833649862E-323</v>
      </c>
      <c r="J144" s="285">
        <v>1.9762625833649862E-323</v>
      </c>
      <c r="K144" s="295" t="s">
        <v>195</v>
      </c>
    </row>
    <row r="145" spans="1:11" ht="14.4" customHeight="1" thickBot="1" x14ac:dyDescent="0.35">
      <c r="A145" s="305" t="s">
        <v>332</v>
      </c>
      <c r="B145" s="289">
        <v>4.9406564584124654E-324</v>
      </c>
      <c r="C145" s="289">
        <v>158.1925</v>
      </c>
      <c r="D145" s="290">
        <v>158.1925</v>
      </c>
      <c r="E145" s="291" t="s">
        <v>201</v>
      </c>
      <c r="F145" s="289">
        <v>0</v>
      </c>
      <c r="G145" s="290">
        <v>0</v>
      </c>
      <c r="H145" s="292">
        <v>4.9406564584124654E-324</v>
      </c>
      <c r="I145" s="289">
        <v>1.9762625833649862E-323</v>
      </c>
      <c r="J145" s="290">
        <v>1.9762625833649862E-323</v>
      </c>
      <c r="K145" s="293" t="s">
        <v>195</v>
      </c>
    </row>
    <row r="146" spans="1:11" ht="14.4" customHeight="1" thickBot="1" x14ac:dyDescent="0.35">
      <c r="A146" s="306" t="s">
        <v>333</v>
      </c>
      <c r="B146" s="284">
        <v>4.9406564584124654E-324</v>
      </c>
      <c r="C146" s="284">
        <v>158.1925</v>
      </c>
      <c r="D146" s="285">
        <v>158.1925</v>
      </c>
      <c r="E146" s="294" t="s">
        <v>201</v>
      </c>
      <c r="F146" s="284">
        <v>0</v>
      </c>
      <c r="G146" s="285">
        <v>0</v>
      </c>
      <c r="H146" s="287">
        <v>4.9406564584124654E-324</v>
      </c>
      <c r="I146" s="284">
        <v>1.9762625833649862E-323</v>
      </c>
      <c r="J146" s="285">
        <v>1.9762625833649862E-323</v>
      </c>
      <c r="K146" s="295" t="s">
        <v>195</v>
      </c>
    </row>
    <row r="147" spans="1:11" ht="14.4" customHeight="1" thickBot="1" x14ac:dyDescent="0.35">
      <c r="A147" s="305" t="s">
        <v>334</v>
      </c>
      <c r="B147" s="289">
        <v>1545.46811872784</v>
      </c>
      <c r="C147" s="289">
        <v>1243.6405099999999</v>
      </c>
      <c r="D147" s="290">
        <v>-301.82760872783899</v>
      </c>
      <c r="E147" s="296">
        <v>0.80470149783699996</v>
      </c>
      <c r="F147" s="289">
        <v>0</v>
      </c>
      <c r="G147" s="290">
        <v>0</v>
      </c>
      <c r="H147" s="292">
        <v>4.9406564584124654E-324</v>
      </c>
      <c r="I147" s="289">
        <v>1.9762625833649862E-323</v>
      </c>
      <c r="J147" s="290">
        <v>1.9762625833649862E-323</v>
      </c>
      <c r="K147" s="293" t="s">
        <v>195</v>
      </c>
    </row>
    <row r="148" spans="1:11" ht="14.4" customHeight="1" thickBot="1" x14ac:dyDescent="0.35">
      <c r="A148" s="306" t="s">
        <v>335</v>
      </c>
      <c r="B148" s="284">
        <v>0</v>
      </c>
      <c r="C148" s="284">
        <v>787.07133999999996</v>
      </c>
      <c r="D148" s="285">
        <v>787.07133999999996</v>
      </c>
      <c r="E148" s="294" t="s">
        <v>195</v>
      </c>
      <c r="F148" s="284">
        <v>0</v>
      </c>
      <c r="G148" s="285">
        <v>0</v>
      </c>
      <c r="H148" s="287">
        <v>4.9406564584124654E-324</v>
      </c>
      <c r="I148" s="284">
        <v>1.9762625833649862E-323</v>
      </c>
      <c r="J148" s="285">
        <v>1.9762625833649862E-323</v>
      </c>
      <c r="K148" s="295" t="s">
        <v>195</v>
      </c>
    </row>
    <row r="149" spans="1:11" ht="14.4" customHeight="1" thickBot="1" x14ac:dyDescent="0.35">
      <c r="A149" s="306" t="s">
        <v>336</v>
      </c>
      <c r="B149" s="284">
        <v>0</v>
      </c>
      <c r="C149" s="284">
        <v>187.78399999999999</v>
      </c>
      <c r="D149" s="285">
        <v>187.78399999999999</v>
      </c>
      <c r="E149" s="294" t="s">
        <v>195</v>
      </c>
      <c r="F149" s="284">
        <v>0</v>
      </c>
      <c r="G149" s="285">
        <v>0</v>
      </c>
      <c r="H149" s="287">
        <v>4.9406564584124654E-324</v>
      </c>
      <c r="I149" s="284">
        <v>1.9762625833649862E-323</v>
      </c>
      <c r="J149" s="285">
        <v>1.9762625833649862E-323</v>
      </c>
      <c r="K149" s="295" t="s">
        <v>195</v>
      </c>
    </row>
    <row r="150" spans="1:11" ht="14.4" customHeight="1" thickBot="1" x14ac:dyDescent="0.35">
      <c r="A150" s="306" t="s">
        <v>337</v>
      </c>
      <c r="B150" s="284">
        <v>0</v>
      </c>
      <c r="C150" s="284">
        <v>145.44028</v>
      </c>
      <c r="D150" s="285">
        <v>145.44028</v>
      </c>
      <c r="E150" s="294" t="s">
        <v>195</v>
      </c>
      <c r="F150" s="284">
        <v>0</v>
      </c>
      <c r="G150" s="285">
        <v>0</v>
      </c>
      <c r="H150" s="287">
        <v>4.9406564584124654E-324</v>
      </c>
      <c r="I150" s="284">
        <v>1.9762625833649862E-323</v>
      </c>
      <c r="J150" s="285">
        <v>1.9762625833649862E-323</v>
      </c>
      <c r="K150" s="295" t="s">
        <v>195</v>
      </c>
    </row>
    <row r="151" spans="1:11" ht="14.4" customHeight="1" thickBot="1" x14ac:dyDescent="0.35">
      <c r="A151" s="306" t="s">
        <v>338</v>
      </c>
      <c r="B151" s="284">
        <v>0</v>
      </c>
      <c r="C151" s="284">
        <v>123.34489000000001</v>
      </c>
      <c r="D151" s="285">
        <v>123.34489000000001</v>
      </c>
      <c r="E151" s="294" t="s">
        <v>195</v>
      </c>
      <c r="F151" s="284">
        <v>0</v>
      </c>
      <c r="G151" s="285">
        <v>0</v>
      </c>
      <c r="H151" s="287">
        <v>4.9406564584124654E-324</v>
      </c>
      <c r="I151" s="284">
        <v>1.9762625833649862E-323</v>
      </c>
      <c r="J151" s="285">
        <v>1.9762625833649862E-323</v>
      </c>
      <c r="K151" s="295" t="s">
        <v>195</v>
      </c>
    </row>
    <row r="152" spans="1:11" ht="14.4" customHeight="1" thickBot="1" x14ac:dyDescent="0.35">
      <c r="A152" s="309" t="s">
        <v>339</v>
      </c>
      <c r="B152" s="289">
        <v>5.1460792135820004</v>
      </c>
      <c r="C152" s="289">
        <v>50.311839999999997</v>
      </c>
      <c r="D152" s="290">
        <v>45.165760786417003</v>
      </c>
      <c r="E152" s="296">
        <v>9.7767325204019997</v>
      </c>
      <c r="F152" s="289">
        <v>5.1460792135820004</v>
      </c>
      <c r="G152" s="290">
        <v>1.7153597378600001</v>
      </c>
      <c r="H152" s="292">
        <v>4.9406564584124654E-324</v>
      </c>
      <c r="I152" s="289">
        <v>1.9762625833649862E-323</v>
      </c>
      <c r="J152" s="290">
        <v>-1.7153597378600001</v>
      </c>
      <c r="K152" s="297">
        <v>4.9406564584124654E-324</v>
      </c>
    </row>
    <row r="153" spans="1:11" ht="14.4" customHeight="1" thickBot="1" x14ac:dyDescent="0.35">
      <c r="A153" s="305" t="s">
        <v>340</v>
      </c>
      <c r="B153" s="289">
        <v>0</v>
      </c>
      <c r="C153" s="289">
        <v>31.568079999999998</v>
      </c>
      <c r="D153" s="290">
        <v>31.568079999999998</v>
      </c>
      <c r="E153" s="291" t="s">
        <v>195</v>
      </c>
      <c r="F153" s="289">
        <v>0</v>
      </c>
      <c r="G153" s="290">
        <v>0</v>
      </c>
      <c r="H153" s="292">
        <v>4.9406564584124654E-324</v>
      </c>
      <c r="I153" s="289">
        <v>1.9762625833649862E-323</v>
      </c>
      <c r="J153" s="290">
        <v>1.9762625833649862E-323</v>
      </c>
      <c r="K153" s="293" t="s">
        <v>195</v>
      </c>
    </row>
    <row r="154" spans="1:11" ht="14.4" customHeight="1" thickBot="1" x14ac:dyDescent="0.35">
      <c r="A154" s="306" t="s">
        <v>341</v>
      </c>
      <c r="B154" s="284">
        <v>4.9406564584124654E-324</v>
      </c>
      <c r="C154" s="284">
        <v>8.0000000000000007E-5</v>
      </c>
      <c r="D154" s="285">
        <v>8.0000000000000007E-5</v>
      </c>
      <c r="E154" s="294" t="s">
        <v>201</v>
      </c>
      <c r="F154" s="284">
        <v>0</v>
      </c>
      <c r="G154" s="285">
        <v>0</v>
      </c>
      <c r="H154" s="287">
        <v>4.9406564584124654E-324</v>
      </c>
      <c r="I154" s="284">
        <v>1.9762625833649862E-323</v>
      </c>
      <c r="J154" s="285">
        <v>1.9762625833649862E-323</v>
      </c>
      <c r="K154" s="295" t="s">
        <v>195</v>
      </c>
    </row>
    <row r="155" spans="1:11" ht="14.4" customHeight="1" thickBot="1" x14ac:dyDescent="0.35">
      <c r="A155" s="306" t="s">
        <v>342</v>
      </c>
      <c r="B155" s="284">
        <v>0</v>
      </c>
      <c r="C155" s="284">
        <v>31.568000000000001</v>
      </c>
      <c r="D155" s="285">
        <v>31.568000000000001</v>
      </c>
      <c r="E155" s="294" t="s">
        <v>195</v>
      </c>
      <c r="F155" s="284">
        <v>0</v>
      </c>
      <c r="G155" s="285">
        <v>0</v>
      </c>
      <c r="H155" s="287">
        <v>4.9406564584124654E-324</v>
      </c>
      <c r="I155" s="284">
        <v>1.9762625833649862E-323</v>
      </c>
      <c r="J155" s="285">
        <v>1.9762625833649862E-323</v>
      </c>
      <c r="K155" s="295" t="s">
        <v>195</v>
      </c>
    </row>
    <row r="156" spans="1:11" ht="14.4" customHeight="1" thickBot="1" x14ac:dyDescent="0.35">
      <c r="A156" s="305" t="s">
        <v>343</v>
      </c>
      <c r="B156" s="289">
        <v>5.1460792135820004</v>
      </c>
      <c r="C156" s="289">
        <v>18.743760000000002</v>
      </c>
      <c r="D156" s="290">
        <v>13.597680786417</v>
      </c>
      <c r="E156" s="296">
        <v>3.6423380251370001</v>
      </c>
      <c r="F156" s="289">
        <v>5.1460792135820004</v>
      </c>
      <c r="G156" s="290">
        <v>1.7153597378600001</v>
      </c>
      <c r="H156" s="292">
        <v>4.9406564584124654E-324</v>
      </c>
      <c r="I156" s="289">
        <v>1.9762625833649862E-323</v>
      </c>
      <c r="J156" s="290">
        <v>-1.7153597378600001</v>
      </c>
      <c r="K156" s="297">
        <v>4.9406564584124654E-324</v>
      </c>
    </row>
    <row r="157" spans="1:11" ht="14.4" customHeight="1" thickBot="1" x14ac:dyDescent="0.35">
      <c r="A157" s="306" t="s">
        <v>344</v>
      </c>
      <c r="B157" s="284">
        <v>5.1460792135820004</v>
      </c>
      <c r="C157" s="284">
        <v>18.743760000000002</v>
      </c>
      <c r="D157" s="285">
        <v>13.597680786417</v>
      </c>
      <c r="E157" s="286">
        <v>3.6423380251370001</v>
      </c>
      <c r="F157" s="284">
        <v>5.1460792135820004</v>
      </c>
      <c r="G157" s="285">
        <v>1.7153597378600001</v>
      </c>
      <c r="H157" s="287">
        <v>4.9406564584124654E-324</v>
      </c>
      <c r="I157" s="284">
        <v>1.9762625833649862E-323</v>
      </c>
      <c r="J157" s="285">
        <v>-1.7153597378600001</v>
      </c>
      <c r="K157" s="288">
        <v>4.9406564584124654E-324</v>
      </c>
    </row>
    <row r="158" spans="1:11" ht="14.4" customHeight="1" thickBot="1" x14ac:dyDescent="0.35">
      <c r="A158" s="303" t="s">
        <v>345</v>
      </c>
      <c r="B158" s="284">
        <v>4.9406564584124654E-324</v>
      </c>
      <c r="C158" s="284">
        <v>13.4</v>
      </c>
      <c r="D158" s="285">
        <v>13.4</v>
      </c>
      <c r="E158" s="294" t="s">
        <v>201</v>
      </c>
      <c r="F158" s="284">
        <v>57</v>
      </c>
      <c r="G158" s="285">
        <v>19</v>
      </c>
      <c r="H158" s="287">
        <v>4.9406564584124654E-324</v>
      </c>
      <c r="I158" s="284">
        <v>1.9762625833649862E-323</v>
      </c>
      <c r="J158" s="285">
        <v>-19</v>
      </c>
      <c r="K158" s="288">
        <v>0</v>
      </c>
    </row>
    <row r="159" spans="1:11" ht="14.4" customHeight="1" thickBot="1" x14ac:dyDescent="0.35">
      <c r="A159" s="309" t="s">
        <v>346</v>
      </c>
      <c r="B159" s="289">
        <v>4.9406564584124654E-324</v>
      </c>
      <c r="C159" s="289">
        <v>13.4</v>
      </c>
      <c r="D159" s="290">
        <v>13.4</v>
      </c>
      <c r="E159" s="291" t="s">
        <v>201</v>
      </c>
      <c r="F159" s="289">
        <v>57</v>
      </c>
      <c r="G159" s="290">
        <v>19</v>
      </c>
      <c r="H159" s="292">
        <v>4.9406564584124654E-324</v>
      </c>
      <c r="I159" s="289">
        <v>1.9762625833649862E-323</v>
      </c>
      <c r="J159" s="290">
        <v>-19</v>
      </c>
      <c r="K159" s="297">
        <v>0</v>
      </c>
    </row>
    <row r="160" spans="1:11" ht="14.4" customHeight="1" thickBot="1" x14ac:dyDescent="0.35">
      <c r="A160" s="305" t="s">
        <v>347</v>
      </c>
      <c r="B160" s="289">
        <v>4.9406564584124654E-324</v>
      </c>
      <c r="C160" s="289">
        <v>13.4</v>
      </c>
      <c r="D160" s="290">
        <v>13.4</v>
      </c>
      <c r="E160" s="291" t="s">
        <v>201</v>
      </c>
      <c r="F160" s="289">
        <v>57</v>
      </c>
      <c r="G160" s="290">
        <v>19</v>
      </c>
      <c r="H160" s="292">
        <v>4.9406564584124654E-324</v>
      </c>
      <c r="I160" s="289">
        <v>1.9762625833649862E-323</v>
      </c>
      <c r="J160" s="290">
        <v>-19</v>
      </c>
      <c r="K160" s="297">
        <v>0</v>
      </c>
    </row>
    <row r="161" spans="1:11" ht="14.4" customHeight="1" thickBot="1" x14ac:dyDescent="0.35">
      <c r="A161" s="306" t="s">
        <v>348</v>
      </c>
      <c r="B161" s="284">
        <v>4.9406564584124654E-324</v>
      </c>
      <c r="C161" s="284">
        <v>13.4</v>
      </c>
      <c r="D161" s="285">
        <v>13.4</v>
      </c>
      <c r="E161" s="294" t="s">
        <v>201</v>
      </c>
      <c r="F161" s="284">
        <v>57</v>
      </c>
      <c r="G161" s="285">
        <v>19</v>
      </c>
      <c r="H161" s="287">
        <v>4.9406564584124654E-324</v>
      </c>
      <c r="I161" s="284">
        <v>1.9762625833649862E-323</v>
      </c>
      <c r="J161" s="285">
        <v>-19</v>
      </c>
      <c r="K161" s="288">
        <v>0</v>
      </c>
    </row>
    <row r="162" spans="1:11" ht="14.4" customHeight="1" thickBot="1" x14ac:dyDescent="0.35">
      <c r="A162" s="302" t="s">
        <v>349</v>
      </c>
      <c r="B162" s="284">
        <v>3951.7370652112099</v>
      </c>
      <c r="C162" s="284">
        <v>2824.9995800000002</v>
      </c>
      <c r="D162" s="285">
        <v>-1126.73748521121</v>
      </c>
      <c r="E162" s="286">
        <v>0.71487539109499998</v>
      </c>
      <c r="F162" s="284">
        <v>2936.4428464133798</v>
      </c>
      <c r="G162" s="285">
        <v>978.81428213779395</v>
      </c>
      <c r="H162" s="287">
        <v>245.02135000000001</v>
      </c>
      <c r="I162" s="284">
        <v>972.75577999999996</v>
      </c>
      <c r="J162" s="285">
        <v>-6.058502137794</v>
      </c>
      <c r="K162" s="288">
        <v>0.33127012200700001</v>
      </c>
    </row>
    <row r="163" spans="1:11" ht="14.4" customHeight="1" thickBot="1" x14ac:dyDescent="0.35">
      <c r="A163" s="307" t="s">
        <v>350</v>
      </c>
      <c r="B163" s="289">
        <v>3951.7370652112099</v>
      </c>
      <c r="C163" s="289">
        <v>2824.9995800000002</v>
      </c>
      <c r="D163" s="290">
        <v>-1126.73748521121</v>
      </c>
      <c r="E163" s="296">
        <v>0.71487539109499998</v>
      </c>
      <c r="F163" s="289">
        <v>2936.4428464133798</v>
      </c>
      <c r="G163" s="290">
        <v>978.81428213779395</v>
      </c>
      <c r="H163" s="292">
        <v>245.02135000000001</v>
      </c>
      <c r="I163" s="289">
        <v>972.75577999999996</v>
      </c>
      <c r="J163" s="290">
        <v>-6.058502137794</v>
      </c>
      <c r="K163" s="297">
        <v>0.33127012200700001</v>
      </c>
    </row>
    <row r="164" spans="1:11" ht="14.4" customHeight="1" thickBot="1" x14ac:dyDescent="0.35">
      <c r="A164" s="309" t="s">
        <v>38</v>
      </c>
      <c r="B164" s="289">
        <v>3951.7370652112099</v>
      </c>
      <c r="C164" s="289">
        <v>2824.9995800000002</v>
      </c>
      <c r="D164" s="290">
        <v>-1126.73748521121</v>
      </c>
      <c r="E164" s="296">
        <v>0.71487539109499998</v>
      </c>
      <c r="F164" s="289">
        <v>2936.4428464133798</v>
      </c>
      <c r="G164" s="290">
        <v>978.81428213779395</v>
      </c>
      <c r="H164" s="292">
        <v>245.02135000000001</v>
      </c>
      <c r="I164" s="289">
        <v>972.75577999999996</v>
      </c>
      <c r="J164" s="290">
        <v>-6.058502137794</v>
      </c>
      <c r="K164" s="297">
        <v>0.33127012200700001</v>
      </c>
    </row>
    <row r="165" spans="1:11" ht="14.4" customHeight="1" thickBot="1" x14ac:dyDescent="0.35">
      <c r="A165" s="305" t="s">
        <v>351</v>
      </c>
      <c r="B165" s="289">
        <v>83.999999999997996</v>
      </c>
      <c r="C165" s="289">
        <v>81.84</v>
      </c>
      <c r="D165" s="290">
        <v>-2.159999999998</v>
      </c>
      <c r="E165" s="296">
        <v>0.97428571428499999</v>
      </c>
      <c r="F165" s="289">
        <v>35</v>
      </c>
      <c r="G165" s="290">
        <v>11.666666666666</v>
      </c>
      <c r="H165" s="292">
        <v>6.82</v>
      </c>
      <c r="I165" s="289">
        <v>27.28</v>
      </c>
      <c r="J165" s="290">
        <v>15.613333333332999</v>
      </c>
      <c r="K165" s="297">
        <v>0.77942857142800004</v>
      </c>
    </row>
    <row r="166" spans="1:11" ht="14.4" customHeight="1" thickBot="1" x14ac:dyDescent="0.35">
      <c r="A166" s="306" t="s">
        <v>352</v>
      </c>
      <c r="B166" s="284">
        <v>83.999999999997996</v>
      </c>
      <c r="C166" s="284">
        <v>81.84</v>
      </c>
      <c r="D166" s="285">
        <v>-2.159999999998</v>
      </c>
      <c r="E166" s="286">
        <v>0.97428571428499999</v>
      </c>
      <c r="F166" s="284">
        <v>35</v>
      </c>
      <c r="G166" s="285">
        <v>11.666666666666</v>
      </c>
      <c r="H166" s="287">
        <v>6.82</v>
      </c>
      <c r="I166" s="284">
        <v>27.28</v>
      </c>
      <c r="J166" s="285">
        <v>15.613333333332999</v>
      </c>
      <c r="K166" s="288">
        <v>0.77942857142800004</v>
      </c>
    </row>
    <row r="167" spans="1:11" ht="14.4" customHeight="1" thickBot="1" x14ac:dyDescent="0.35">
      <c r="A167" s="305" t="s">
        <v>353</v>
      </c>
      <c r="B167" s="289">
        <v>115.308049287884</v>
      </c>
      <c r="C167" s="289">
        <v>46.125</v>
      </c>
      <c r="D167" s="290">
        <v>-69.183049287884003</v>
      </c>
      <c r="E167" s="296">
        <v>0.40001543938</v>
      </c>
      <c r="F167" s="289">
        <v>49.006946413382003</v>
      </c>
      <c r="G167" s="290">
        <v>16.33564880446</v>
      </c>
      <c r="H167" s="292">
        <v>7.08</v>
      </c>
      <c r="I167" s="289">
        <v>22.324999999999999</v>
      </c>
      <c r="J167" s="290">
        <v>5.9893511955390002</v>
      </c>
      <c r="K167" s="297">
        <v>0.455547664849</v>
      </c>
    </row>
    <row r="168" spans="1:11" ht="14.4" customHeight="1" thickBot="1" x14ac:dyDescent="0.35">
      <c r="A168" s="306" t="s">
        <v>354</v>
      </c>
      <c r="B168" s="284">
        <v>115.308049287884</v>
      </c>
      <c r="C168" s="284">
        <v>46.125</v>
      </c>
      <c r="D168" s="285">
        <v>-69.183049287884003</v>
      </c>
      <c r="E168" s="286">
        <v>0.40001543938</v>
      </c>
      <c r="F168" s="284">
        <v>49.006946413382003</v>
      </c>
      <c r="G168" s="285">
        <v>16.33564880446</v>
      </c>
      <c r="H168" s="287">
        <v>7.08</v>
      </c>
      <c r="I168" s="284">
        <v>22.324999999999999</v>
      </c>
      <c r="J168" s="285">
        <v>5.9893511955390002</v>
      </c>
      <c r="K168" s="288">
        <v>0.455547664849</v>
      </c>
    </row>
    <row r="169" spans="1:11" ht="14.4" customHeight="1" thickBot="1" x14ac:dyDescent="0.35">
      <c r="A169" s="305" t="s">
        <v>355</v>
      </c>
      <c r="B169" s="289">
        <v>552.429015923365</v>
      </c>
      <c r="C169" s="289">
        <v>62.253300000000003</v>
      </c>
      <c r="D169" s="290">
        <v>-490.17571592336498</v>
      </c>
      <c r="E169" s="296">
        <v>0.11269013430700001</v>
      </c>
      <c r="F169" s="289">
        <v>68.435900000000004</v>
      </c>
      <c r="G169" s="290">
        <v>22.811966666665999</v>
      </c>
      <c r="H169" s="292">
        <v>6.1139000000000001</v>
      </c>
      <c r="I169" s="289">
        <v>23.214600000000001</v>
      </c>
      <c r="J169" s="290">
        <v>0.402633333333</v>
      </c>
      <c r="K169" s="297">
        <v>0.339216697668</v>
      </c>
    </row>
    <row r="170" spans="1:11" ht="14.4" customHeight="1" thickBot="1" x14ac:dyDescent="0.35">
      <c r="A170" s="306" t="s">
        <v>356</v>
      </c>
      <c r="B170" s="284">
        <v>552.429015923365</v>
      </c>
      <c r="C170" s="284">
        <v>62.253300000000003</v>
      </c>
      <c r="D170" s="285">
        <v>-490.17571592336498</v>
      </c>
      <c r="E170" s="286">
        <v>0.11269013430700001</v>
      </c>
      <c r="F170" s="284">
        <v>68.435900000000004</v>
      </c>
      <c r="G170" s="285">
        <v>22.811966666665999</v>
      </c>
      <c r="H170" s="287">
        <v>6.1139000000000001</v>
      </c>
      <c r="I170" s="284">
        <v>23.214600000000001</v>
      </c>
      <c r="J170" s="285">
        <v>0.402633333333</v>
      </c>
      <c r="K170" s="288">
        <v>0.339216697668</v>
      </c>
    </row>
    <row r="171" spans="1:11" ht="14.4" customHeight="1" thickBot="1" x14ac:dyDescent="0.35">
      <c r="A171" s="305" t="s">
        <v>357</v>
      </c>
      <c r="B171" s="289">
        <v>4.9406564584124654E-324</v>
      </c>
      <c r="C171" s="289">
        <v>4.9406564584124654E-324</v>
      </c>
      <c r="D171" s="290">
        <v>0</v>
      </c>
      <c r="E171" s="296">
        <v>1</v>
      </c>
      <c r="F171" s="289">
        <v>4.9406564584124654E-324</v>
      </c>
      <c r="G171" s="290">
        <v>0</v>
      </c>
      <c r="H171" s="292">
        <v>1.7000000000000001E-2</v>
      </c>
      <c r="I171" s="289">
        <v>1.7000000000000001E-2</v>
      </c>
      <c r="J171" s="290">
        <v>1.7000000000000001E-2</v>
      </c>
      <c r="K171" s="293" t="s">
        <v>201</v>
      </c>
    </row>
    <row r="172" spans="1:11" ht="14.4" customHeight="1" thickBot="1" x14ac:dyDescent="0.35">
      <c r="A172" s="306" t="s">
        <v>358</v>
      </c>
      <c r="B172" s="284">
        <v>4.9406564584124654E-324</v>
      </c>
      <c r="C172" s="284">
        <v>4.9406564584124654E-324</v>
      </c>
      <c r="D172" s="285">
        <v>0</v>
      </c>
      <c r="E172" s="286">
        <v>1</v>
      </c>
      <c r="F172" s="284">
        <v>4.9406564584124654E-324</v>
      </c>
      <c r="G172" s="285">
        <v>0</v>
      </c>
      <c r="H172" s="287">
        <v>1.7000000000000001E-2</v>
      </c>
      <c r="I172" s="284">
        <v>1.7000000000000001E-2</v>
      </c>
      <c r="J172" s="285">
        <v>1.7000000000000001E-2</v>
      </c>
      <c r="K172" s="295" t="s">
        <v>201</v>
      </c>
    </row>
    <row r="173" spans="1:11" ht="14.4" customHeight="1" thickBot="1" x14ac:dyDescent="0.35">
      <c r="A173" s="305" t="s">
        <v>359</v>
      </c>
      <c r="B173" s="289">
        <v>357.999999999995</v>
      </c>
      <c r="C173" s="289">
        <v>317.19878</v>
      </c>
      <c r="D173" s="290">
        <v>-40.801219999994998</v>
      </c>
      <c r="E173" s="296">
        <v>0.88603011173099999</v>
      </c>
      <c r="F173" s="289">
        <v>441</v>
      </c>
      <c r="G173" s="290">
        <v>147</v>
      </c>
      <c r="H173" s="292">
        <v>31.281559999999999</v>
      </c>
      <c r="I173" s="289">
        <v>101.03765</v>
      </c>
      <c r="J173" s="290">
        <v>-45.962350000000001</v>
      </c>
      <c r="K173" s="297">
        <v>0.22911031745999999</v>
      </c>
    </row>
    <row r="174" spans="1:11" ht="14.4" customHeight="1" thickBot="1" x14ac:dyDescent="0.35">
      <c r="A174" s="306" t="s">
        <v>360</v>
      </c>
      <c r="B174" s="284">
        <v>357.999999999995</v>
      </c>
      <c r="C174" s="284">
        <v>317.19878</v>
      </c>
      <c r="D174" s="285">
        <v>-40.801219999994998</v>
      </c>
      <c r="E174" s="286">
        <v>0.88603011173099999</v>
      </c>
      <c r="F174" s="284">
        <v>441</v>
      </c>
      <c r="G174" s="285">
        <v>147</v>
      </c>
      <c r="H174" s="287">
        <v>31.281559999999999</v>
      </c>
      <c r="I174" s="284">
        <v>101.03765</v>
      </c>
      <c r="J174" s="285">
        <v>-45.962350000000001</v>
      </c>
      <c r="K174" s="288">
        <v>0.22911031745999999</v>
      </c>
    </row>
    <row r="175" spans="1:11" ht="14.4" customHeight="1" thickBot="1" x14ac:dyDescent="0.35">
      <c r="A175" s="305" t="s">
        <v>361</v>
      </c>
      <c r="B175" s="289">
        <v>2841.99999999996</v>
      </c>
      <c r="C175" s="289">
        <v>2317.5825</v>
      </c>
      <c r="D175" s="290">
        <v>-524.41749999996398</v>
      </c>
      <c r="E175" s="296">
        <v>0.81547589725500003</v>
      </c>
      <c r="F175" s="289">
        <v>2343</v>
      </c>
      <c r="G175" s="290">
        <v>781</v>
      </c>
      <c r="H175" s="292">
        <v>193.70889</v>
      </c>
      <c r="I175" s="289">
        <v>798.88153</v>
      </c>
      <c r="J175" s="290">
        <v>17.881530000000001</v>
      </c>
      <c r="K175" s="297">
        <v>0.340965228339</v>
      </c>
    </row>
    <row r="176" spans="1:11" ht="14.4" customHeight="1" thickBot="1" x14ac:dyDescent="0.35">
      <c r="A176" s="306" t="s">
        <v>362</v>
      </c>
      <c r="B176" s="284">
        <v>2841.99999999996</v>
      </c>
      <c r="C176" s="284">
        <v>2317.5825</v>
      </c>
      <c r="D176" s="285">
        <v>-524.41749999996398</v>
      </c>
      <c r="E176" s="286">
        <v>0.81547589725500003</v>
      </c>
      <c r="F176" s="284">
        <v>2343</v>
      </c>
      <c r="G176" s="285">
        <v>781</v>
      </c>
      <c r="H176" s="287">
        <v>193.70889</v>
      </c>
      <c r="I176" s="284">
        <v>798.88153</v>
      </c>
      <c r="J176" s="285">
        <v>17.881530000000001</v>
      </c>
      <c r="K176" s="288">
        <v>0.340965228339</v>
      </c>
    </row>
    <row r="177" spans="1:11" ht="14.4" customHeight="1" thickBot="1" x14ac:dyDescent="0.35">
      <c r="A177" s="310"/>
      <c r="B177" s="284">
        <v>-68005.166210969095</v>
      </c>
      <c r="C177" s="284">
        <v>-69888.396789999999</v>
      </c>
      <c r="D177" s="285">
        <v>-1883.2305790309299</v>
      </c>
      <c r="E177" s="286">
        <v>1.02769246344</v>
      </c>
      <c r="F177" s="284">
        <v>-68611.833777617197</v>
      </c>
      <c r="G177" s="285">
        <v>-22870.6112592057</v>
      </c>
      <c r="H177" s="287">
        <v>-7249.7509899999995</v>
      </c>
      <c r="I177" s="284">
        <v>-27667.9899</v>
      </c>
      <c r="J177" s="285">
        <v>-4797.3786407943198</v>
      </c>
      <c r="K177" s="288">
        <v>0.40325390499899999</v>
      </c>
    </row>
    <row r="178" spans="1:11" ht="14.4" customHeight="1" thickBot="1" x14ac:dyDescent="0.35">
      <c r="A178" s="311" t="s">
        <v>50</v>
      </c>
      <c r="B178" s="298">
        <v>-68005.166210969095</v>
      </c>
      <c r="C178" s="298">
        <v>-69888.396789999999</v>
      </c>
      <c r="D178" s="299">
        <v>-1883.2305790308801</v>
      </c>
      <c r="E178" s="300">
        <v>-0.82132090249800005</v>
      </c>
      <c r="F178" s="298">
        <v>-68611.833777617197</v>
      </c>
      <c r="G178" s="299">
        <v>-22870.6112592057</v>
      </c>
      <c r="H178" s="298">
        <v>-7249.7509899999995</v>
      </c>
      <c r="I178" s="298">
        <v>-27667.9899</v>
      </c>
      <c r="J178" s="299">
        <v>-4797.3786407943198</v>
      </c>
      <c r="K178" s="301">
        <v>0.40325390499899999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77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363</v>
      </c>
      <c r="B5" s="313" t="s">
        <v>364</v>
      </c>
      <c r="C5" s="314" t="s">
        <v>365</v>
      </c>
      <c r="D5" s="314" t="s">
        <v>365</v>
      </c>
      <c r="E5" s="314"/>
      <c r="F5" s="314" t="s">
        <v>365</v>
      </c>
      <c r="G5" s="314" t="s">
        <v>365</v>
      </c>
      <c r="H5" s="314" t="s">
        <v>365</v>
      </c>
      <c r="I5" s="315" t="s">
        <v>365</v>
      </c>
      <c r="J5" s="316" t="s">
        <v>53</v>
      </c>
    </row>
    <row r="6" spans="1:10" ht="14.4" customHeight="1" x14ac:dyDescent="0.3">
      <c r="A6" s="312" t="s">
        <v>363</v>
      </c>
      <c r="B6" s="313" t="s">
        <v>204</v>
      </c>
      <c r="C6" s="314">
        <v>199.54164000000003</v>
      </c>
      <c r="D6" s="314">
        <v>219.06485999999899</v>
      </c>
      <c r="E6" s="314"/>
      <c r="F6" s="314">
        <v>228.37078</v>
      </c>
      <c r="G6" s="314">
        <v>234</v>
      </c>
      <c r="H6" s="314">
        <v>-5.6292200000000037</v>
      </c>
      <c r="I6" s="315">
        <v>0.97594350427350429</v>
      </c>
      <c r="J6" s="316" t="s">
        <v>1</v>
      </c>
    </row>
    <row r="7" spans="1:10" ht="14.4" customHeight="1" x14ac:dyDescent="0.3">
      <c r="A7" s="312" t="s">
        <v>363</v>
      </c>
      <c r="B7" s="313" t="s">
        <v>205</v>
      </c>
      <c r="C7" s="314">
        <v>12.56025</v>
      </c>
      <c r="D7" s="314">
        <v>6.1598899999999999</v>
      </c>
      <c r="E7" s="314"/>
      <c r="F7" s="314">
        <v>0</v>
      </c>
      <c r="G7" s="314">
        <v>2</v>
      </c>
      <c r="H7" s="314">
        <v>-2</v>
      </c>
      <c r="I7" s="315">
        <v>0</v>
      </c>
      <c r="J7" s="316" t="s">
        <v>1</v>
      </c>
    </row>
    <row r="8" spans="1:10" ht="14.4" customHeight="1" x14ac:dyDescent="0.3">
      <c r="A8" s="312" t="s">
        <v>363</v>
      </c>
      <c r="B8" s="313" t="s">
        <v>206</v>
      </c>
      <c r="C8" s="314">
        <v>0.1474</v>
      </c>
      <c r="D8" s="314">
        <v>2.055259999999</v>
      </c>
      <c r="E8" s="314"/>
      <c r="F8" s="314">
        <v>2.9929000000000001</v>
      </c>
      <c r="G8" s="314">
        <v>3</v>
      </c>
      <c r="H8" s="314">
        <v>-7.0999999999998842E-3</v>
      </c>
      <c r="I8" s="315">
        <v>0.99763333333333337</v>
      </c>
      <c r="J8" s="316" t="s">
        <v>1</v>
      </c>
    </row>
    <row r="9" spans="1:10" ht="14.4" customHeight="1" x14ac:dyDescent="0.3">
      <c r="A9" s="312" t="s">
        <v>363</v>
      </c>
      <c r="B9" s="313" t="s">
        <v>207</v>
      </c>
      <c r="C9" s="314">
        <v>44.859270000000002</v>
      </c>
      <c r="D9" s="314">
        <v>65.781920000000014</v>
      </c>
      <c r="E9" s="314"/>
      <c r="F9" s="314">
        <v>65.373909999999995</v>
      </c>
      <c r="G9" s="314">
        <v>59</v>
      </c>
      <c r="H9" s="314">
        <v>6.3739099999999951</v>
      </c>
      <c r="I9" s="315">
        <v>1.1080323728813559</v>
      </c>
      <c r="J9" s="316" t="s">
        <v>1</v>
      </c>
    </row>
    <row r="10" spans="1:10" ht="14.4" customHeight="1" x14ac:dyDescent="0.3">
      <c r="A10" s="312" t="s">
        <v>363</v>
      </c>
      <c r="B10" s="313" t="s">
        <v>366</v>
      </c>
      <c r="C10" s="314">
        <v>257.10856000000001</v>
      </c>
      <c r="D10" s="314">
        <v>293.06192999999803</v>
      </c>
      <c r="E10" s="314"/>
      <c r="F10" s="314">
        <v>296.73758999999995</v>
      </c>
      <c r="G10" s="314">
        <v>298</v>
      </c>
      <c r="H10" s="314">
        <v>-1.2624100000000453</v>
      </c>
      <c r="I10" s="315">
        <v>0.99576372483221465</v>
      </c>
      <c r="J10" s="316" t="s">
        <v>367</v>
      </c>
    </row>
    <row r="12" spans="1:10" ht="14.4" customHeight="1" x14ac:dyDescent="0.3">
      <c r="A12" s="312" t="s">
        <v>363</v>
      </c>
      <c r="B12" s="313" t="s">
        <v>364</v>
      </c>
      <c r="C12" s="314" t="s">
        <v>365</v>
      </c>
      <c r="D12" s="314" t="s">
        <v>365</v>
      </c>
      <c r="E12" s="314"/>
      <c r="F12" s="314" t="s">
        <v>365</v>
      </c>
      <c r="G12" s="314" t="s">
        <v>365</v>
      </c>
      <c r="H12" s="314" t="s">
        <v>365</v>
      </c>
      <c r="I12" s="315" t="s">
        <v>365</v>
      </c>
      <c r="J12" s="316" t="s">
        <v>53</v>
      </c>
    </row>
    <row r="13" spans="1:10" ht="14.4" customHeight="1" x14ac:dyDescent="0.3">
      <c r="A13" s="312" t="s">
        <v>368</v>
      </c>
      <c r="B13" s="313" t="s">
        <v>369</v>
      </c>
      <c r="C13" s="314" t="s">
        <v>365</v>
      </c>
      <c r="D13" s="314" t="s">
        <v>365</v>
      </c>
      <c r="E13" s="314"/>
      <c r="F13" s="314" t="s">
        <v>365</v>
      </c>
      <c r="G13" s="314" t="s">
        <v>365</v>
      </c>
      <c r="H13" s="314" t="s">
        <v>365</v>
      </c>
      <c r="I13" s="315" t="s">
        <v>365</v>
      </c>
      <c r="J13" s="316" t="s">
        <v>0</v>
      </c>
    </row>
    <row r="14" spans="1:10" ht="14.4" customHeight="1" x14ac:dyDescent="0.3">
      <c r="A14" s="312" t="s">
        <v>368</v>
      </c>
      <c r="B14" s="313" t="s">
        <v>204</v>
      </c>
      <c r="C14" s="314">
        <v>190.23554000000001</v>
      </c>
      <c r="D14" s="314">
        <v>210.97452999999899</v>
      </c>
      <c r="E14" s="314"/>
      <c r="F14" s="314">
        <v>222.01009999999999</v>
      </c>
      <c r="G14" s="314">
        <v>226</v>
      </c>
      <c r="H14" s="314">
        <v>-3.9899000000000058</v>
      </c>
      <c r="I14" s="315">
        <v>0.98234557522123889</v>
      </c>
      <c r="J14" s="316" t="s">
        <v>1</v>
      </c>
    </row>
    <row r="15" spans="1:10" ht="14.4" customHeight="1" x14ac:dyDescent="0.3">
      <c r="A15" s="312" t="s">
        <v>368</v>
      </c>
      <c r="B15" s="313" t="s">
        <v>205</v>
      </c>
      <c r="C15" s="314">
        <v>12.56025</v>
      </c>
      <c r="D15" s="314">
        <v>6.1598899999999999</v>
      </c>
      <c r="E15" s="314"/>
      <c r="F15" s="314">
        <v>0</v>
      </c>
      <c r="G15" s="314">
        <v>2</v>
      </c>
      <c r="H15" s="314">
        <v>-2</v>
      </c>
      <c r="I15" s="315">
        <v>0</v>
      </c>
      <c r="J15" s="316" t="s">
        <v>1</v>
      </c>
    </row>
    <row r="16" spans="1:10" ht="14.4" customHeight="1" x14ac:dyDescent="0.3">
      <c r="A16" s="312" t="s">
        <v>368</v>
      </c>
      <c r="B16" s="313" t="s">
        <v>206</v>
      </c>
      <c r="C16" s="314">
        <v>5.3740000000000003E-2</v>
      </c>
      <c r="D16" s="314">
        <v>2.055259999999</v>
      </c>
      <c r="E16" s="314"/>
      <c r="F16" s="314">
        <v>2.9929000000000001</v>
      </c>
      <c r="G16" s="314">
        <v>3</v>
      </c>
      <c r="H16" s="314">
        <v>-7.0999999999998842E-3</v>
      </c>
      <c r="I16" s="315">
        <v>0.99763333333333337</v>
      </c>
      <c r="J16" s="316" t="s">
        <v>1</v>
      </c>
    </row>
    <row r="17" spans="1:10" ht="14.4" customHeight="1" x14ac:dyDescent="0.3">
      <c r="A17" s="312" t="s">
        <v>368</v>
      </c>
      <c r="B17" s="313" t="s">
        <v>207</v>
      </c>
      <c r="C17" s="314">
        <v>44.859270000000002</v>
      </c>
      <c r="D17" s="314">
        <v>65.781920000000014</v>
      </c>
      <c r="E17" s="314"/>
      <c r="F17" s="314">
        <v>65.373909999999995</v>
      </c>
      <c r="G17" s="314">
        <v>59</v>
      </c>
      <c r="H17" s="314">
        <v>6.3739099999999951</v>
      </c>
      <c r="I17" s="315">
        <v>1.1080323728813559</v>
      </c>
      <c r="J17" s="316" t="s">
        <v>1</v>
      </c>
    </row>
    <row r="18" spans="1:10" ht="14.4" customHeight="1" x14ac:dyDescent="0.3">
      <c r="A18" s="312" t="s">
        <v>368</v>
      </c>
      <c r="B18" s="313" t="s">
        <v>370</v>
      </c>
      <c r="C18" s="314">
        <v>247.70880000000002</v>
      </c>
      <c r="D18" s="314">
        <v>284.97159999999803</v>
      </c>
      <c r="E18" s="314"/>
      <c r="F18" s="314">
        <v>290.37690999999995</v>
      </c>
      <c r="G18" s="314">
        <v>290</v>
      </c>
      <c r="H18" s="314">
        <v>0.37690999999995256</v>
      </c>
      <c r="I18" s="315">
        <v>1.0012996896551722</v>
      </c>
      <c r="J18" s="316" t="s">
        <v>371</v>
      </c>
    </row>
    <row r="19" spans="1:10" ht="14.4" customHeight="1" x14ac:dyDescent="0.3">
      <c r="A19" s="312" t="s">
        <v>365</v>
      </c>
      <c r="B19" s="313" t="s">
        <v>365</v>
      </c>
      <c r="C19" s="314" t="s">
        <v>365</v>
      </c>
      <c r="D19" s="314" t="s">
        <v>365</v>
      </c>
      <c r="E19" s="314"/>
      <c r="F19" s="314" t="s">
        <v>365</v>
      </c>
      <c r="G19" s="314" t="s">
        <v>365</v>
      </c>
      <c r="H19" s="314" t="s">
        <v>365</v>
      </c>
      <c r="I19" s="315" t="s">
        <v>365</v>
      </c>
      <c r="J19" s="316" t="s">
        <v>372</v>
      </c>
    </row>
    <row r="20" spans="1:10" ht="14.4" customHeight="1" x14ac:dyDescent="0.3">
      <c r="A20" s="312" t="s">
        <v>373</v>
      </c>
      <c r="B20" s="313" t="s">
        <v>374</v>
      </c>
      <c r="C20" s="314" t="s">
        <v>365</v>
      </c>
      <c r="D20" s="314" t="s">
        <v>365</v>
      </c>
      <c r="E20" s="314"/>
      <c r="F20" s="314" t="s">
        <v>365</v>
      </c>
      <c r="G20" s="314" t="s">
        <v>365</v>
      </c>
      <c r="H20" s="314" t="s">
        <v>365</v>
      </c>
      <c r="I20" s="315" t="s">
        <v>365</v>
      </c>
      <c r="J20" s="316" t="s">
        <v>0</v>
      </c>
    </row>
    <row r="21" spans="1:10" ht="14.4" customHeight="1" x14ac:dyDescent="0.3">
      <c r="A21" s="312" t="s">
        <v>373</v>
      </c>
      <c r="B21" s="313" t="s">
        <v>204</v>
      </c>
      <c r="C21" s="314">
        <v>9.3061000000000007</v>
      </c>
      <c r="D21" s="314">
        <v>8.0903299999999998</v>
      </c>
      <c r="E21" s="314"/>
      <c r="F21" s="314">
        <v>6.3606799999999994</v>
      </c>
      <c r="G21" s="314">
        <v>8</v>
      </c>
      <c r="H21" s="314">
        <v>-1.6393200000000006</v>
      </c>
      <c r="I21" s="315">
        <v>0.79508499999999993</v>
      </c>
      <c r="J21" s="316" t="s">
        <v>1</v>
      </c>
    </row>
    <row r="22" spans="1:10" ht="14.4" customHeight="1" x14ac:dyDescent="0.3">
      <c r="A22" s="312" t="s">
        <v>373</v>
      </c>
      <c r="B22" s="313" t="s">
        <v>206</v>
      </c>
      <c r="C22" s="314">
        <v>9.3659999999999993E-2</v>
      </c>
      <c r="D22" s="314" t="s">
        <v>365</v>
      </c>
      <c r="E22" s="314"/>
      <c r="F22" s="314" t="s">
        <v>365</v>
      </c>
      <c r="G22" s="314" t="s">
        <v>365</v>
      </c>
      <c r="H22" s="314" t="s">
        <v>365</v>
      </c>
      <c r="I22" s="315" t="s">
        <v>365</v>
      </c>
      <c r="J22" s="316" t="s">
        <v>1</v>
      </c>
    </row>
    <row r="23" spans="1:10" ht="14.4" customHeight="1" x14ac:dyDescent="0.3">
      <c r="A23" s="312" t="s">
        <v>373</v>
      </c>
      <c r="B23" s="313" t="s">
        <v>375</v>
      </c>
      <c r="C23" s="314">
        <v>9.3997600000000006</v>
      </c>
      <c r="D23" s="314">
        <v>8.0903299999999998</v>
      </c>
      <c r="E23" s="314"/>
      <c r="F23" s="314">
        <v>6.3606799999999994</v>
      </c>
      <c r="G23" s="314">
        <v>8</v>
      </c>
      <c r="H23" s="314">
        <v>-1.6393200000000006</v>
      </c>
      <c r="I23" s="315">
        <v>0.79508499999999993</v>
      </c>
      <c r="J23" s="316" t="s">
        <v>371</v>
      </c>
    </row>
    <row r="24" spans="1:10" ht="14.4" customHeight="1" x14ac:dyDescent="0.3">
      <c r="A24" s="312" t="s">
        <v>365</v>
      </c>
      <c r="B24" s="313" t="s">
        <v>365</v>
      </c>
      <c r="C24" s="314" t="s">
        <v>365</v>
      </c>
      <c r="D24" s="314" t="s">
        <v>365</v>
      </c>
      <c r="E24" s="314"/>
      <c r="F24" s="314" t="s">
        <v>365</v>
      </c>
      <c r="G24" s="314" t="s">
        <v>365</v>
      </c>
      <c r="H24" s="314" t="s">
        <v>365</v>
      </c>
      <c r="I24" s="315" t="s">
        <v>365</v>
      </c>
      <c r="J24" s="316" t="s">
        <v>372</v>
      </c>
    </row>
    <row r="25" spans="1:10" ht="14.4" customHeight="1" x14ac:dyDescent="0.3">
      <c r="A25" s="312" t="s">
        <v>363</v>
      </c>
      <c r="B25" s="313" t="s">
        <v>366</v>
      </c>
      <c r="C25" s="314">
        <v>257.10856000000001</v>
      </c>
      <c r="D25" s="314">
        <v>293.06192999999803</v>
      </c>
      <c r="E25" s="314"/>
      <c r="F25" s="314">
        <v>296.73758999999995</v>
      </c>
      <c r="G25" s="314">
        <v>298</v>
      </c>
      <c r="H25" s="314">
        <v>-1.2624100000000453</v>
      </c>
      <c r="I25" s="315">
        <v>0.99576372483221465</v>
      </c>
      <c r="J25" s="316" t="s">
        <v>367</v>
      </c>
    </row>
  </sheetData>
  <mergeCells count="3">
    <mergeCell ref="F3:I3"/>
    <mergeCell ref="C4:D4"/>
    <mergeCell ref="A1:I1"/>
  </mergeCells>
  <conditionalFormatting sqref="F11 F26:F65537">
    <cfRule type="cellIs" dxfId="33" priority="18" stopIfTrue="1" operator="greaterThan">
      <formula>1</formula>
    </cfRule>
  </conditionalFormatting>
  <conditionalFormatting sqref="H5:H10">
    <cfRule type="expression" dxfId="32" priority="14">
      <formula>$H5&gt;0</formula>
    </cfRule>
  </conditionalFormatting>
  <conditionalFormatting sqref="I5:I10">
    <cfRule type="expression" dxfId="31" priority="15">
      <formula>$I5&gt;1</formula>
    </cfRule>
  </conditionalFormatting>
  <conditionalFormatting sqref="B5:B10">
    <cfRule type="expression" dxfId="30" priority="11">
      <formula>OR($J5="NS",$J5="SumaNS",$J5="Účet")</formula>
    </cfRule>
  </conditionalFormatting>
  <conditionalFormatting sqref="B5:D10 F5:I10">
    <cfRule type="expression" dxfId="29" priority="17">
      <formula>AND($J5&lt;&gt;"",$J5&lt;&gt;"mezeraKL")</formula>
    </cfRule>
  </conditionalFormatting>
  <conditionalFormatting sqref="B5:D10 F5:I10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7" priority="13">
      <formula>OR($J5="SumaNS",$J5="NS")</formula>
    </cfRule>
  </conditionalFormatting>
  <conditionalFormatting sqref="A5:A10">
    <cfRule type="expression" dxfId="26" priority="9">
      <formula>AND($J5&lt;&gt;"mezeraKL",$J5&lt;&gt;"")</formula>
    </cfRule>
  </conditionalFormatting>
  <conditionalFormatting sqref="A5:A10">
    <cfRule type="expression" dxfId="25" priority="10">
      <formula>AND($J5&lt;&gt;"",$J5&lt;&gt;"mezeraKL")</formula>
    </cfRule>
  </conditionalFormatting>
  <conditionalFormatting sqref="H12:H25">
    <cfRule type="expression" dxfId="24" priority="5">
      <formula>$H12&gt;0</formula>
    </cfRule>
  </conditionalFormatting>
  <conditionalFormatting sqref="A12:A25">
    <cfRule type="expression" dxfId="23" priority="2">
      <formula>AND($J12&lt;&gt;"mezeraKL",$J12&lt;&gt;"")</formula>
    </cfRule>
  </conditionalFormatting>
  <conditionalFormatting sqref="I12:I25">
    <cfRule type="expression" dxfId="22" priority="6">
      <formula>$I12&gt;1</formula>
    </cfRule>
  </conditionalFormatting>
  <conditionalFormatting sqref="B12:B25">
    <cfRule type="expression" dxfId="21" priority="1">
      <formula>OR($J12="NS",$J12="SumaNS",$J12="Účet")</formula>
    </cfRule>
  </conditionalFormatting>
  <conditionalFormatting sqref="A12:D25 F12:I25">
    <cfRule type="expression" dxfId="20" priority="8">
      <formula>AND($J12&lt;&gt;"",$J12&lt;&gt;"mezeraKL")</formula>
    </cfRule>
  </conditionalFormatting>
  <conditionalFormatting sqref="B12:D25 F12:I25">
    <cfRule type="expression" dxfId="1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1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80" t="s">
        <v>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76"/>
      <c r="D3" s="277"/>
      <c r="E3" s="277"/>
      <c r="F3" s="277"/>
      <c r="G3" s="277"/>
      <c r="H3" s="277"/>
      <c r="I3" s="277"/>
      <c r="J3" s="278" t="s">
        <v>75</v>
      </c>
      <c r="K3" s="279"/>
      <c r="L3" s="71">
        <f>IF(M3&lt;&gt;0,N3/M3,0)</f>
        <v>162.81751792338443</v>
      </c>
      <c r="M3" s="71">
        <f>SUBTOTAL(9,M5:M1048576)</f>
        <v>1421</v>
      </c>
      <c r="N3" s="72">
        <f>SUBTOTAL(9,N5:N1048576)</f>
        <v>231363.69296912928</v>
      </c>
    </row>
    <row r="4" spans="1:14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7</v>
      </c>
      <c r="H4" s="318" t="s">
        <v>8</v>
      </c>
      <c r="I4" s="318" t="s">
        <v>9</v>
      </c>
      <c r="J4" s="319" t="s">
        <v>10</v>
      </c>
      <c r="K4" s="319" t="s">
        <v>11</v>
      </c>
      <c r="L4" s="320" t="s">
        <v>81</v>
      </c>
      <c r="M4" s="320" t="s">
        <v>12</v>
      </c>
      <c r="N4" s="321" t="s">
        <v>89</v>
      </c>
    </row>
    <row r="5" spans="1:14" ht="14.4" customHeight="1" x14ac:dyDescent="0.3">
      <c r="A5" s="322" t="s">
        <v>363</v>
      </c>
      <c r="B5" s="323" t="s">
        <v>475</v>
      </c>
      <c r="C5" s="324" t="s">
        <v>368</v>
      </c>
      <c r="D5" s="325" t="s">
        <v>476</v>
      </c>
      <c r="E5" s="324" t="s">
        <v>376</v>
      </c>
      <c r="F5" s="325" t="s">
        <v>479</v>
      </c>
      <c r="G5" s="324" t="s">
        <v>377</v>
      </c>
      <c r="H5" s="324" t="s">
        <v>378</v>
      </c>
      <c r="I5" s="324" t="s">
        <v>379</v>
      </c>
      <c r="J5" s="324" t="s">
        <v>380</v>
      </c>
      <c r="K5" s="324" t="s">
        <v>381</v>
      </c>
      <c r="L5" s="326">
        <v>84.57</v>
      </c>
      <c r="M5" s="326">
        <v>9</v>
      </c>
      <c r="N5" s="327">
        <v>761.12999999999988</v>
      </c>
    </row>
    <row r="6" spans="1:14" ht="14.4" customHeight="1" x14ac:dyDescent="0.3">
      <c r="A6" s="328" t="s">
        <v>363</v>
      </c>
      <c r="B6" s="329" t="s">
        <v>475</v>
      </c>
      <c r="C6" s="330" t="s">
        <v>368</v>
      </c>
      <c r="D6" s="331" t="s">
        <v>476</v>
      </c>
      <c r="E6" s="330" t="s">
        <v>376</v>
      </c>
      <c r="F6" s="331" t="s">
        <v>479</v>
      </c>
      <c r="G6" s="330" t="s">
        <v>377</v>
      </c>
      <c r="H6" s="330" t="s">
        <v>382</v>
      </c>
      <c r="I6" s="330" t="s">
        <v>383</v>
      </c>
      <c r="J6" s="330" t="s">
        <v>384</v>
      </c>
      <c r="K6" s="330" t="s">
        <v>385</v>
      </c>
      <c r="L6" s="332">
        <v>170.28512534200993</v>
      </c>
      <c r="M6" s="332">
        <v>24</v>
      </c>
      <c r="N6" s="333">
        <v>4086.8430082082386</v>
      </c>
    </row>
    <row r="7" spans="1:14" ht="14.4" customHeight="1" x14ac:dyDescent="0.3">
      <c r="A7" s="328" t="s">
        <v>363</v>
      </c>
      <c r="B7" s="329" t="s">
        <v>475</v>
      </c>
      <c r="C7" s="330" t="s">
        <v>368</v>
      </c>
      <c r="D7" s="331" t="s">
        <v>476</v>
      </c>
      <c r="E7" s="330" t="s">
        <v>376</v>
      </c>
      <c r="F7" s="331" t="s">
        <v>479</v>
      </c>
      <c r="G7" s="330" t="s">
        <v>377</v>
      </c>
      <c r="H7" s="330" t="s">
        <v>386</v>
      </c>
      <c r="I7" s="330" t="s">
        <v>387</v>
      </c>
      <c r="J7" s="330" t="s">
        <v>388</v>
      </c>
      <c r="K7" s="330" t="s">
        <v>389</v>
      </c>
      <c r="L7" s="332">
        <v>58.97</v>
      </c>
      <c r="M7" s="332">
        <v>6</v>
      </c>
      <c r="N7" s="333">
        <v>353.82</v>
      </c>
    </row>
    <row r="8" spans="1:14" ht="14.4" customHeight="1" x14ac:dyDescent="0.3">
      <c r="A8" s="328" t="s">
        <v>363</v>
      </c>
      <c r="B8" s="329" t="s">
        <v>475</v>
      </c>
      <c r="C8" s="330" t="s">
        <v>368</v>
      </c>
      <c r="D8" s="331" t="s">
        <v>476</v>
      </c>
      <c r="E8" s="330" t="s">
        <v>376</v>
      </c>
      <c r="F8" s="331" t="s">
        <v>479</v>
      </c>
      <c r="G8" s="330" t="s">
        <v>377</v>
      </c>
      <c r="H8" s="330" t="s">
        <v>390</v>
      </c>
      <c r="I8" s="330" t="s">
        <v>391</v>
      </c>
      <c r="J8" s="330" t="s">
        <v>392</v>
      </c>
      <c r="K8" s="330" t="s">
        <v>393</v>
      </c>
      <c r="L8" s="332">
        <v>75.134189731307984</v>
      </c>
      <c r="M8" s="332">
        <v>28</v>
      </c>
      <c r="N8" s="333">
        <v>2103.7573124766236</v>
      </c>
    </row>
    <row r="9" spans="1:14" ht="14.4" customHeight="1" x14ac:dyDescent="0.3">
      <c r="A9" s="328" t="s">
        <v>363</v>
      </c>
      <c r="B9" s="329" t="s">
        <v>475</v>
      </c>
      <c r="C9" s="330" t="s">
        <v>368</v>
      </c>
      <c r="D9" s="331" t="s">
        <v>476</v>
      </c>
      <c r="E9" s="330" t="s">
        <v>376</v>
      </c>
      <c r="F9" s="331" t="s">
        <v>479</v>
      </c>
      <c r="G9" s="330" t="s">
        <v>377</v>
      </c>
      <c r="H9" s="330" t="s">
        <v>394</v>
      </c>
      <c r="I9" s="330" t="s">
        <v>118</v>
      </c>
      <c r="J9" s="330" t="s">
        <v>395</v>
      </c>
      <c r="K9" s="330"/>
      <c r="L9" s="332">
        <v>645.30759156005888</v>
      </c>
      <c r="M9" s="332">
        <v>23</v>
      </c>
      <c r="N9" s="333">
        <v>14842.074605881355</v>
      </c>
    </row>
    <row r="10" spans="1:14" ht="14.4" customHeight="1" x14ac:dyDescent="0.3">
      <c r="A10" s="328" t="s">
        <v>363</v>
      </c>
      <c r="B10" s="329" t="s">
        <v>475</v>
      </c>
      <c r="C10" s="330" t="s">
        <v>368</v>
      </c>
      <c r="D10" s="331" t="s">
        <v>476</v>
      </c>
      <c r="E10" s="330" t="s">
        <v>376</v>
      </c>
      <c r="F10" s="331" t="s">
        <v>479</v>
      </c>
      <c r="G10" s="330" t="s">
        <v>377</v>
      </c>
      <c r="H10" s="330" t="s">
        <v>396</v>
      </c>
      <c r="I10" s="330" t="s">
        <v>397</v>
      </c>
      <c r="J10" s="330" t="s">
        <v>398</v>
      </c>
      <c r="K10" s="330" t="s">
        <v>399</v>
      </c>
      <c r="L10" s="332">
        <v>527.84996087947161</v>
      </c>
      <c r="M10" s="332">
        <v>7</v>
      </c>
      <c r="N10" s="333">
        <v>3694.9497261563015</v>
      </c>
    </row>
    <row r="11" spans="1:14" ht="14.4" customHeight="1" x14ac:dyDescent="0.3">
      <c r="A11" s="328" t="s">
        <v>363</v>
      </c>
      <c r="B11" s="329" t="s">
        <v>475</v>
      </c>
      <c r="C11" s="330" t="s">
        <v>368</v>
      </c>
      <c r="D11" s="331" t="s">
        <v>476</v>
      </c>
      <c r="E11" s="330" t="s">
        <v>376</v>
      </c>
      <c r="F11" s="331" t="s">
        <v>479</v>
      </c>
      <c r="G11" s="330" t="s">
        <v>377</v>
      </c>
      <c r="H11" s="330" t="s">
        <v>400</v>
      </c>
      <c r="I11" s="330" t="s">
        <v>401</v>
      </c>
      <c r="J11" s="330" t="s">
        <v>402</v>
      </c>
      <c r="K11" s="330" t="s">
        <v>403</v>
      </c>
      <c r="L11" s="332">
        <v>23.078049171772179</v>
      </c>
      <c r="M11" s="332">
        <v>12</v>
      </c>
      <c r="N11" s="333">
        <v>276.93659006126614</v>
      </c>
    </row>
    <row r="12" spans="1:14" ht="14.4" customHeight="1" x14ac:dyDescent="0.3">
      <c r="A12" s="328" t="s">
        <v>363</v>
      </c>
      <c r="B12" s="329" t="s">
        <v>475</v>
      </c>
      <c r="C12" s="330" t="s">
        <v>368</v>
      </c>
      <c r="D12" s="331" t="s">
        <v>476</v>
      </c>
      <c r="E12" s="330" t="s">
        <v>376</v>
      </c>
      <c r="F12" s="331" t="s">
        <v>479</v>
      </c>
      <c r="G12" s="330" t="s">
        <v>377</v>
      </c>
      <c r="H12" s="330" t="s">
        <v>404</v>
      </c>
      <c r="I12" s="330" t="s">
        <v>118</v>
      </c>
      <c r="J12" s="330" t="s">
        <v>405</v>
      </c>
      <c r="K12" s="330"/>
      <c r="L12" s="332">
        <v>98.517978906902911</v>
      </c>
      <c r="M12" s="332">
        <v>50</v>
      </c>
      <c r="N12" s="333">
        <v>4925.8989453451459</v>
      </c>
    </row>
    <row r="13" spans="1:14" ht="14.4" customHeight="1" x14ac:dyDescent="0.3">
      <c r="A13" s="328" t="s">
        <v>363</v>
      </c>
      <c r="B13" s="329" t="s">
        <v>475</v>
      </c>
      <c r="C13" s="330" t="s">
        <v>368</v>
      </c>
      <c r="D13" s="331" t="s">
        <v>476</v>
      </c>
      <c r="E13" s="330" t="s">
        <v>376</v>
      </c>
      <c r="F13" s="331" t="s">
        <v>479</v>
      </c>
      <c r="G13" s="330" t="s">
        <v>377</v>
      </c>
      <c r="H13" s="330" t="s">
        <v>406</v>
      </c>
      <c r="I13" s="330" t="s">
        <v>407</v>
      </c>
      <c r="J13" s="330" t="s">
        <v>408</v>
      </c>
      <c r="K13" s="330" t="s">
        <v>409</v>
      </c>
      <c r="L13" s="332">
        <v>108.22796568053984</v>
      </c>
      <c r="M13" s="332">
        <v>10</v>
      </c>
      <c r="N13" s="333">
        <v>1082.2796568053984</v>
      </c>
    </row>
    <row r="14" spans="1:14" ht="14.4" customHeight="1" x14ac:dyDescent="0.3">
      <c r="A14" s="328" t="s">
        <v>363</v>
      </c>
      <c r="B14" s="329" t="s">
        <v>475</v>
      </c>
      <c r="C14" s="330" t="s">
        <v>368</v>
      </c>
      <c r="D14" s="331" t="s">
        <v>476</v>
      </c>
      <c r="E14" s="330" t="s">
        <v>376</v>
      </c>
      <c r="F14" s="331" t="s">
        <v>479</v>
      </c>
      <c r="G14" s="330" t="s">
        <v>377</v>
      </c>
      <c r="H14" s="330" t="s">
        <v>410</v>
      </c>
      <c r="I14" s="330" t="s">
        <v>118</v>
      </c>
      <c r="J14" s="330" t="s">
        <v>411</v>
      </c>
      <c r="K14" s="330" t="s">
        <v>412</v>
      </c>
      <c r="L14" s="332">
        <v>23.7</v>
      </c>
      <c r="M14" s="332">
        <v>36</v>
      </c>
      <c r="N14" s="333">
        <v>853.19999999999993</v>
      </c>
    </row>
    <row r="15" spans="1:14" ht="14.4" customHeight="1" x14ac:dyDescent="0.3">
      <c r="A15" s="328" t="s">
        <v>363</v>
      </c>
      <c r="B15" s="329" t="s">
        <v>475</v>
      </c>
      <c r="C15" s="330" t="s">
        <v>368</v>
      </c>
      <c r="D15" s="331" t="s">
        <v>476</v>
      </c>
      <c r="E15" s="330" t="s">
        <v>376</v>
      </c>
      <c r="F15" s="331" t="s">
        <v>479</v>
      </c>
      <c r="G15" s="330" t="s">
        <v>377</v>
      </c>
      <c r="H15" s="330" t="s">
        <v>413</v>
      </c>
      <c r="I15" s="330" t="s">
        <v>413</v>
      </c>
      <c r="J15" s="330" t="s">
        <v>414</v>
      </c>
      <c r="K15" s="330" t="s">
        <v>415</v>
      </c>
      <c r="L15" s="332">
        <v>237.1</v>
      </c>
      <c r="M15" s="332">
        <v>2</v>
      </c>
      <c r="N15" s="333">
        <v>474.2</v>
      </c>
    </row>
    <row r="16" spans="1:14" ht="14.4" customHeight="1" x14ac:dyDescent="0.3">
      <c r="A16" s="328" t="s">
        <v>363</v>
      </c>
      <c r="B16" s="329" t="s">
        <v>475</v>
      </c>
      <c r="C16" s="330" t="s">
        <v>368</v>
      </c>
      <c r="D16" s="331" t="s">
        <v>476</v>
      </c>
      <c r="E16" s="330" t="s">
        <v>376</v>
      </c>
      <c r="F16" s="331" t="s">
        <v>479</v>
      </c>
      <c r="G16" s="330" t="s">
        <v>377</v>
      </c>
      <c r="H16" s="330" t="s">
        <v>416</v>
      </c>
      <c r="I16" s="330" t="s">
        <v>417</v>
      </c>
      <c r="J16" s="330" t="s">
        <v>418</v>
      </c>
      <c r="K16" s="330" t="s">
        <v>419</v>
      </c>
      <c r="L16" s="332">
        <v>53.12</v>
      </c>
      <c r="M16" s="332">
        <v>2</v>
      </c>
      <c r="N16" s="333">
        <v>106.24</v>
      </c>
    </row>
    <row r="17" spans="1:14" ht="14.4" customHeight="1" x14ac:dyDescent="0.3">
      <c r="A17" s="328" t="s">
        <v>363</v>
      </c>
      <c r="B17" s="329" t="s">
        <v>475</v>
      </c>
      <c r="C17" s="330" t="s">
        <v>368</v>
      </c>
      <c r="D17" s="331" t="s">
        <v>476</v>
      </c>
      <c r="E17" s="330" t="s">
        <v>376</v>
      </c>
      <c r="F17" s="331" t="s">
        <v>479</v>
      </c>
      <c r="G17" s="330" t="s">
        <v>377</v>
      </c>
      <c r="H17" s="330" t="s">
        <v>420</v>
      </c>
      <c r="I17" s="330" t="s">
        <v>421</v>
      </c>
      <c r="J17" s="330" t="s">
        <v>422</v>
      </c>
      <c r="K17" s="330" t="s">
        <v>423</v>
      </c>
      <c r="L17" s="332">
        <v>48.329840683515421</v>
      </c>
      <c r="M17" s="332">
        <v>20</v>
      </c>
      <c r="N17" s="333">
        <v>966.59681367030839</v>
      </c>
    </row>
    <row r="18" spans="1:14" ht="14.4" customHeight="1" x14ac:dyDescent="0.3">
      <c r="A18" s="328" t="s">
        <v>363</v>
      </c>
      <c r="B18" s="329" t="s">
        <v>475</v>
      </c>
      <c r="C18" s="330" t="s">
        <v>368</v>
      </c>
      <c r="D18" s="331" t="s">
        <v>476</v>
      </c>
      <c r="E18" s="330" t="s">
        <v>376</v>
      </c>
      <c r="F18" s="331" t="s">
        <v>479</v>
      </c>
      <c r="G18" s="330" t="s">
        <v>377</v>
      </c>
      <c r="H18" s="330" t="s">
        <v>424</v>
      </c>
      <c r="I18" s="330" t="s">
        <v>118</v>
      </c>
      <c r="J18" s="330" t="s">
        <v>425</v>
      </c>
      <c r="K18" s="330" t="s">
        <v>426</v>
      </c>
      <c r="L18" s="332">
        <v>96.063229919317195</v>
      </c>
      <c r="M18" s="332">
        <v>30</v>
      </c>
      <c r="N18" s="333">
        <v>2881.896897579516</v>
      </c>
    </row>
    <row r="19" spans="1:14" ht="14.4" customHeight="1" x14ac:dyDescent="0.3">
      <c r="A19" s="328" t="s">
        <v>363</v>
      </c>
      <c r="B19" s="329" t="s">
        <v>475</v>
      </c>
      <c r="C19" s="330" t="s">
        <v>368</v>
      </c>
      <c r="D19" s="331" t="s">
        <v>476</v>
      </c>
      <c r="E19" s="330" t="s">
        <v>376</v>
      </c>
      <c r="F19" s="331" t="s">
        <v>479</v>
      </c>
      <c r="G19" s="330" t="s">
        <v>377</v>
      </c>
      <c r="H19" s="330" t="s">
        <v>427</v>
      </c>
      <c r="I19" s="330" t="s">
        <v>428</v>
      </c>
      <c r="J19" s="330" t="s">
        <v>429</v>
      </c>
      <c r="K19" s="330" t="s">
        <v>430</v>
      </c>
      <c r="L19" s="332">
        <v>210.45</v>
      </c>
      <c r="M19" s="332">
        <v>283</v>
      </c>
      <c r="N19" s="333">
        <v>59557.35</v>
      </c>
    </row>
    <row r="20" spans="1:14" ht="14.4" customHeight="1" x14ac:dyDescent="0.3">
      <c r="A20" s="328" t="s">
        <v>363</v>
      </c>
      <c r="B20" s="329" t="s">
        <v>475</v>
      </c>
      <c r="C20" s="330" t="s">
        <v>368</v>
      </c>
      <c r="D20" s="331" t="s">
        <v>476</v>
      </c>
      <c r="E20" s="330" t="s">
        <v>376</v>
      </c>
      <c r="F20" s="331" t="s">
        <v>479</v>
      </c>
      <c r="G20" s="330" t="s">
        <v>377</v>
      </c>
      <c r="H20" s="330" t="s">
        <v>431</v>
      </c>
      <c r="I20" s="330" t="s">
        <v>118</v>
      </c>
      <c r="J20" s="330" t="s">
        <v>432</v>
      </c>
      <c r="K20" s="330"/>
      <c r="L20" s="332">
        <v>264.47707235477452</v>
      </c>
      <c r="M20" s="332">
        <v>56</v>
      </c>
      <c r="N20" s="333">
        <v>14810.716051867372</v>
      </c>
    </row>
    <row r="21" spans="1:14" ht="14.4" customHeight="1" x14ac:dyDescent="0.3">
      <c r="A21" s="328" t="s">
        <v>363</v>
      </c>
      <c r="B21" s="329" t="s">
        <v>475</v>
      </c>
      <c r="C21" s="330" t="s">
        <v>368</v>
      </c>
      <c r="D21" s="331" t="s">
        <v>476</v>
      </c>
      <c r="E21" s="330" t="s">
        <v>376</v>
      </c>
      <c r="F21" s="331" t="s">
        <v>479</v>
      </c>
      <c r="G21" s="330" t="s">
        <v>377</v>
      </c>
      <c r="H21" s="330" t="s">
        <v>433</v>
      </c>
      <c r="I21" s="330" t="s">
        <v>434</v>
      </c>
      <c r="J21" s="330" t="s">
        <v>435</v>
      </c>
      <c r="K21" s="330" t="s">
        <v>436</v>
      </c>
      <c r="L21" s="332">
        <v>291.70876793180219</v>
      </c>
      <c r="M21" s="332">
        <v>25</v>
      </c>
      <c r="N21" s="333">
        <v>7292.7191982950553</v>
      </c>
    </row>
    <row r="22" spans="1:14" ht="14.4" customHeight="1" x14ac:dyDescent="0.3">
      <c r="A22" s="328" t="s">
        <v>363</v>
      </c>
      <c r="B22" s="329" t="s">
        <v>475</v>
      </c>
      <c r="C22" s="330" t="s">
        <v>368</v>
      </c>
      <c r="D22" s="331" t="s">
        <v>476</v>
      </c>
      <c r="E22" s="330" t="s">
        <v>376</v>
      </c>
      <c r="F22" s="331" t="s">
        <v>479</v>
      </c>
      <c r="G22" s="330" t="s">
        <v>377</v>
      </c>
      <c r="H22" s="330" t="s">
        <v>437</v>
      </c>
      <c r="I22" s="330" t="s">
        <v>438</v>
      </c>
      <c r="J22" s="330" t="s">
        <v>439</v>
      </c>
      <c r="K22" s="330"/>
      <c r="L22" s="332">
        <v>150.58000000000001</v>
      </c>
      <c r="M22" s="332">
        <v>4</v>
      </c>
      <c r="N22" s="333">
        <v>602.32000000000005</v>
      </c>
    </row>
    <row r="23" spans="1:14" ht="14.4" customHeight="1" x14ac:dyDescent="0.3">
      <c r="A23" s="328" t="s">
        <v>363</v>
      </c>
      <c r="B23" s="329" t="s">
        <v>475</v>
      </c>
      <c r="C23" s="330" t="s">
        <v>368</v>
      </c>
      <c r="D23" s="331" t="s">
        <v>476</v>
      </c>
      <c r="E23" s="330" t="s">
        <v>376</v>
      </c>
      <c r="F23" s="331" t="s">
        <v>479</v>
      </c>
      <c r="G23" s="330" t="s">
        <v>377</v>
      </c>
      <c r="H23" s="330" t="s">
        <v>440</v>
      </c>
      <c r="I23" s="330" t="s">
        <v>118</v>
      </c>
      <c r="J23" s="330" t="s">
        <v>441</v>
      </c>
      <c r="K23" s="330"/>
      <c r="L23" s="332">
        <v>513.94822608793788</v>
      </c>
      <c r="M23" s="332">
        <v>78</v>
      </c>
      <c r="N23" s="333">
        <v>40087.961634859152</v>
      </c>
    </row>
    <row r="24" spans="1:14" ht="14.4" customHeight="1" x14ac:dyDescent="0.3">
      <c r="A24" s="328" t="s">
        <v>363</v>
      </c>
      <c r="B24" s="329" t="s">
        <v>475</v>
      </c>
      <c r="C24" s="330" t="s">
        <v>368</v>
      </c>
      <c r="D24" s="331" t="s">
        <v>476</v>
      </c>
      <c r="E24" s="330" t="s">
        <v>376</v>
      </c>
      <c r="F24" s="331" t="s">
        <v>479</v>
      </c>
      <c r="G24" s="330" t="s">
        <v>377</v>
      </c>
      <c r="H24" s="330" t="s">
        <v>442</v>
      </c>
      <c r="I24" s="330" t="s">
        <v>118</v>
      </c>
      <c r="J24" s="330" t="s">
        <v>443</v>
      </c>
      <c r="K24" s="330"/>
      <c r="L24" s="332">
        <v>61.265808609412368</v>
      </c>
      <c r="M24" s="332">
        <v>26</v>
      </c>
      <c r="N24" s="333">
        <v>1592.9110238447215</v>
      </c>
    </row>
    <row r="25" spans="1:14" ht="14.4" customHeight="1" x14ac:dyDescent="0.3">
      <c r="A25" s="328" t="s">
        <v>363</v>
      </c>
      <c r="B25" s="329" t="s">
        <v>475</v>
      </c>
      <c r="C25" s="330" t="s">
        <v>368</v>
      </c>
      <c r="D25" s="331" t="s">
        <v>476</v>
      </c>
      <c r="E25" s="330" t="s">
        <v>376</v>
      </c>
      <c r="F25" s="331" t="s">
        <v>479</v>
      </c>
      <c r="G25" s="330" t="s">
        <v>377</v>
      </c>
      <c r="H25" s="330" t="s">
        <v>444</v>
      </c>
      <c r="I25" s="330" t="s">
        <v>118</v>
      </c>
      <c r="J25" s="330" t="s">
        <v>445</v>
      </c>
      <c r="K25" s="330" t="s">
        <v>446</v>
      </c>
      <c r="L25" s="332">
        <v>83.309999999999988</v>
      </c>
      <c r="M25" s="332">
        <v>580</v>
      </c>
      <c r="N25" s="333">
        <v>48319.799999999996</v>
      </c>
    </row>
    <row r="26" spans="1:14" ht="14.4" customHeight="1" x14ac:dyDescent="0.3">
      <c r="A26" s="328" t="s">
        <v>363</v>
      </c>
      <c r="B26" s="329" t="s">
        <v>475</v>
      </c>
      <c r="C26" s="330" t="s">
        <v>368</v>
      </c>
      <c r="D26" s="331" t="s">
        <v>476</v>
      </c>
      <c r="E26" s="330" t="s">
        <v>376</v>
      </c>
      <c r="F26" s="331" t="s">
        <v>479</v>
      </c>
      <c r="G26" s="330" t="s">
        <v>377</v>
      </c>
      <c r="H26" s="330" t="s">
        <v>447</v>
      </c>
      <c r="I26" s="330" t="s">
        <v>118</v>
      </c>
      <c r="J26" s="330" t="s">
        <v>448</v>
      </c>
      <c r="K26" s="330"/>
      <c r="L26" s="332">
        <v>77.128791243877615</v>
      </c>
      <c r="M26" s="332">
        <v>10</v>
      </c>
      <c r="N26" s="333">
        <v>771.28791243877617</v>
      </c>
    </row>
    <row r="27" spans="1:14" ht="14.4" customHeight="1" x14ac:dyDescent="0.3">
      <c r="A27" s="328" t="s">
        <v>363</v>
      </c>
      <c r="B27" s="329" t="s">
        <v>475</v>
      </c>
      <c r="C27" s="330" t="s">
        <v>368</v>
      </c>
      <c r="D27" s="331" t="s">
        <v>476</v>
      </c>
      <c r="E27" s="330" t="s">
        <v>376</v>
      </c>
      <c r="F27" s="331" t="s">
        <v>479</v>
      </c>
      <c r="G27" s="330" t="s">
        <v>377</v>
      </c>
      <c r="H27" s="330" t="s">
        <v>449</v>
      </c>
      <c r="I27" s="330" t="s">
        <v>450</v>
      </c>
      <c r="J27" s="330" t="s">
        <v>451</v>
      </c>
      <c r="K27" s="330" t="s">
        <v>452</v>
      </c>
      <c r="L27" s="332">
        <v>525.7600000000001</v>
      </c>
      <c r="M27" s="332">
        <v>2</v>
      </c>
      <c r="N27" s="333">
        <v>1051.5200000000002</v>
      </c>
    </row>
    <row r="28" spans="1:14" ht="14.4" customHeight="1" x14ac:dyDescent="0.3">
      <c r="A28" s="328" t="s">
        <v>363</v>
      </c>
      <c r="B28" s="329" t="s">
        <v>475</v>
      </c>
      <c r="C28" s="330" t="s">
        <v>368</v>
      </c>
      <c r="D28" s="331" t="s">
        <v>476</v>
      </c>
      <c r="E28" s="330" t="s">
        <v>376</v>
      </c>
      <c r="F28" s="331" t="s">
        <v>479</v>
      </c>
      <c r="G28" s="330" t="s">
        <v>377</v>
      </c>
      <c r="H28" s="330" t="s">
        <v>453</v>
      </c>
      <c r="I28" s="330" t="s">
        <v>118</v>
      </c>
      <c r="J28" s="330" t="s">
        <v>454</v>
      </c>
      <c r="K28" s="330" t="s">
        <v>455</v>
      </c>
      <c r="L28" s="332">
        <v>42.166114712747003</v>
      </c>
      <c r="M28" s="332">
        <v>5</v>
      </c>
      <c r="N28" s="333">
        <v>210.83057356373502</v>
      </c>
    </row>
    <row r="29" spans="1:14" ht="14.4" customHeight="1" x14ac:dyDescent="0.3">
      <c r="A29" s="328" t="s">
        <v>363</v>
      </c>
      <c r="B29" s="329" t="s">
        <v>475</v>
      </c>
      <c r="C29" s="330" t="s">
        <v>368</v>
      </c>
      <c r="D29" s="331" t="s">
        <v>476</v>
      </c>
      <c r="E29" s="330" t="s">
        <v>376</v>
      </c>
      <c r="F29" s="331" t="s">
        <v>479</v>
      </c>
      <c r="G29" s="330" t="s">
        <v>377</v>
      </c>
      <c r="H29" s="330" t="s">
        <v>456</v>
      </c>
      <c r="I29" s="330" t="s">
        <v>118</v>
      </c>
      <c r="J29" s="330" t="s">
        <v>457</v>
      </c>
      <c r="K29" s="330"/>
      <c r="L29" s="332">
        <v>866.76861692091506</v>
      </c>
      <c r="M29" s="332">
        <v>11</v>
      </c>
      <c r="N29" s="333">
        <v>9534.4547861300653</v>
      </c>
    </row>
    <row r="30" spans="1:14" ht="14.4" customHeight="1" x14ac:dyDescent="0.3">
      <c r="A30" s="328" t="s">
        <v>363</v>
      </c>
      <c r="B30" s="329" t="s">
        <v>475</v>
      </c>
      <c r="C30" s="330" t="s">
        <v>368</v>
      </c>
      <c r="D30" s="331" t="s">
        <v>476</v>
      </c>
      <c r="E30" s="330" t="s">
        <v>376</v>
      </c>
      <c r="F30" s="331" t="s">
        <v>479</v>
      </c>
      <c r="G30" s="330" t="s">
        <v>377</v>
      </c>
      <c r="H30" s="330" t="s">
        <v>458</v>
      </c>
      <c r="I30" s="330" t="s">
        <v>458</v>
      </c>
      <c r="J30" s="330" t="s">
        <v>388</v>
      </c>
      <c r="K30" s="330" t="s">
        <v>459</v>
      </c>
      <c r="L30" s="332">
        <v>59.997434633042374</v>
      </c>
      <c r="M30" s="332">
        <v>8</v>
      </c>
      <c r="N30" s="333">
        <v>479.97947706433899</v>
      </c>
    </row>
    <row r="31" spans="1:14" ht="14.4" customHeight="1" x14ac:dyDescent="0.3">
      <c r="A31" s="328" t="s">
        <v>363</v>
      </c>
      <c r="B31" s="329" t="s">
        <v>475</v>
      </c>
      <c r="C31" s="330" t="s">
        <v>368</v>
      </c>
      <c r="D31" s="331" t="s">
        <v>476</v>
      </c>
      <c r="E31" s="330" t="s">
        <v>460</v>
      </c>
      <c r="F31" s="331" t="s">
        <v>480</v>
      </c>
      <c r="G31" s="330" t="s">
        <v>377</v>
      </c>
      <c r="H31" s="330" t="s">
        <v>461</v>
      </c>
      <c r="I31" s="330" t="s">
        <v>462</v>
      </c>
      <c r="J31" s="330" t="s">
        <v>463</v>
      </c>
      <c r="K31" s="330" t="s">
        <v>464</v>
      </c>
      <c r="L31" s="332">
        <v>39.430000000000007</v>
      </c>
      <c r="M31" s="332">
        <v>2</v>
      </c>
      <c r="N31" s="333">
        <v>78.860000000000014</v>
      </c>
    </row>
    <row r="32" spans="1:14" ht="14.4" customHeight="1" x14ac:dyDescent="0.3">
      <c r="A32" s="328" t="s">
        <v>363</v>
      </c>
      <c r="B32" s="329" t="s">
        <v>475</v>
      </c>
      <c r="C32" s="330" t="s">
        <v>368</v>
      </c>
      <c r="D32" s="331" t="s">
        <v>476</v>
      </c>
      <c r="E32" s="330" t="s">
        <v>460</v>
      </c>
      <c r="F32" s="331" t="s">
        <v>480</v>
      </c>
      <c r="G32" s="330" t="s">
        <v>377</v>
      </c>
      <c r="H32" s="330" t="s">
        <v>465</v>
      </c>
      <c r="I32" s="330" t="s">
        <v>466</v>
      </c>
      <c r="J32" s="330" t="s">
        <v>467</v>
      </c>
      <c r="K32" s="330" t="s">
        <v>468</v>
      </c>
      <c r="L32" s="332">
        <v>66.228223520024002</v>
      </c>
      <c r="M32" s="332">
        <v>44</v>
      </c>
      <c r="N32" s="333">
        <v>2914.0418348810563</v>
      </c>
    </row>
    <row r="33" spans="1:14" ht="14.4" customHeight="1" x14ac:dyDescent="0.3">
      <c r="A33" s="328" t="s">
        <v>363</v>
      </c>
      <c r="B33" s="329" t="s">
        <v>475</v>
      </c>
      <c r="C33" s="330" t="s">
        <v>373</v>
      </c>
      <c r="D33" s="331" t="s">
        <v>477</v>
      </c>
      <c r="E33" s="330" t="s">
        <v>376</v>
      </c>
      <c r="F33" s="331" t="s">
        <v>479</v>
      </c>
      <c r="G33" s="330" t="s">
        <v>377</v>
      </c>
      <c r="H33" s="330" t="s">
        <v>386</v>
      </c>
      <c r="I33" s="330" t="s">
        <v>387</v>
      </c>
      <c r="J33" s="330" t="s">
        <v>388</v>
      </c>
      <c r="K33" s="330" t="s">
        <v>389</v>
      </c>
      <c r="L33" s="332">
        <v>60.84</v>
      </c>
      <c r="M33" s="332">
        <v>3</v>
      </c>
      <c r="N33" s="333">
        <v>182.52</v>
      </c>
    </row>
    <row r="34" spans="1:14" ht="14.4" customHeight="1" x14ac:dyDescent="0.3">
      <c r="A34" s="328" t="s">
        <v>363</v>
      </c>
      <c r="B34" s="329" t="s">
        <v>475</v>
      </c>
      <c r="C34" s="330" t="s">
        <v>373</v>
      </c>
      <c r="D34" s="331" t="s">
        <v>477</v>
      </c>
      <c r="E34" s="330" t="s">
        <v>376</v>
      </c>
      <c r="F34" s="331" t="s">
        <v>479</v>
      </c>
      <c r="G34" s="330" t="s">
        <v>377</v>
      </c>
      <c r="H34" s="330" t="s">
        <v>394</v>
      </c>
      <c r="I34" s="330" t="s">
        <v>118</v>
      </c>
      <c r="J34" s="330" t="s">
        <v>395</v>
      </c>
      <c r="K34" s="330"/>
      <c r="L34" s="332">
        <v>639.01153529378405</v>
      </c>
      <c r="M34" s="332">
        <v>2</v>
      </c>
      <c r="N34" s="333">
        <v>1278.0230705875681</v>
      </c>
    </row>
    <row r="35" spans="1:14" ht="14.4" customHeight="1" x14ac:dyDescent="0.3">
      <c r="A35" s="328" t="s">
        <v>363</v>
      </c>
      <c r="B35" s="329" t="s">
        <v>475</v>
      </c>
      <c r="C35" s="330" t="s">
        <v>373</v>
      </c>
      <c r="D35" s="331" t="s">
        <v>477</v>
      </c>
      <c r="E35" s="330" t="s">
        <v>376</v>
      </c>
      <c r="F35" s="331" t="s">
        <v>479</v>
      </c>
      <c r="G35" s="330" t="s">
        <v>377</v>
      </c>
      <c r="H35" s="330" t="s">
        <v>469</v>
      </c>
      <c r="I35" s="330" t="s">
        <v>470</v>
      </c>
      <c r="J35" s="330" t="s">
        <v>429</v>
      </c>
      <c r="K35" s="330" t="s">
        <v>471</v>
      </c>
      <c r="L35" s="332">
        <v>327.06</v>
      </c>
      <c r="M35" s="332">
        <v>3</v>
      </c>
      <c r="N35" s="333">
        <v>981.18000000000006</v>
      </c>
    </row>
    <row r="36" spans="1:14" ht="14.4" customHeight="1" x14ac:dyDescent="0.3">
      <c r="A36" s="328" t="s">
        <v>363</v>
      </c>
      <c r="B36" s="329" t="s">
        <v>475</v>
      </c>
      <c r="C36" s="330" t="s">
        <v>373</v>
      </c>
      <c r="D36" s="331" t="s">
        <v>477</v>
      </c>
      <c r="E36" s="330" t="s">
        <v>376</v>
      </c>
      <c r="F36" s="331" t="s">
        <v>479</v>
      </c>
      <c r="G36" s="330" t="s">
        <v>377</v>
      </c>
      <c r="H36" s="330" t="s">
        <v>433</v>
      </c>
      <c r="I36" s="330" t="s">
        <v>434</v>
      </c>
      <c r="J36" s="330" t="s">
        <v>435</v>
      </c>
      <c r="K36" s="330" t="s">
        <v>436</v>
      </c>
      <c r="L36" s="332">
        <v>291.8866666666666</v>
      </c>
      <c r="M36" s="332">
        <v>3</v>
      </c>
      <c r="N36" s="333">
        <v>875.65999999999985</v>
      </c>
    </row>
    <row r="37" spans="1:14" ht="14.4" customHeight="1" x14ac:dyDescent="0.3">
      <c r="A37" s="328" t="s">
        <v>363</v>
      </c>
      <c r="B37" s="329" t="s">
        <v>475</v>
      </c>
      <c r="C37" s="330" t="s">
        <v>373</v>
      </c>
      <c r="D37" s="331" t="s">
        <v>477</v>
      </c>
      <c r="E37" s="330" t="s">
        <v>376</v>
      </c>
      <c r="F37" s="331" t="s">
        <v>479</v>
      </c>
      <c r="G37" s="330" t="s">
        <v>377</v>
      </c>
      <c r="H37" s="330" t="s">
        <v>440</v>
      </c>
      <c r="I37" s="330" t="s">
        <v>118</v>
      </c>
      <c r="J37" s="330" t="s">
        <v>441</v>
      </c>
      <c r="K37" s="330"/>
      <c r="L37" s="332">
        <v>510.2822347174465</v>
      </c>
      <c r="M37" s="332">
        <v>4</v>
      </c>
      <c r="N37" s="333">
        <v>2041.128938869786</v>
      </c>
    </row>
    <row r="38" spans="1:14" ht="14.4" customHeight="1" x14ac:dyDescent="0.3">
      <c r="A38" s="328" t="s">
        <v>363</v>
      </c>
      <c r="B38" s="329" t="s">
        <v>475</v>
      </c>
      <c r="C38" s="330" t="s">
        <v>373</v>
      </c>
      <c r="D38" s="331" t="s">
        <v>477</v>
      </c>
      <c r="E38" s="330" t="s">
        <v>376</v>
      </c>
      <c r="F38" s="331" t="s">
        <v>479</v>
      </c>
      <c r="G38" s="330" t="s">
        <v>377</v>
      </c>
      <c r="H38" s="330" t="s">
        <v>456</v>
      </c>
      <c r="I38" s="330" t="s">
        <v>118</v>
      </c>
      <c r="J38" s="330" t="s">
        <v>457</v>
      </c>
      <c r="K38" s="330"/>
      <c r="L38" s="332">
        <v>1002.1585794041666</v>
      </c>
      <c r="M38" s="332">
        <v>1</v>
      </c>
      <c r="N38" s="333">
        <v>1002.1585794041666</v>
      </c>
    </row>
    <row r="39" spans="1:14" ht="14.4" customHeight="1" thickBot="1" x14ac:dyDescent="0.35">
      <c r="A39" s="334" t="s">
        <v>363</v>
      </c>
      <c r="B39" s="335" t="s">
        <v>475</v>
      </c>
      <c r="C39" s="336" t="s">
        <v>472</v>
      </c>
      <c r="D39" s="337" t="s">
        <v>478</v>
      </c>
      <c r="E39" s="336" t="s">
        <v>376</v>
      </c>
      <c r="F39" s="337" t="s">
        <v>479</v>
      </c>
      <c r="G39" s="336" t="s">
        <v>377</v>
      </c>
      <c r="H39" s="336" t="s">
        <v>473</v>
      </c>
      <c r="I39" s="336" t="s">
        <v>118</v>
      </c>
      <c r="J39" s="336" t="s">
        <v>474</v>
      </c>
      <c r="K39" s="336" t="s">
        <v>412</v>
      </c>
      <c r="L39" s="338">
        <v>24.037194261613511</v>
      </c>
      <c r="M39" s="338">
        <v>12</v>
      </c>
      <c r="N39" s="339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78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363</v>
      </c>
      <c r="B5" s="313" t="s">
        <v>364</v>
      </c>
      <c r="C5" s="314" t="s">
        <v>365</v>
      </c>
      <c r="D5" s="314" t="s">
        <v>365</v>
      </c>
      <c r="E5" s="314"/>
      <c r="F5" s="314" t="s">
        <v>365</v>
      </c>
      <c r="G5" s="314" t="s">
        <v>365</v>
      </c>
      <c r="H5" s="314" t="s">
        <v>365</v>
      </c>
      <c r="I5" s="315" t="s">
        <v>365</v>
      </c>
      <c r="J5" s="316" t="s">
        <v>53</v>
      </c>
    </row>
    <row r="6" spans="1:10" ht="14.4" customHeight="1" x14ac:dyDescent="0.3">
      <c r="A6" s="312" t="s">
        <v>363</v>
      </c>
      <c r="B6" s="313" t="s">
        <v>209</v>
      </c>
      <c r="C6" s="314">
        <v>0</v>
      </c>
      <c r="D6" s="314">
        <v>0.47239999999999999</v>
      </c>
      <c r="E6" s="314"/>
      <c r="F6" s="314">
        <v>1.41588</v>
      </c>
      <c r="G6" s="314">
        <v>2.3333333333333335</v>
      </c>
      <c r="H6" s="314">
        <v>-0.91745333333333345</v>
      </c>
      <c r="I6" s="315">
        <v>0.60680571428571428</v>
      </c>
      <c r="J6" s="316" t="s">
        <v>1</v>
      </c>
    </row>
    <row r="7" spans="1:10" ht="14.4" customHeight="1" x14ac:dyDescent="0.3">
      <c r="A7" s="312" t="s">
        <v>363</v>
      </c>
      <c r="B7" s="313" t="s">
        <v>481</v>
      </c>
      <c r="C7" s="314">
        <v>0</v>
      </c>
      <c r="D7" s="314" t="s">
        <v>365</v>
      </c>
      <c r="E7" s="314"/>
      <c r="F7" s="314" t="s">
        <v>365</v>
      </c>
      <c r="G7" s="314" t="s">
        <v>365</v>
      </c>
      <c r="H7" s="314" t="s">
        <v>365</v>
      </c>
      <c r="I7" s="315" t="s">
        <v>365</v>
      </c>
      <c r="J7" s="316" t="s">
        <v>1</v>
      </c>
    </row>
    <row r="8" spans="1:10" ht="14.4" customHeight="1" x14ac:dyDescent="0.3">
      <c r="A8" s="312" t="s">
        <v>363</v>
      </c>
      <c r="B8" s="313" t="s">
        <v>210</v>
      </c>
      <c r="C8" s="314">
        <v>531.89287999999999</v>
      </c>
      <c r="D8" s="314">
        <v>520.46826999999894</v>
      </c>
      <c r="E8" s="314"/>
      <c r="F8" s="314">
        <v>477.98405000000002</v>
      </c>
      <c r="G8" s="314">
        <v>518</v>
      </c>
      <c r="H8" s="314">
        <v>-40.015949999999975</v>
      </c>
      <c r="I8" s="315">
        <v>0.92274913127413127</v>
      </c>
      <c r="J8" s="316" t="s">
        <v>1</v>
      </c>
    </row>
    <row r="9" spans="1:10" ht="14.4" customHeight="1" x14ac:dyDescent="0.3">
      <c r="A9" s="312" t="s">
        <v>363</v>
      </c>
      <c r="B9" s="313" t="s">
        <v>211</v>
      </c>
      <c r="C9" s="314">
        <v>1932.43912</v>
      </c>
      <c r="D9" s="314">
        <v>731.77390999999795</v>
      </c>
      <c r="E9" s="314"/>
      <c r="F9" s="314">
        <v>475.34782000000001</v>
      </c>
      <c r="G9" s="314">
        <v>604.33333333333326</v>
      </c>
      <c r="H9" s="314">
        <v>-128.98551333333324</v>
      </c>
      <c r="I9" s="315">
        <v>0.78656561500275801</v>
      </c>
      <c r="J9" s="316" t="s">
        <v>1</v>
      </c>
    </row>
    <row r="10" spans="1:10" ht="14.4" customHeight="1" x14ac:dyDescent="0.3">
      <c r="A10" s="312" t="s">
        <v>363</v>
      </c>
      <c r="B10" s="313" t="s">
        <v>212</v>
      </c>
      <c r="C10" s="314">
        <v>-4115.6544000000004</v>
      </c>
      <c r="D10" s="314">
        <v>-201.61838999999918</v>
      </c>
      <c r="E10" s="314"/>
      <c r="F10" s="314">
        <v>1662.7196000000101</v>
      </c>
      <c r="G10" s="314">
        <v>0</v>
      </c>
      <c r="H10" s="314">
        <v>1662.7196000000101</v>
      </c>
      <c r="I10" s="315" t="s">
        <v>365</v>
      </c>
      <c r="J10" s="316" t="s">
        <v>1</v>
      </c>
    </row>
    <row r="11" spans="1:10" ht="14.4" customHeight="1" x14ac:dyDescent="0.3">
      <c r="A11" s="312" t="s">
        <v>363</v>
      </c>
      <c r="B11" s="313" t="s">
        <v>213</v>
      </c>
      <c r="C11" s="314">
        <v>3.0353400000000001</v>
      </c>
      <c r="D11" s="314">
        <v>12.819799999999002</v>
      </c>
      <c r="E11" s="314"/>
      <c r="F11" s="314">
        <v>9.5464599999999997</v>
      </c>
      <c r="G11" s="314">
        <v>28.333333333333332</v>
      </c>
      <c r="H11" s="314">
        <v>-18.786873333333332</v>
      </c>
      <c r="I11" s="315">
        <v>0.33693388235294119</v>
      </c>
      <c r="J11" s="316" t="s">
        <v>1</v>
      </c>
    </row>
    <row r="12" spans="1:10" ht="14.4" customHeight="1" x14ac:dyDescent="0.3">
      <c r="A12" s="312" t="s">
        <v>363</v>
      </c>
      <c r="B12" s="313" t="s">
        <v>214</v>
      </c>
      <c r="C12" s="314">
        <v>1247.48108</v>
      </c>
      <c r="D12" s="314">
        <v>1161.3938599999992</v>
      </c>
      <c r="E12" s="314"/>
      <c r="F12" s="314">
        <v>1169.104170000001</v>
      </c>
      <c r="G12" s="314">
        <v>1293</v>
      </c>
      <c r="H12" s="314">
        <v>-123.89582999999902</v>
      </c>
      <c r="I12" s="315">
        <v>0.90417955916473391</v>
      </c>
      <c r="J12" s="316" t="s">
        <v>1</v>
      </c>
    </row>
    <row r="13" spans="1:10" ht="14.4" customHeight="1" x14ac:dyDescent="0.3">
      <c r="A13" s="312" t="s">
        <v>363</v>
      </c>
      <c r="B13" s="313" t="s">
        <v>215</v>
      </c>
      <c r="C13" s="314">
        <v>27.999069999999996</v>
      </c>
      <c r="D13" s="314">
        <v>24.430299999999999</v>
      </c>
      <c r="E13" s="314"/>
      <c r="F13" s="314">
        <v>25.36401</v>
      </c>
      <c r="G13" s="314">
        <v>38.666666666666664</v>
      </c>
      <c r="H13" s="314">
        <v>-13.302656666666664</v>
      </c>
      <c r="I13" s="315">
        <v>0.65596577586206906</v>
      </c>
      <c r="J13" s="316" t="s">
        <v>1</v>
      </c>
    </row>
    <row r="14" spans="1:10" ht="14.4" customHeight="1" x14ac:dyDescent="0.3">
      <c r="A14" s="312" t="s">
        <v>363</v>
      </c>
      <c r="B14" s="313" t="s">
        <v>216</v>
      </c>
      <c r="C14" s="314">
        <v>0</v>
      </c>
      <c r="D14" s="314">
        <v>0</v>
      </c>
      <c r="E14" s="314"/>
      <c r="F14" s="314">
        <v>0</v>
      </c>
      <c r="G14" s="314">
        <v>16.333333333333332</v>
      </c>
      <c r="H14" s="314">
        <v>-16.333333333333332</v>
      </c>
      <c r="I14" s="315">
        <v>0</v>
      </c>
      <c r="J14" s="316" t="s">
        <v>1</v>
      </c>
    </row>
    <row r="15" spans="1:10" ht="14.4" customHeight="1" x14ac:dyDescent="0.3">
      <c r="A15" s="312" t="s">
        <v>363</v>
      </c>
      <c r="B15" s="313" t="s">
        <v>217</v>
      </c>
      <c r="C15" s="314">
        <v>67.652199999999993</v>
      </c>
      <c r="D15" s="314">
        <v>172.41641000000001</v>
      </c>
      <c r="E15" s="314"/>
      <c r="F15" s="314">
        <v>248.34037000000001</v>
      </c>
      <c r="G15" s="314">
        <v>290.33333333333331</v>
      </c>
      <c r="H15" s="314">
        <v>-41.992963333333307</v>
      </c>
      <c r="I15" s="315">
        <v>0.85536292766934563</v>
      </c>
      <c r="J15" s="316" t="s">
        <v>1</v>
      </c>
    </row>
    <row r="16" spans="1:10" ht="14.4" customHeight="1" x14ac:dyDescent="0.3">
      <c r="A16" s="312" t="s">
        <v>363</v>
      </c>
      <c r="B16" s="313" t="s">
        <v>218</v>
      </c>
      <c r="C16" s="314">
        <v>10.35576</v>
      </c>
      <c r="D16" s="314">
        <v>0</v>
      </c>
      <c r="E16" s="314"/>
      <c r="F16" s="314">
        <v>0</v>
      </c>
      <c r="G16" s="314">
        <v>6.666666666666667</v>
      </c>
      <c r="H16" s="314">
        <v>-6.666666666666667</v>
      </c>
      <c r="I16" s="315">
        <v>0</v>
      </c>
      <c r="J16" s="316" t="s">
        <v>1</v>
      </c>
    </row>
    <row r="17" spans="1:10" ht="14.4" customHeight="1" x14ac:dyDescent="0.3">
      <c r="A17" s="312" t="s">
        <v>363</v>
      </c>
      <c r="B17" s="313" t="s">
        <v>219</v>
      </c>
      <c r="C17" s="314">
        <v>45.828000000000003</v>
      </c>
      <c r="D17" s="314">
        <v>0</v>
      </c>
      <c r="E17" s="314"/>
      <c r="F17" s="314">
        <v>120.45364000000001</v>
      </c>
      <c r="G17" s="314">
        <v>204.66666666666669</v>
      </c>
      <c r="H17" s="314">
        <v>-84.213026666666678</v>
      </c>
      <c r="I17" s="315">
        <v>0.58853570032573288</v>
      </c>
      <c r="J17" s="316" t="s">
        <v>1</v>
      </c>
    </row>
    <row r="18" spans="1:10" ht="14.4" customHeight="1" x14ac:dyDescent="0.3">
      <c r="A18" s="312" t="s">
        <v>363</v>
      </c>
      <c r="B18" s="313" t="s">
        <v>482</v>
      </c>
      <c r="C18" s="314">
        <v>2.8386</v>
      </c>
      <c r="D18" s="314" t="s">
        <v>365</v>
      </c>
      <c r="E18" s="314"/>
      <c r="F18" s="314" t="s">
        <v>365</v>
      </c>
      <c r="G18" s="314" t="s">
        <v>365</v>
      </c>
      <c r="H18" s="314" t="s">
        <v>365</v>
      </c>
      <c r="I18" s="315" t="s">
        <v>365</v>
      </c>
      <c r="J18" s="316" t="s">
        <v>1</v>
      </c>
    </row>
    <row r="19" spans="1:10" ht="14.4" customHeight="1" x14ac:dyDescent="0.3">
      <c r="A19" s="312" t="s">
        <v>363</v>
      </c>
      <c r="B19" s="313" t="s">
        <v>366</v>
      </c>
      <c r="C19" s="314">
        <v>-246.13235000000054</v>
      </c>
      <c r="D19" s="314">
        <v>2422.1565599999958</v>
      </c>
      <c r="E19" s="314"/>
      <c r="F19" s="314">
        <v>4190.2760000000108</v>
      </c>
      <c r="G19" s="314">
        <v>3002.6666666666665</v>
      </c>
      <c r="H19" s="314">
        <v>1187.6093333333442</v>
      </c>
      <c r="I19" s="315">
        <v>1.3955182060390801</v>
      </c>
      <c r="J19" s="316" t="s">
        <v>367</v>
      </c>
    </row>
    <row r="21" spans="1:10" ht="14.4" customHeight="1" x14ac:dyDescent="0.3">
      <c r="A21" s="312" t="s">
        <v>363</v>
      </c>
      <c r="B21" s="313" t="s">
        <v>364</v>
      </c>
      <c r="C21" s="314" t="s">
        <v>365</v>
      </c>
      <c r="D21" s="314" t="s">
        <v>365</v>
      </c>
      <c r="E21" s="314"/>
      <c r="F21" s="314" t="s">
        <v>365</v>
      </c>
      <c r="G21" s="314" t="s">
        <v>365</v>
      </c>
      <c r="H21" s="314" t="s">
        <v>365</v>
      </c>
      <c r="I21" s="315" t="s">
        <v>365</v>
      </c>
      <c r="J21" s="316" t="s">
        <v>53</v>
      </c>
    </row>
    <row r="22" spans="1:10" ht="14.4" customHeight="1" x14ac:dyDescent="0.3">
      <c r="A22" s="312" t="s">
        <v>368</v>
      </c>
      <c r="B22" s="313" t="s">
        <v>369</v>
      </c>
      <c r="C22" s="314" t="s">
        <v>365</v>
      </c>
      <c r="D22" s="314" t="s">
        <v>365</v>
      </c>
      <c r="E22" s="314"/>
      <c r="F22" s="314" t="s">
        <v>365</v>
      </c>
      <c r="G22" s="314" t="s">
        <v>365</v>
      </c>
      <c r="H22" s="314" t="s">
        <v>365</v>
      </c>
      <c r="I22" s="315" t="s">
        <v>365</v>
      </c>
      <c r="J22" s="316" t="s">
        <v>0</v>
      </c>
    </row>
    <row r="23" spans="1:10" ht="14.4" customHeight="1" x14ac:dyDescent="0.3">
      <c r="A23" s="312" t="s">
        <v>368</v>
      </c>
      <c r="B23" s="313" t="s">
        <v>209</v>
      </c>
      <c r="C23" s="314">
        <v>0</v>
      </c>
      <c r="D23" s="314">
        <v>0.47239999999999999</v>
      </c>
      <c r="E23" s="314"/>
      <c r="F23" s="314">
        <v>1.41588</v>
      </c>
      <c r="G23" s="314">
        <v>2</v>
      </c>
      <c r="H23" s="314">
        <v>-0.58411999999999997</v>
      </c>
      <c r="I23" s="315">
        <v>0.70794000000000001</v>
      </c>
      <c r="J23" s="316" t="s">
        <v>1</v>
      </c>
    </row>
    <row r="24" spans="1:10" ht="14.4" customHeight="1" x14ac:dyDescent="0.3">
      <c r="A24" s="312" t="s">
        <v>368</v>
      </c>
      <c r="B24" s="313" t="s">
        <v>481</v>
      </c>
      <c r="C24" s="314">
        <v>0</v>
      </c>
      <c r="D24" s="314" t="s">
        <v>365</v>
      </c>
      <c r="E24" s="314"/>
      <c r="F24" s="314" t="s">
        <v>365</v>
      </c>
      <c r="G24" s="314" t="s">
        <v>365</v>
      </c>
      <c r="H24" s="314" t="s">
        <v>365</v>
      </c>
      <c r="I24" s="315" t="s">
        <v>365</v>
      </c>
      <c r="J24" s="316" t="s">
        <v>1</v>
      </c>
    </row>
    <row r="25" spans="1:10" ht="14.4" customHeight="1" x14ac:dyDescent="0.3">
      <c r="A25" s="312" t="s">
        <v>368</v>
      </c>
      <c r="B25" s="313" t="s">
        <v>210</v>
      </c>
      <c r="C25" s="314">
        <v>491.42501000000004</v>
      </c>
      <c r="D25" s="314">
        <v>375.21241999999899</v>
      </c>
      <c r="E25" s="314"/>
      <c r="F25" s="314">
        <v>347.69951000000003</v>
      </c>
      <c r="G25" s="314">
        <v>388.66666666666669</v>
      </c>
      <c r="H25" s="314">
        <v>-40.967156666666654</v>
      </c>
      <c r="I25" s="315">
        <v>0.89459565180102918</v>
      </c>
      <c r="J25" s="316" t="s">
        <v>1</v>
      </c>
    </row>
    <row r="26" spans="1:10" ht="14.4" customHeight="1" x14ac:dyDescent="0.3">
      <c r="A26" s="312" t="s">
        <v>368</v>
      </c>
      <c r="B26" s="313" t="s">
        <v>211</v>
      </c>
      <c r="C26" s="314">
        <v>125.11931</v>
      </c>
      <c r="D26" s="314">
        <v>227.91214999999897</v>
      </c>
      <c r="E26" s="314"/>
      <c r="F26" s="314">
        <v>280.28107</v>
      </c>
      <c r="G26" s="314">
        <v>301</v>
      </c>
      <c r="H26" s="314">
        <v>-20.71893</v>
      </c>
      <c r="I26" s="315">
        <v>0.93116634551495014</v>
      </c>
      <c r="J26" s="316" t="s">
        <v>1</v>
      </c>
    </row>
    <row r="27" spans="1:10" ht="14.4" customHeight="1" x14ac:dyDescent="0.3">
      <c r="A27" s="312" t="s">
        <v>368</v>
      </c>
      <c r="B27" s="313" t="s">
        <v>212</v>
      </c>
      <c r="C27" s="314">
        <v>-4115.6544000000004</v>
      </c>
      <c r="D27" s="314">
        <v>-201.61838999999918</v>
      </c>
      <c r="E27" s="314"/>
      <c r="F27" s="314">
        <v>1662.7196000000101</v>
      </c>
      <c r="G27" s="314">
        <v>0</v>
      </c>
      <c r="H27" s="314">
        <v>1662.7196000000101</v>
      </c>
      <c r="I27" s="315" t="s">
        <v>365</v>
      </c>
      <c r="J27" s="316" t="s">
        <v>1</v>
      </c>
    </row>
    <row r="28" spans="1:10" ht="14.4" customHeight="1" x14ac:dyDescent="0.3">
      <c r="A28" s="312" t="s">
        <v>368</v>
      </c>
      <c r="B28" s="313" t="s">
        <v>213</v>
      </c>
      <c r="C28" s="314">
        <v>3.0353400000000001</v>
      </c>
      <c r="D28" s="314">
        <v>12.819799999999002</v>
      </c>
      <c r="E28" s="314"/>
      <c r="F28" s="314">
        <v>9.5464599999999997</v>
      </c>
      <c r="G28" s="314">
        <v>28.333333333333332</v>
      </c>
      <c r="H28" s="314">
        <v>-18.786873333333332</v>
      </c>
      <c r="I28" s="315">
        <v>0.33693388235294119</v>
      </c>
      <c r="J28" s="316" t="s">
        <v>1</v>
      </c>
    </row>
    <row r="29" spans="1:10" ht="14.4" customHeight="1" x14ac:dyDescent="0.3">
      <c r="A29" s="312" t="s">
        <v>368</v>
      </c>
      <c r="B29" s="313" t="s">
        <v>214</v>
      </c>
      <c r="C29" s="314">
        <v>1175.7658799999999</v>
      </c>
      <c r="D29" s="314">
        <v>1103.0983299999991</v>
      </c>
      <c r="E29" s="314"/>
      <c r="F29" s="314">
        <v>1106.354900000001</v>
      </c>
      <c r="G29" s="314">
        <v>1164.6666666666667</v>
      </c>
      <c r="H29" s="314">
        <v>-58.31176666666579</v>
      </c>
      <c r="I29" s="315">
        <v>0.94993265598168364</v>
      </c>
      <c r="J29" s="316" t="s">
        <v>1</v>
      </c>
    </row>
    <row r="30" spans="1:10" ht="14.4" customHeight="1" x14ac:dyDescent="0.3">
      <c r="A30" s="312" t="s">
        <v>368</v>
      </c>
      <c r="B30" s="313" t="s">
        <v>215</v>
      </c>
      <c r="C30" s="314">
        <v>27.451279999999997</v>
      </c>
      <c r="D30" s="314">
        <v>24.430299999999999</v>
      </c>
      <c r="E30" s="314"/>
      <c r="F30" s="314">
        <v>25.180009999999999</v>
      </c>
      <c r="G30" s="314">
        <v>32</v>
      </c>
      <c r="H30" s="314">
        <v>-6.8199900000000007</v>
      </c>
      <c r="I30" s="315">
        <v>0.78687531249999998</v>
      </c>
      <c r="J30" s="316" t="s">
        <v>1</v>
      </c>
    </row>
    <row r="31" spans="1:10" ht="14.4" customHeight="1" x14ac:dyDescent="0.3">
      <c r="A31" s="312" t="s">
        <v>368</v>
      </c>
      <c r="B31" s="313" t="s">
        <v>216</v>
      </c>
      <c r="C31" s="314">
        <v>0</v>
      </c>
      <c r="D31" s="314">
        <v>0</v>
      </c>
      <c r="E31" s="314"/>
      <c r="F31" s="314">
        <v>0</v>
      </c>
      <c r="G31" s="314">
        <v>3.3333333333333335</v>
      </c>
      <c r="H31" s="314">
        <v>-3.3333333333333335</v>
      </c>
      <c r="I31" s="315">
        <v>0</v>
      </c>
      <c r="J31" s="316" t="s">
        <v>1</v>
      </c>
    </row>
    <row r="32" spans="1:10" ht="14.4" customHeight="1" x14ac:dyDescent="0.3">
      <c r="A32" s="312" t="s">
        <v>368</v>
      </c>
      <c r="B32" s="313" t="s">
        <v>217</v>
      </c>
      <c r="C32" s="314">
        <v>64.144199999999998</v>
      </c>
      <c r="D32" s="314">
        <v>100.96583000000001</v>
      </c>
      <c r="E32" s="314"/>
      <c r="F32" s="314">
        <v>140.9109</v>
      </c>
      <c r="G32" s="314">
        <v>200</v>
      </c>
      <c r="H32" s="314">
        <v>-59.089100000000002</v>
      </c>
      <c r="I32" s="315">
        <v>0.70455449999999997</v>
      </c>
      <c r="J32" s="316" t="s">
        <v>1</v>
      </c>
    </row>
    <row r="33" spans="1:10" ht="14.4" customHeight="1" x14ac:dyDescent="0.3">
      <c r="A33" s="312" t="s">
        <v>368</v>
      </c>
      <c r="B33" s="313" t="s">
        <v>218</v>
      </c>
      <c r="C33" s="314">
        <v>10.35576</v>
      </c>
      <c r="D33" s="314">
        <v>0</v>
      </c>
      <c r="E33" s="314"/>
      <c r="F33" s="314">
        <v>0</v>
      </c>
      <c r="G33" s="314">
        <v>3.3333333333333335</v>
      </c>
      <c r="H33" s="314">
        <v>-3.3333333333333335</v>
      </c>
      <c r="I33" s="315">
        <v>0</v>
      </c>
      <c r="J33" s="316" t="s">
        <v>1</v>
      </c>
    </row>
    <row r="34" spans="1:10" ht="14.4" customHeight="1" x14ac:dyDescent="0.3">
      <c r="A34" s="312" t="s">
        <v>368</v>
      </c>
      <c r="B34" s="313" t="s">
        <v>219</v>
      </c>
      <c r="C34" s="314">
        <v>45.828000000000003</v>
      </c>
      <c r="D34" s="314">
        <v>0</v>
      </c>
      <c r="E34" s="314"/>
      <c r="F34" s="314">
        <v>2.8716499999999998</v>
      </c>
      <c r="G34" s="314">
        <v>18.333333333333332</v>
      </c>
      <c r="H34" s="314">
        <v>-15.461683333333333</v>
      </c>
      <c r="I34" s="315">
        <v>0.15663545454545455</v>
      </c>
      <c r="J34" s="316" t="s">
        <v>1</v>
      </c>
    </row>
    <row r="35" spans="1:10" ht="14.4" customHeight="1" x14ac:dyDescent="0.3">
      <c r="A35" s="312" t="s">
        <v>368</v>
      </c>
      <c r="B35" s="313" t="s">
        <v>482</v>
      </c>
      <c r="C35" s="314">
        <v>2.8386</v>
      </c>
      <c r="D35" s="314" t="s">
        <v>365</v>
      </c>
      <c r="E35" s="314"/>
      <c r="F35" s="314" t="s">
        <v>365</v>
      </c>
      <c r="G35" s="314" t="s">
        <v>365</v>
      </c>
      <c r="H35" s="314" t="s">
        <v>365</v>
      </c>
      <c r="I35" s="315" t="s">
        <v>365</v>
      </c>
      <c r="J35" s="316" t="s">
        <v>1</v>
      </c>
    </row>
    <row r="36" spans="1:10" ht="14.4" customHeight="1" x14ac:dyDescent="0.3">
      <c r="A36" s="312" t="s">
        <v>368</v>
      </c>
      <c r="B36" s="313" t="s">
        <v>370</v>
      </c>
      <c r="C36" s="314">
        <v>-2169.6910200000007</v>
      </c>
      <c r="D36" s="314">
        <v>1643.2928399999971</v>
      </c>
      <c r="E36" s="314"/>
      <c r="F36" s="314">
        <v>3576.979980000011</v>
      </c>
      <c r="G36" s="314">
        <v>2141.666666666667</v>
      </c>
      <c r="H36" s="314">
        <v>1435.313313333344</v>
      </c>
      <c r="I36" s="315">
        <v>1.6701852046692656</v>
      </c>
      <c r="J36" s="316" t="s">
        <v>371</v>
      </c>
    </row>
    <row r="37" spans="1:10" ht="14.4" customHeight="1" x14ac:dyDescent="0.3">
      <c r="A37" s="312" t="s">
        <v>365</v>
      </c>
      <c r="B37" s="313" t="s">
        <v>365</v>
      </c>
      <c r="C37" s="314" t="s">
        <v>365</v>
      </c>
      <c r="D37" s="314" t="s">
        <v>365</v>
      </c>
      <c r="E37" s="314"/>
      <c r="F37" s="314" t="s">
        <v>365</v>
      </c>
      <c r="G37" s="314" t="s">
        <v>365</v>
      </c>
      <c r="H37" s="314" t="s">
        <v>365</v>
      </c>
      <c r="I37" s="315" t="s">
        <v>365</v>
      </c>
      <c r="J37" s="316" t="s">
        <v>372</v>
      </c>
    </row>
    <row r="38" spans="1:10" ht="14.4" customHeight="1" x14ac:dyDescent="0.3">
      <c r="A38" s="312" t="s">
        <v>373</v>
      </c>
      <c r="B38" s="313" t="s">
        <v>374</v>
      </c>
      <c r="C38" s="314" t="s">
        <v>365</v>
      </c>
      <c r="D38" s="314" t="s">
        <v>365</v>
      </c>
      <c r="E38" s="314"/>
      <c r="F38" s="314" t="s">
        <v>365</v>
      </c>
      <c r="G38" s="314" t="s">
        <v>365</v>
      </c>
      <c r="H38" s="314" t="s">
        <v>365</v>
      </c>
      <c r="I38" s="315" t="s">
        <v>365</v>
      </c>
      <c r="J38" s="316" t="s">
        <v>0</v>
      </c>
    </row>
    <row r="39" spans="1:10" ht="14.4" customHeight="1" x14ac:dyDescent="0.3">
      <c r="A39" s="312" t="s">
        <v>373</v>
      </c>
      <c r="B39" s="313" t="s">
        <v>209</v>
      </c>
      <c r="C39" s="314">
        <v>0</v>
      </c>
      <c r="D39" s="314">
        <v>0</v>
      </c>
      <c r="E39" s="314"/>
      <c r="F39" s="314">
        <v>0</v>
      </c>
      <c r="G39" s="314">
        <v>0.33333333333333331</v>
      </c>
      <c r="H39" s="314">
        <v>-0.33333333333333331</v>
      </c>
      <c r="I39" s="315">
        <v>0</v>
      </c>
      <c r="J39" s="316" t="s">
        <v>1</v>
      </c>
    </row>
    <row r="40" spans="1:10" ht="14.4" customHeight="1" x14ac:dyDescent="0.3">
      <c r="A40" s="312" t="s">
        <v>373</v>
      </c>
      <c r="B40" s="313" t="s">
        <v>481</v>
      </c>
      <c r="C40" s="314">
        <v>0</v>
      </c>
      <c r="D40" s="314" t="s">
        <v>365</v>
      </c>
      <c r="E40" s="314"/>
      <c r="F40" s="314" t="s">
        <v>365</v>
      </c>
      <c r="G40" s="314" t="s">
        <v>365</v>
      </c>
      <c r="H40" s="314" t="s">
        <v>365</v>
      </c>
      <c r="I40" s="315" t="s">
        <v>365</v>
      </c>
      <c r="J40" s="316" t="s">
        <v>1</v>
      </c>
    </row>
    <row r="41" spans="1:10" ht="14.4" customHeight="1" x14ac:dyDescent="0.3">
      <c r="A41" s="312" t="s">
        <v>373</v>
      </c>
      <c r="B41" s="313" t="s">
        <v>210</v>
      </c>
      <c r="C41" s="314">
        <v>40.467869999999998</v>
      </c>
      <c r="D41" s="314">
        <v>145.25585000000001</v>
      </c>
      <c r="E41" s="314"/>
      <c r="F41" s="314">
        <v>130.28453999999999</v>
      </c>
      <c r="G41" s="314">
        <v>129.33333333333334</v>
      </c>
      <c r="H41" s="314">
        <v>0.95120666666664988</v>
      </c>
      <c r="I41" s="315">
        <v>1.0073546907216493</v>
      </c>
      <c r="J41" s="316" t="s">
        <v>1</v>
      </c>
    </row>
    <row r="42" spans="1:10" ht="14.4" customHeight="1" x14ac:dyDescent="0.3">
      <c r="A42" s="312" t="s">
        <v>373</v>
      </c>
      <c r="B42" s="313" t="s">
        <v>211</v>
      </c>
      <c r="C42" s="314">
        <v>1807.31981</v>
      </c>
      <c r="D42" s="314">
        <v>503.86175999999898</v>
      </c>
      <c r="E42" s="314"/>
      <c r="F42" s="314">
        <v>195.06675000000001</v>
      </c>
      <c r="G42" s="314">
        <v>303.33333333333331</v>
      </c>
      <c r="H42" s="314">
        <v>-108.2665833333333</v>
      </c>
      <c r="I42" s="315">
        <v>0.64307719780219785</v>
      </c>
      <c r="J42" s="316" t="s">
        <v>1</v>
      </c>
    </row>
    <row r="43" spans="1:10" ht="14.4" customHeight="1" x14ac:dyDescent="0.3">
      <c r="A43" s="312" t="s">
        <v>373</v>
      </c>
      <c r="B43" s="313" t="s">
        <v>213</v>
      </c>
      <c r="C43" s="314">
        <v>0</v>
      </c>
      <c r="D43" s="314">
        <v>0</v>
      </c>
      <c r="E43" s="314"/>
      <c r="F43" s="314" t="s">
        <v>365</v>
      </c>
      <c r="G43" s="314" t="s">
        <v>365</v>
      </c>
      <c r="H43" s="314" t="s">
        <v>365</v>
      </c>
      <c r="I43" s="315" t="s">
        <v>365</v>
      </c>
      <c r="J43" s="316" t="s">
        <v>1</v>
      </c>
    </row>
    <row r="44" spans="1:10" ht="14.4" customHeight="1" x14ac:dyDescent="0.3">
      <c r="A44" s="312" t="s">
        <v>373</v>
      </c>
      <c r="B44" s="313" t="s">
        <v>214</v>
      </c>
      <c r="C44" s="314">
        <v>71.715199999999996</v>
      </c>
      <c r="D44" s="314">
        <v>58.295529999999999</v>
      </c>
      <c r="E44" s="314"/>
      <c r="F44" s="314">
        <v>62.749269999999996</v>
      </c>
      <c r="G44" s="314">
        <v>128.33333333333334</v>
      </c>
      <c r="H44" s="314">
        <v>-65.584063333333347</v>
      </c>
      <c r="I44" s="315">
        <v>0.48895535064935058</v>
      </c>
      <c r="J44" s="316" t="s">
        <v>1</v>
      </c>
    </row>
    <row r="45" spans="1:10" ht="14.4" customHeight="1" x14ac:dyDescent="0.3">
      <c r="A45" s="312" t="s">
        <v>373</v>
      </c>
      <c r="B45" s="313" t="s">
        <v>215</v>
      </c>
      <c r="C45" s="314">
        <v>0.54779</v>
      </c>
      <c r="D45" s="314">
        <v>0</v>
      </c>
      <c r="E45" s="314"/>
      <c r="F45" s="314">
        <v>0.184</v>
      </c>
      <c r="G45" s="314">
        <v>6.666666666666667</v>
      </c>
      <c r="H45" s="314">
        <v>-6.4826666666666668</v>
      </c>
      <c r="I45" s="315">
        <v>2.76E-2</v>
      </c>
      <c r="J45" s="316" t="s">
        <v>1</v>
      </c>
    </row>
    <row r="46" spans="1:10" ht="14.4" customHeight="1" x14ac:dyDescent="0.3">
      <c r="A46" s="312" t="s">
        <v>373</v>
      </c>
      <c r="B46" s="313" t="s">
        <v>216</v>
      </c>
      <c r="C46" s="314">
        <v>0</v>
      </c>
      <c r="D46" s="314">
        <v>0</v>
      </c>
      <c r="E46" s="314"/>
      <c r="F46" s="314">
        <v>0</v>
      </c>
      <c r="G46" s="314">
        <v>13</v>
      </c>
      <c r="H46" s="314">
        <v>-13</v>
      </c>
      <c r="I46" s="315">
        <v>0</v>
      </c>
      <c r="J46" s="316" t="s">
        <v>1</v>
      </c>
    </row>
    <row r="47" spans="1:10" ht="14.4" customHeight="1" x14ac:dyDescent="0.3">
      <c r="A47" s="312" t="s">
        <v>373</v>
      </c>
      <c r="B47" s="313" t="s">
        <v>217</v>
      </c>
      <c r="C47" s="314">
        <v>3.508</v>
      </c>
      <c r="D47" s="314">
        <v>71.450580000000002</v>
      </c>
      <c r="E47" s="314"/>
      <c r="F47" s="314">
        <v>107.42946999999999</v>
      </c>
      <c r="G47" s="314">
        <v>90.333333333333329</v>
      </c>
      <c r="H47" s="314">
        <v>17.096136666666666</v>
      </c>
      <c r="I47" s="315">
        <v>1.1892561254612546</v>
      </c>
      <c r="J47" s="316" t="s">
        <v>1</v>
      </c>
    </row>
    <row r="48" spans="1:10" ht="14.4" customHeight="1" x14ac:dyDescent="0.3">
      <c r="A48" s="312" t="s">
        <v>373</v>
      </c>
      <c r="B48" s="313" t="s">
        <v>218</v>
      </c>
      <c r="C48" s="314" t="s">
        <v>365</v>
      </c>
      <c r="D48" s="314">
        <v>0</v>
      </c>
      <c r="E48" s="314"/>
      <c r="F48" s="314">
        <v>0</v>
      </c>
      <c r="G48" s="314">
        <v>3.3333333333333335</v>
      </c>
      <c r="H48" s="314">
        <v>-3.3333333333333335</v>
      </c>
      <c r="I48" s="315">
        <v>0</v>
      </c>
      <c r="J48" s="316" t="s">
        <v>1</v>
      </c>
    </row>
    <row r="49" spans="1:10" ht="14.4" customHeight="1" x14ac:dyDescent="0.3">
      <c r="A49" s="312" t="s">
        <v>373</v>
      </c>
      <c r="B49" s="313" t="s">
        <v>219</v>
      </c>
      <c r="C49" s="314">
        <v>0</v>
      </c>
      <c r="D49" s="314">
        <v>0</v>
      </c>
      <c r="E49" s="314"/>
      <c r="F49" s="314">
        <v>117.58199</v>
      </c>
      <c r="G49" s="314">
        <v>186.33333333333334</v>
      </c>
      <c r="H49" s="314">
        <v>-68.751343333333338</v>
      </c>
      <c r="I49" s="315">
        <v>0.63103035778175309</v>
      </c>
      <c r="J49" s="316" t="s">
        <v>1</v>
      </c>
    </row>
    <row r="50" spans="1:10" ht="14.4" customHeight="1" x14ac:dyDescent="0.3">
      <c r="A50" s="312" t="s">
        <v>373</v>
      </c>
      <c r="B50" s="313" t="s">
        <v>375</v>
      </c>
      <c r="C50" s="314">
        <v>1923.5586700000001</v>
      </c>
      <c r="D50" s="314">
        <v>778.86371999999892</v>
      </c>
      <c r="E50" s="314"/>
      <c r="F50" s="314">
        <v>613.29602</v>
      </c>
      <c r="G50" s="314">
        <v>861.00000000000011</v>
      </c>
      <c r="H50" s="314">
        <v>-247.70398000000012</v>
      </c>
      <c r="I50" s="315">
        <v>0.71230664343786287</v>
      </c>
      <c r="J50" s="316" t="s">
        <v>371</v>
      </c>
    </row>
    <row r="51" spans="1:10" ht="14.4" customHeight="1" x14ac:dyDescent="0.3">
      <c r="A51" s="312" t="s">
        <v>365</v>
      </c>
      <c r="B51" s="313" t="s">
        <v>365</v>
      </c>
      <c r="C51" s="314" t="s">
        <v>365</v>
      </c>
      <c r="D51" s="314" t="s">
        <v>365</v>
      </c>
      <c r="E51" s="314"/>
      <c r="F51" s="314" t="s">
        <v>365</v>
      </c>
      <c r="G51" s="314" t="s">
        <v>365</v>
      </c>
      <c r="H51" s="314" t="s">
        <v>365</v>
      </c>
      <c r="I51" s="315" t="s">
        <v>365</v>
      </c>
      <c r="J51" s="316" t="s">
        <v>372</v>
      </c>
    </row>
    <row r="52" spans="1:10" ht="14.4" customHeight="1" x14ac:dyDescent="0.3">
      <c r="A52" s="312" t="s">
        <v>363</v>
      </c>
      <c r="B52" s="313" t="s">
        <v>366</v>
      </c>
      <c r="C52" s="314">
        <v>-246.13235000000077</v>
      </c>
      <c r="D52" s="314">
        <v>2422.1565599999963</v>
      </c>
      <c r="E52" s="314"/>
      <c r="F52" s="314">
        <v>4190.2760000000108</v>
      </c>
      <c r="G52" s="314">
        <v>3002.6666666666679</v>
      </c>
      <c r="H52" s="314">
        <v>1187.6093333333429</v>
      </c>
      <c r="I52" s="315">
        <v>1.3955182060390794</v>
      </c>
      <c r="J52" s="316" t="s">
        <v>367</v>
      </c>
    </row>
  </sheetData>
  <mergeCells count="3">
    <mergeCell ref="A1:I1"/>
    <mergeCell ref="F3:I3"/>
    <mergeCell ref="C4:D4"/>
  </mergeCells>
  <conditionalFormatting sqref="F20 F53:F65537">
    <cfRule type="cellIs" dxfId="17" priority="18" stopIfTrue="1" operator="greaterThan">
      <formula>1</formula>
    </cfRule>
  </conditionalFormatting>
  <conditionalFormatting sqref="H5:H19">
    <cfRule type="expression" dxfId="16" priority="14">
      <formula>$H5&gt;0</formula>
    </cfRule>
  </conditionalFormatting>
  <conditionalFormatting sqref="I5:I19">
    <cfRule type="expression" dxfId="15" priority="15">
      <formula>$I5&gt;1</formula>
    </cfRule>
  </conditionalFormatting>
  <conditionalFormatting sqref="B5:B19">
    <cfRule type="expression" dxfId="14" priority="11">
      <formula>OR($J5="NS",$J5="SumaNS",$J5="Účet")</formula>
    </cfRule>
  </conditionalFormatting>
  <conditionalFormatting sqref="F5:I19 B5:D19">
    <cfRule type="expression" dxfId="13" priority="17">
      <formula>AND($J5&lt;&gt;"",$J5&lt;&gt;"mezeraKL")</formula>
    </cfRule>
  </conditionalFormatting>
  <conditionalFormatting sqref="B5:D19 F5:I1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1" priority="13">
      <formula>OR($J5="SumaNS",$J5="NS")</formula>
    </cfRule>
  </conditionalFormatting>
  <conditionalFormatting sqref="A5:A19">
    <cfRule type="expression" dxfId="10" priority="9">
      <formula>AND($J5&lt;&gt;"mezeraKL",$J5&lt;&gt;"")</formula>
    </cfRule>
  </conditionalFormatting>
  <conditionalFormatting sqref="A5:A19">
    <cfRule type="expression" dxfId="9" priority="10">
      <formula>AND($J5&lt;&gt;"",$J5&lt;&gt;"mezeraKL")</formula>
    </cfRule>
  </conditionalFormatting>
  <conditionalFormatting sqref="H21:H52">
    <cfRule type="expression" dxfId="8" priority="5">
      <formula>$H21&gt;0</formula>
    </cfRule>
  </conditionalFormatting>
  <conditionalFormatting sqref="A21:A52">
    <cfRule type="expression" dxfId="7" priority="2">
      <formula>AND($J21&lt;&gt;"mezeraKL",$J21&lt;&gt;"")</formula>
    </cfRule>
  </conditionalFormatting>
  <conditionalFormatting sqref="I21:I52">
    <cfRule type="expression" dxfId="6" priority="6">
      <formula>$I21&gt;1</formula>
    </cfRule>
  </conditionalFormatting>
  <conditionalFormatting sqref="B21:B52">
    <cfRule type="expression" dxfId="5" priority="1">
      <formula>OR($J21="NS",$J21="SumaNS",$J21="Účet")</formula>
    </cfRule>
  </conditionalFormatting>
  <conditionalFormatting sqref="A21:D52 F21:I52">
    <cfRule type="expression" dxfId="4" priority="8">
      <formula>AND($J21&lt;&gt;"",$J21&lt;&gt;"mezeraKL")</formula>
    </cfRule>
  </conditionalFormatting>
  <conditionalFormatting sqref="B21:D52 F21:I52">
    <cfRule type="expression" dxfId="3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2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80" t="s">
        <v>965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75</v>
      </c>
      <c r="I3" s="71">
        <f>IF(J3&lt;&gt;0,K3/J3,0)</f>
        <v>28.599405511481997</v>
      </c>
      <c r="J3" s="71">
        <f>SUBTOTAL(9,J5:J1048576)</f>
        <v>208212.6</v>
      </c>
      <c r="K3" s="72">
        <f>SUBTOTAL(9,K5:K1048576)</f>
        <v>5954756.5799999963</v>
      </c>
    </row>
    <row r="4" spans="1:11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54</v>
      </c>
      <c r="H4" s="319" t="s">
        <v>10</v>
      </c>
      <c r="I4" s="320" t="s">
        <v>81</v>
      </c>
      <c r="J4" s="320" t="s">
        <v>12</v>
      </c>
      <c r="K4" s="321" t="s">
        <v>89</v>
      </c>
    </row>
    <row r="5" spans="1:11" ht="14.4" customHeight="1" x14ac:dyDescent="0.3">
      <c r="A5" s="322" t="s">
        <v>363</v>
      </c>
      <c r="B5" s="323" t="s">
        <v>475</v>
      </c>
      <c r="C5" s="324" t="s">
        <v>368</v>
      </c>
      <c r="D5" s="325" t="s">
        <v>476</v>
      </c>
      <c r="E5" s="324" t="s">
        <v>947</v>
      </c>
      <c r="F5" s="325" t="s">
        <v>948</v>
      </c>
      <c r="G5" s="324" t="s">
        <v>483</v>
      </c>
      <c r="H5" s="324" t="s">
        <v>484</v>
      </c>
      <c r="I5" s="326">
        <v>5.73</v>
      </c>
      <c r="J5" s="326">
        <v>80</v>
      </c>
      <c r="K5" s="327">
        <v>458.29999999999995</v>
      </c>
    </row>
    <row r="6" spans="1:11" ht="14.4" customHeight="1" x14ac:dyDescent="0.3">
      <c r="A6" s="328" t="s">
        <v>363</v>
      </c>
      <c r="B6" s="329" t="s">
        <v>475</v>
      </c>
      <c r="C6" s="330" t="s">
        <v>368</v>
      </c>
      <c r="D6" s="331" t="s">
        <v>476</v>
      </c>
      <c r="E6" s="330" t="s">
        <v>947</v>
      </c>
      <c r="F6" s="331" t="s">
        <v>948</v>
      </c>
      <c r="G6" s="330" t="s">
        <v>485</v>
      </c>
      <c r="H6" s="330" t="s">
        <v>486</v>
      </c>
      <c r="I6" s="332">
        <v>3.1</v>
      </c>
      <c r="J6" s="332">
        <v>120</v>
      </c>
      <c r="K6" s="333">
        <v>372</v>
      </c>
    </row>
    <row r="7" spans="1:11" ht="14.4" customHeight="1" x14ac:dyDescent="0.3">
      <c r="A7" s="328" t="s">
        <v>363</v>
      </c>
      <c r="B7" s="329" t="s">
        <v>475</v>
      </c>
      <c r="C7" s="330" t="s">
        <v>368</v>
      </c>
      <c r="D7" s="331" t="s">
        <v>476</v>
      </c>
      <c r="E7" s="330" t="s">
        <v>947</v>
      </c>
      <c r="F7" s="331" t="s">
        <v>948</v>
      </c>
      <c r="G7" s="330" t="s">
        <v>487</v>
      </c>
      <c r="H7" s="330" t="s">
        <v>488</v>
      </c>
      <c r="I7" s="332">
        <v>3.7850000000000001</v>
      </c>
      <c r="J7" s="332">
        <v>360</v>
      </c>
      <c r="K7" s="333">
        <v>1362.4</v>
      </c>
    </row>
    <row r="8" spans="1:11" ht="14.4" customHeight="1" x14ac:dyDescent="0.3">
      <c r="A8" s="328" t="s">
        <v>363</v>
      </c>
      <c r="B8" s="329" t="s">
        <v>475</v>
      </c>
      <c r="C8" s="330" t="s">
        <v>368</v>
      </c>
      <c r="D8" s="331" t="s">
        <v>476</v>
      </c>
      <c r="E8" s="330" t="s">
        <v>947</v>
      </c>
      <c r="F8" s="331" t="s">
        <v>948</v>
      </c>
      <c r="G8" s="330" t="s">
        <v>489</v>
      </c>
      <c r="H8" s="330" t="s">
        <v>490</v>
      </c>
      <c r="I8" s="332">
        <v>1.84</v>
      </c>
      <c r="J8" s="332">
        <v>800</v>
      </c>
      <c r="K8" s="333">
        <v>1472</v>
      </c>
    </row>
    <row r="9" spans="1:11" ht="14.4" customHeight="1" x14ac:dyDescent="0.3">
      <c r="A9" s="328" t="s">
        <v>363</v>
      </c>
      <c r="B9" s="329" t="s">
        <v>475</v>
      </c>
      <c r="C9" s="330" t="s">
        <v>368</v>
      </c>
      <c r="D9" s="331" t="s">
        <v>476</v>
      </c>
      <c r="E9" s="330" t="s">
        <v>947</v>
      </c>
      <c r="F9" s="331" t="s">
        <v>948</v>
      </c>
      <c r="G9" s="330" t="s">
        <v>491</v>
      </c>
      <c r="H9" s="330" t="s">
        <v>492</v>
      </c>
      <c r="I9" s="332">
        <v>14.21</v>
      </c>
      <c r="J9" s="332">
        <v>800</v>
      </c>
      <c r="K9" s="333">
        <v>11368</v>
      </c>
    </row>
    <row r="10" spans="1:11" ht="14.4" customHeight="1" x14ac:dyDescent="0.3">
      <c r="A10" s="328" t="s">
        <v>363</v>
      </c>
      <c r="B10" s="329" t="s">
        <v>475</v>
      </c>
      <c r="C10" s="330" t="s">
        <v>368</v>
      </c>
      <c r="D10" s="331" t="s">
        <v>476</v>
      </c>
      <c r="E10" s="330" t="s">
        <v>947</v>
      </c>
      <c r="F10" s="331" t="s">
        <v>948</v>
      </c>
      <c r="G10" s="330" t="s">
        <v>493</v>
      </c>
      <c r="H10" s="330" t="s">
        <v>494</v>
      </c>
      <c r="I10" s="332">
        <v>9.75</v>
      </c>
      <c r="J10" s="332">
        <v>40</v>
      </c>
      <c r="K10" s="333">
        <v>390</v>
      </c>
    </row>
    <row r="11" spans="1:11" ht="14.4" customHeight="1" x14ac:dyDescent="0.3">
      <c r="A11" s="328" t="s">
        <v>363</v>
      </c>
      <c r="B11" s="329" t="s">
        <v>475</v>
      </c>
      <c r="C11" s="330" t="s">
        <v>368</v>
      </c>
      <c r="D11" s="331" t="s">
        <v>476</v>
      </c>
      <c r="E11" s="330" t="s">
        <v>947</v>
      </c>
      <c r="F11" s="331" t="s">
        <v>948</v>
      </c>
      <c r="G11" s="330" t="s">
        <v>495</v>
      </c>
      <c r="H11" s="330" t="s">
        <v>496</v>
      </c>
      <c r="I11" s="332">
        <v>8.5299999999999994</v>
      </c>
      <c r="J11" s="332">
        <v>50</v>
      </c>
      <c r="K11" s="333">
        <v>426.5</v>
      </c>
    </row>
    <row r="12" spans="1:11" ht="14.4" customHeight="1" x14ac:dyDescent="0.3">
      <c r="A12" s="328" t="s">
        <v>363</v>
      </c>
      <c r="B12" s="329" t="s">
        <v>475</v>
      </c>
      <c r="C12" s="330" t="s">
        <v>368</v>
      </c>
      <c r="D12" s="331" t="s">
        <v>476</v>
      </c>
      <c r="E12" s="330" t="s">
        <v>947</v>
      </c>
      <c r="F12" s="331" t="s">
        <v>948</v>
      </c>
      <c r="G12" s="330" t="s">
        <v>497</v>
      </c>
      <c r="H12" s="330" t="s">
        <v>498</v>
      </c>
      <c r="I12" s="332">
        <v>210.64</v>
      </c>
      <c r="J12" s="332">
        <v>2</v>
      </c>
      <c r="K12" s="333">
        <v>421.28</v>
      </c>
    </row>
    <row r="13" spans="1:11" ht="14.4" customHeight="1" x14ac:dyDescent="0.3">
      <c r="A13" s="328" t="s">
        <v>363</v>
      </c>
      <c r="B13" s="329" t="s">
        <v>475</v>
      </c>
      <c r="C13" s="330" t="s">
        <v>368</v>
      </c>
      <c r="D13" s="331" t="s">
        <v>476</v>
      </c>
      <c r="E13" s="330" t="s">
        <v>947</v>
      </c>
      <c r="F13" s="331" t="s">
        <v>948</v>
      </c>
      <c r="G13" s="330" t="s">
        <v>499</v>
      </c>
      <c r="H13" s="330" t="s">
        <v>500</v>
      </c>
      <c r="I13" s="332">
        <v>0.4</v>
      </c>
      <c r="J13" s="332">
        <v>12000</v>
      </c>
      <c r="K13" s="333">
        <v>4800</v>
      </c>
    </row>
    <row r="14" spans="1:11" ht="14.4" customHeight="1" x14ac:dyDescent="0.3">
      <c r="A14" s="328" t="s">
        <v>363</v>
      </c>
      <c r="B14" s="329" t="s">
        <v>475</v>
      </c>
      <c r="C14" s="330" t="s">
        <v>368</v>
      </c>
      <c r="D14" s="331" t="s">
        <v>476</v>
      </c>
      <c r="E14" s="330" t="s">
        <v>947</v>
      </c>
      <c r="F14" s="331" t="s">
        <v>948</v>
      </c>
      <c r="G14" s="330" t="s">
        <v>501</v>
      </c>
      <c r="H14" s="330" t="s">
        <v>502</v>
      </c>
      <c r="I14" s="332">
        <v>27.682500000000001</v>
      </c>
      <c r="J14" s="332">
        <v>34</v>
      </c>
      <c r="K14" s="333">
        <v>935.46</v>
      </c>
    </row>
    <row r="15" spans="1:11" ht="14.4" customHeight="1" x14ac:dyDescent="0.3">
      <c r="A15" s="328" t="s">
        <v>363</v>
      </c>
      <c r="B15" s="329" t="s">
        <v>475</v>
      </c>
      <c r="C15" s="330" t="s">
        <v>368</v>
      </c>
      <c r="D15" s="331" t="s">
        <v>476</v>
      </c>
      <c r="E15" s="330" t="s">
        <v>947</v>
      </c>
      <c r="F15" s="331" t="s">
        <v>948</v>
      </c>
      <c r="G15" s="330" t="s">
        <v>503</v>
      </c>
      <c r="H15" s="330" t="s">
        <v>504</v>
      </c>
      <c r="I15" s="332">
        <v>39.659999999999997</v>
      </c>
      <c r="J15" s="332">
        <v>20</v>
      </c>
      <c r="K15" s="333">
        <v>793.2</v>
      </c>
    </row>
    <row r="16" spans="1:11" ht="14.4" customHeight="1" x14ac:dyDescent="0.3">
      <c r="A16" s="328" t="s">
        <v>363</v>
      </c>
      <c r="B16" s="329" t="s">
        <v>475</v>
      </c>
      <c r="C16" s="330" t="s">
        <v>368</v>
      </c>
      <c r="D16" s="331" t="s">
        <v>476</v>
      </c>
      <c r="E16" s="330" t="s">
        <v>947</v>
      </c>
      <c r="F16" s="331" t="s">
        <v>948</v>
      </c>
      <c r="G16" s="330" t="s">
        <v>505</v>
      </c>
      <c r="H16" s="330" t="s">
        <v>506</v>
      </c>
      <c r="I16" s="332">
        <v>26.45</v>
      </c>
      <c r="J16" s="332">
        <v>600</v>
      </c>
      <c r="K16" s="333">
        <v>15870</v>
      </c>
    </row>
    <row r="17" spans="1:11" ht="14.4" customHeight="1" x14ac:dyDescent="0.3">
      <c r="A17" s="328" t="s">
        <v>363</v>
      </c>
      <c r="B17" s="329" t="s">
        <v>475</v>
      </c>
      <c r="C17" s="330" t="s">
        <v>368</v>
      </c>
      <c r="D17" s="331" t="s">
        <v>476</v>
      </c>
      <c r="E17" s="330" t="s">
        <v>947</v>
      </c>
      <c r="F17" s="331" t="s">
        <v>948</v>
      </c>
      <c r="G17" s="330" t="s">
        <v>507</v>
      </c>
      <c r="H17" s="330" t="s">
        <v>508</v>
      </c>
      <c r="I17" s="332">
        <v>0.34499999999999997</v>
      </c>
      <c r="J17" s="332">
        <v>6000</v>
      </c>
      <c r="K17" s="333">
        <v>2070</v>
      </c>
    </row>
    <row r="18" spans="1:11" ht="14.4" customHeight="1" x14ac:dyDescent="0.3">
      <c r="A18" s="328" t="s">
        <v>363</v>
      </c>
      <c r="B18" s="329" t="s">
        <v>475</v>
      </c>
      <c r="C18" s="330" t="s">
        <v>368</v>
      </c>
      <c r="D18" s="331" t="s">
        <v>476</v>
      </c>
      <c r="E18" s="330" t="s">
        <v>947</v>
      </c>
      <c r="F18" s="331" t="s">
        <v>948</v>
      </c>
      <c r="G18" s="330" t="s">
        <v>509</v>
      </c>
      <c r="H18" s="330" t="s">
        <v>510</v>
      </c>
      <c r="I18" s="332">
        <v>61.24</v>
      </c>
      <c r="J18" s="332">
        <v>2</v>
      </c>
      <c r="K18" s="333">
        <v>122.48</v>
      </c>
    </row>
    <row r="19" spans="1:11" ht="14.4" customHeight="1" x14ac:dyDescent="0.3">
      <c r="A19" s="328" t="s">
        <v>363</v>
      </c>
      <c r="B19" s="329" t="s">
        <v>475</v>
      </c>
      <c r="C19" s="330" t="s">
        <v>368</v>
      </c>
      <c r="D19" s="331" t="s">
        <v>476</v>
      </c>
      <c r="E19" s="330" t="s">
        <v>947</v>
      </c>
      <c r="F19" s="331" t="s">
        <v>948</v>
      </c>
      <c r="G19" s="330" t="s">
        <v>511</v>
      </c>
      <c r="H19" s="330" t="s">
        <v>512</v>
      </c>
      <c r="I19" s="332">
        <v>30.17</v>
      </c>
      <c r="J19" s="332">
        <v>20</v>
      </c>
      <c r="K19" s="333">
        <v>603.4</v>
      </c>
    </row>
    <row r="20" spans="1:11" ht="14.4" customHeight="1" x14ac:dyDescent="0.3">
      <c r="A20" s="328" t="s">
        <v>363</v>
      </c>
      <c r="B20" s="329" t="s">
        <v>475</v>
      </c>
      <c r="C20" s="330" t="s">
        <v>368</v>
      </c>
      <c r="D20" s="331" t="s">
        <v>476</v>
      </c>
      <c r="E20" s="330" t="s">
        <v>947</v>
      </c>
      <c r="F20" s="331" t="s">
        <v>948</v>
      </c>
      <c r="G20" s="330" t="s">
        <v>513</v>
      </c>
      <c r="H20" s="330" t="s">
        <v>514</v>
      </c>
      <c r="I20" s="332">
        <v>4.2624999999999993</v>
      </c>
      <c r="J20" s="332">
        <v>400</v>
      </c>
      <c r="K20" s="333">
        <v>1705</v>
      </c>
    </row>
    <row r="21" spans="1:11" ht="14.4" customHeight="1" x14ac:dyDescent="0.3">
      <c r="A21" s="328" t="s">
        <v>363</v>
      </c>
      <c r="B21" s="329" t="s">
        <v>475</v>
      </c>
      <c r="C21" s="330" t="s">
        <v>368</v>
      </c>
      <c r="D21" s="331" t="s">
        <v>476</v>
      </c>
      <c r="E21" s="330" t="s">
        <v>947</v>
      </c>
      <c r="F21" s="331" t="s">
        <v>948</v>
      </c>
      <c r="G21" s="330" t="s">
        <v>515</v>
      </c>
      <c r="H21" s="330" t="s">
        <v>516</v>
      </c>
      <c r="I21" s="332">
        <v>3.3479999999999999</v>
      </c>
      <c r="J21" s="332">
        <v>57750</v>
      </c>
      <c r="K21" s="333">
        <v>194438.69999999998</v>
      </c>
    </row>
    <row r="22" spans="1:11" ht="14.4" customHeight="1" x14ac:dyDescent="0.3">
      <c r="A22" s="328" t="s">
        <v>363</v>
      </c>
      <c r="B22" s="329" t="s">
        <v>475</v>
      </c>
      <c r="C22" s="330" t="s">
        <v>368</v>
      </c>
      <c r="D22" s="331" t="s">
        <v>476</v>
      </c>
      <c r="E22" s="330" t="s">
        <v>947</v>
      </c>
      <c r="F22" s="331" t="s">
        <v>948</v>
      </c>
      <c r="G22" s="330" t="s">
        <v>517</v>
      </c>
      <c r="H22" s="330" t="s">
        <v>518</v>
      </c>
      <c r="I22" s="332">
        <v>8.5775000000000006</v>
      </c>
      <c r="J22" s="332">
        <v>444</v>
      </c>
      <c r="K22" s="333">
        <v>3808.4399999999996</v>
      </c>
    </row>
    <row r="23" spans="1:11" ht="14.4" customHeight="1" x14ac:dyDescent="0.3">
      <c r="A23" s="328" t="s">
        <v>363</v>
      </c>
      <c r="B23" s="329" t="s">
        <v>475</v>
      </c>
      <c r="C23" s="330" t="s">
        <v>368</v>
      </c>
      <c r="D23" s="331" t="s">
        <v>476</v>
      </c>
      <c r="E23" s="330" t="s">
        <v>947</v>
      </c>
      <c r="F23" s="331" t="s">
        <v>948</v>
      </c>
      <c r="G23" s="330" t="s">
        <v>519</v>
      </c>
      <c r="H23" s="330" t="s">
        <v>520</v>
      </c>
      <c r="I23" s="332">
        <v>357.46</v>
      </c>
      <c r="J23" s="332">
        <v>72</v>
      </c>
      <c r="K23" s="333">
        <v>25736.92</v>
      </c>
    </row>
    <row r="24" spans="1:11" ht="14.4" customHeight="1" x14ac:dyDescent="0.3">
      <c r="A24" s="328" t="s">
        <v>363</v>
      </c>
      <c r="B24" s="329" t="s">
        <v>475</v>
      </c>
      <c r="C24" s="330" t="s">
        <v>368</v>
      </c>
      <c r="D24" s="331" t="s">
        <v>476</v>
      </c>
      <c r="E24" s="330" t="s">
        <v>947</v>
      </c>
      <c r="F24" s="331" t="s">
        <v>948</v>
      </c>
      <c r="G24" s="330" t="s">
        <v>521</v>
      </c>
      <c r="H24" s="330" t="s">
        <v>522</v>
      </c>
      <c r="I24" s="332">
        <v>9.98</v>
      </c>
      <c r="J24" s="332">
        <v>60</v>
      </c>
      <c r="K24" s="333">
        <v>598.79999999999995</v>
      </c>
    </row>
    <row r="25" spans="1:11" ht="14.4" customHeight="1" x14ac:dyDescent="0.3">
      <c r="A25" s="328" t="s">
        <v>363</v>
      </c>
      <c r="B25" s="329" t="s">
        <v>475</v>
      </c>
      <c r="C25" s="330" t="s">
        <v>368</v>
      </c>
      <c r="D25" s="331" t="s">
        <v>476</v>
      </c>
      <c r="E25" s="330" t="s">
        <v>947</v>
      </c>
      <c r="F25" s="331" t="s">
        <v>948</v>
      </c>
      <c r="G25" s="330" t="s">
        <v>523</v>
      </c>
      <c r="H25" s="330" t="s">
        <v>524</v>
      </c>
      <c r="I25" s="332">
        <v>46.09</v>
      </c>
      <c r="J25" s="332">
        <v>2</v>
      </c>
      <c r="K25" s="333">
        <v>92.18</v>
      </c>
    </row>
    <row r="26" spans="1:11" ht="14.4" customHeight="1" x14ac:dyDescent="0.3">
      <c r="A26" s="328" t="s">
        <v>363</v>
      </c>
      <c r="B26" s="329" t="s">
        <v>475</v>
      </c>
      <c r="C26" s="330" t="s">
        <v>368</v>
      </c>
      <c r="D26" s="331" t="s">
        <v>476</v>
      </c>
      <c r="E26" s="330" t="s">
        <v>947</v>
      </c>
      <c r="F26" s="331" t="s">
        <v>948</v>
      </c>
      <c r="G26" s="330" t="s">
        <v>525</v>
      </c>
      <c r="H26" s="330" t="s">
        <v>526</v>
      </c>
      <c r="I26" s="332">
        <v>1.62</v>
      </c>
      <c r="J26" s="332">
        <v>5000</v>
      </c>
      <c r="K26" s="333">
        <v>8104.9000000000005</v>
      </c>
    </row>
    <row r="27" spans="1:11" ht="14.4" customHeight="1" x14ac:dyDescent="0.3">
      <c r="A27" s="328" t="s">
        <v>363</v>
      </c>
      <c r="B27" s="329" t="s">
        <v>475</v>
      </c>
      <c r="C27" s="330" t="s">
        <v>368</v>
      </c>
      <c r="D27" s="331" t="s">
        <v>476</v>
      </c>
      <c r="E27" s="330" t="s">
        <v>947</v>
      </c>
      <c r="F27" s="331" t="s">
        <v>948</v>
      </c>
      <c r="G27" s="330" t="s">
        <v>527</v>
      </c>
      <c r="H27" s="330" t="s">
        <v>528</v>
      </c>
      <c r="I27" s="332">
        <v>215.47400000000002</v>
      </c>
      <c r="J27" s="332">
        <v>30</v>
      </c>
      <c r="K27" s="333">
        <v>6478.4699999999993</v>
      </c>
    </row>
    <row r="28" spans="1:11" ht="14.4" customHeight="1" x14ac:dyDescent="0.3">
      <c r="A28" s="328" t="s">
        <v>363</v>
      </c>
      <c r="B28" s="329" t="s">
        <v>475</v>
      </c>
      <c r="C28" s="330" t="s">
        <v>368</v>
      </c>
      <c r="D28" s="331" t="s">
        <v>476</v>
      </c>
      <c r="E28" s="330" t="s">
        <v>947</v>
      </c>
      <c r="F28" s="331" t="s">
        <v>948</v>
      </c>
      <c r="G28" s="330" t="s">
        <v>529</v>
      </c>
      <c r="H28" s="330" t="s">
        <v>530</v>
      </c>
      <c r="I28" s="332">
        <v>0.85250000000000004</v>
      </c>
      <c r="J28" s="332">
        <v>1400</v>
      </c>
      <c r="K28" s="333">
        <v>1193</v>
      </c>
    </row>
    <row r="29" spans="1:11" ht="14.4" customHeight="1" x14ac:dyDescent="0.3">
      <c r="A29" s="328" t="s">
        <v>363</v>
      </c>
      <c r="B29" s="329" t="s">
        <v>475</v>
      </c>
      <c r="C29" s="330" t="s">
        <v>368</v>
      </c>
      <c r="D29" s="331" t="s">
        <v>476</v>
      </c>
      <c r="E29" s="330" t="s">
        <v>947</v>
      </c>
      <c r="F29" s="331" t="s">
        <v>948</v>
      </c>
      <c r="G29" s="330" t="s">
        <v>531</v>
      </c>
      <c r="H29" s="330" t="s">
        <v>532</v>
      </c>
      <c r="I29" s="332">
        <v>1.5200000000000002</v>
      </c>
      <c r="J29" s="332">
        <v>900</v>
      </c>
      <c r="K29" s="333">
        <v>1368</v>
      </c>
    </row>
    <row r="30" spans="1:11" ht="14.4" customHeight="1" x14ac:dyDescent="0.3">
      <c r="A30" s="328" t="s">
        <v>363</v>
      </c>
      <c r="B30" s="329" t="s">
        <v>475</v>
      </c>
      <c r="C30" s="330" t="s">
        <v>368</v>
      </c>
      <c r="D30" s="331" t="s">
        <v>476</v>
      </c>
      <c r="E30" s="330" t="s">
        <v>947</v>
      </c>
      <c r="F30" s="331" t="s">
        <v>948</v>
      </c>
      <c r="G30" s="330" t="s">
        <v>533</v>
      </c>
      <c r="H30" s="330" t="s">
        <v>534</v>
      </c>
      <c r="I30" s="332">
        <v>2.06</v>
      </c>
      <c r="J30" s="332">
        <v>600</v>
      </c>
      <c r="K30" s="333">
        <v>1236</v>
      </c>
    </row>
    <row r="31" spans="1:11" ht="14.4" customHeight="1" x14ac:dyDescent="0.3">
      <c r="A31" s="328" t="s">
        <v>363</v>
      </c>
      <c r="B31" s="329" t="s">
        <v>475</v>
      </c>
      <c r="C31" s="330" t="s">
        <v>368</v>
      </c>
      <c r="D31" s="331" t="s">
        <v>476</v>
      </c>
      <c r="E31" s="330" t="s">
        <v>947</v>
      </c>
      <c r="F31" s="331" t="s">
        <v>948</v>
      </c>
      <c r="G31" s="330" t="s">
        <v>535</v>
      </c>
      <c r="H31" s="330" t="s">
        <v>536</v>
      </c>
      <c r="I31" s="332">
        <v>3.37</v>
      </c>
      <c r="J31" s="332">
        <v>400</v>
      </c>
      <c r="K31" s="333">
        <v>1348</v>
      </c>
    </row>
    <row r="32" spans="1:11" ht="14.4" customHeight="1" x14ac:dyDescent="0.3">
      <c r="A32" s="328" t="s">
        <v>363</v>
      </c>
      <c r="B32" s="329" t="s">
        <v>475</v>
      </c>
      <c r="C32" s="330" t="s">
        <v>368</v>
      </c>
      <c r="D32" s="331" t="s">
        <v>476</v>
      </c>
      <c r="E32" s="330" t="s">
        <v>947</v>
      </c>
      <c r="F32" s="331" t="s">
        <v>948</v>
      </c>
      <c r="G32" s="330" t="s">
        <v>537</v>
      </c>
      <c r="H32" s="330" t="s">
        <v>538</v>
      </c>
      <c r="I32" s="332">
        <v>18.760000000000002</v>
      </c>
      <c r="J32" s="332">
        <v>20</v>
      </c>
      <c r="K32" s="333">
        <v>375.12</v>
      </c>
    </row>
    <row r="33" spans="1:11" ht="14.4" customHeight="1" x14ac:dyDescent="0.3">
      <c r="A33" s="328" t="s">
        <v>363</v>
      </c>
      <c r="B33" s="329" t="s">
        <v>475</v>
      </c>
      <c r="C33" s="330" t="s">
        <v>368</v>
      </c>
      <c r="D33" s="331" t="s">
        <v>476</v>
      </c>
      <c r="E33" s="330" t="s">
        <v>947</v>
      </c>
      <c r="F33" s="331" t="s">
        <v>948</v>
      </c>
      <c r="G33" s="330" t="s">
        <v>539</v>
      </c>
      <c r="H33" s="330" t="s">
        <v>540</v>
      </c>
      <c r="I33" s="332">
        <v>0.28000000000000003</v>
      </c>
      <c r="J33" s="332">
        <v>12000</v>
      </c>
      <c r="K33" s="333">
        <v>3381</v>
      </c>
    </row>
    <row r="34" spans="1:11" ht="14.4" customHeight="1" x14ac:dyDescent="0.3">
      <c r="A34" s="328" t="s">
        <v>363</v>
      </c>
      <c r="B34" s="329" t="s">
        <v>475</v>
      </c>
      <c r="C34" s="330" t="s">
        <v>368</v>
      </c>
      <c r="D34" s="331" t="s">
        <v>476</v>
      </c>
      <c r="E34" s="330" t="s">
        <v>947</v>
      </c>
      <c r="F34" s="331" t="s">
        <v>948</v>
      </c>
      <c r="G34" s="330" t="s">
        <v>541</v>
      </c>
      <c r="H34" s="330" t="s">
        <v>542</v>
      </c>
      <c r="I34" s="332">
        <v>664.6</v>
      </c>
      <c r="J34" s="332">
        <v>60</v>
      </c>
      <c r="K34" s="333">
        <v>39876.25</v>
      </c>
    </row>
    <row r="35" spans="1:11" ht="14.4" customHeight="1" x14ac:dyDescent="0.3">
      <c r="A35" s="328" t="s">
        <v>363</v>
      </c>
      <c r="B35" s="329" t="s">
        <v>475</v>
      </c>
      <c r="C35" s="330" t="s">
        <v>368</v>
      </c>
      <c r="D35" s="331" t="s">
        <v>476</v>
      </c>
      <c r="E35" s="330" t="s">
        <v>947</v>
      </c>
      <c r="F35" s="331" t="s">
        <v>948</v>
      </c>
      <c r="G35" s="330" t="s">
        <v>543</v>
      </c>
      <c r="H35" s="330" t="s">
        <v>544</v>
      </c>
      <c r="I35" s="332">
        <v>167.83</v>
      </c>
      <c r="J35" s="332">
        <v>15</v>
      </c>
      <c r="K35" s="333">
        <v>2517.4499999999998</v>
      </c>
    </row>
    <row r="36" spans="1:11" ht="14.4" customHeight="1" x14ac:dyDescent="0.3">
      <c r="A36" s="328" t="s">
        <v>363</v>
      </c>
      <c r="B36" s="329" t="s">
        <v>475</v>
      </c>
      <c r="C36" s="330" t="s">
        <v>368</v>
      </c>
      <c r="D36" s="331" t="s">
        <v>476</v>
      </c>
      <c r="E36" s="330" t="s">
        <v>947</v>
      </c>
      <c r="F36" s="331" t="s">
        <v>948</v>
      </c>
      <c r="G36" s="330" t="s">
        <v>545</v>
      </c>
      <c r="H36" s="330" t="s">
        <v>546</v>
      </c>
      <c r="I36" s="332">
        <v>38.4</v>
      </c>
      <c r="J36" s="332">
        <v>20</v>
      </c>
      <c r="K36" s="333">
        <v>768</v>
      </c>
    </row>
    <row r="37" spans="1:11" ht="14.4" customHeight="1" x14ac:dyDescent="0.3">
      <c r="A37" s="328" t="s">
        <v>363</v>
      </c>
      <c r="B37" s="329" t="s">
        <v>475</v>
      </c>
      <c r="C37" s="330" t="s">
        <v>368</v>
      </c>
      <c r="D37" s="331" t="s">
        <v>476</v>
      </c>
      <c r="E37" s="330" t="s">
        <v>947</v>
      </c>
      <c r="F37" s="331" t="s">
        <v>948</v>
      </c>
      <c r="G37" s="330" t="s">
        <v>547</v>
      </c>
      <c r="H37" s="330" t="s">
        <v>548</v>
      </c>
      <c r="I37" s="332">
        <v>517.5</v>
      </c>
      <c r="J37" s="332">
        <v>10</v>
      </c>
      <c r="K37" s="333">
        <v>5175</v>
      </c>
    </row>
    <row r="38" spans="1:11" ht="14.4" customHeight="1" x14ac:dyDescent="0.3">
      <c r="A38" s="328" t="s">
        <v>363</v>
      </c>
      <c r="B38" s="329" t="s">
        <v>475</v>
      </c>
      <c r="C38" s="330" t="s">
        <v>368</v>
      </c>
      <c r="D38" s="331" t="s">
        <v>476</v>
      </c>
      <c r="E38" s="330" t="s">
        <v>947</v>
      </c>
      <c r="F38" s="331" t="s">
        <v>948</v>
      </c>
      <c r="G38" s="330" t="s">
        <v>549</v>
      </c>
      <c r="H38" s="330" t="s">
        <v>550</v>
      </c>
      <c r="I38" s="332">
        <v>167.83</v>
      </c>
      <c r="J38" s="332">
        <v>15</v>
      </c>
      <c r="K38" s="333">
        <v>2517.4499999999998</v>
      </c>
    </row>
    <row r="39" spans="1:11" ht="14.4" customHeight="1" x14ac:dyDescent="0.3">
      <c r="A39" s="328" t="s">
        <v>363</v>
      </c>
      <c r="B39" s="329" t="s">
        <v>475</v>
      </c>
      <c r="C39" s="330" t="s">
        <v>368</v>
      </c>
      <c r="D39" s="331" t="s">
        <v>476</v>
      </c>
      <c r="E39" s="330" t="s">
        <v>947</v>
      </c>
      <c r="F39" s="331" t="s">
        <v>948</v>
      </c>
      <c r="G39" s="330" t="s">
        <v>551</v>
      </c>
      <c r="H39" s="330" t="s">
        <v>552</v>
      </c>
      <c r="I39" s="332">
        <v>344.58</v>
      </c>
      <c r="J39" s="332">
        <v>10</v>
      </c>
      <c r="K39" s="333">
        <v>3445.81</v>
      </c>
    </row>
    <row r="40" spans="1:11" ht="14.4" customHeight="1" x14ac:dyDescent="0.3">
      <c r="A40" s="328" t="s">
        <v>363</v>
      </c>
      <c r="B40" s="329" t="s">
        <v>475</v>
      </c>
      <c r="C40" s="330" t="s">
        <v>368</v>
      </c>
      <c r="D40" s="331" t="s">
        <v>476</v>
      </c>
      <c r="E40" s="330" t="s">
        <v>947</v>
      </c>
      <c r="F40" s="331" t="s">
        <v>948</v>
      </c>
      <c r="G40" s="330" t="s">
        <v>553</v>
      </c>
      <c r="H40" s="330" t="s">
        <v>554</v>
      </c>
      <c r="I40" s="332">
        <v>138</v>
      </c>
      <c r="J40" s="332">
        <v>15</v>
      </c>
      <c r="K40" s="333">
        <v>2070</v>
      </c>
    </row>
    <row r="41" spans="1:11" ht="14.4" customHeight="1" x14ac:dyDescent="0.3">
      <c r="A41" s="328" t="s">
        <v>363</v>
      </c>
      <c r="B41" s="329" t="s">
        <v>475</v>
      </c>
      <c r="C41" s="330" t="s">
        <v>368</v>
      </c>
      <c r="D41" s="331" t="s">
        <v>476</v>
      </c>
      <c r="E41" s="330" t="s">
        <v>949</v>
      </c>
      <c r="F41" s="331" t="s">
        <v>950</v>
      </c>
      <c r="G41" s="330" t="s">
        <v>555</v>
      </c>
      <c r="H41" s="330" t="s">
        <v>556</v>
      </c>
      <c r="I41" s="332">
        <v>11.623333333333335</v>
      </c>
      <c r="J41" s="332">
        <v>120</v>
      </c>
      <c r="K41" s="333">
        <v>1395.4</v>
      </c>
    </row>
    <row r="42" spans="1:11" ht="14.4" customHeight="1" x14ac:dyDescent="0.3">
      <c r="A42" s="328" t="s">
        <v>363</v>
      </c>
      <c r="B42" s="329" t="s">
        <v>475</v>
      </c>
      <c r="C42" s="330" t="s">
        <v>368</v>
      </c>
      <c r="D42" s="331" t="s">
        <v>476</v>
      </c>
      <c r="E42" s="330" t="s">
        <v>949</v>
      </c>
      <c r="F42" s="331" t="s">
        <v>950</v>
      </c>
      <c r="G42" s="330" t="s">
        <v>557</v>
      </c>
      <c r="H42" s="330" t="s">
        <v>558</v>
      </c>
      <c r="I42" s="332">
        <v>16.39</v>
      </c>
      <c r="J42" s="332">
        <v>20</v>
      </c>
      <c r="K42" s="333">
        <v>327.8</v>
      </c>
    </row>
    <row r="43" spans="1:11" ht="14.4" customHeight="1" x14ac:dyDescent="0.3">
      <c r="A43" s="328" t="s">
        <v>363</v>
      </c>
      <c r="B43" s="329" t="s">
        <v>475</v>
      </c>
      <c r="C43" s="330" t="s">
        <v>368</v>
      </c>
      <c r="D43" s="331" t="s">
        <v>476</v>
      </c>
      <c r="E43" s="330" t="s">
        <v>949</v>
      </c>
      <c r="F43" s="331" t="s">
        <v>950</v>
      </c>
      <c r="G43" s="330" t="s">
        <v>559</v>
      </c>
      <c r="H43" s="330" t="s">
        <v>560</v>
      </c>
      <c r="I43" s="332">
        <v>2.9025000000000003</v>
      </c>
      <c r="J43" s="332">
        <v>2000</v>
      </c>
      <c r="K43" s="333">
        <v>5806</v>
      </c>
    </row>
    <row r="44" spans="1:11" ht="14.4" customHeight="1" x14ac:dyDescent="0.3">
      <c r="A44" s="328" t="s">
        <v>363</v>
      </c>
      <c r="B44" s="329" t="s">
        <v>475</v>
      </c>
      <c r="C44" s="330" t="s">
        <v>368</v>
      </c>
      <c r="D44" s="331" t="s">
        <v>476</v>
      </c>
      <c r="E44" s="330" t="s">
        <v>949</v>
      </c>
      <c r="F44" s="331" t="s">
        <v>950</v>
      </c>
      <c r="G44" s="330" t="s">
        <v>561</v>
      </c>
      <c r="H44" s="330" t="s">
        <v>562</v>
      </c>
      <c r="I44" s="332">
        <v>7.43</v>
      </c>
      <c r="J44" s="332">
        <v>110</v>
      </c>
      <c r="K44" s="333">
        <v>817.3</v>
      </c>
    </row>
    <row r="45" spans="1:11" ht="14.4" customHeight="1" x14ac:dyDescent="0.3">
      <c r="A45" s="328" t="s">
        <v>363</v>
      </c>
      <c r="B45" s="329" t="s">
        <v>475</v>
      </c>
      <c r="C45" s="330" t="s">
        <v>368</v>
      </c>
      <c r="D45" s="331" t="s">
        <v>476</v>
      </c>
      <c r="E45" s="330" t="s">
        <v>949</v>
      </c>
      <c r="F45" s="331" t="s">
        <v>950</v>
      </c>
      <c r="G45" s="330" t="s">
        <v>563</v>
      </c>
      <c r="H45" s="330" t="s">
        <v>564</v>
      </c>
      <c r="I45" s="332">
        <v>12.73</v>
      </c>
      <c r="J45" s="332">
        <v>300</v>
      </c>
      <c r="K45" s="333">
        <v>3819</v>
      </c>
    </row>
    <row r="46" spans="1:11" ht="14.4" customHeight="1" x14ac:dyDescent="0.3">
      <c r="A46" s="328" t="s">
        <v>363</v>
      </c>
      <c r="B46" s="329" t="s">
        <v>475</v>
      </c>
      <c r="C46" s="330" t="s">
        <v>368</v>
      </c>
      <c r="D46" s="331" t="s">
        <v>476</v>
      </c>
      <c r="E46" s="330" t="s">
        <v>949</v>
      </c>
      <c r="F46" s="331" t="s">
        <v>950</v>
      </c>
      <c r="G46" s="330" t="s">
        <v>565</v>
      </c>
      <c r="H46" s="330" t="s">
        <v>566</v>
      </c>
      <c r="I46" s="332">
        <v>12.72</v>
      </c>
      <c r="J46" s="332">
        <v>100</v>
      </c>
      <c r="K46" s="333">
        <v>1272</v>
      </c>
    </row>
    <row r="47" spans="1:11" ht="14.4" customHeight="1" x14ac:dyDescent="0.3">
      <c r="A47" s="328" t="s">
        <v>363</v>
      </c>
      <c r="B47" s="329" t="s">
        <v>475</v>
      </c>
      <c r="C47" s="330" t="s">
        <v>368</v>
      </c>
      <c r="D47" s="331" t="s">
        <v>476</v>
      </c>
      <c r="E47" s="330" t="s">
        <v>949</v>
      </c>
      <c r="F47" s="331" t="s">
        <v>950</v>
      </c>
      <c r="G47" s="330" t="s">
        <v>567</v>
      </c>
      <c r="H47" s="330" t="s">
        <v>568</v>
      </c>
      <c r="I47" s="332">
        <v>0.93333333333333346</v>
      </c>
      <c r="J47" s="332">
        <v>500</v>
      </c>
      <c r="K47" s="333">
        <v>467</v>
      </c>
    </row>
    <row r="48" spans="1:11" ht="14.4" customHeight="1" x14ac:dyDescent="0.3">
      <c r="A48" s="328" t="s">
        <v>363</v>
      </c>
      <c r="B48" s="329" t="s">
        <v>475</v>
      </c>
      <c r="C48" s="330" t="s">
        <v>368</v>
      </c>
      <c r="D48" s="331" t="s">
        <v>476</v>
      </c>
      <c r="E48" s="330" t="s">
        <v>949</v>
      </c>
      <c r="F48" s="331" t="s">
        <v>950</v>
      </c>
      <c r="G48" s="330" t="s">
        <v>569</v>
      </c>
      <c r="H48" s="330" t="s">
        <v>570</v>
      </c>
      <c r="I48" s="332">
        <v>1.4349999999999998</v>
      </c>
      <c r="J48" s="332">
        <v>1600</v>
      </c>
      <c r="K48" s="333">
        <v>2294</v>
      </c>
    </row>
    <row r="49" spans="1:11" ht="14.4" customHeight="1" x14ac:dyDescent="0.3">
      <c r="A49" s="328" t="s">
        <v>363</v>
      </c>
      <c r="B49" s="329" t="s">
        <v>475</v>
      </c>
      <c r="C49" s="330" t="s">
        <v>368</v>
      </c>
      <c r="D49" s="331" t="s">
        <v>476</v>
      </c>
      <c r="E49" s="330" t="s">
        <v>949</v>
      </c>
      <c r="F49" s="331" t="s">
        <v>950</v>
      </c>
      <c r="G49" s="330" t="s">
        <v>571</v>
      </c>
      <c r="H49" s="330" t="s">
        <v>572</v>
      </c>
      <c r="I49" s="332">
        <v>0.42</v>
      </c>
      <c r="J49" s="332">
        <v>200</v>
      </c>
      <c r="K49" s="333">
        <v>84</v>
      </c>
    </row>
    <row r="50" spans="1:11" ht="14.4" customHeight="1" x14ac:dyDescent="0.3">
      <c r="A50" s="328" t="s">
        <v>363</v>
      </c>
      <c r="B50" s="329" t="s">
        <v>475</v>
      </c>
      <c r="C50" s="330" t="s">
        <v>368</v>
      </c>
      <c r="D50" s="331" t="s">
        <v>476</v>
      </c>
      <c r="E50" s="330" t="s">
        <v>949</v>
      </c>
      <c r="F50" s="331" t="s">
        <v>950</v>
      </c>
      <c r="G50" s="330" t="s">
        <v>573</v>
      </c>
      <c r="H50" s="330" t="s">
        <v>574</v>
      </c>
      <c r="I50" s="332">
        <v>1.8566666666666667</v>
      </c>
      <c r="J50" s="332">
        <v>300</v>
      </c>
      <c r="K50" s="333">
        <v>556.65</v>
      </c>
    </row>
    <row r="51" spans="1:11" ht="14.4" customHeight="1" x14ac:dyDescent="0.3">
      <c r="A51" s="328" t="s">
        <v>363</v>
      </c>
      <c r="B51" s="329" t="s">
        <v>475</v>
      </c>
      <c r="C51" s="330" t="s">
        <v>368</v>
      </c>
      <c r="D51" s="331" t="s">
        <v>476</v>
      </c>
      <c r="E51" s="330" t="s">
        <v>949</v>
      </c>
      <c r="F51" s="331" t="s">
        <v>950</v>
      </c>
      <c r="G51" s="330" t="s">
        <v>575</v>
      </c>
      <c r="H51" s="330" t="s">
        <v>576</v>
      </c>
      <c r="I51" s="332">
        <v>68.510000000000005</v>
      </c>
      <c r="J51" s="332">
        <v>200</v>
      </c>
      <c r="K51" s="333">
        <v>13702.04</v>
      </c>
    </row>
    <row r="52" spans="1:11" ht="14.4" customHeight="1" x14ac:dyDescent="0.3">
      <c r="A52" s="328" t="s">
        <v>363</v>
      </c>
      <c r="B52" s="329" t="s">
        <v>475</v>
      </c>
      <c r="C52" s="330" t="s">
        <v>368</v>
      </c>
      <c r="D52" s="331" t="s">
        <v>476</v>
      </c>
      <c r="E52" s="330" t="s">
        <v>949</v>
      </c>
      <c r="F52" s="331" t="s">
        <v>950</v>
      </c>
      <c r="G52" s="330" t="s">
        <v>577</v>
      </c>
      <c r="H52" s="330" t="s">
        <v>578</v>
      </c>
      <c r="I52" s="332">
        <v>6.18</v>
      </c>
      <c r="J52" s="332">
        <v>110</v>
      </c>
      <c r="K52" s="333">
        <v>679.9</v>
      </c>
    </row>
    <row r="53" spans="1:11" ht="14.4" customHeight="1" x14ac:dyDescent="0.3">
      <c r="A53" s="328" t="s">
        <v>363</v>
      </c>
      <c r="B53" s="329" t="s">
        <v>475</v>
      </c>
      <c r="C53" s="330" t="s">
        <v>368</v>
      </c>
      <c r="D53" s="331" t="s">
        <v>476</v>
      </c>
      <c r="E53" s="330" t="s">
        <v>949</v>
      </c>
      <c r="F53" s="331" t="s">
        <v>950</v>
      </c>
      <c r="G53" s="330" t="s">
        <v>579</v>
      </c>
      <c r="H53" s="330" t="s">
        <v>580</v>
      </c>
      <c r="I53" s="332">
        <v>83.25</v>
      </c>
      <c r="J53" s="332">
        <v>170</v>
      </c>
      <c r="K53" s="333">
        <v>14152.179999999998</v>
      </c>
    </row>
    <row r="54" spans="1:11" ht="14.4" customHeight="1" x14ac:dyDescent="0.3">
      <c r="A54" s="328" t="s">
        <v>363</v>
      </c>
      <c r="B54" s="329" t="s">
        <v>475</v>
      </c>
      <c r="C54" s="330" t="s">
        <v>368</v>
      </c>
      <c r="D54" s="331" t="s">
        <v>476</v>
      </c>
      <c r="E54" s="330" t="s">
        <v>949</v>
      </c>
      <c r="F54" s="331" t="s">
        <v>950</v>
      </c>
      <c r="G54" s="330" t="s">
        <v>581</v>
      </c>
      <c r="H54" s="330" t="s">
        <v>582</v>
      </c>
      <c r="I54" s="332">
        <v>80.574999999999989</v>
      </c>
      <c r="J54" s="332">
        <v>200</v>
      </c>
      <c r="K54" s="333">
        <v>16115.2</v>
      </c>
    </row>
    <row r="55" spans="1:11" ht="14.4" customHeight="1" x14ac:dyDescent="0.3">
      <c r="A55" s="328" t="s">
        <v>363</v>
      </c>
      <c r="B55" s="329" t="s">
        <v>475</v>
      </c>
      <c r="C55" s="330" t="s">
        <v>368</v>
      </c>
      <c r="D55" s="331" t="s">
        <v>476</v>
      </c>
      <c r="E55" s="330" t="s">
        <v>949</v>
      </c>
      <c r="F55" s="331" t="s">
        <v>950</v>
      </c>
      <c r="G55" s="330" t="s">
        <v>583</v>
      </c>
      <c r="H55" s="330" t="s">
        <v>584</v>
      </c>
      <c r="I55" s="332">
        <v>5.5649999999999995</v>
      </c>
      <c r="J55" s="332">
        <v>850</v>
      </c>
      <c r="K55" s="333">
        <v>4730</v>
      </c>
    </row>
    <row r="56" spans="1:11" ht="14.4" customHeight="1" x14ac:dyDescent="0.3">
      <c r="A56" s="328" t="s">
        <v>363</v>
      </c>
      <c r="B56" s="329" t="s">
        <v>475</v>
      </c>
      <c r="C56" s="330" t="s">
        <v>368</v>
      </c>
      <c r="D56" s="331" t="s">
        <v>476</v>
      </c>
      <c r="E56" s="330" t="s">
        <v>949</v>
      </c>
      <c r="F56" s="331" t="s">
        <v>950</v>
      </c>
      <c r="G56" s="330" t="s">
        <v>585</v>
      </c>
      <c r="H56" s="330" t="s">
        <v>586</v>
      </c>
      <c r="I56" s="332">
        <v>177.63</v>
      </c>
      <c r="J56" s="332">
        <v>15</v>
      </c>
      <c r="K56" s="333">
        <v>2664.42</v>
      </c>
    </row>
    <row r="57" spans="1:11" ht="14.4" customHeight="1" x14ac:dyDescent="0.3">
      <c r="A57" s="328" t="s">
        <v>363</v>
      </c>
      <c r="B57" s="329" t="s">
        <v>475</v>
      </c>
      <c r="C57" s="330" t="s">
        <v>368</v>
      </c>
      <c r="D57" s="331" t="s">
        <v>476</v>
      </c>
      <c r="E57" s="330" t="s">
        <v>949</v>
      </c>
      <c r="F57" s="331" t="s">
        <v>950</v>
      </c>
      <c r="G57" s="330" t="s">
        <v>587</v>
      </c>
      <c r="H57" s="330" t="s">
        <v>588</v>
      </c>
      <c r="I57" s="332">
        <v>9.41</v>
      </c>
      <c r="J57" s="332">
        <v>160</v>
      </c>
      <c r="K57" s="333">
        <v>1523.6</v>
      </c>
    </row>
    <row r="58" spans="1:11" ht="14.4" customHeight="1" x14ac:dyDescent="0.3">
      <c r="A58" s="328" t="s">
        <v>363</v>
      </c>
      <c r="B58" s="329" t="s">
        <v>475</v>
      </c>
      <c r="C58" s="330" t="s">
        <v>368</v>
      </c>
      <c r="D58" s="331" t="s">
        <v>476</v>
      </c>
      <c r="E58" s="330" t="s">
        <v>949</v>
      </c>
      <c r="F58" s="331" t="s">
        <v>950</v>
      </c>
      <c r="G58" s="330" t="s">
        <v>589</v>
      </c>
      <c r="H58" s="330" t="s">
        <v>590</v>
      </c>
      <c r="I58" s="332">
        <v>4.2300000000000004</v>
      </c>
      <c r="J58" s="332">
        <v>2000</v>
      </c>
      <c r="K58" s="333">
        <v>8460</v>
      </c>
    </row>
    <row r="59" spans="1:11" ht="14.4" customHeight="1" x14ac:dyDescent="0.3">
      <c r="A59" s="328" t="s">
        <v>363</v>
      </c>
      <c r="B59" s="329" t="s">
        <v>475</v>
      </c>
      <c r="C59" s="330" t="s">
        <v>368</v>
      </c>
      <c r="D59" s="331" t="s">
        <v>476</v>
      </c>
      <c r="E59" s="330" t="s">
        <v>949</v>
      </c>
      <c r="F59" s="331" t="s">
        <v>950</v>
      </c>
      <c r="G59" s="330" t="s">
        <v>591</v>
      </c>
      <c r="H59" s="330" t="s">
        <v>592</v>
      </c>
      <c r="I59" s="332">
        <v>11.13</v>
      </c>
      <c r="J59" s="332">
        <v>200</v>
      </c>
      <c r="K59" s="333">
        <v>2226.4</v>
      </c>
    </row>
    <row r="60" spans="1:11" ht="14.4" customHeight="1" x14ac:dyDescent="0.3">
      <c r="A60" s="328" t="s">
        <v>363</v>
      </c>
      <c r="B60" s="329" t="s">
        <v>475</v>
      </c>
      <c r="C60" s="330" t="s">
        <v>368</v>
      </c>
      <c r="D60" s="331" t="s">
        <v>476</v>
      </c>
      <c r="E60" s="330" t="s">
        <v>949</v>
      </c>
      <c r="F60" s="331" t="s">
        <v>950</v>
      </c>
      <c r="G60" s="330" t="s">
        <v>593</v>
      </c>
      <c r="H60" s="330" t="s">
        <v>594</v>
      </c>
      <c r="I60" s="332">
        <v>2.9</v>
      </c>
      <c r="J60" s="332">
        <v>300</v>
      </c>
      <c r="K60" s="333">
        <v>870</v>
      </c>
    </row>
    <row r="61" spans="1:11" ht="14.4" customHeight="1" x14ac:dyDescent="0.3">
      <c r="A61" s="328" t="s">
        <v>363</v>
      </c>
      <c r="B61" s="329" t="s">
        <v>475</v>
      </c>
      <c r="C61" s="330" t="s">
        <v>368</v>
      </c>
      <c r="D61" s="331" t="s">
        <v>476</v>
      </c>
      <c r="E61" s="330" t="s">
        <v>949</v>
      </c>
      <c r="F61" s="331" t="s">
        <v>950</v>
      </c>
      <c r="G61" s="330" t="s">
        <v>595</v>
      </c>
      <c r="H61" s="330" t="s">
        <v>596</v>
      </c>
      <c r="I61" s="332">
        <v>2.9</v>
      </c>
      <c r="J61" s="332">
        <v>1000</v>
      </c>
      <c r="K61" s="333">
        <v>2900</v>
      </c>
    </row>
    <row r="62" spans="1:11" ht="14.4" customHeight="1" x14ac:dyDescent="0.3">
      <c r="A62" s="328" t="s">
        <v>363</v>
      </c>
      <c r="B62" s="329" t="s">
        <v>475</v>
      </c>
      <c r="C62" s="330" t="s">
        <v>368</v>
      </c>
      <c r="D62" s="331" t="s">
        <v>476</v>
      </c>
      <c r="E62" s="330" t="s">
        <v>949</v>
      </c>
      <c r="F62" s="331" t="s">
        <v>950</v>
      </c>
      <c r="G62" s="330" t="s">
        <v>597</v>
      </c>
      <c r="H62" s="330" t="s">
        <v>598</v>
      </c>
      <c r="I62" s="332">
        <v>2.9033333333333338</v>
      </c>
      <c r="J62" s="332">
        <v>1340</v>
      </c>
      <c r="K62" s="333">
        <v>3890.8</v>
      </c>
    </row>
    <row r="63" spans="1:11" ht="14.4" customHeight="1" x14ac:dyDescent="0.3">
      <c r="A63" s="328" t="s">
        <v>363</v>
      </c>
      <c r="B63" s="329" t="s">
        <v>475</v>
      </c>
      <c r="C63" s="330" t="s">
        <v>368</v>
      </c>
      <c r="D63" s="331" t="s">
        <v>476</v>
      </c>
      <c r="E63" s="330" t="s">
        <v>949</v>
      </c>
      <c r="F63" s="331" t="s">
        <v>950</v>
      </c>
      <c r="G63" s="330" t="s">
        <v>599</v>
      </c>
      <c r="H63" s="330" t="s">
        <v>600</v>
      </c>
      <c r="I63" s="332">
        <v>2.9025000000000003</v>
      </c>
      <c r="J63" s="332">
        <v>1500</v>
      </c>
      <c r="K63" s="333">
        <v>4354</v>
      </c>
    </row>
    <row r="64" spans="1:11" ht="14.4" customHeight="1" x14ac:dyDescent="0.3">
      <c r="A64" s="328" t="s">
        <v>363</v>
      </c>
      <c r="B64" s="329" t="s">
        <v>475</v>
      </c>
      <c r="C64" s="330" t="s">
        <v>368</v>
      </c>
      <c r="D64" s="331" t="s">
        <v>476</v>
      </c>
      <c r="E64" s="330" t="s">
        <v>949</v>
      </c>
      <c r="F64" s="331" t="s">
        <v>950</v>
      </c>
      <c r="G64" s="330" t="s">
        <v>601</v>
      </c>
      <c r="H64" s="330" t="s">
        <v>602</v>
      </c>
      <c r="I64" s="332">
        <v>37.15</v>
      </c>
      <c r="J64" s="332">
        <v>60</v>
      </c>
      <c r="K64" s="333">
        <v>2228.8200000000002</v>
      </c>
    </row>
    <row r="65" spans="1:11" ht="14.4" customHeight="1" x14ac:dyDescent="0.3">
      <c r="A65" s="328" t="s">
        <v>363</v>
      </c>
      <c r="B65" s="329" t="s">
        <v>475</v>
      </c>
      <c r="C65" s="330" t="s">
        <v>368</v>
      </c>
      <c r="D65" s="331" t="s">
        <v>476</v>
      </c>
      <c r="E65" s="330" t="s">
        <v>949</v>
      </c>
      <c r="F65" s="331" t="s">
        <v>950</v>
      </c>
      <c r="G65" s="330" t="s">
        <v>603</v>
      </c>
      <c r="H65" s="330" t="s">
        <v>604</v>
      </c>
      <c r="I65" s="332">
        <v>91.72</v>
      </c>
      <c r="J65" s="332">
        <v>55</v>
      </c>
      <c r="K65" s="333">
        <v>5044.54</v>
      </c>
    </row>
    <row r="66" spans="1:11" ht="14.4" customHeight="1" x14ac:dyDescent="0.3">
      <c r="A66" s="328" t="s">
        <v>363</v>
      </c>
      <c r="B66" s="329" t="s">
        <v>475</v>
      </c>
      <c r="C66" s="330" t="s">
        <v>368</v>
      </c>
      <c r="D66" s="331" t="s">
        <v>476</v>
      </c>
      <c r="E66" s="330" t="s">
        <v>949</v>
      </c>
      <c r="F66" s="331" t="s">
        <v>950</v>
      </c>
      <c r="G66" s="330" t="s">
        <v>605</v>
      </c>
      <c r="H66" s="330" t="s">
        <v>606</v>
      </c>
      <c r="I66" s="332">
        <v>12.102500000000001</v>
      </c>
      <c r="J66" s="332">
        <v>350</v>
      </c>
      <c r="K66" s="333">
        <v>4236</v>
      </c>
    </row>
    <row r="67" spans="1:11" ht="14.4" customHeight="1" x14ac:dyDescent="0.3">
      <c r="A67" s="328" t="s">
        <v>363</v>
      </c>
      <c r="B67" s="329" t="s">
        <v>475</v>
      </c>
      <c r="C67" s="330" t="s">
        <v>368</v>
      </c>
      <c r="D67" s="331" t="s">
        <v>476</v>
      </c>
      <c r="E67" s="330" t="s">
        <v>949</v>
      </c>
      <c r="F67" s="331" t="s">
        <v>950</v>
      </c>
      <c r="G67" s="330" t="s">
        <v>607</v>
      </c>
      <c r="H67" s="330" t="s">
        <v>608</v>
      </c>
      <c r="I67" s="332">
        <v>18.39</v>
      </c>
      <c r="J67" s="332">
        <v>12</v>
      </c>
      <c r="K67" s="333">
        <v>220.7</v>
      </c>
    </row>
    <row r="68" spans="1:11" ht="14.4" customHeight="1" x14ac:dyDescent="0.3">
      <c r="A68" s="328" t="s">
        <v>363</v>
      </c>
      <c r="B68" s="329" t="s">
        <v>475</v>
      </c>
      <c r="C68" s="330" t="s">
        <v>368</v>
      </c>
      <c r="D68" s="331" t="s">
        <v>476</v>
      </c>
      <c r="E68" s="330" t="s">
        <v>949</v>
      </c>
      <c r="F68" s="331" t="s">
        <v>950</v>
      </c>
      <c r="G68" s="330" t="s">
        <v>609</v>
      </c>
      <c r="H68" s="330" t="s">
        <v>610</v>
      </c>
      <c r="I68" s="332">
        <v>56.39</v>
      </c>
      <c r="J68" s="332">
        <v>510</v>
      </c>
      <c r="K68" s="333">
        <v>28757.339999999997</v>
      </c>
    </row>
    <row r="69" spans="1:11" ht="14.4" customHeight="1" x14ac:dyDescent="0.3">
      <c r="A69" s="328" t="s">
        <v>363</v>
      </c>
      <c r="B69" s="329" t="s">
        <v>475</v>
      </c>
      <c r="C69" s="330" t="s">
        <v>368</v>
      </c>
      <c r="D69" s="331" t="s">
        <v>476</v>
      </c>
      <c r="E69" s="330" t="s">
        <v>949</v>
      </c>
      <c r="F69" s="331" t="s">
        <v>950</v>
      </c>
      <c r="G69" s="330" t="s">
        <v>611</v>
      </c>
      <c r="H69" s="330" t="s">
        <v>612</v>
      </c>
      <c r="I69" s="332">
        <v>13.199999999999998</v>
      </c>
      <c r="J69" s="332">
        <v>60</v>
      </c>
      <c r="K69" s="333">
        <v>792</v>
      </c>
    </row>
    <row r="70" spans="1:11" ht="14.4" customHeight="1" x14ac:dyDescent="0.3">
      <c r="A70" s="328" t="s">
        <v>363</v>
      </c>
      <c r="B70" s="329" t="s">
        <v>475</v>
      </c>
      <c r="C70" s="330" t="s">
        <v>368</v>
      </c>
      <c r="D70" s="331" t="s">
        <v>476</v>
      </c>
      <c r="E70" s="330" t="s">
        <v>949</v>
      </c>
      <c r="F70" s="331" t="s">
        <v>950</v>
      </c>
      <c r="G70" s="330" t="s">
        <v>613</v>
      </c>
      <c r="H70" s="330" t="s">
        <v>614</v>
      </c>
      <c r="I70" s="332">
        <v>13.2</v>
      </c>
      <c r="J70" s="332">
        <v>20</v>
      </c>
      <c r="K70" s="333">
        <v>264</v>
      </c>
    </row>
    <row r="71" spans="1:11" ht="14.4" customHeight="1" x14ac:dyDescent="0.3">
      <c r="A71" s="328" t="s">
        <v>363</v>
      </c>
      <c r="B71" s="329" t="s">
        <v>475</v>
      </c>
      <c r="C71" s="330" t="s">
        <v>368</v>
      </c>
      <c r="D71" s="331" t="s">
        <v>476</v>
      </c>
      <c r="E71" s="330" t="s">
        <v>949</v>
      </c>
      <c r="F71" s="331" t="s">
        <v>950</v>
      </c>
      <c r="G71" s="330" t="s">
        <v>615</v>
      </c>
      <c r="H71" s="330" t="s">
        <v>616</v>
      </c>
      <c r="I71" s="332">
        <v>21.232500000000002</v>
      </c>
      <c r="J71" s="332">
        <v>600</v>
      </c>
      <c r="K71" s="333">
        <v>12739.2</v>
      </c>
    </row>
    <row r="72" spans="1:11" ht="14.4" customHeight="1" x14ac:dyDescent="0.3">
      <c r="A72" s="328" t="s">
        <v>363</v>
      </c>
      <c r="B72" s="329" t="s">
        <v>475</v>
      </c>
      <c r="C72" s="330" t="s">
        <v>368</v>
      </c>
      <c r="D72" s="331" t="s">
        <v>476</v>
      </c>
      <c r="E72" s="330" t="s">
        <v>949</v>
      </c>
      <c r="F72" s="331" t="s">
        <v>950</v>
      </c>
      <c r="G72" s="330" t="s">
        <v>617</v>
      </c>
      <c r="H72" s="330" t="s">
        <v>618</v>
      </c>
      <c r="I72" s="332">
        <v>13.19</v>
      </c>
      <c r="J72" s="332">
        <v>10</v>
      </c>
      <c r="K72" s="333">
        <v>131.9</v>
      </c>
    </row>
    <row r="73" spans="1:11" ht="14.4" customHeight="1" x14ac:dyDescent="0.3">
      <c r="A73" s="328" t="s">
        <v>363</v>
      </c>
      <c r="B73" s="329" t="s">
        <v>475</v>
      </c>
      <c r="C73" s="330" t="s">
        <v>368</v>
      </c>
      <c r="D73" s="331" t="s">
        <v>476</v>
      </c>
      <c r="E73" s="330" t="s">
        <v>949</v>
      </c>
      <c r="F73" s="331" t="s">
        <v>950</v>
      </c>
      <c r="G73" s="330" t="s">
        <v>619</v>
      </c>
      <c r="H73" s="330" t="s">
        <v>620</v>
      </c>
      <c r="I73" s="332">
        <v>6.66</v>
      </c>
      <c r="J73" s="332">
        <v>50</v>
      </c>
      <c r="K73" s="333">
        <v>333</v>
      </c>
    </row>
    <row r="74" spans="1:11" ht="14.4" customHeight="1" x14ac:dyDescent="0.3">
      <c r="A74" s="328" t="s">
        <v>363</v>
      </c>
      <c r="B74" s="329" t="s">
        <v>475</v>
      </c>
      <c r="C74" s="330" t="s">
        <v>368</v>
      </c>
      <c r="D74" s="331" t="s">
        <v>476</v>
      </c>
      <c r="E74" s="330" t="s">
        <v>949</v>
      </c>
      <c r="F74" s="331" t="s">
        <v>950</v>
      </c>
      <c r="G74" s="330" t="s">
        <v>621</v>
      </c>
      <c r="H74" s="330" t="s">
        <v>622</v>
      </c>
      <c r="I74" s="332">
        <v>6.6524999999999999</v>
      </c>
      <c r="J74" s="332">
        <v>120</v>
      </c>
      <c r="K74" s="333">
        <v>798.63</v>
      </c>
    </row>
    <row r="75" spans="1:11" ht="14.4" customHeight="1" x14ac:dyDescent="0.3">
      <c r="A75" s="328" t="s">
        <v>363</v>
      </c>
      <c r="B75" s="329" t="s">
        <v>475</v>
      </c>
      <c r="C75" s="330" t="s">
        <v>368</v>
      </c>
      <c r="D75" s="331" t="s">
        <v>476</v>
      </c>
      <c r="E75" s="330" t="s">
        <v>949</v>
      </c>
      <c r="F75" s="331" t="s">
        <v>950</v>
      </c>
      <c r="G75" s="330" t="s">
        <v>623</v>
      </c>
      <c r="H75" s="330" t="s">
        <v>624</v>
      </c>
      <c r="I75" s="332">
        <v>6.7</v>
      </c>
      <c r="J75" s="332">
        <v>10</v>
      </c>
      <c r="K75" s="333">
        <v>67</v>
      </c>
    </row>
    <row r="76" spans="1:11" ht="14.4" customHeight="1" x14ac:dyDescent="0.3">
      <c r="A76" s="328" t="s">
        <v>363</v>
      </c>
      <c r="B76" s="329" t="s">
        <v>475</v>
      </c>
      <c r="C76" s="330" t="s">
        <v>368</v>
      </c>
      <c r="D76" s="331" t="s">
        <v>476</v>
      </c>
      <c r="E76" s="330" t="s">
        <v>949</v>
      </c>
      <c r="F76" s="331" t="s">
        <v>950</v>
      </c>
      <c r="G76" s="330" t="s">
        <v>625</v>
      </c>
      <c r="H76" s="330" t="s">
        <v>626</v>
      </c>
      <c r="I76" s="332">
        <v>6.66</v>
      </c>
      <c r="J76" s="332">
        <v>50</v>
      </c>
      <c r="K76" s="333">
        <v>333</v>
      </c>
    </row>
    <row r="77" spans="1:11" ht="14.4" customHeight="1" x14ac:dyDescent="0.3">
      <c r="A77" s="328" t="s">
        <v>363</v>
      </c>
      <c r="B77" s="329" t="s">
        <v>475</v>
      </c>
      <c r="C77" s="330" t="s">
        <v>368</v>
      </c>
      <c r="D77" s="331" t="s">
        <v>476</v>
      </c>
      <c r="E77" s="330" t="s">
        <v>949</v>
      </c>
      <c r="F77" s="331" t="s">
        <v>950</v>
      </c>
      <c r="G77" s="330" t="s">
        <v>627</v>
      </c>
      <c r="H77" s="330" t="s">
        <v>628</v>
      </c>
      <c r="I77" s="332">
        <v>190.07</v>
      </c>
      <c r="J77" s="332">
        <v>40</v>
      </c>
      <c r="K77" s="333">
        <v>7602.65</v>
      </c>
    </row>
    <row r="78" spans="1:11" ht="14.4" customHeight="1" x14ac:dyDescent="0.3">
      <c r="A78" s="328" t="s">
        <v>363</v>
      </c>
      <c r="B78" s="329" t="s">
        <v>475</v>
      </c>
      <c r="C78" s="330" t="s">
        <v>368</v>
      </c>
      <c r="D78" s="331" t="s">
        <v>476</v>
      </c>
      <c r="E78" s="330" t="s">
        <v>949</v>
      </c>
      <c r="F78" s="331" t="s">
        <v>950</v>
      </c>
      <c r="G78" s="330" t="s">
        <v>629</v>
      </c>
      <c r="H78" s="330" t="s">
        <v>630</v>
      </c>
      <c r="I78" s="332">
        <v>300.33999999999997</v>
      </c>
      <c r="J78" s="332">
        <v>40</v>
      </c>
      <c r="K78" s="333">
        <v>12013.68</v>
      </c>
    </row>
    <row r="79" spans="1:11" ht="14.4" customHeight="1" x14ac:dyDescent="0.3">
      <c r="A79" s="328" t="s">
        <v>363</v>
      </c>
      <c r="B79" s="329" t="s">
        <v>475</v>
      </c>
      <c r="C79" s="330" t="s">
        <v>368</v>
      </c>
      <c r="D79" s="331" t="s">
        <v>476</v>
      </c>
      <c r="E79" s="330" t="s">
        <v>949</v>
      </c>
      <c r="F79" s="331" t="s">
        <v>950</v>
      </c>
      <c r="G79" s="330" t="s">
        <v>631</v>
      </c>
      <c r="H79" s="330" t="s">
        <v>632</v>
      </c>
      <c r="I79" s="332">
        <v>13.79</v>
      </c>
      <c r="J79" s="332">
        <v>175</v>
      </c>
      <c r="K79" s="333">
        <v>2413.9499999999998</v>
      </c>
    </row>
    <row r="80" spans="1:11" ht="14.4" customHeight="1" x14ac:dyDescent="0.3">
      <c r="A80" s="328" t="s">
        <v>363</v>
      </c>
      <c r="B80" s="329" t="s">
        <v>475</v>
      </c>
      <c r="C80" s="330" t="s">
        <v>368</v>
      </c>
      <c r="D80" s="331" t="s">
        <v>476</v>
      </c>
      <c r="E80" s="330" t="s">
        <v>949</v>
      </c>
      <c r="F80" s="331" t="s">
        <v>950</v>
      </c>
      <c r="G80" s="330" t="s">
        <v>633</v>
      </c>
      <c r="H80" s="330" t="s">
        <v>634</v>
      </c>
      <c r="I80" s="332">
        <v>2.33</v>
      </c>
      <c r="J80" s="332">
        <v>200</v>
      </c>
      <c r="K80" s="333">
        <v>466</v>
      </c>
    </row>
    <row r="81" spans="1:11" ht="14.4" customHeight="1" x14ac:dyDescent="0.3">
      <c r="A81" s="328" t="s">
        <v>363</v>
      </c>
      <c r="B81" s="329" t="s">
        <v>475</v>
      </c>
      <c r="C81" s="330" t="s">
        <v>368</v>
      </c>
      <c r="D81" s="331" t="s">
        <v>476</v>
      </c>
      <c r="E81" s="330" t="s">
        <v>949</v>
      </c>
      <c r="F81" s="331" t="s">
        <v>950</v>
      </c>
      <c r="G81" s="330" t="s">
        <v>635</v>
      </c>
      <c r="H81" s="330" t="s">
        <v>636</v>
      </c>
      <c r="I81" s="332">
        <v>21.02</v>
      </c>
      <c r="J81" s="332">
        <v>150</v>
      </c>
      <c r="K81" s="333">
        <v>3213.74</v>
      </c>
    </row>
    <row r="82" spans="1:11" ht="14.4" customHeight="1" x14ac:dyDescent="0.3">
      <c r="A82" s="328" t="s">
        <v>363</v>
      </c>
      <c r="B82" s="329" t="s">
        <v>475</v>
      </c>
      <c r="C82" s="330" t="s">
        <v>368</v>
      </c>
      <c r="D82" s="331" t="s">
        <v>476</v>
      </c>
      <c r="E82" s="330" t="s">
        <v>949</v>
      </c>
      <c r="F82" s="331" t="s">
        <v>950</v>
      </c>
      <c r="G82" s="330" t="s">
        <v>637</v>
      </c>
      <c r="H82" s="330" t="s">
        <v>638</v>
      </c>
      <c r="I82" s="332">
        <v>64.759999999999991</v>
      </c>
      <c r="J82" s="332">
        <v>80</v>
      </c>
      <c r="K82" s="333">
        <v>5098.75</v>
      </c>
    </row>
    <row r="83" spans="1:11" ht="14.4" customHeight="1" x14ac:dyDescent="0.3">
      <c r="A83" s="328" t="s">
        <v>363</v>
      </c>
      <c r="B83" s="329" t="s">
        <v>475</v>
      </c>
      <c r="C83" s="330" t="s">
        <v>368</v>
      </c>
      <c r="D83" s="331" t="s">
        <v>476</v>
      </c>
      <c r="E83" s="330" t="s">
        <v>949</v>
      </c>
      <c r="F83" s="331" t="s">
        <v>950</v>
      </c>
      <c r="G83" s="330" t="s">
        <v>639</v>
      </c>
      <c r="H83" s="330" t="s">
        <v>640</v>
      </c>
      <c r="I83" s="332">
        <v>13.19</v>
      </c>
      <c r="J83" s="332">
        <v>100</v>
      </c>
      <c r="K83" s="333">
        <v>1318.9</v>
      </c>
    </row>
    <row r="84" spans="1:11" ht="14.4" customHeight="1" x14ac:dyDescent="0.3">
      <c r="A84" s="328" t="s">
        <v>363</v>
      </c>
      <c r="B84" s="329" t="s">
        <v>475</v>
      </c>
      <c r="C84" s="330" t="s">
        <v>368</v>
      </c>
      <c r="D84" s="331" t="s">
        <v>476</v>
      </c>
      <c r="E84" s="330" t="s">
        <v>949</v>
      </c>
      <c r="F84" s="331" t="s">
        <v>950</v>
      </c>
      <c r="G84" s="330" t="s">
        <v>641</v>
      </c>
      <c r="H84" s="330" t="s">
        <v>642</v>
      </c>
      <c r="I84" s="332">
        <v>71.39</v>
      </c>
      <c r="J84" s="332">
        <v>30</v>
      </c>
      <c r="K84" s="333">
        <v>2141.6999999999998</v>
      </c>
    </row>
    <row r="85" spans="1:11" ht="14.4" customHeight="1" x14ac:dyDescent="0.3">
      <c r="A85" s="328" t="s">
        <v>363</v>
      </c>
      <c r="B85" s="329" t="s">
        <v>475</v>
      </c>
      <c r="C85" s="330" t="s">
        <v>368</v>
      </c>
      <c r="D85" s="331" t="s">
        <v>476</v>
      </c>
      <c r="E85" s="330" t="s">
        <v>949</v>
      </c>
      <c r="F85" s="331" t="s">
        <v>950</v>
      </c>
      <c r="G85" s="330" t="s">
        <v>643</v>
      </c>
      <c r="H85" s="330" t="s">
        <v>644</v>
      </c>
      <c r="I85" s="332">
        <v>71.39</v>
      </c>
      <c r="J85" s="332">
        <v>60</v>
      </c>
      <c r="K85" s="333">
        <v>4283.3999999999996</v>
      </c>
    </row>
    <row r="86" spans="1:11" ht="14.4" customHeight="1" x14ac:dyDescent="0.3">
      <c r="A86" s="328" t="s">
        <v>363</v>
      </c>
      <c r="B86" s="329" t="s">
        <v>475</v>
      </c>
      <c r="C86" s="330" t="s">
        <v>368</v>
      </c>
      <c r="D86" s="331" t="s">
        <v>476</v>
      </c>
      <c r="E86" s="330" t="s">
        <v>949</v>
      </c>
      <c r="F86" s="331" t="s">
        <v>950</v>
      </c>
      <c r="G86" s="330" t="s">
        <v>645</v>
      </c>
      <c r="H86" s="330" t="s">
        <v>646</v>
      </c>
      <c r="I86" s="332">
        <v>28.05</v>
      </c>
      <c r="J86" s="332">
        <v>172</v>
      </c>
      <c r="K86" s="333">
        <v>4824.6399999999994</v>
      </c>
    </row>
    <row r="87" spans="1:11" ht="14.4" customHeight="1" x14ac:dyDescent="0.3">
      <c r="A87" s="328" t="s">
        <v>363</v>
      </c>
      <c r="B87" s="329" t="s">
        <v>475</v>
      </c>
      <c r="C87" s="330" t="s">
        <v>368</v>
      </c>
      <c r="D87" s="331" t="s">
        <v>476</v>
      </c>
      <c r="E87" s="330" t="s">
        <v>949</v>
      </c>
      <c r="F87" s="331" t="s">
        <v>950</v>
      </c>
      <c r="G87" s="330" t="s">
        <v>647</v>
      </c>
      <c r="H87" s="330" t="s">
        <v>648</v>
      </c>
      <c r="I87" s="332">
        <v>31.338000000000001</v>
      </c>
      <c r="J87" s="332">
        <v>320</v>
      </c>
      <c r="K87" s="333">
        <v>10028.490000000002</v>
      </c>
    </row>
    <row r="88" spans="1:11" ht="14.4" customHeight="1" x14ac:dyDescent="0.3">
      <c r="A88" s="328" t="s">
        <v>363</v>
      </c>
      <c r="B88" s="329" t="s">
        <v>475</v>
      </c>
      <c r="C88" s="330" t="s">
        <v>368</v>
      </c>
      <c r="D88" s="331" t="s">
        <v>476</v>
      </c>
      <c r="E88" s="330" t="s">
        <v>949</v>
      </c>
      <c r="F88" s="331" t="s">
        <v>950</v>
      </c>
      <c r="G88" s="330" t="s">
        <v>649</v>
      </c>
      <c r="H88" s="330" t="s">
        <v>650</v>
      </c>
      <c r="I88" s="332">
        <v>50.65</v>
      </c>
      <c r="J88" s="332">
        <v>500</v>
      </c>
      <c r="K88" s="333">
        <v>25325.15</v>
      </c>
    </row>
    <row r="89" spans="1:11" ht="14.4" customHeight="1" x14ac:dyDescent="0.3">
      <c r="A89" s="328" t="s">
        <v>363</v>
      </c>
      <c r="B89" s="329" t="s">
        <v>475</v>
      </c>
      <c r="C89" s="330" t="s">
        <v>368</v>
      </c>
      <c r="D89" s="331" t="s">
        <v>476</v>
      </c>
      <c r="E89" s="330" t="s">
        <v>949</v>
      </c>
      <c r="F89" s="331" t="s">
        <v>950</v>
      </c>
      <c r="G89" s="330" t="s">
        <v>651</v>
      </c>
      <c r="H89" s="330" t="s">
        <v>652</v>
      </c>
      <c r="I89" s="332">
        <v>10.74</v>
      </c>
      <c r="J89" s="332">
        <v>200</v>
      </c>
      <c r="K89" s="333">
        <v>2148.96</v>
      </c>
    </row>
    <row r="90" spans="1:11" ht="14.4" customHeight="1" x14ac:dyDescent="0.3">
      <c r="A90" s="328" t="s">
        <v>363</v>
      </c>
      <c r="B90" s="329" t="s">
        <v>475</v>
      </c>
      <c r="C90" s="330" t="s">
        <v>368</v>
      </c>
      <c r="D90" s="331" t="s">
        <v>476</v>
      </c>
      <c r="E90" s="330" t="s">
        <v>949</v>
      </c>
      <c r="F90" s="331" t="s">
        <v>950</v>
      </c>
      <c r="G90" s="330" t="s">
        <v>653</v>
      </c>
      <c r="H90" s="330" t="s">
        <v>654</v>
      </c>
      <c r="I90" s="332">
        <v>181.5</v>
      </c>
      <c r="J90" s="332">
        <v>40</v>
      </c>
      <c r="K90" s="333">
        <v>7260</v>
      </c>
    </row>
    <row r="91" spans="1:11" ht="14.4" customHeight="1" x14ac:dyDescent="0.3">
      <c r="A91" s="328" t="s">
        <v>363</v>
      </c>
      <c r="B91" s="329" t="s">
        <v>475</v>
      </c>
      <c r="C91" s="330" t="s">
        <v>368</v>
      </c>
      <c r="D91" s="331" t="s">
        <v>476</v>
      </c>
      <c r="E91" s="330" t="s">
        <v>949</v>
      </c>
      <c r="F91" s="331" t="s">
        <v>950</v>
      </c>
      <c r="G91" s="330" t="s">
        <v>655</v>
      </c>
      <c r="H91" s="330" t="s">
        <v>656</v>
      </c>
      <c r="I91" s="332">
        <v>280.77999999999997</v>
      </c>
      <c r="J91" s="332">
        <v>50</v>
      </c>
      <c r="K91" s="333">
        <v>14039.03</v>
      </c>
    </row>
    <row r="92" spans="1:11" ht="14.4" customHeight="1" x14ac:dyDescent="0.3">
      <c r="A92" s="328" t="s">
        <v>363</v>
      </c>
      <c r="B92" s="329" t="s">
        <v>475</v>
      </c>
      <c r="C92" s="330" t="s">
        <v>368</v>
      </c>
      <c r="D92" s="331" t="s">
        <v>476</v>
      </c>
      <c r="E92" s="330" t="s">
        <v>949</v>
      </c>
      <c r="F92" s="331" t="s">
        <v>950</v>
      </c>
      <c r="G92" s="330" t="s">
        <v>657</v>
      </c>
      <c r="H92" s="330" t="s">
        <v>658</v>
      </c>
      <c r="I92" s="332">
        <v>49.545000000000002</v>
      </c>
      <c r="J92" s="332">
        <v>100</v>
      </c>
      <c r="K92" s="333">
        <v>4954.34</v>
      </c>
    </row>
    <row r="93" spans="1:11" ht="14.4" customHeight="1" x14ac:dyDescent="0.3">
      <c r="A93" s="328" t="s">
        <v>363</v>
      </c>
      <c r="B93" s="329" t="s">
        <v>475</v>
      </c>
      <c r="C93" s="330" t="s">
        <v>368</v>
      </c>
      <c r="D93" s="331" t="s">
        <v>476</v>
      </c>
      <c r="E93" s="330" t="s">
        <v>949</v>
      </c>
      <c r="F93" s="331" t="s">
        <v>950</v>
      </c>
      <c r="G93" s="330" t="s">
        <v>659</v>
      </c>
      <c r="H93" s="330" t="s">
        <v>660</v>
      </c>
      <c r="I93" s="332">
        <v>68.510000000000005</v>
      </c>
      <c r="J93" s="332">
        <v>200</v>
      </c>
      <c r="K93" s="333">
        <v>13702.04</v>
      </c>
    </row>
    <row r="94" spans="1:11" ht="14.4" customHeight="1" x14ac:dyDescent="0.3">
      <c r="A94" s="328" t="s">
        <v>363</v>
      </c>
      <c r="B94" s="329" t="s">
        <v>475</v>
      </c>
      <c r="C94" s="330" t="s">
        <v>368</v>
      </c>
      <c r="D94" s="331" t="s">
        <v>476</v>
      </c>
      <c r="E94" s="330" t="s">
        <v>949</v>
      </c>
      <c r="F94" s="331" t="s">
        <v>950</v>
      </c>
      <c r="G94" s="330" t="s">
        <v>661</v>
      </c>
      <c r="H94" s="330" t="s">
        <v>662</v>
      </c>
      <c r="I94" s="332">
        <v>31.94</v>
      </c>
      <c r="J94" s="332">
        <v>100</v>
      </c>
      <c r="K94" s="333">
        <v>3194.4</v>
      </c>
    </row>
    <row r="95" spans="1:11" ht="14.4" customHeight="1" x14ac:dyDescent="0.3">
      <c r="A95" s="328" t="s">
        <v>363</v>
      </c>
      <c r="B95" s="329" t="s">
        <v>475</v>
      </c>
      <c r="C95" s="330" t="s">
        <v>368</v>
      </c>
      <c r="D95" s="331" t="s">
        <v>476</v>
      </c>
      <c r="E95" s="330" t="s">
        <v>949</v>
      </c>
      <c r="F95" s="331" t="s">
        <v>950</v>
      </c>
      <c r="G95" s="330" t="s">
        <v>663</v>
      </c>
      <c r="H95" s="330" t="s">
        <v>664</v>
      </c>
      <c r="I95" s="332">
        <v>201.25</v>
      </c>
      <c r="J95" s="332">
        <v>4</v>
      </c>
      <c r="K95" s="333">
        <v>804.99</v>
      </c>
    </row>
    <row r="96" spans="1:11" ht="14.4" customHeight="1" x14ac:dyDescent="0.3">
      <c r="A96" s="328" t="s">
        <v>363</v>
      </c>
      <c r="B96" s="329" t="s">
        <v>475</v>
      </c>
      <c r="C96" s="330" t="s">
        <v>368</v>
      </c>
      <c r="D96" s="331" t="s">
        <v>476</v>
      </c>
      <c r="E96" s="330" t="s">
        <v>949</v>
      </c>
      <c r="F96" s="331" t="s">
        <v>950</v>
      </c>
      <c r="G96" s="330" t="s">
        <v>665</v>
      </c>
      <c r="H96" s="330" t="s">
        <v>666</v>
      </c>
      <c r="I96" s="332">
        <v>8.02</v>
      </c>
      <c r="J96" s="332">
        <v>100</v>
      </c>
      <c r="K96" s="333">
        <v>802.24</v>
      </c>
    </row>
    <row r="97" spans="1:11" ht="14.4" customHeight="1" x14ac:dyDescent="0.3">
      <c r="A97" s="328" t="s">
        <v>363</v>
      </c>
      <c r="B97" s="329" t="s">
        <v>475</v>
      </c>
      <c r="C97" s="330" t="s">
        <v>368</v>
      </c>
      <c r="D97" s="331" t="s">
        <v>476</v>
      </c>
      <c r="E97" s="330" t="s">
        <v>949</v>
      </c>
      <c r="F97" s="331" t="s">
        <v>950</v>
      </c>
      <c r="G97" s="330" t="s">
        <v>667</v>
      </c>
      <c r="H97" s="330" t="s">
        <v>668</v>
      </c>
      <c r="I97" s="332">
        <v>19.97</v>
      </c>
      <c r="J97" s="332">
        <v>50</v>
      </c>
      <c r="K97" s="333">
        <v>998.25</v>
      </c>
    </row>
    <row r="98" spans="1:11" ht="14.4" customHeight="1" x14ac:dyDescent="0.3">
      <c r="A98" s="328" t="s">
        <v>363</v>
      </c>
      <c r="B98" s="329" t="s">
        <v>475</v>
      </c>
      <c r="C98" s="330" t="s">
        <v>368</v>
      </c>
      <c r="D98" s="331" t="s">
        <v>476</v>
      </c>
      <c r="E98" s="330" t="s">
        <v>949</v>
      </c>
      <c r="F98" s="331" t="s">
        <v>950</v>
      </c>
      <c r="G98" s="330" t="s">
        <v>669</v>
      </c>
      <c r="H98" s="330" t="s">
        <v>670</v>
      </c>
      <c r="I98" s="332">
        <v>91.84</v>
      </c>
      <c r="J98" s="332">
        <v>50</v>
      </c>
      <c r="K98" s="333">
        <v>4591.95</v>
      </c>
    </row>
    <row r="99" spans="1:11" ht="14.4" customHeight="1" x14ac:dyDescent="0.3">
      <c r="A99" s="328" t="s">
        <v>363</v>
      </c>
      <c r="B99" s="329" t="s">
        <v>475</v>
      </c>
      <c r="C99" s="330" t="s">
        <v>368</v>
      </c>
      <c r="D99" s="331" t="s">
        <v>476</v>
      </c>
      <c r="E99" s="330" t="s">
        <v>951</v>
      </c>
      <c r="F99" s="331" t="s">
        <v>952</v>
      </c>
      <c r="G99" s="330" t="s">
        <v>671</v>
      </c>
      <c r="H99" s="330" t="s">
        <v>672</v>
      </c>
      <c r="I99" s="332">
        <v>471.96</v>
      </c>
      <c r="J99" s="332">
        <v>1</v>
      </c>
      <c r="K99" s="333">
        <v>471.96</v>
      </c>
    </row>
    <row r="100" spans="1:11" ht="14.4" customHeight="1" x14ac:dyDescent="0.3">
      <c r="A100" s="328" t="s">
        <v>363</v>
      </c>
      <c r="B100" s="329" t="s">
        <v>475</v>
      </c>
      <c r="C100" s="330" t="s">
        <v>368</v>
      </c>
      <c r="D100" s="331" t="s">
        <v>476</v>
      </c>
      <c r="E100" s="330" t="s">
        <v>951</v>
      </c>
      <c r="F100" s="331" t="s">
        <v>952</v>
      </c>
      <c r="G100" s="330" t="s">
        <v>673</v>
      </c>
      <c r="H100" s="330" t="s">
        <v>674</v>
      </c>
      <c r="I100" s="332">
        <v>471.96</v>
      </c>
      <c r="J100" s="332">
        <v>1</v>
      </c>
      <c r="K100" s="333">
        <v>471.96</v>
      </c>
    </row>
    <row r="101" spans="1:11" ht="14.4" customHeight="1" x14ac:dyDescent="0.3">
      <c r="A101" s="328" t="s">
        <v>363</v>
      </c>
      <c r="B101" s="329" t="s">
        <v>475</v>
      </c>
      <c r="C101" s="330" t="s">
        <v>368</v>
      </c>
      <c r="D101" s="331" t="s">
        <v>476</v>
      </c>
      <c r="E101" s="330" t="s">
        <v>951</v>
      </c>
      <c r="F101" s="331" t="s">
        <v>952</v>
      </c>
      <c r="G101" s="330" t="s">
        <v>675</v>
      </c>
      <c r="H101" s="330" t="s">
        <v>676</v>
      </c>
      <c r="I101" s="332">
        <v>471.96</v>
      </c>
      <c r="J101" s="332">
        <v>1</v>
      </c>
      <c r="K101" s="333">
        <v>471.96</v>
      </c>
    </row>
    <row r="102" spans="1:11" ht="14.4" customHeight="1" x14ac:dyDescent="0.3">
      <c r="A102" s="328" t="s">
        <v>363</v>
      </c>
      <c r="B102" s="329" t="s">
        <v>475</v>
      </c>
      <c r="C102" s="330" t="s">
        <v>368</v>
      </c>
      <c r="D102" s="331" t="s">
        <v>476</v>
      </c>
      <c r="E102" s="330" t="s">
        <v>953</v>
      </c>
      <c r="F102" s="331" t="s">
        <v>954</v>
      </c>
      <c r="G102" s="330" t="s">
        <v>677</v>
      </c>
      <c r="H102" s="330" t="s">
        <v>678</v>
      </c>
      <c r="I102" s="332">
        <v>997.06999999999994</v>
      </c>
      <c r="J102" s="332">
        <v>96</v>
      </c>
      <c r="K102" s="333">
        <v>95718.74</v>
      </c>
    </row>
    <row r="103" spans="1:11" ht="14.4" customHeight="1" x14ac:dyDescent="0.3">
      <c r="A103" s="328" t="s">
        <v>363</v>
      </c>
      <c r="B103" s="329" t="s">
        <v>475</v>
      </c>
      <c r="C103" s="330" t="s">
        <v>368</v>
      </c>
      <c r="D103" s="331" t="s">
        <v>476</v>
      </c>
      <c r="E103" s="330" t="s">
        <v>953</v>
      </c>
      <c r="F103" s="331" t="s">
        <v>954</v>
      </c>
      <c r="G103" s="330" t="s">
        <v>679</v>
      </c>
      <c r="H103" s="330" t="s">
        <v>680</v>
      </c>
      <c r="I103" s="332">
        <v>1790.1525000000001</v>
      </c>
      <c r="J103" s="332">
        <v>240</v>
      </c>
      <c r="K103" s="333">
        <v>429636.64</v>
      </c>
    </row>
    <row r="104" spans="1:11" ht="14.4" customHeight="1" x14ac:dyDescent="0.3">
      <c r="A104" s="328" t="s">
        <v>363</v>
      </c>
      <c r="B104" s="329" t="s">
        <v>475</v>
      </c>
      <c r="C104" s="330" t="s">
        <v>368</v>
      </c>
      <c r="D104" s="331" t="s">
        <v>476</v>
      </c>
      <c r="E104" s="330" t="s">
        <v>953</v>
      </c>
      <c r="F104" s="331" t="s">
        <v>954</v>
      </c>
      <c r="G104" s="330" t="s">
        <v>681</v>
      </c>
      <c r="H104" s="330" t="s">
        <v>682</v>
      </c>
      <c r="I104" s="332">
        <v>85908.063333333339</v>
      </c>
      <c r="J104" s="332">
        <v>4.5999999999999996</v>
      </c>
      <c r="K104" s="333">
        <v>405311.87</v>
      </c>
    </row>
    <row r="105" spans="1:11" ht="14.4" customHeight="1" x14ac:dyDescent="0.3">
      <c r="A105" s="328" t="s">
        <v>363</v>
      </c>
      <c r="B105" s="329" t="s">
        <v>475</v>
      </c>
      <c r="C105" s="330" t="s">
        <v>368</v>
      </c>
      <c r="D105" s="331" t="s">
        <v>476</v>
      </c>
      <c r="E105" s="330" t="s">
        <v>953</v>
      </c>
      <c r="F105" s="331" t="s">
        <v>954</v>
      </c>
      <c r="G105" s="330" t="s">
        <v>683</v>
      </c>
      <c r="H105" s="330" t="s">
        <v>684</v>
      </c>
      <c r="I105" s="332">
        <v>87675.63</v>
      </c>
      <c r="J105" s="332">
        <v>7</v>
      </c>
      <c r="K105" s="333">
        <v>613708.12</v>
      </c>
    </row>
    <row r="106" spans="1:11" ht="14.4" customHeight="1" x14ac:dyDescent="0.3">
      <c r="A106" s="328" t="s">
        <v>363</v>
      </c>
      <c r="B106" s="329" t="s">
        <v>475</v>
      </c>
      <c r="C106" s="330" t="s">
        <v>368</v>
      </c>
      <c r="D106" s="331" t="s">
        <v>476</v>
      </c>
      <c r="E106" s="330" t="s">
        <v>953</v>
      </c>
      <c r="F106" s="331" t="s">
        <v>954</v>
      </c>
      <c r="G106" s="330" t="s">
        <v>685</v>
      </c>
      <c r="H106" s="330" t="s">
        <v>686</v>
      </c>
      <c r="I106" s="332">
        <v>795.62249999999995</v>
      </c>
      <c r="J106" s="332">
        <v>80</v>
      </c>
      <c r="K106" s="333">
        <v>63649.869999999995</v>
      </c>
    </row>
    <row r="107" spans="1:11" ht="14.4" customHeight="1" x14ac:dyDescent="0.3">
      <c r="A107" s="328" t="s">
        <v>363</v>
      </c>
      <c r="B107" s="329" t="s">
        <v>475</v>
      </c>
      <c r="C107" s="330" t="s">
        <v>368</v>
      </c>
      <c r="D107" s="331" t="s">
        <v>476</v>
      </c>
      <c r="E107" s="330" t="s">
        <v>953</v>
      </c>
      <c r="F107" s="331" t="s">
        <v>954</v>
      </c>
      <c r="G107" s="330" t="s">
        <v>687</v>
      </c>
      <c r="H107" s="330" t="s">
        <v>688</v>
      </c>
      <c r="I107" s="332">
        <v>994.98333333333323</v>
      </c>
      <c r="J107" s="332">
        <v>80</v>
      </c>
      <c r="K107" s="333">
        <v>79540.56</v>
      </c>
    </row>
    <row r="108" spans="1:11" ht="14.4" customHeight="1" x14ac:dyDescent="0.3">
      <c r="A108" s="328" t="s">
        <v>363</v>
      </c>
      <c r="B108" s="329" t="s">
        <v>475</v>
      </c>
      <c r="C108" s="330" t="s">
        <v>368</v>
      </c>
      <c r="D108" s="331" t="s">
        <v>476</v>
      </c>
      <c r="E108" s="330" t="s">
        <v>953</v>
      </c>
      <c r="F108" s="331" t="s">
        <v>954</v>
      </c>
      <c r="G108" s="330" t="s">
        <v>689</v>
      </c>
      <c r="H108" s="330" t="s">
        <v>690</v>
      </c>
      <c r="I108" s="332">
        <v>1172.26</v>
      </c>
      <c r="J108" s="332">
        <v>80</v>
      </c>
      <c r="K108" s="333">
        <v>93780.76</v>
      </c>
    </row>
    <row r="109" spans="1:11" ht="14.4" customHeight="1" x14ac:dyDescent="0.3">
      <c r="A109" s="328" t="s">
        <v>363</v>
      </c>
      <c r="B109" s="329" t="s">
        <v>475</v>
      </c>
      <c r="C109" s="330" t="s">
        <v>368</v>
      </c>
      <c r="D109" s="331" t="s">
        <v>476</v>
      </c>
      <c r="E109" s="330" t="s">
        <v>953</v>
      </c>
      <c r="F109" s="331" t="s">
        <v>954</v>
      </c>
      <c r="G109" s="330" t="s">
        <v>691</v>
      </c>
      <c r="H109" s="330" t="s">
        <v>692</v>
      </c>
      <c r="I109" s="332">
        <v>127528.19333333331</v>
      </c>
      <c r="J109" s="332">
        <v>7</v>
      </c>
      <c r="K109" s="333">
        <v>892666.37</v>
      </c>
    </row>
    <row r="110" spans="1:11" ht="14.4" customHeight="1" x14ac:dyDescent="0.3">
      <c r="A110" s="328" t="s">
        <v>363</v>
      </c>
      <c r="B110" s="329" t="s">
        <v>475</v>
      </c>
      <c r="C110" s="330" t="s">
        <v>368</v>
      </c>
      <c r="D110" s="331" t="s">
        <v>476</v>
      </c>
      <c r="E110" s="330" t="s">
        <v>953</v>
      </c>
      <c r="F110" s="331" t="s">
        <v>954</v>
      </c>
      <c r="G110" s="330" t="s">
        <v>693</v>
      </c>
      <c r="H110" s="330" t="s">
        <v>694</v>
      </c>
      <c r="I110" s="332">
        <v>107601.90999999999</v>
      </c>
      <c r="J110" s="332">
        <v>7</v>
      </c>
      <c r="K110" s="333">
        <v>753187.25</v>
      </c>
    </row>
    <row r="111" spans="1:11" ht="14.4" customHeight="1" x14ac:dyDescent="0.3">
      <c r="A111" s="328" t="s">
        <v>363</v>
      </c>
      <c r="B111" s="329" t="s">
        <v>475</v>
      </c>
      <c r="C111" s="330" t="s">
        <v>368</v>
      </c>
      <c r="D111" s="331" t="s">
        <v>476</v>
      </c>
      <c r="E111" s="330" t="s">
        <v>955</v>
      </c>
      <c r="F111" s="331" t="s">
        <v>956</v>
      </c>
      <c r="G111" s="330" t="s">
        <v>695</v>
      </c>
      <c r="H111" s="330" t="s">
        <v>696</v>
      </c>
      <c r="I111" s="332">
        <v>95.72</v>
      </c>
      <c r="J111" s="332">
        <v>30</v>
      </c>
      <c r="K111" s="333">
        <v>2871.65</v>
      </c>
    </row>
    <row r="112" spans="1:11" ht="14.4" customHeight="1" x14ac:dyDescent="0.3">
      <c r="A112" s="328" t="s">
        <v>363</v>
      </c>
      <c r="B112" s="329" t="s">
        <v>475</v>
      </c>
      <c r="C112" s="330" t="s">
        <v>368</v>
      </c>
      <c r="D112" s="331" t="s">
        <v>476</v>
      </c>
      <c r="E112" s="330" t="s">
        <v>957</v>
      </c>
      <c r="F112" s="331" t="s">
        <v>958</v>
      </c>
      <c r="G112" s="330" t="s">
        <v>697</v>
      </c>
      <c r="H112" s="330" t="s">
        <v>698</v>
      </c>
      <c r="I112" s="332">
        <v>46.57</v>
      </c>
      <c r="J112" s="332">
        <v>205</v>
      </c>
      <c r="K112" s="333">
        <v>9546.4599999999991</v>
      </c>
    </row>
    <row r="113" spans="1:11" ht="14.4" customHeight="1" x14ac:dyDescent="0.3">
      <c r="A113" s="328" t="s">
        <v>363</v>
      </c>
      <c r="B113" s="329" t="s">
        <v>475</v>
      </c>
      <c r="C113" s="330" t="s">
        <v>368</v>
      </c>
      <c r="D113" s="331" t="s">
        <v>476</v>
      </c>
      <c r="E113" s="330" t="s">
        <v>959</v>
      </c>
      <c r="F113" s="331" t="s">
        <v>960</v>
      </c>
      <c r="G113" s="330" t="s">
        <v>699</v>
      </c>
      <c r="H113" s="330" t="s">
        <v>700</v>
      </c>
      <c r="I113" s="332">
        <v>205.37</v>
      </c>
      <c r="J113" s="332">
        <v>156</v>
      </c>
      <c r="K113" s="333">
        <v>32038.289999999997</v>
      </c>
    </row>
    <row r="114" spans="1:11" ht="14.4" customHeight="1" x14ac:dyDescent="0.3">
      <c r="A114" s="328" t="s">
        <v>363</v>
      </c>
      <c r="B114" s="329" t="s">
        <v>475</v>
      </c>
      <c r="C114" s="330" t="s">
        <v>368</v>
      </c>
      <c r="D114" s="331" t="s">
        <v>476</v>
      </c>
      <c r="E114" s="330" t="s">
        <v>959</v>
      </c>
      <c r="F114" s="331" t="s">
        <v>960</v>
      </c>
      <c r="G114" s="330" t="s">
        <v>701</v>
      </c>
      <c r="H114" s="330" t="s">
        <v>702</v>
      </c>
      <c r="I114" s="332">
        <v>149.25</v>
      </c>
      <c r="J114" s="332">
        <v>120</v>
      </c>
      <c r="K114" s="333">
        <v>17909.53</v>
      </c>
    </row>
    <row r="115" spans="1:11" ht="14.4" customHeight="1" x14ac:dyDescent="0.3">
      <c r="A115" s="328" t="s">
        <v>363</v>
      </c>
      <c r="B115" s="329" t="s">
        <v>475</v>
      </c>
      <c r="C115" s="330" t="s">
        <v>368</v>
      </c>
      <c r="D115" s="331" t="s">
        <v>476</v>
      </c>
      <c r="E115" s="330" t="s">
        <v>959</v>
      </c>
      <c r="F115" s="331" t="s">
        <v>960</v>
      </c>
      <c r="G115" s="330" t="s">
        <v>703</v>
      </c>
      <c r="H115" s="330" t="s">
        <v>704</v>
      </c>
      <c r="I115" s="332">
        <v>266.13</v>
      </c>
      <c r="J115" s="332">
        <v>420</v>
      </c>
      <c r="K115" s="333">
        <v>111773.72</v>
      </c>
    </row>
    <row r="116" spans="1:11" ht="14.4" customHeight="1" x14ac:dyDescent="0.3">
      <c r="A116" s="328" t="s">
        <v>363</v>
      </c>
      <c r="B116" s="329" t="s">
        <v>475</v>
      </c>
      <c r="C116" s="330" t="s">
        <v>368</v>
      </c>
      <c r="D116" s="331" t="s">
        <v>476</v>
      </c>
      <c r="E116" s="330" t="s">
        <v>959</v>
      </c>
      <c r="F116" s="331" t="s">
        <v>960</v>
      </c>
      <c r="G116" s="330" t="s">
        <v>705</v>
      </c>
      <c r="H116" s="330" t="s">
        <v>706</v>
      </c>
      <c r="I116" s="332">
        <v>59.77</v>
      </c>
      <c r="J116" s="332">
        <v>288</v>
      </c>
      <c r="K116" s="333">
        <v>17215.04</v>
      </c>
    </row>
    <row r="117" spans="1:11" ht="14.4" customHeight="1" x14ac:dyDescent="0.3">
      <c r="A117" s="328" t="s">
        <v>363</v>
      </c>
      <c r="B117" s="329" t="s">
        <v>475</v>
      </c>
      <c r="C117" s="330" t="s">
        <v>368</v>
      </c>
      <c r="D117" s="331" t="s">
        <v>476</v>
      </c>
      <c r="E117" s="330" t="s">
        <v>959</v>
      </c>
      <c r="F117" s="331" t="s">
        <v>960</v>
      </c>
      <c r="G117" s="330" t="s">
        <v>707</v>
      </c>
      <c r="H117" s="330" t="s">
        <v>708</v>
      </c>
      <c r="I117" s="332">
        <v>34.5</v>
      </c>
      <c r="J117" s="332">
        <v>720</v>
      </c>
      <c r="K117" s="333">
        <v>24840</v>
      </c>
    </row>
    <row r="118" spans="1:11" ht="14.4" customHeight="1" x14ac:dyDescent="0.3">
      <c r="A118" s="328" t="s">
        <v>363</v>
      </c>
      <c r="B118" s="329" t="s">
        <v>475</v>
      </c>
      <c r="C118" s="330" t="s">
        <v>368</v>
      </c>
      <c r="D118" s="331" t="s">
        <v>476</v>
      </c>
      <c r="E118" s="330" t="s">
        <v>959</v>
      </c>
      <c r="F118" s="331" t="s">
        <v>960</v>
      </c>
      <c r="G118" s="330" t="s">
        <v>709</v>
      </c>
      <c r="H118" s="330" t="s">
        <v>710</v>
      </c>
      <c r="I118" s="332">
        <v>35.619999999999997</v>
      </c>
      <c r="J118" s="332">
        <v>72</v>
      </c>
      <c r="K118" s="333">
        <v>2564.3200000000002</v>
      </c>
    </row>
    <row r="119" spans="1:11" ht="14.4" customHeight="1" x14ac:dyDescent="0.3">
      <c r="A119" s="328" t="s">
        <v>363</v>
      </c>
      <c r="B119" s="329" t="s">
        <v>475</v>
      </c>
      <c r="C119" s="330" t="s">
        <v>368</v>
      </c>
      <c r="D119" s="331" t="s">
        <v>476</v>
      </c>
      <c r="E119" s="330" t="s">
        <v>959</v>
      </c>
      <c r="F119" s="331" t="s">
        <v>960</v>
      </c>
      <c r="G119" s="330" t="s">
        <v>711</v>
      </c>
      <c r="H119" s="330" t="s">
        <v>712</v>
      </c>
      <c r="I119" s="332">
        <v>414.29</v>
      </c>
      <c r="J119" s="332">
        <v>16</v>
      </c>
      <c r="K119" s="333">
        <v>6628.6</v>
      </c>
    </row>
    <row r="120" spans="1:11" ht="14.4" customHeight="1" x14ac:dyDescent="0.3">
      <c r="A120" s="328" t="s">
        <v>363</v>
      </c>
      <c r="B120" s="329" t="s">
        <v>475</v>
      </c>
      <c r="C120" s="330" t="s">
        <v>368</v>
      </c>
      <c r="D120" s="331" t="s">
        <v>476</v>
      </c>
      <c r="E120" s="330" t="s">
        <v>959</v>
      </c>
      <c r="F120" s="331" t="s">
        <v>960</v>
      </c>
      <c r="G120" s="330" t="s">
        <v>713</v>
      </c>
      <c r="H120" s="330" t="s">
        <v>714</v>
      </c>
      <c r="I120" s="332">
        <v>50.12</v>
      </c>
      <c r="J120" s="332">
        <v>1152</v>
      </c>
      <c r="K120" s="333">
        <v>57734.78</v>
      </c>
    </row>
    <row r="121" spans="1:11" ht="14.4" customHeight="1" x14ac:dyDescent="0.3">
      <c r="A121" s="328" t="s">
        <v>363</v>
      </c>
      <c r="B121" s="329" t="s">
        <v>475</v>
      </c>
      <c r="C121" s="330" t="s">
        <v>368</v>
      </c>
      <c r="D121" s="331" t="s">
        <v>476</v>
      </c>
      <c r="E121" s="330" t="s">
        <v>959</v>
      </c>
      <c r="F121" s="331" t="s">
        <v>960</v>
      </c>
      <c r="G121" s="330" t="s">
        <v>715</v>
      </c>
      <c r="H121" s="330" t="s">
        <v>716</v>
      </c>
      <c r="I121" s="332">
        <v>50.12</v>
      </c>
      <c r="J121" s="332">
        <v>792</v>
      </c>
      <c r="K121" s="333">
        <v>39692.660000000003</v>
      </c>
    </row>
    <row r="122" spans="1:11" ht="14.4" customHeight="1" x14ac:dyDescent="0.3">
      <c r="A122" s="328" t="s">
        <v>363</v>
      </c>
      <c r="B122" s="329" t="s">
        <v>475</v>
      </c>
      <c r="C122" s="330" t="s">
        <v>368</v>
      </c>
      <c r="D122" s="331" t="s">
        <v>476</v>
      </c>
      <c r="E122" s="330" t="s">
        <v>959</v>
      </c>
      <c r="F122" s="331" t="s">
        <v>960</v>
      </c>
      <c r="G122" s="330" t="s">
        <v>717</v>
      </c>
      <c r="H122" s="330" t="s">
        <v>718</v>
      </c>
      <c r="I122" s="332">
        <v>50.12</v>
      </c>
      <c r="J122" s="332">
        <v>72</v>
      </c>
      <c r="K122" s="333">
        <v>3608.42</v>
      </c>
    </row>
    <row r="123" spans="1:11" ht="14.4" customHeight="1" x14ac:dyDescent="0.3">
      <c r="A123" s="328" t="s">
        <v>363</v>
      </c>
      <c r="B123" s="329" t="s">
        <v>475</v>
      </c>
      <c r="C123" s="330" t="s">
        <v>368</v>
      </c>
      <c r="D123" s="331" t="s">
        <v>476</v>
      </c>
      <c r="E123" s="330" t="s">
        <v>959</v>
      </c>
      <c r="F123" s="331" t="s">
        <v>960</v>
      </c>
      <c r="G123" s="330" t="s">
        <v>719</v>
      </c>
      <c r="H123" s="330" t="s">
        <v>720</v>
      </c>
      <c r="I123" s="332">
        <v>34.880000000000003</v>
      </c>
      <c r="J123" s="332">
        <v>1080</v>
      </c>
      <c r="K123" s="333">
        <v>37669.86</v>
      </c>
    </row>
    <row r="124" spans="1:11" ht="14.4" customHeight="1" x14ac:dyDescent="0.3">
      <c r="A124" s="328" t="s">
        <v>363</v>
      </c>
      <c r="B124" s="329" t="s">
        <v>475</v>
      </c>
      <c r="C124" s="330" t="s">
        <v>368</v>
      </c>
      <c r="D124" s="331" t="s">
        <v>476</v>
      </c>
      <c r="E124" s="330" t="s">
        <v>959</v>
      </c>
      <c r="F124" s="331" t="s">
        <v>960</v>
      </c>
      <c r="G124" s="330" t="s">
        <v>721</v>
      </c>
      <c r="H124" s="330" t="s">
        <v>722</v>
      </c>
      <c r="I124" s="332">
        <v>50.12</v>
      </c>
      <c r="J124" s="332">
        <v>1008</v>
      </c>
      <c r="K124" s="333">
        <v>50517.94</v>
      </c>
    </row>
    <row r="125" spans="1:11" ht="14.4" customHeight="1" x14ac:dyDescent="0.3">
      <c r="A125" s="328" t="s">
        <v>363</v>
      </c>
      <c r="B125" s="329" t="s">
        <v>475</v>
      </c>
      <c r="C125" s="330" t="s">
        <v>368</v>
      </c>
      <c r="D125" s="331" t="s">
        <v>476</v>
      </c>
      <c r="E125" s="330" t="s">
        <v>959</v>
      </c>
      <c r="F125" s="331" t="s">
        <v>960</v>
      </c>
      <c r="G125" s="330" t="s">
        <v>723</v>
      </c>
      <c r="H125" s="330" t="s">
        <v>724</v>
      </c>
      <c r="I125" s="332">
        <v>36.19</v>
      </c>
      <c r="J125" s="332">
        <v>252</v>
      </c>
      <c r="K125" s="333">
        <v>9120.01</v>
      </c>
    </row>
    <row r="126" spans="1:11" ht="14.4" customHeight="1" x14ac:dyDescent="0.3">
      <c r="A126" s="328" t="s">
        <v>363</v>
      </c>
      <c r="B126" s="329" t="s">
        <v>475</v>
      </c>
      <c r="C126" s="330" t="s">
        <v>368</v>
      </c>
      <c r="D126" s="331" t="s">
        <v>476</v>
      </c>
      <c r="E126" s="330" t="s">
        <v>959</v>
      </c>
      <c r="F126" s="331" t="s">
        <v>960</v>
      </c>
      <c r="G126" s="330" t="s">
        <v>725</v>
      </c>
      <c r="H126" s="330" t="s">
        <v>726</v>
      </c>
      <c r="I126" s="332">
        <v>34.119999999999997</v>
      </c>
      <c r="J126" s="332">
        <v>72</v>
      </c>
      <c r="K126" s="333">
        <v>2456.64</v>
      </c>
    </row>
    <row r="127" spans="1:11" ht="14.4" customHeight="1" x14ac:dyDescent="0.3">
      <c r="A127" s="328" t="s">
        <v>363</v>
      </c>
      <c r="B127" s="329" t="s">
        <v>475</v>
      </c>
      <c r="C127" s="330" t="s">
        <v>368</v>
      </c>
      <c r="D127" s="331" t="s">
        <v>476</v>
      </c>
      <c r="E127" s="330" t="s">
        <v>959</v>
      </c>
      <c r="F127" s="331" t="s">
        <v>960</v>
      </c>
      <c r="G127" s="330" t="s">
        <v>727</v>
      </c>
      <c r="H127" s="330" t="s">
        <v>728</v>
      </c>
      <c r="I127" s="332">
        <v>216.29</v>
      </c>
      <c r="J127" s="332">
        <v>60</v>
      </c>
      <c r="K127" s="333">
        <v>12977.18</v>
      </c>
    </row>
    <row r="128" spans="1:11" ht="14.4" customHeight="1" x14ac:dyDescent="0.3">
      <c r="A128" s="328" t="s">
        <v>363</v>
      </c>
      <c r="B128" s="329" t="s">
        <v>475</v>
      </c>
      <c r="C128" s="330" t="s">
        <v>368</v>
      </c>
      <c r="D128" s="331" t="s">
        <v>476</v>
      </c>
      <c r="E128" s="330" t="s">
        <v>959</v>
      </c>
      <c r="F128" s="331" t="s">
        <v>960</v>
      </c>
      <c r="G128" s="330" t="s">
        <v>729</v>
      </c>
      <c r="H128" s="330" t="s">
        <v>730</v>
      </c>
      <c r="I128" s="332">
        <v>31.36</v>
      </c>
      <c r="J128" s="332">
        <v>2160</v>
      </c>
      <c r="K128" s="333">
        <v>67742.849999999991</v>
      </c>
    </row>
    <row r="129" spans="1:11" ht="14.4" customHeight="1" x14ac:dyDescent="0.3">
      <c r="A129" s="328" t="s">
        <v>363</v>
      </c>
      <c r="B129" s="329" t="s">
        <v>475</v>
      </c>
      <c r="C129" s="330" t="s">
        <v>368</v>
      </c>
      <c r="D129" s="331" t="s">
        <v>476</v>
      </c>
      <c r="E129" s="330" t="s">
        <v>959</v>
      </c>
      <c r="F129" s="331" t="s">
        <v>960</v>
      </c>
      <c r="G129" s="330" t="s">
        <v>731</v>
      </c>
      <c r="H129" s="330" t="s">
        <v>732</v>
      </c>
      <c r="I129" s="332">
        <v>99.35</v>
      </c>
      <c r="J129" s="332">
        <v>144</v>
      </c>
      <c r="K129" s="333">
        <v>14306.32</v>
      </c>
    </row>
    <row r="130" spans="1:11" ht="14.4" customHeight="1" x14ac:dyDescent="0.3">
      <c r="A130" s="328" t="s">
        <v>363</v>
      </c>
      <c r="B130" s="329" t="s">
        <v>475</v>
      </c>
      <c r="C130" s="330" t="s">
        <v>368</v>
      </c>
      <c r="D130" s="331" t="s">
        <v>476</v>
      </c>
      <c r="E130" s="330" t="s">
        <v>959</v>
      </c>
      <c r="F130" s="331" t="s">
        <v>960</v>
      </c>
      <c r="G130" s="330" t="s">
        <v>733</v>
      </c>
      <c r="H130" s="330" t="s">
        <v>734</v>
      </c>
      <c r="I130" s="332">
        <v>30.320000000000004</v>
      </c>
      <c r="J130" s="332">
        <v>2160</v>
      </c>
      <c r="K130" s="333">
        <v>65486.53</v>
      </c>
    </row>
    <row r="131" spans="1:11" ht="14.4" customHeight="1" x14ac:dyDescent="0.3">
      <c r="A131" s="328" t="s">
        <v>363</v>
      </c>
      <c r="B131" s="329" t="s">
        <v>475</v>
      </c>
      <c r="C131" s="330" t="s">
        <v>368</v>
      </c>
      <c r="D131" s="331" t="s">
        <v>476</v>
      </c>
      <c r="E131" s="330" t="s">
        <v>959</v>
      </c>
      <c r="F131" s="331" t="s">
        <v>960</v>
      </c>
      <c r="G131" s="330" t="s">
        <v>735</v>
      </c>
      <c r="H131" s="330" t="s">
        <v>736</v>
      </c>
      <c r="I131" s="332">
        <v>32.409999999999997</v>
      </c>
      <c r="J131" s="332">
        <v>600</v>
      </c>
      <c r="K131" s="333">
        <v>19445.349999999999</v>
      </c>
    </row>
    <row r="132" spans="1:11" ht="14.4" customHeight="1" x14ac:dyDescent="0.3">
      <c r="A132" s="328" t="s">
        <v>363</v>
      </c>
      <c r="B132" s="329" t="s">
        <v>475</v>
      </c>
      <c r="C132" s="330" t="s">
        <v>368</v>
      </c>
      <c r="D132" s="331" t="s">
        <v>476</v>
      </c>
      <c r="E132" s="330" t="s">
        <v>959</v>
      </c>
      <c r="F132" s="331" t="s">
        <v>960</v>
      </c>
      <c r="G132" s="330" t="s">
        <v>737</v>
      </c>
      <c r="H132" s="330" t="s">
        <v>738</v>
      </c>
      <c r="I132" s="332">
        <v>151.28</v>
      </c>
      <c r="J132" s="332">
        <v>72</v>
      </c>
      <c r="K132" s="333">
        <v>10892.22</v>
      </c>
    </row>
    <row r="133" spans="1:11" ht="14.4" customHeight="1" x14ac:dyDescent="0.3">
      <c r="A133" s="328" t="s">
        <v>363</v>
      </c>
      <c r="B133" s="329" t="s">
        <v>475</v>
      </c>
      <c r="C133" s="330" t="s">
        <v>368</v>
      </c>
      <c r="D133" s="331" t="s">
        <v>476</v>
      </c>
      <c r="E133" s="330" t="s">
        <v>959</v>
      </c>
      <c r="F133" s="331" t="s">
        <v>960</v>
      </c>
      <c r="G133" s="330" t="s">
        <v>739</v>
      </c>
      <c r="H133" s="330" t="s">
        <v>740</v>
      </c>
      <c r="I133" s="332">
        <v>45.38</v>
      </c>
      <c r="J133" s="332">
        <v>288</v>
      </c>
      <c r="K133" s="333">
        <v>13069.16</v>
      </c>
    </row>
    <row r="134" spans="1:11" ht="14.4" customHeight="1" x14ac:dyDescent="0.3">
      <c r="A134" s="328" t="s">
        <v>363</v>
      </c>
      <c r="B134" s="329" t="s">
        <v>475</v>
      </c>
      <c r="C134" s="330" t="s">
        <v>368</v>
      </c>
      <c r="D134" s="331" t="s">
        <v>476</v>
      </c>
      <c r="E134" s="330" t="s">
        <v>959</v>
      </c>
      <c r="F134" s="331" t="s">
        <v>960</v>
      </c>
      <c r="G134" s="330" t="s">
        <v>741</v>
      </c>
      <c r="H134" s="330" t="s">
        <v>742</v>
      </c>
      <c r="I134" s="332">
        <v>97.83</v>
      </c>
      <c r="J134" s="332">
        <v>60</v>
      </c>
      <c r="K134" s="333">
        <v>5869.95</v>
      </c>
    </row>
    <row r="135" spans="1:11" ht="14.4" customHeight="1" x14ac:dyDescent="0.3">
      <c r="A135" s="328" t="s">
        <v>363</v>
      </c>
      <c r="B135" s="329" t="s">
        <v>475</v>
      </c>
      <c r="C135" s="330" t="s">
        <v>368</v>
      </c>
      <c r="D135" s="331" t="s">
        <v>476</v>
      </c>
      <c r="E135" s="330" t="s">
        <v>959</v>
      </c>
      <c r="F135" s="331" t="s">
        <v>960</v>
      </c>
      <c r="G135" s="330" t="s">
        <v>743</v>
      </c>
      <c r="H135" s="330" t="s">
        <v>744</v>
      </c>
      <c r="I135" s="332">
        <v>35.67</v>
      </c>
      <c r="J135" s="332">
        <v>40</v>
      </c>
      <c r="K135" s="333">
        <v>1426.99</v>
      </c>
    </row>
    <row r="136" spans="1:11" ht="14.4" customHeight="1" x14ac:dyDescent="0.3">
      <c r="A136" s="328" t="s">
        <v>363</v>
      </c>
      <c r="B136" s="329" t="s">
        <v>475</v>
      </c>
      <c r="C136" s="330" t="s">
        <v>368</v>
      </c>
      <c r="D136" s="331" t="s">
        <v>476</v>
      </c>
      <c r="E136" s="330" t="s">
        <v>959</v>
      </c>
      <c r="F136" s="331" t="s">
        <v>960</v>
      </c>
      <c r="G136" s="330" t="s">
        <v>745</v>
      </c>
      <c r="H136" s="330" t="s">
        <v>746</v>
      </c>
      <c r="I136" s="332">
        <v>50.12</v>
      </c>
      <c r="J136" s="332">
        <v>360</v>
      </c>
      <c r="K136" s="333">
        <v>18042.12</v>
      </c>
    </row>
    <row r="137" spans="1:11" ht="14.4" customHeight="1" x14ac:dyDescent="0.3">
      <c r="A137" s="328" t="s">
        <v>363</v>
      </c>
      <c r="B137" s="329" t="s">
        <v>475</v>
      </c>
      <c r="C137" s="330" t="s">
        <v>368</v>
      </c>
      <c r="D137" s="331" t="s">
        <v>476</v>
      </c>
      <c r="E137" s="330" t="s">
        <v>959</v>
      </c>
      <c r="F137" s="331" t="s">
        <v>960</v>
      </c>
      <c r="G137" s="330" t="s">
        <v>747</v>
      </c>
      <c r="H137" s="330" t="s">
        <v>748</v>
      </c>
      <c r="I137" s="332">
        <v>54.11</v>
      </c>
      <c r="J137" s="332">
        <v>252</v>
      </c>
      <c r="K137" s="333">
        <v>13635.09</v>
      </c>
    </row>
    <row r="138" spans="1:11" ht="14.4" customHeight="1" x14ac:dyDescent="0.3">
      <c r="A138" s="328" t="s">
        <v>363</v>
      </c>
      <c r="B138" s="329" t="s">
        <v>475</v>
      </c>
      <c r="C138" s="330" t="s">
        <v>368</v>
      </c>
      <c r="D138" s="331" t="s">
        <v>476</v>
      </c>
      <c r="E138" s="330" t="s">
        <v>959</v>
      </c>
      <c r="F138" s="331" t="s">
        <v>960</v>
      </c>
      <c r="G138" s="330" t="s">
        <v>749</v>
      </c>
      <c r="H138" s="330" t="s">
        <v>750</v>
      </c>
      <c r="I138" s="332">
        <v>357.95</v>
      </c>
      <c r="J138" s="332">
        <v>300</v>
      </c>
      <c r="K138" s="333">
        <v>107385</v>
      </c>
    </row>
    <row r="139" spans="1:11" ht="14.4" customHeight="1" x14ac:dyDescent="0.3">
      <c r="A139" s="328" t="s">
        <v>363</v>
      </c>
      <c r="B139" s="329" t="s">
        <v>475</v>
      </c>
      <c r="C139" s="330" t="s">
        <v>368</v>
      </c>
      <c r="D139" s="331" t="s">
        <v>476</v>
      </c>
      <c r="E139" s="330" t="s">
        <v>959</v>
      </c>
      <c r="F139" s="331" t="s">
        <v>960</v>
      </c>
      <c r="G139" s="330" t="s">
        <v>751</v>
      </c>
      <c r="H139" s="330" t="s">
        <v>752</v>
      </c>
      <c r="I139" s="332">
        <v>141.19999999999999</v>
      </c>
      <c r="J139" s="332">
        <v>96</v>
      </c>
      <c r="K139" s="333">
        <v>13555.28</v>
      </c>
    </row>
    <row r="140" spans="1:11" ht="14.4" customHeight="1" x14ac:dyDescent="0.3">
      <c r="A140" s="328" t="s">
        <v>363</v>
      </c>
      <c r="B140" s="329" t="s">
        <v>475</v>
      </c>
      <c r="C140" s="330" t="s">
        <v>368</v>
      </c>
      <c r="D140" s="331" t="s">
        <v>476</v>
      </c>
      <c r="E140" s="330" t="s">
        <v>959</v>
      </c>
      <c r="F140" s="331" t="s">
        <v>960</v>
      </c>
      <c r="G140" s="330" t="s">
        <v>753</v>
      </c>
      <c r="H140" s="330" t="s">
        <v>754</v>
      </c>
      <c r="I140" s="332">
        <v>263.54000000000002</v>
      </c>
      <c r="J140" s="332">
        <v>36</v>
      </c>
      <c r="K140" s="333">
        <v>9487.41</v>
      </c>
    </row>
    <row r="141" spans="1:11" ht="14.4" customHeight="1" x14ac:dyDescent="0.3">
      <c r="A141" s="328" t="s">
        <v>363</v>
      </c>
      <c r="B141" s="329" t="s">
        <v>475</v>
      </c>
      <c r="C141" s="330" t="s">
        <v>368</v>
      </c>
      <c r="D141" s="331" t="s">
        <v>476</v>
      </c>
      <c r="E141" s="330" t="s">
        <v>959</v>
      </c>
      <c r="F141" s="331" t="s">
        <v>960</v>
      </c>
      <c r="G141" s="330" t="s">
        <v>755</v>
      </c>
      <c r="H141" s="330" t="s">
        <v>756</v>
      </c>
      <c r="I141" s="332">
        <v>77.02</v>
      </c>
      <c r="J141" s="332">
        <v>144</v>
      </c>
      <c r="K141" s="333">
        <v>11090.23</v>
      </c>
    </row>
    <row r="142" spans="1:11" ht="14.4" customHeight="1" x14ac:dyDescent="0.3">
      <c r="A142" s="328" t="s">
        <v>363</v>
      </c>
      <c r="B142" s="329" t="s">
        <v>475</v>
      </c>
      <c r="C142" s="330" t="s">
        <v>368</v>
      </c>
      <c r="D142" s="331" t="s">
        <v>476</v>
      </c>
      <c r="E142" s="330" t="s">
        <v>959</v>
      </c>
      <c r="F142" s="331" t="s">
        <v>960</v>
      </c>
      <c r="G142" s="330" t="s">
        <v>757</v>
      </c>
      <c r="H142" s="330" t="s">
        <v>758</v>
      </c>
      <c r="I142" s="332">
        <v>70.73</v>
      </c>
      <c r="J142" s="332">
        <v>216</v>
      </c>
      <c r="K142" s="333">
        <v>15277.68</v>
      </c>
    </row>
    <row r="143" spans="1:11" ht="14.4" customHeight="1" x14ac:dyDescent="0.3">
      <c r="A143" s="328" t="s">
        <v>363</v>
      </c>
      <c r="B143" s="329" t="s">
        <v>475</v>
      </c>
      <c r="C143" s="330" t="s">
        <v>368</v>
      </c>
      <c r="D143" s="331" t="s">
        <v>476</v>
      </c>
      <c r="E143" s="330" t="s">
        <v>959</v>
      </c>
      <c r="F143" s="331" t="s">
        <v>960</v>
      </c>
      <c r="G143" s="330" t="s">
        <v>759</v>
      </c>
      <c r="H143" s="330" t="s">
        <v>760</v>
      </c>
      <c r="I143" s="332">
        <v>42.67</v>
      </c>
      <c r="J143" s="332">
        <v>96</v>
      </c>
      <c r="K143" s="333">
        <v>4095.84</v>
      </c>
    </row>
    <row r="144" spans="1:11" ht="14.4" customHeight="1" x14ac:dyDescent="0.3">
      <c r="A144" s="328" t="s">
        <v>363</v>
      </c>
      <c r="B144" s="329" t="s">
        <v>475</v>
      </c>
      <c r="C144" s="330" t="s">
        <v>368</v>
      </c>
      <c r="D144" s="331" t="s">
        <v>476</v>
      </c>
      <c r="E144" s="330" t="s">
        <v>959</v>
      </c>
      <c r="F144" s="331" t="s">
        <v>960</v>
      </c>
      <c r="G144" s="330" t="s">
        <v>761</v>
      </c>
      <c r="H144" s="330" t="s">
        <v>762</v>
      </c>
      <c r="I144" s="332">
        <v>50.12</v>
      </c>
      <c r="J144" s="332">
        <v>288</v>
      </c>
      <c r="K144" s="333">
        <v>14433.7</v>
      </c>
    </row>
    <row r="145" spans="1:11" ht="14.4" customHeight="1" x14ac:dyDescent="0.3">
      <c r="A145" s="328" t="s">
        <v>363</v>
      </c>
      <c r="B145" s="329" t="s">
        <v>475</v>
      </c>
      <c r="C145" s="330" t="s">
        <v>368</v>
      </c>
      <c r="D145" s="331" t="s">
        <v>476</v>
      </c>
      <c r="E145" s="330" t="s">
        <v>959</v>
      </c>
      <c r="F145" s="331" t="s">
        <v>960</v>
      </c>
      <c r="G145" s="330" t="s">
        <v>763</v>
      </c>
      <c r="H145" s="330" t="s">
        <v>764</v>
      </c>
      <c r="I145" s="332">
        <v>31.36</v>
      </c>
      <c r="J145" s="332">
        <v>1440</v>
      </c>
      <c r="K145" s="333">
        <v>45163.270000000004</v>
      </c>
    </row>
    <row r="146" spans="1:11" ht="14.4" customHeight="1" x14ac:dyDescent="0.3">
      <c r="A146" s="328" t="s">
        <v>363</v>
      </c>
      <c r="B146" s="329" t="s">
        <v>475</v>
      </c>
      <c r="C146" s="330" t="s">
        <v>368</v>
      </c>
      <c r="D146" s="331" t="s">
        <v>476</v>
      </c>
      <c r="E146" s="330" t="s">
        <v>959</v>
      </c>
      <c r="F146" s="331" t="s">
        <v>960</v>
      </c>
      <c r="G146" s="330" t="s">
        <v>765</v>
      </c>
      <c r="H146" s="330" t="s">
        <v>766</v>
      </c>
      <c r="I146" s="332">
        <v>161.16999999999999</v>
      </c>
      <c r="J146" s="332">
        <v>144</v>
      </c>
      <c r="K146" s="333">
        <v>23208.5</v>
      </c>
    </row>
    <row r="147" spans="1:11" ht="14.4" customHeight="1" x14ac:dyDescent="0.3">
      <c r="A147" s="328" t="s">
        <v>363</v>
      </c>
      <c r="B147" s="329" t="s">
        <v>475</v>
      </c>
      <c r="C147" s="330" t="s">
        <v>368</v>
      </c>
      <c r="D147" s="331" t="s">
        <v>476</v>
      </c>
      <c r="E147" s="330" t="s">
        <v>959</v>
      </c>
      <c r="F147" s="331" t="s">
        <v>960</v>
      </c>
      <c r="G147" s="330" t="s">
        <v>767</v>
      </c>
      <c r="H147" s="330" t="s">
        <v>768</v>
      </c>
      <c r="I147" s="332">
        <v>129.63999999999999</v>
      </c>
      <c r="J147" s="332">
        <v>288</v>
      </c>
      <c r="K147" s="333">
        <v>37337.019999999997</v>
      </c>
    </row>
    <row r="148" spans="1:11" ht="14.4" customHeight="1" x14ac:dyDescent="0.3">
      <c r="A148" s="328" t="s">
        <v>363</v>
      </c>
      <c r="B148" s="329" t="s">
        <v>475</v>
      </c>
      <c r="C148" s="330" t="s">
        <v>368</v>
      </c>
      <c r="D148" s="331" t="s">
        <v>476</v>
      </c>
      <c r="E148" s="330" t="s">
        <v>959</v>
      </c>
      <c r="F148" s="331" t="s">
        <v>960</v>
      </c>
      <c r="G148" s="330" t="s">
        <v>769</v>
      </c>
      <c r="H148" s="330" t="s">
        <v>770</v>
      </c>
      <c r="I148" s="332">
        <v>146.93</v>
      </c>
      <c r="J148" s="332">
        <v>72</v>
      </c>
      <c r="K148" s="333">
        <v>10579.29</v>
      </c>
    </row>
    <row r="149" spans="1:11" ht="14.4" customHeight="1" x14ac:dyDescent="0.3">
      <c r="A149" s="328" t="s">
        <v>363</v>
      </c>
      <c r="B149" s="329" t="s">
        <v>475</v>
      </c>
      <c r="C149" s="330" t="s">
        <v>368</v>
      </c>
      <c r="D149" s="331" t="s">
        <v>476</v>
      </c>
      <c r="E149" s="330" t="s">
        <v>959</v>
      </c>
      <c r="F149" s="331" t="s">
        <v>960</v>
      </c>
      <c r="G149" s="330" t="s">
        <v>771</v>
      </c>
      <c r="H149" s="330" t="s">
        <v>772</v>
      </c>
      <c r="I149" s="332">
        <v>131.68</v>
      </c>
      <c r="J149" s="332">
        <v>72</v>
      </c>
      <c r="K149" s="333">
        <v>9480.74</v>
      </c>
    </row>
    <row r="150" spans="1:11" ht="14.4" customHeight="1" x14ac:dyDescent="0.3">
      <c r="A150" s="328" t="s">
        <v>363</v>
      </c>
      <c r="B150" s="329" t="s">
        <v>475</v>
      </c>
      <c r="C150" s="330" t="s">
        <v>368</v>
      </c>
      <c r="D150" s="331" t="s">
        <v>476</v>
      </c>
      <c r="E150" s="330" t="s">
        <v>959</v>
      </c>
      <c r="F150" s="331" t="s">
        <v>960</v>
      </c>
      <c r="G150" s="330" t="s">
        <v>773</v>
      </c>
      <c r="H150" s="330" t="s">
        <v>774</v>
      </c>
      <c r="I150" s="332">
        <v>189.47</v>
      </c>
      <c r="J150" s="332">
        <v>48</v>
      </c>
      <c r="K150" s="333">
        <v>9094.57</v>
      </c>
    </row>
    <row r="151" spans="1:11" ht="14.4" customHeight="1" x14ac:dyDescent="0.3">
      <c r="A151" s="328" t="s">
        <v>363</v>
      </c>
      <c r="B151" s="329" t="s">
        <v>475</v>
      </c>
      <c r="C151" s="330" t="s">
        <v>368</v>
      </c>
      <c r="D151" s="331" t="s">
        <v>476</v>
      </c>
      <c r="E151" s="330" t="s">
        <v>959</v>
      </c>
      <c r="F151" s="331" t="s">
        <v>960</v>
      </c>
      <c r="G151" s="330" t="s">
        <v>775</v>
      </c>
      <c r="H151" s="330" t="s">
        <v>776</v>
      </c>
      <c r="I151" s="332">
        <v>44.53</v>
      </c>
      <c r="J151" s="332">
        <v>288</v>
      </c>
      <c r="K151" s="333">
        <v>12824.06</v>
      </c>
    </row>
    <row r="152" spans="1:11" ht="14.4" customHeight="1" x14ac:dyDescent="0.3">
      <c r="A152" s="328" t="s">
        <v>363</v>
      </c>
      <c r="B152" s="329" t="s">
        <v>475</v>
      </c>
      <c r="C152" s="330" t="s">
        <v>368</v>
      </c>
      <c r="D152" s="331" t="s">
        <v>476</v>
      </c>
      <c r="E152" s="330" t="s">
        <v>959</v>
      </c>
      <c r="F152" s="331" t="s">
        <v>960</v>
      </c>
      <c r="G152" s="330" t="s">
        <v>777</v>
      </c>
      <c r="H152" s="330" t="s">
        <v>778</v>
      </c>
      <c r="I152" s="332">
        <v>263.54000000000002</v>
      </c>
      <c r="J152" s="332">
        <v>36</v>
      </c>
      <c r="K152" s="333">
        <v>9487.4</v>
      </c>
    </row>
    <row r="153" spans="1:11" ht="14.4" customHeight="1" x14ac:dyDescent="0.3">
      <c r="A153" s="328" t="s">
        <v>363</v>
      </c>
      <c r="B153" s="329" t="s">
        <v>475</v>
      </c>
      <c r="C153" s="330" t="s">
        <v>368</v>
      </c>
      <c r="D153" s="331" t="s">
        <v>476</v>
      </c>
      <c r="E153" s="330" t="s">
        <v>959</v>
      </c>
      <c r="F153" s="331" t="s">
        <v>960</v>
      </c>
      <c r="G153" s="330" t="s">
        <v>779</v>
      </c>
      <c r="H153" s="330" t="s">
        <v>780</v>
      </c>
      <c r="I153" s="332">
        <v>86.25</v>
      </c>
      <c r="J153" s="332">
        <v>468</v>
      </c>
      <c r="K153" s="333">
        <v>40365</v>
      </c>
    </row>
    <row r="154" spans="1:11" ht="14.4" customHeight="1" x14ac:dyDescent="0.3">
      <c r="A154" s="328" t="s">
        <v>363</v>
      </c>
      <c r="B154" s="329" t="s">
        <v>475</v>
      </c>
      <c r="C154" s="330" t="s">
        <v>368</v>
      </c>
      <c r="D154" s="331" t="s">
        <v>476</v>
      </c>
      <c r="E154" s="330" t="s">
        <v>959</v>
      </c>
      <c r="F154" s="331" t="s">
        <v>960</v>
      </c>
      <c r="G154" s="330" t="s">
        <v>781</v>
      </c>
      <c r="H154" s="330" t="s">
        <v>782</v>
      </c>
      <c r="I154" s="332">
        <v>75.040000000000006</v>
      </c>
      <c r="J154" s="332">
        <v>216</v>
      </c>
      <c r="K154" s="333">
        <v>16208.1</v>
      </c>
    </row>
    <row r="155" spans="1:11" ht="14.4" customHeight="1" x14ac:dyDescent="0.3">
      <c r="A155" s="328" t="s">
        <v>363</v>
      </c>
      <c r="B155" s="329" t="s">
        <v>475</v>
      </c>
      <c r="C155" s="330" t="s">
        <v>368</v>
      </c>
      <c r="D155" s="331" t="s">
        <v>476</v>
      </c>
      <c r="E155" s="330" t="s">
        <v>959</v>
      </c>
      <c r="F155" s="331" t="s">
        <v>960</v>
      </c>
      <c r="G155" s="330" t="s">
        <v>783</v>
      </c>
      <c r="H155" s="330" t="s">
        <v>784</v>
      </c>
      <c r="I155" s="332">
        <v>177.26</v>
      </c>
      <c r="J155" s="332">
        <v>72</v>
      </c>
      <c r="K155" s="333">
        <v>12763</v>
      </c>
    </row>
    <row r="156" spans="1:11" ht="14.4" customHeight="1" x14ac:dyDescent="0.3">
      <c r="A156" s="328" t="s">
        <v>363</v>
      </c>
      <c r="B156" s="329" t="s">
        <v>475</v>
      </c>
      <c r="C156" s="330" t="s">
        <v>368</v>
      </c>
      <c r="D156" s="331" t="s">
        <v>476</v>
      </c>
      <c r="E156" s="330" t="s">
        <v>959</v>
      </c>
      <c r="F156" s="331" t="s">
        <v>960</v>
      </c>
      <c r="G156" s="330" t="s">
        <v>785</v>
      </c>
      <c r="H156" s="330" t="s">
        <v>786</v>
      </c>
      <c r="I156" s="332">
        <v>52.93</v>
      </c>
      <c r="J156" s="332">
        <v>108</v>
      </c>
      <c r="K156" s="333">
        <v>5716.93</v>
      </c>
    </row>
    <row r="157" spans="1:11" ht="14.4" customHeight="1" x14ac:dyDescent="0.3">
      <c r="A157" s="328" t="s">
        <v>363</v>
      </c>
      <c r="B157" s="329" t="s">
        <v>475</v>
      </c>
      <c r="C157" s="330" t="s">
        <v>368</v>
      </c>
      <c r="D157" s="331" t="s">
        <v>476</v>
      </c>
      <c r="E157" s="330" t="s">
        <v>959</v>
      </c>
      <c r="F157" s="331" t="s">
        <v>960</v>
      </c>
      <c r="G157" s="330" t="s">
        <v>787</v>
      </c>
      <c r="H157" s="330" t="s">
        <v>788</v>
      </c>
      <c r="I157" s="332">
        <v>371.45</v>
      </c>
      <c r="J157" s="332">
        <v>48</v>
      </c>
      <c r="K157" s="333">
        <v>17829.599999999999</v>
      </c>
    </row>
    <row r="158" spans="1:11" ht="14.4" customHeight="1" x14ac:dyDescent="0.3">
      <c r="A158" s="328" t="s">
        <v>363</v>
      </c>
      <c r="B158" s="329" t="s">
        <v>475</v>
      </c>
      <c r="C158" s="330" t="s">
        <v>368</v>
      </c>
      <c r="D158" s="331" t="s">
        <v>476</v>
      </c>
      <c r="E158" s="330" t="s">
        <v>959</v>
      </c>
      <c r="F158" s="331" t="s">
        <v>960</v>
      </c>
      <c r="G158" s="330" t="s">
        <v>789</v>
      </c>
      <c r="H158" s="330" t="s">
        <v>790</v>
      </c>
      <c r="I158" s="332">
        <v>330.21</v>
      </c>
      <c r="J158" s="332">
        <v>48</v>
      </c>
      <c r="K158" s="333">
        <v>15850.04</v>
      </c>
    </row>
    <row r="159" spans="1:11" ht="14.4" customHeight="1" x14ac:dyDescent="0.3">
      <c r="A159" s="328" t="s">
        <v>363</v>
      </c>
      <c r="B159" s="329" t="s">
        <v>475</v>
      </c>
      <c r="C159" s="330" t="s">
        <v>368</v>
      </c>
      <c r="D159" s="331" t="s">
        <v>476</v>
      </c>
      <c r="E159" s="330" t="s">
        <v>959</v>
      </c>
      <c r="F159" s="331" t="s">
        <v>960</v>
      </c>
      <c r="G159" s="330" t="s">
        <v>791</v>
      </c>
      <c r="H159" s="330" t="s">
        <v>792</v>
      </c>
      <c r="I159" s="332">
        <v>194.37</v>
      </c>
      <c r="J159" s="332">
        <v>24</v>
      </c>
      <c r="K159" s="333">
        <v>4664.91</v>
      </c>
    </row>
    <row r="160" spans="1:11" ht="14.4" customHeight="1" x14ac:dyDescent="0.3">
      <c r="A160" s="328" t="s">
        <v>363</v>
      </c>
      <c r="B160" s="329" t="s">
        <v>475</v>
      </c>
      <c r="C160" s="330" t="s">
        <v>368</v>
      </c>
      <c r="D160" s="331" t="s">
        <v>476</v>
      </c>
      <c r="E160" s="330" t="s">
        <v>959</v>
      </c>
      <c r="F160" s="331" t="s">
        <v>960</v>
      </c>
      <c r="G160" s="330" t="s">
        <v>793</v>
      </c>
      <c r="H160" s="330" t="s">
        <v>794</v>
      </c>
      <c r="I160" s="332">
        <v>42.67</v>
      </c>
      <c r="J160" s="332">
        <v>48</v>
      </c>
      <c r="K160" s="333">
        <v>2047.92</v>
      </c>
    </row>
    <row r="161" spans="1:11" ht="14.4" customHeight="1" x14ac:dyDescent="0.3">
      <c r="A161" s="328" t="s">
        <v>363</v>
      </c>
      <c r="B161" s="329" t="s">
        <v>475</v>
      </c>
      <c r="C161" s="330" t="s">
        <v>368</v>
      </c>
      <c r="D161" s="331" t="s">
        <v>476</v>
      </c>
      <c r="E161" s="330" t="s">
        <v>959</v>
      </c>
      <c r="F161" s="331" t="s">
        <v>960</v>
      </c>
      <c r="G161" s="330" t="s">
        <v>795</v>
      </c>
      <c r="H161" s="330" t="s">
        <v>796</v>
      </c>
      <c r="I161" s="332">
        <v>48.5</v>
      </c>
      <c r="J161" s="332">
        <v>36</v>
      </c>
      <c r="K161" s="333">
        <v>1745.84</v>
      </c>
    </row>
    <row r="162" spans="1:11" ht="14.4" customHeight="1" x14ac:dyDescent="0.3">
      <c r="A162" s="328" t="s">
        <v>363</v>
      </c>
      <c r="B162" s="329" t="s">
        <v>475</v>
      </c>
      <c r="C162" s="330" t="s">
        <v>368</v>
      </c>
      <c r="D162" s="331" t="s">
        <v>476</v>
      </c>
      <c r="E162" s="330" t="s">
        <v>961</v>
      </c>
      <c r="F162" s="331" t="s">
        <v>962</v>
      </c>
      <c r="G162" s="330" t="s">
        <v>797</v>
      </c>
      <c r="H162" s="330" t="s">
        <v>798</v>
      </c>
      <c r="I162" s="332">
        <v>0.3</v>
      </c>
      <c r="J162" s="332">
        <v>300</v>
      </c>
      <c r="K162" s="333">
        <v>90</v>
      </c>
    </row>
    <row r="163" spans="1:11" ht="14.4" customHeight="1" x14ac:dyDescent="0.3">
      <c r="A163" s="328" t="s">
        <v>363</v>
      </c>
      <c r="B163" s="329" t="s">
        <v>475</v>
      </c>
      <c r="C163" s="330" t="s">
        <v>368</v>
      </c>
      <c r="D163" s="331" t="s">
        <v>476</v>
      </c>
      <c r="E163" s="330" t="s">
        <v>961</v>
      </c>
      <c r="F163" s="331" t="s">
        <v>962</v>
      </c>
      <c r="G163" s="330" t="s">
        <v>799</v>
      </c>
      <c r="H163" s="330" t="s">
        <v>800</v>
      </c>
      <c r="I163" s="332">
        <v>0.3</v>
      </c>
      <c r="J163" s="332">
        <v>100</v>
      </c>
      <c r="K163" s="333">
        <v>30</v>
      </c>
    </row>
    <row r="164" spans="1:11" ht="14.4" customHeight="1" x14ac:dyDescent="0.3">
      <c r="A164" s="328" t="s">
        <v>363</v>
      </c>
      <c r="B164" s="329" t="s">
        <v>475</v>
      </c>
      <c r="C164" s="330" t="s">
        <v>368</v>
      </c>
      <c r="D164" s="331" t="s">
        <v>476</v>
      </c>
      <c r="E164" s="330" t="s">
        <v>961</v>
      </c>
      <c r="F164" s="331" t="s">
        <v>962</v>
      </c>
      <c r="G164" s="330" t="s">
        <v>801</v>
      </c>
      <c r="H164" s="330" t="s">
        <v>802</v>
      </c>
      <c r="I164" s="332">
        <v>0.30499999999999999</v>
      </c>
      <c r="J164" s="332">
        <v>400</v>
      </c>
      <c r="K164" s="333">
        <v>121</v>
      </c>
    </row>
    <row r="165" spans="1:11" ht="14.4" customHeight="1" x14ac:dyDescent="0.3">
      <c r="A165" s="328" t="s">
        <v>363</v>
      </c>
      <c r="B165" s="329" t="s">
        <v>475</v>
      </c>
      <c r="C165" s="330" t="s">
        <v>368</v>
      </c>
      <c r="D165" s="331" t="s">
        <v>476</v>
      </c>
      <c r="E165" s="330" t="s">
        <v>961</v>
      </c>
      <c r="F165" s="331" t="s">
        <v>962</v>
      </c>
      <c r="G165" s="330" t="s">
        <v>803</v>
      </c>
      <c r="H165" s="330" t="s">
        <v>804</v>
      </c>
      <c r="I165" s="332">
        <v>0.31</v>
      </c>
      <c r="J165" s="332">
        <v>200</v>
      </c>
      <c r="K165" s="333">
        <v>62</v>
      </c>
    </row>
    <row r="166" spans="1:11" ht="14.4" customHeight="1" x14ac:dyDescent="0.3">
      <c r="A166" s="328" t="s">
        <v>363</v>
      </c>
      <c r="B166" s="329" t="s">
        <v>475</v>
      </c>
      <c r="C166" s="330" t="s">
        <v>368</v>
      </c>
      <c r="D166" s="331" t="s">
        <v>476</v>
      </c>
      <c r="E166" s="330" t="s">
        <v>961</v>
      </c>
      <c r="F166" s="331" t="s">
        <v>962</v>
      </c>
      <c r="G166" s="330" t="s">
        <v>805</v>
      </c>
      <c r="H166" s="330" t="s">
        <v>806</v>
      </c>
      <c r="I166" s="332">
        <v>10.986666666666666</v>
      </c>
      <c r="J166" s="332">
        <v>210</v>
      </c>
      <c r="K166" s="333">
        <v>2306.92</v>
      </c>
    </row>
    <row r="167" spans="1:11" ht="14.4" customHeight="1" x14ac:dyDescent="0.3">
      <c r="A167" s="328" t="s">
        <v>363</v>
      </c>
      <c r="B167" s="329" t="s">
        <v>475</v>
      </c>
      <c r="C167" s="330" t="s">
        <v>368</v>
      </c>
      <c r="D167" s="331" t="s">
        <v>476</v>
      </c>
      <c r="E167" s="330" t="s">
        <v>961</v>
      </c>
      <c r="F167" s="331" t="s">
        <v>962</v>
      </c>
      <c r="G167" s="330" t="s">
        <v>807</v>
      </c>
      <c r="H167" s="330" t="s">
        <v>808</v>
      </c>
      <c r="I167" s="332">
        <v>10.46</v>
      </c>
      <c r="J167" s="332">
        <v>60</v>
      </c>
      <c r="K167" s="333">
        <v>627.5</v>
      </c>
    </row>
    <row r="168" spans="1:11" ht="14.4" customHeight="1" x14ac:dyDescent="0.3">
      <c r="A168" s="328" t="s">
        <v>363</v>
      </c>
      <c r="B168" s="329" t="s">
        <v>475</v>
      </c>
      <c r="C168" s="330" t="s">
        <v>368</v>
      </c>
      <c r="D168" s="331" t="s">
        <v>476</v>
      </c>
      <c r="E168" s="330" t="s">
        <v>961</v>
      </c>
      <c r="F168" s="331" t="s">
        <v>962</v>
      </c>
      <c r="G168" s="330" t="s">
        <v>809</v>
      </c>
      <c r="H168" s="330" t="s">
        <v>810</v>
      </c>
      <c r="I168" s="332">
        <v>10.986666666666666</v>
      </c>
      <c r="J168" s="332">
        <v>170</v>
      </c>
      <c r="K168" s="333">
        <v>1867.8999999999999</v>
      </c>
    </row>
    <row r="169" spans="1:11" ht="14.4" customHeight="1" x14ac:dyDescent="0.3">
      <c r="A169" s="328" t="s">
        <v>363</v>
      </c>
      <c r="B169" s="329" t="s">
        <v>475</v>
      </c>
      <c r="C169" s="330" t="s">
        <v>368</v>
      </c>
      <c r="D169" s="331" t="s">
        <v>476</v>
      </c>
      <c r="E169" s="330" t="s">
        <v>961</v>
      </c>
      <c r="F169" s="331" t="s">
        <v>962</v>
      </c>
      <c r="G169" s="330" t="s">
        <v>811</v>
      </c>
      <c r="H169" s="330" t="s">
        <v>812</v>
      </c>
      <c r="I169" s="332">
        <v>10.99</v>
      </c>
      <c r="J169" s="332">
        <v>180</v>
      </c>
      <c r="K169" s="333">
        <v>1977.71</v>
      </c>
    </row>
    <row r="170" spans="1:11" ht="14.4" customHeight="1" x14ac:dyDescent="0.3">
      <c r="A170" s="328" t="s">
        <v>363</v>
      </c>
      <c r="B170" s="329" t="s">
        <v>475</v>
      </c>
      <c r="C170" s="330" t="s">
        <v>368</v>
      </c>
      <c r="D170" s="331" t="s">
        <v>476</v>
      </c>
      <c r="E170" s="330" t="s">
        <v>961</v>
      </c>
      <c r="F170" s="331" t="s">
        <v>962</v>
      </c>
      <c r="G170" s="330" t="s">
        <v>813</v>
      </c>
      <c r="H170" s="330" t="s">
        <v>814</v>
      </c>
      <c r="I170" s="332">
        <v>10.99</v>
      </c>
      <c r="J170" s="332">
        <v>180</v>
      </c>
      <c r="K170" s="333">
        <v>1977.71</v>
      </c>
    </row>
    <row r="171" spans="1:11" ht="14.4" customHeight="1" x14ac:dyDescent="0.3">
      <c r="A171" s="328" t="s">
        <v>363</v>
      </c>
      <c r="B171" s="329" t="s">
        <v>475</v>
      </c>
      <c r="C171" s="330" t="s">
        <v>368</v>
      </c>
      <c r="D171" s="331" t="s">
        <v>476</v>
      </c>
      <c r="E171" s="330" t="s">
        <v>961</v>
      </c>
      <c r="F171" s="331" t="s">
        <v>962</v>
      </c>
      <c r="G171" s="330" t="s">
        <v>815</v>
      </c>
      <c r="H171" s="330" t="s">
        <v>816</v>
      </c>
      <c r="I171" s="332">
        <v>10.164999999999999</v>
      </c>
      <c r="J171" s="332">
        <v>60</v>
      </c>
      <c r="K171" s="333">
        <v>609.9</v>
      </c>
    </row>
    <row r="172" spans="1:11" ht="14.4" customHeight="1" x14ac:dyDescent="0.3">
      <c r="A172" s="328" t="s">
        <v>363</v>
      </c>
      <c r="B172" s="329" t="s">
        <v>475</v>
      </c>
      <c r="C172" s="330" t="s">
        <v>368</v>
      </c>
      <c r="D172" s="331" t="s">
        <v>476</v>
      </c>
      <c r="E172" s="330" t="s">
        <v>961</v>
      </c>
      <c r="F172" s="331" t="s">
        <v>962</v>
      </c>
      <c r="G172" s="330" t="s">
        <v>817</v>
      </c>
      <c r="H172" s="330" t="s">
        <v>818</v>
      </c>
      <c r="I172" s="332">
        <v>10.456666666666667</v>
      </c>
      <c r="J172" s="332">
        <v>210</v>
      </c>
      <c r="K172" s="333">
        <v>2196.2600000000002</v>
      </c>
    </row>
    <row r="173" spans="1:11" ht="14.4" customHeight="1" x14ac:dyDescent="0.3">
      <c r="A173" s="328" t="s">
        <v>363</v>
      </c>
      <c r="B173" s="329" t="s">
        <v>475</v>
      </c>
      <c r="C173" s="330" t="s">
        <v>368</v>
      </c>
      <c r="D173" s="331" t="s">
        <v>476</v>
      </c>
      <c r="E173" s="330" t="s">
        <v>961</v>
      </c>
      <c r="F173" s="331" t="s">
        <v>962</v>
      </c>
      <c r="G173" s="330" t="s">
        <v>819</v>
      </c>
      <c r="H173" s="330" t="s">
        <v>820</v>
      </c>
      <c r="I173" s="332">
        <v>10.985000000000001</v>
      </c>
      <c r="J173" s="332">
        <v>230</v>
      </c>
      <c r="K173" s="333">
        <v>2526.89</v>
      </c>
    </row>
    <row r="174" spans="1:11" ht="14.4" customHeight="1" x14ac:dyDescent="0.3">
      <c r="A174" s="328" t="s">
        <v>363</v>
      </c>
      <c r="B174" s="329" t="s">
        <v>475</v>
      </c>
      <c r="C174" s="330" t="s">
        <v>368</v>
      </c>
      <c r="D174" s="331" t="s">
        <v>476</v>
      </c>
      <c r="E174" s="330" t="s">
        <v>961</v>
      </c>
      <c r="F174" s="331" t="s">
        <v>962</v>
      </c>
      <c r="G174" s="330" t="s">
        <v>821</v>
      </c>
      <c r="H174" s="330" t="s">
        <v>822</v>
      </c>
      <c r="I174" s="332">
        <v>0.31</v>
      </c>
      <c r="J174" s="332">
        <v>300</v>
      </c>
      <c r="K174" s="333">
        <v>93</v>
      </c>
    </row>
    <row r="175" spans="1:11" ht="14.4" customHeight="1" x14ac:dyDescent="0.3">
      <c r="A175" s="328" t="s">
        <v>363</v>
      </c>
      <c r="B175" s="329" t="s">
        <v>475</v>
      </c>
      <c r="C175" s="330" t="s">
        <v>368</v>
      </c>
      <c r="D175" s="331" t="s">
        <v>476</v>
      </c>
      <c r="E175" s="330" t="s">
        <v>961</v>
      </c>
      <c r="F175" s="331" t="s">
        <v>962</v>
      </c>
      <c r="G175" s="330" t="s">
        <v>823</v>
      </c>
      <c r="H175" s="330" t="s">
        <v>824</v>
      </c>
      <c r="I175" s="332">
        <v>25.51</v>
      </c>
      <c r="J175" s="332">
        <v>48</v>
      </c>
      <c r="K175" s="333">
        <v>1224.52</v>
      </c>
    </row>
    <row r="176" spans="1:11" ht="14.4" customHeight="1" x14ac:dyDescent="0.3">
      <c r="A176" s="328" t="s">
        <v>363</v>
      </c>
      <c r="B176" s="329" t="s">
        <v>475</v>
      </c>
      <c r="C176" s="330" t="s">
        <v>368</v>
      </c>
      <c r="D176" s="331" t="s">
        <v>476</v>
      </c>
      <c r="E176" s="330" t="s">
        <v>961</v>
      </c>
      <c r="F176" s="331" t="s">
        <v>962</v>
      </c>
      <c r="G176" s="330" t="s">
        <v>825</v>
      </c>
      <c r="H176" s="330" t="s">
        <v>826</v>
      </c>
      <c r="I176" s="332">
        <v>21.68</v>
      </c>
      <c r="J176" s="332">
        <v>48</v>
      </c>
      <c r="K176" s="333">
        <v>1040.5999999999999</v>
      </c>
    </row>
    <row r="177" spans="1:11" ht="14.4" customHeight="1" x14ac:dyDescent="0.3">
      <c r="A177" s="328" t="s">
        <v>363</v>
      </c>
      <c r="B177" s="329" t="s">
        <v>475</v>
      </c>
      <c r="C177" s="330" t="s">
        <v>368</v>
      </c>
      <c r="D177" s="331" t="s">
        <v>476</v>
      </c>
      <c r="E177" s="330" t="s">
        <v>961</v>
      </c>
      <c r="F177" s="331" t="s">
        <v>962</v>
      </c>
      <c r="G177" s="330" t="s">
        <v>827</v>
      </c>
      <c r="H177" s="330" t="s">
        <v>828</v>
      </c>
      <c r="I177" s="332">
        <v>13.21</v>
      </c>
      <c r="J177" s="332">
        <v>50</v>
      </c>
      <c r="K177" s="333">
        <v>660.66</v>
      </c>
    </row>
    <row r="178" spans="1:11" ht="14.4" customHeight="1" x14ac:dyDescent="0.3">
      <c r="A178" s="328" t="s">
        <v>363</v>
      </c>
      <c r="B178" s="329" t="s">
        <v>475</v>
      </c>
      <c r="C178" s="330" t="s">
        <v>368</v>
      </c>
      <c r="D178" s="331" t="s">
        <v>476</v>
      </c>
      <c r="E178" s="330" t="s">
        <v>961</v>
      </c>
      <c r="F178" s="331" t="s">
        <v>962</v>
      </c>
      <c r="G178" s="330" t="s">
        <v>829</v>
      </c>
      <c r="H178" s="330" t="s">
        <v>830</v>
      </c>
      <c r="I178" s="332">
        <v>10.979999999999999</v>
      </c>
      <c r="J178" s="332">
        <v>180</v>
      </c>
      <c r="K178" s="333">
        <v>1976.3899999999999</v>
      </c>
    </row>
    <row r="179" spans="1:11" ht="14.4" customHeight="1" x14ac:dyDescent="0.3">
      <c r="A179" s="328" t="s">
        <v>363</v>
      </c>
      <c r="B179" s="329" t="s">
        <v>475</v>
      </c>
      <c r="C179" s="330" t="s">
        <v>368</v>
      </c>
      <c r="D179" s="331" t="s">
        <v>476</v>
      </c>
      <c r="E179" s="330" t="s">
        <v>961</v>
      </c>
      <c r="F179" s="331" t="s">
        <v>962</v>
      </c>
      <c r="G179" s="330" t="s">
        <v>831</v>
      </c>
      <c r="H179" s="330" t="s">
        <v>832</v>
      </c>
      <c r="I179" s="332">
        <v>25.51</v>
      </c>
      <c r="J179" s="332">
        <v>48</v>
      </c>
      <c r="K179" s="333">
        <v>1224.52</v>
      </c>
    </row>
    <row r="180" spans="1:11" ht="14.4" customHeight="1" x14ac:dyDescent="0.3">
      <c r="A180" s="328" t="s">
        <v>363</v>
      </c>
      <c r="B180" s="329" t="s">
        <v>475</v>
      </c>
      <c r="C180" s="330" t="s">
        <v>368</v>
      </c>
      <c r="D180" s="331" t="s">
        <v>476</v>
      </c>
      <c r="E180" s="330" t="s">
        <v>961</v>
      </c>
      <c r="F180" s="331" t="s">
        <v>962</v>
      </c>
      <c r="G180" s="330" t="s">
        <v>833</v>
      </c>
      <c r="H180" s="330" t="s">
        <v>834</v>
      </c>
      <c r="I180" s="332">
        <v>25.51</v>
      </c>
      <c r="J180" s="332">
        <v>48</v>
      </c>
      <c r="K180" s="333">
        <v>1224.52</v>
      </c>
    </row>
    <row r="181" spans="1:11" ht="14.4" customHeight="1" x14ac:dyDescent="0.3">
      <c r="A181" s="328" t="s">
        <v>363</v>
      </c>
      <c r="B181" s="329" t="s">
        <v>475</v>
      </c>
      <c r="C181" s="330" t="s">
        <v>368</v>
      </c>
      <c r="D181" s="331" t="s">
        <v>476</v>
      </c>
      <c r="E181" s="330" t="s">
        <v>961</v>
      </c>
      <c r="F181" s="331" t="s">
        <v>962</v>
      </c>
      <c r="G181" s="330" t="s">
        <v>835</v>
      </c>
      <c r="H181" s="330" t="s">
        <v>836</v>
      </c>
      <c r="I181" s="332">
        <v>10.164999999999999</v>
      </c>
      <c r="J181" s="332">
        <v>60</v>
      </c>
      <c r="K181" s="333">
        <v>609.9</v>
      </c>
    </row>
    <row r="182" spans="1:11" ht="14.4" customHeight="1" x14ac:dyDescent="0.3">
      <c r="A182" s="328" t="s">
        <v>363</v>
      </c>
      <c r="B182" s="329" t="s">
        <v>475</v>
      </c>
      <c r="C182" s="330" t="s">
        <v>368</v>
      </c>
      <c r="D182" s="331" t="s">
        <v>476</v>
      </c>
      <c r="E182" s="330" t="s">
        <v>961</v>
      </c>
      <c r="F182" s="331" t="s">
        <v>962</v>
      </c>
      <c r="G182" s="330" t="s">
        <v>837</v>
      </c>
      <c r="H182" s="330" t="s">
        <v>838</v>
      </c>
      <c r="I182" s="332">
        <v>11.36</v>
      </c>
      <c r="J182" s="332">
        <v>50</v>
      </c>
      <c r="K182" s="333">
        <v>568.09</v>
      </c>
    </row>
    <row r="183" spans="1:11" ht="14.4" customHeight="1" x14ac:dyDescent="0.3">
      <c r="A183" s="328" t="s">
        <v>363</v>
      </c>
      <c r="B183" s="329" t="s">
        <v>475</v>
      </c>
      <c r="C183" s="330" t="s">
        <v>368</v>
      </c>
      <c r="D183" s="331" t="s">
        <v>476</v>
      </c>
      <c r="E183" s="330" t="s">
        <v>961</v>
      </c>
      <c r="F183" s="331" t="s">
        <v>962</v>
      </c>
      <c r="G183" s="330" t="s">
        <v>839</v>
      </c>
      <c r="H183" s="330" t="s">
        <v>840</v>
      </c>
      <c r="I183" s="332">
        <v>10.164999999999999</v>
      </c>
      <c r="J183" s="332">
        <v>60</v>
      </c>
      <c r="K183" s="333">
        <v>609.9</v>
      </c>
    </row>
    <row r="184" spans="1:11" ht="14.4" customHeight="1" x14ac:dyDescent="0.3">
      <c r="A184" s="328" t="s">
        <v>363</v>
      </c>
      <c r="B184" s="329" t="s">
        <v>475</v>
      </c>
      <c r="C184" s="330" t="s">
        <v>368</v>
      </c>
      <c r="D184" s="331" t="s">
        <v>476</v>
      </c>
      <c r="E184" s="330" t="s">
        <v>961</v>
      </c>
      <c r="F184" s="331" t="s">
        <v>962</v>
      </c>
      <c r="G184" s="330" t="s">
        <v>841</v>
      </c>
      <c r="H184" s="330" t="s">
        <v>842</v>
      </c>
      <c r="I184" s="332">
        <v>25.51</v>
      </c>
      <c r="J184" s="332">
        <v>48</v>
      </c>
      <c r="K184" s="333">
        <v>1224.52</v>
      </c>
    </row>
    <row r="185" spans="1:11" ht="14.4" customHeight="1" x14ac:dyDescent="0.3">
      <c r="A185" s="328" t="s">
        <v>363</v>
      </c>
      <c r="B185" s="329" t="s">
        <v>475</v>
      </c>
      <c r="C185" s="330" t="s">
        <v>368</v>
      </c>
      <c r="D185" s="331" t="s">
        <v>476</v>
      </c>
      <c r="E185" s="330" t="s">
        <v>961</v>
      </c>
      <c r="F185" s="331" t="s">
        <v>962</v>
      </c>
      <c r="G185" s="330" t="s">
        <v>843</v>
      </c>
      <c r="H185" s="330" t="s">
        <v>844</v>
      </c>
      <c r="I185" s="332">
        <v>10.99</v>
      </c>
      <c r="J185" s="332">
        <v>30</v>
      </c>
      <c r="K185" s="333">
        <v>329.6</v>
      </c>
    </row>
    <row r="186" spans="1:11" ht="14.4" customHeight="1" x14ac:dyDescent="0.3">
      <c r="A186" s="328" t="s">
        <v>363</v>
      </c>
      <c r="B186" s="329" t="s">
        <v>475</v>
      </c>
      <c r="C186" s="330" t="s">
        <v>368</v>
      </c>
      <c r="D186" s="331" t="s">
        <v>476</v>
      </c>
      <c r="E186" s="330" t="s">
        <v>963</v>
      </c>
      <c r="F186" s="331" t="s">
        <v>964</v>
      </c>
      <c r="G186" s="330" t="s">
        <v>845</v>
      </c>
      <c r="H186" s="330" t="s">
        <v>846</v>
      </c>
      <c r="I186" s="332">
        <v>20.69</v>
      </c>
      <c r="J186" s="332">
        <v>100</v>
      </c>
      <c r="K186" s="333">
        <v>2069.1</v>
      </c>
    </row>
    <row r="187" spans="1:11" ht="14.4" customHeight="1" x14ac:dyDescent="0.3">
      <c r="A187" s="328" t="s">
        <v>363</v>
      </c>
      <c r="B187" s="329" t="s">
        <v>475</v>
      </c>
      <c r="C187" s="330" t="s">
        <v>368</v>
      </c>
      <c r="D187" s="331" t="s">
        <v>476</v>
      </c>
      <c r="E187" s="330" t="s">
        <v>963</v>
      </c>
      <c r="F187" s="331" t="s">
        <v>964</v>
      </c>
      <c r="G187" s="330" t="s">
        <v>847</v>
      </c>
      <c r="H187" s="330" t="s">
        <v>848</v>
      </c>
      <c r="I187" s="332">
        <v>16.21</v>
      </c>
      <c r="J187" s="332">
        <v>325</v>
      </c>
      <c r="K187" s="333">
        <v>5269.55</v>
      </c>
    </row>
    <row r="188" spans="1:11" ht="14.4" customHeight="1" x14ac:dyDescent="0.3">
      <c r="A188" s="328" t="s">
        <v>363</v>
      </c>
      <c r="B188" s="329" t="s">
        <v>475</v>
      </c>
      <c r="C188" s="330" t="s">
        <v>368</v>
      </c>
      <c r="D188" s="331" t="s">
        <v>476</v>
      </c>
      <c r="E188" s="330" t="s">
        <v>963</v>
      </c>
      <c r="F188" s="331" t="s">
        <v>964</v>
      </c>
      <c r="G188" s="330" t="s">
        <v>849</v>
      </c>
      <c r="H188" s="330" t="s">
        <v>850</v>
      </c>
      <c r="I188" s="332">
        <v>20.69</v>
      </c>
      <c r="J188" s="332">
        <v>100</v>
      </c>
      <c r="K188" s="333">
        <v>2069</v>
      </c>
    </row>
    <row r="189" spans="1:11" ht="14.4" customHeight="1" x14ac:dyDescent="0.3">
      <c r="A189" s="328" t="s">
        <v>363</v>
      </c>
      <c r="B189" s="329" t="s">
        <v>475</v>
      </c>
      <c r="C189" s="330" t="s">
        <v>368</v>
      </c>
      <c r="D189" s="331" t="s">
        <v>476</v>
      </c>
      <c r="E189" s="330" t="s">
        <v>963</v>
      </c>
      <c r="F189" s="331" t="s">
        <v>964</v>
      </c>
      <c r="G189" s="330" t="s">
        <v>851</v>
      </c>
      <c r="H189" s="330" t="s">
        <v>852</v>
      </c>
      <c r="I189" s="332">
        <v>16.21</v>
      </c>
      <c r="J189" s="332">
        <v>100</v>
      </c>
      <c r="K189" s="333">
        <v>1621.4</v>
      </c>
    </row>
    <row r="190" spans="1:11" ht="14.4" customHeight="1" x14ac:dyDescent="0.3">
      <c r="A190" s="328" t="s">
        <v>363</v>
      </c>
      <c r="B190" s="329" t="s">
        <v>475</v>
      </c>
      <c r="C190" s="330" t="s">
        <v>368</v>
      </c>
      <c r="D190" s="331" t="s">
        <v>476</v>
      </c>
      <c r="E190" s="330" t="s">
        <v>963</v>
      </c>
      <c r="F190" s="331" t="s">
        <v>964</v>
      </c>
      <c r="G190" s="330" t="s">
        <v>853</v>
      </c>
      <c r="H190" s="330" t="s">
        <v>854</v>
      </c>
      <c r="I190" s="332">
        <v>11.01</v>
      </c>
      <c r="J190" s="332">
        <v>1200</v>
      </c>
      <c r="K190" s="333">
        <v>13212</v>
      </c>
    </row>
    <row r="191" spans="1:11" ht="14.4" customHeight="1" x14ac:dyDescent="0.3">
      <c r="A191" s="328" t="s">
        <v>363</v>
      </c>
      <c r="B191" s="329" t="s">
        <v>475</v>
      </c>
      <c r="C191" s="330" t="s">
        <v>368</v>
      </c>
      <c r="D191" s="331" t="s">
        <v>476</v>
      </c>
      <c r="E191" s="330" t="s">
        <v>963</v>
      </c>
      <c r="F191" s="331" t="s">
        <v>964</v>
      </c>
      <c r="G191" s="330" t="s">
        <v>855</v>
      </c>
      <c r="H191" s="330" t="s">
        <v>856</v>
      </c>
      <c r="I191" s="332">
        <v>11.01</v>
      </c>
      <c r="J191" s="332">
        <v>2640</v>
      </c>
      <c r="K191" s="333">
        <v>29066.400000000001</v>
      </c>
    </row>
    <row r="192" spans="1:11" ht="14.4" customHeight="1" x14ac:dyDescent="0.3">
      <c r="A192" s="328" t="s">
        <v>363</v>
      </c>
      <c r="B192" s="329" t="s">
        <v>475</v>
      </c>
      <c r="C192" s="330" t="s">
        <v>368</v>
      </c>
      <c r="D192" s="331" t="s">
        <v>476</v>
      </c>
      <c r="E192" s="330" t="s">
        <v>963</v>
      </c>
      <c r="F192" s="331" t="s">
        <v>964</v>
      </c>
      <c r="G192" s="330" t="s">
        <v>857</v>
      </c>
      <c r="H192" s="330" t="s">
        <v>858</v>
      </c>
      <c r="I192" s="332">
        <v>11.01</v>
      </c>
      <c r="J192" s="332">
        <v>1920</v>
      </c>
      <c r="K192" s="333">
        <v>21139.200000000001</v>
      </c>
    </row>
    <row r="193" spans="1:11" ht="14.4" customHeight="1" x14ac:dyDescent="0.3">
      <c r="A193" s="328" t="s">
        <v>363</v>
      </c>
      <c r="B193" s="329" t="s">
        <v>475</v>
      </c>
      <c r="C193" s="330" t="s">
        <v>368</v>
      </c>
      <c r="D193" s="331" t="s">
        <v>476</v>
      </c>
      <c r="E193" s="330" t="s">
        <v>963</v>
      </c>
      <c r="F193" s="331" t="s">
        <v>964</v>
      </c>
      <c r="G193" s="330" t="s">
        <v>859</v>
      </c>
      <c r="H193" s="330" t="s">
        <v>860</v>
      </c>
      <c r="I193" s="332">
        <v>11.011666666666665</v>
      </c>
      <c r="J193" s="332">
        <v>2190</v>
      </c>
      <c r="K193" s="333">
        <v>24112.969999999998</v>
      </c>
    </row>
    <row r="194" spans="1:11" ht="14.4" customHeight="1" x14ac:dyDescent="0.3">
      <c r="A194" s="328" t="s">
        <v>363</v>
      </c>
      <c r="B194" s="329" t="s">
        <v>475</v>
      </c>
      <c r="C194" s="330" t="s">
        <v>368</v>
      </c>
      <c r="D194" s="331" t="s">
        <v>476</v>
      </c>
      <c r="E194" s="330" t="s">
        <v>963</v>
      </c>
      <c r="F194" s="331" t="s">
        <v>964</v>
      </c>
      <c r="G194" s="330" t="s">
        <v>861</v>
      </c>
      <c r="H194" s="330" t="s">
        <v>862</v>
      </c>
      <c r="I194" s="332">
        <v>11.01</v>
      </c>
      <c r="J194" s="332">
        <v>1400</v>
      </c>
      <c r="K194" s="333">
        <v>15414</v>
      </c>
    </row>
    <row r="195" spans="1:11" ht="14.4" customHeight="1" x14ac:dyDescent="0.3">
      <c r="A195" s="328" t="s">
        <v>363</v>
      </c>
      <c r="B195" s="329" t="s">
        <v>475</v>
      </c>
      <c r="C195" s="330" t="s">
        <v>368</v>
      </c>
      <c r="D195" s="331" t="s">
        <v>476</v>
      </c>
      <c r="E195" s="330" t="s">
        <v>963</v>
      </c>
      <c r="F195" s="331" t="s">
        <v>964</v>
      </c>
      <c r="G195" s="330" t="s">
        <v>863</v>
      </c>
      <c r="H195" s="330" t="s">
        <v>864</v>
      </c>
      <c r="I195" s="332">
        <v>11.01</v>
      </c>
      <c r="J195" s="332">
        <v>400</v>
      </c>
      <c r="K195" s="333">
        <v>4404</v>
      </c>
    </row>
    <row r="196" spans="1:11" ht="14.4" customHeight="1" x14ac:dyDescent="0.3">
      <c r="A196" s="328" t="s">
        <v>363</v>
      </c>
      <c r="B196" s="329" t="s">
        <v>475</v>
      </c>
      <c r="C196" s="330" t="s">
        <v>368</v>
      </c>
      <c r="D196" s="331" t="s">
        <v>476</v>
      </c>
      <c r="E196" s="330" t="s">
        <v>963</v>
      </c>
      <c r="F196" s="331" t="s">
        <v>964</v>
      </c>
      <c r="G196" s="330" t="s">
        <v>865</v>
      </c>
      <c r="H196" s="330" t="s">
        <v>866</v>
      </c>
      <c r="I196" s="332">
        <v>10.55</v>
      </c>
      <c r="J196" s="332">
        <v>440</v>
      </c>
      <c r="K196" s="333">
        <v>4642.67</v>
      </c>
    </row>
    <row r="197" spans="1:11" ht="14.4" customHeight="1" x14ac:dyDescent="0.3">
      <c r="A197" s="328" t="s">
        <v>363</v>
      </c>
      <c r="B197" s="329" t="s">
        <v>475</v>
      </c>
      <c r="C197" s="330" t="s">
        <v>368</v>
      </c>
      <c r="D197" s="331" t="s">
        <v>476</v>
      </c>
      <c r="E197" s="330" t="s">
        <v>963</v>
      </c>
      <c r="F197" s="331" t="s">
        <v>964</v>
      </c>
      <c r="G197" s="330" t="s">
        <v>867</v>
      </c>
      <c r="H197" s="330" t="s">
        <v>868</v>
      </c>
      <c r="I197" s="332">
        <v>16.21</v>
      </c>
      <c r="J197" s="332">
        <v>275</v>
      </c>
      <c r="K197" s="333">
        <v>4458.8500000000004</v>
      </c>
    </row>
    <row r="198" spans="1:11" ht="14.4" customHeight="1" x14ac:dyDescent="0.3">
      <c r="A198" s="328" t="s">
        <v>363</v>
      </c>
      <c r="B198" s="329" t="s">
        <v>475</v>
      </c>
      <c r="C198" s="330" t="s">
        <v>368</v>
      </c>
      <c r="D198" s="331" t="s">
        <v>476</v>
      </c>
      <c r="E198" s="330" t="s">
        <v>963</v>
      </c>
      <c r="F198" s="331" t="s">
        <v>964</v>
      </c>
      <c r="G198" s="330" t="s">
        <v>869</v>
      </c>
      <c r="H198" s="330" t="s">
        <v>870</v>
      </c>
      <c r="I198" s="332">
        <v>11.01</v>
      </c>
      <c r="J198" s="332">
        <v>160</v>
      </c>
      <c r="K198" s="333">
        <v>1761.76</v>
      </c>
    </row>
    <row r="199" spans="1:11" ht="14.4" customHeight="1" x14ac:dyDescent="0.3">
      <c r="A199" s="328" t="s">
        <v>363</v>
      </c>
      <c r="B199" s="329" t="s">
        <v>475</v>
      </c>
      <c r="C199" s="330" t="s">
        <v>368</v>
      </c>
      <c r="D199" s="331" t="s">
        <v>476</v>
      </c>
      <c r="E199" s="330" t="s">
        <v>963</v>
      </c>
      <c r="F199" s="331" t="s">
        <v>964</v>
      </c>
      <c r="G199" s="330" t="s">
        <v>871</v>
      </c>
      <c r="H199" s="330" t="s">
        <v>872</v>
      </c>
      <c r="I199" s="332">
        <v>0.77750000000000008</v>
      </c>
      <c r="J199" s="332">
        <v>15000</v>
      </c>
      <c r="K199" s="333">
        <v>11670</v>
      </c>
    </row>
    <row r="200" spans="1:11" ht="14.4" customHeight="1" x14ac:dyDescent="0.3">
      <c r="A200" s="328" t="s">
        <v>363</v>
      </c>
      <c r="B200" s="329" t="s">
        <v>475</v>
      </c>
      <c r="C200" s="330" t="s">
        <v>373</v>
      </c>
      <c r="D200" s="331" t="s">
        <v>477</v>
      </c>
      <c r="E200" s="330" t="s">
        <v>947</v>
      </c>
      <c r="F200" s="331" t="s">
        <v>948</v>
      </c>
      <c r="G200" s="330" t="s">
        <v>873</v>
      </c>
      <c r="H200" s="330" t="s">
        <v>874</v>
      </c>
      <c r="I200" s="332">
        <v>2.88</v>
      </c>
      <c r="J200" s="332">
        <v>2000</v>
      </c>
      <c r="K200" s="333">
        <v>5750</v>
      </c>
    </row>
    <row r="201" spans="1:11" ht="14.4" customHeight="1" x14ac:dyDescent="0.3">
      <c r="A201" s="328" t="s">
        <v>363</v>
      </c>
      <c r="B201" s="329" t="s">
        <v>475</v>
      </c>
      <c r="C201" s="330" t="s">
        <v>373</v>
      </c>
      <c r="D201" s="331" t="s">
        <v>477</v>
      </c>
      <c r="E201" s="330" t="s">
        <v>947</v>
      </c>
      <c r="F201" s="331" t="s">
        <v>948</v>
      </c>
      <c r="G201" s="330" t="s">
        <v>483</v>
      </c>
      <c r="H201" s="330" t="s">
        <v>484</v>
      </c>
      <c r="I201" s="332">
        <v>5.72</v>
      </c>
      <c r="J201" s="332">
        <v>30</v>
      </c>
      <c r="K201" s="333">
        <v>171.7</v>
      </c>
    </row>
    <row r="202" spans="1:11" ht="14.4" customHeight="1" x14ac:dyDescent="0.3">
      <c r="A202" s="328" t="s">
        <v>363</v>
      </c>
      <c r="B202" s="329" t="s">
        <v>475</v>
      </c>
      <c r="C202" s="330" t="s">
        <v>373</v>
      </c>
      <c r="D202" s="331" t="s">
        <v>477</v>
      </c>
      <c r="E202" s="330" t="s">
        <v>947</v>
      </c>
      <c r="F202" s="331" t="s">
        <v>948</v>
      </c>
      <c r="G202" s="330" t="s">
        <v>875</v>
      </c>
      <c r="H202" s="330" t="s">
        <v>876</v>
      </c>
      <c r="I202" s="332">
        <v>2.39</v>
      </c>
      <c r="J202" s="332">
        <v>20</v>
      </c>
      <c r="K202" s="333">
        <v>47.8</v>
      </c>
    </row>
    <row r="203" spans="1:11" ht="14.4" customHeight="1" x14ac:dyDescent="0.3">
      <c r="A203" s="328" t="s">
        <v>363</v>
      </c>
      <c r="B203" s="329" t="s">
        <v>475</v>
      </c>
      <c r="C203" s="330" t="s">
        <v>373</v>
      </c>
      <c r="D203" s="331" t="s">
        <v>477</v>
      </c>
      <c r="E203" s="330" t="s">
        <v>947</v>
      </c>
      <c r="F203" s="331" t="s">
        <v>948</v>
      </c>
      <c r="G203" s="330" t="s">
        <v>485</v>
      </c>
      <c r="H203" s="330" t="s">
        <v>486</v>
      </c>
      <c r="I203" s="332">
        <v>3.11</v>
      </c>
      <c r="J203" s="332">
        <v>20</v>
      </c>
      <c r="K203" s="333">
        <v>62.2</v>
      </c>
    </row>
    <row r="204" spans="1:11" ht="14.4" customHeight="1" x14ac:dyDescent="0.3">
      <c r="A204" s="328" t="s">
        <v>363</v>
      </c>
      <c r="B204" s="329" t="s">
        <v>475</v>
      </c>
      <c r="C204" s="330" t="s">
        <v>373</v>
      </c>
      <c r="D204" s="331" t="s">
        <v>477</v>
      </c>
      <c r="E204" s="330" t="s">
        <v>947</v>
      </c>
      <c r="F204" s="331" t="s">
        <v>948</v>
      </c>
      <c r="G204" s="330" t="s">
        <v>487</v>
      </c>
      <c r="H204" s="330" t="s">
        <v>488</v>
      </c>
      <c r="I204" s="332">
        <v>3.78</v>
      </c>
      <c r="J204" s="332">
        <v>20</v>
      </c>
      <c r="K204" s="333">
        <v>75.599999999999994</v>
      </c>
    </row>
    <row r="205" spans="1:11" ht="14.4" customHeight="1" x14ac:dyDescent="0.3">
      <c r="A205" s="328" t="s">
        <v>363</v>
      </c>
      <c r="B205" s="329" t="s">
        <v>475</v>
      </c>
      <c r="C205" s="330" t="s">
        <v>373</v>
      </c>
      <c r="D205" s="331" t="s">
        <v>477</v>
      </c>
      <c r="E205" s="330" t="s">
        <v>947</v>
      </c>
      <c r="F205" s="331" t="s">
        <v>948</v>
      </c>
      <c r="G205" s="330" t="s">
        <v>877</v>
      </c>
      <c r="H205" s="330" t="s">
        <v>878</v>
      </c>
      <c r="I205" s="332">
        <v>3.59</v>
      </c>
      <c r="J205" s="332">
        <v>40</v>
      </c>
      <c r="K205" s="333">
        <v>143.6</v>
      </c>
    </row>
    <row r="206" spans="1:11" ht="14.4" customHeight="1" x14ac:dyDescent="0.3">
      <c r="A206" s="328" t="s">
        <v>363</v>
      </c>
      <c r="B206" s="329" t="s">
        <v>475</v>
      </c>
      <c r="C206" s="330" t="s">
        <v>373</v>
      </c>
      <c r="D206" s="331" t="s">
        <v>477</v>
      </c>
      <c r="E206" s="330" t="s">
        <v>947</v>
      </c>
      <c r="F206" s="331" t="s">
        <v>948</v>
      </c>
      <c r="G206" s="330" t="s">
        <v>499</v>
      </c>
      <c r="H206" s="330" t="s">
        <v>500</v>
      </c>
      <c r="I206" s="332">
        <v>0.42</v>
      </c>
      <c r="J206" s="332">
        <v>6000</v>
      </c>
      <c r="K206" s="333">
        <v>2520</v>
      </c>
    </row>
    <row r="207" spans="1:11" ht="14.4" customHeight="1" x14ac:dyDescent="0.3">
      <c r="A207" s="328" t="s">
        <v>363</v>
      </c>
      <c r="B207" s="329" t="s">
        <v>475</v>
      </c>
      <c r="C207" s="330" t="s">
        <v>373</v>
      </c>
      <c r="D207" s="331" t="s">
        <v>477</v>
      </c>
      <c r="E207" s="330" t="s">
        <v>947</v>
      </c>
      <c r="F207" s="331" t="s">
        <v>948</v>
      </c>
      <c r="G207" s="330" t="s">
        <v>501</v>
      </c>
      <c r="H207" s="330" t="s">
        <v>502</v>
      </c>
      <c r="I207" s="332">
        <v>27.36</v>
      </c>
      <c r="J207" s="332">
        <v>10</v>
      </c>
      <c r="K207" s="333">
        <v>273.60000000000002</v>
      </c>
    </row>
    <row r="208" spans="1:11" ht="14.4" customHeight="1" x14ac:dyDescent="0.3">
      <c r="A208" s="328" t="s">
        <v>363</v>
      </c>
      <c r="B208" s="329" t="s">
        <v>475</v>
      </c>
      <c r="C208" s="330" t="s">
        <v>373</v>
      </c>
      <c r="D208" s="331" t="s">
        <v>477</v>
      </c>
      <c r="E208" s="330" t="s">
        <v>947</v>
      </c>
      <c r="F208" s="331" t="s">
        <v>948</v>
      </c>
      <c r="G208" s="330" t="s">
        <v>879</v>
      </c>
      <c r="H208" s="330" t="s">
        <v>880</v>
      </c>
      <c r="I208" s="332">
        <v>6.2</v>
      </c>
      <c r="J208" s="332">
        <v>100</v>
      </c>
      <c r="K208" s="333">
        <v>620</v>
      </c>
    </row>
    <row r="209" spans="1:11" ht="14.4" customHeight="1" x14ac:dyDescent="0.3">
      <c r="A209" s="328" t="s">
        <v>363</v>
      </c>
      <c r="B209" s="329" t="s">
        <v>475</v>
      </c>
      <c r="C209" s="330" t="s">
        <v>373</v>
      </c>
      <c r="D209" s="331" t="s">
        <v>477</v>
      </c>
      <c r="E209" s="330" t="s">
        <v>947</v>
      </c>
      <c r="F209" s="331" t="s">
        <v>948</v>
      </c>
      <c r="G209" s="330" t="s">
        <v>881</v>
      </c>
      <c r="H209" s="330" t="s">
        <v>882</v>
      </c>
      <c r="I209" s="332">
        <v>65.2</v>
      </c>
      <c r="J209" s="332">
        <v>10</v>
      </c>
      <c r="K209" s="333">
        <v>652</v>
      </c>
    </row>
    <row r="210" spans="1:11" ht="14.4" customHeight="1" x14ac:dyDescent="0.3">
      <c r="A210" s="328" t="s">
        <v>363</v>
      </c>
      <c r="B210" s="329" t="s">
        <v>475</v>
      </c>
      <c r="C210" s="330" t="s">
        <v>373</v>
      </c>
      <c r="D210" s="331" t="s">
        <v>477</v>
      </c>
      <c r="E210" s="330" t="s">
        <v>947</v>
      </c>
      <c r="F210" s="331" t="s">
        <v>948</v>
      </c>
      <c r="G210" s="330" t="s">
        <v>883</v>
      </c>
      <c r="H210" s="330" t="s">
        <v>884</v>
      </c>
      <c r="I210" s="332">
        <v>15.53</v>
      </c>
      <c r="J210" s="332">
        <v>10</v>
      </c>
      <c r="K210" s="333">
        <v>155.30000000000001</v>
      </c>
    </row>
    <row r="211" spans="1:11" ht="14.4" customHeight="1" x14ac:dyDescent="0.3">
      <c r="A211" s="328" t="s">
        <v>363</v>
      </c>
      <c r="B211" s="329" t="s">
        <v>475</v>
      </c>
      <c r="C211" s="330" t="s">
        <v>373</v>
      </c>
      <c r="D211" s="331" t="s">
        <v>477</v>
      </c>
      <c r="E211" s="330" t="s">
        <v>947</v>
      </c>
      <c r="F211" s="331" t="s">
        <v>948</v>
      </c>
      <c r="G211" s="330" t="s">
        <v>505</v>
      </c>
      <c r="H211" s="330" t="s">
        <v>506</v>
      </c>
      <c r="I211" s="332">
        <v>26.45</v>
      </c>
      <c r="J211" s="332">
        <v>1600</v>
      </c>
      <c r="K211" s="333">
        <v>42320</v>
      </c>
    </row>
    <row r="212" spans="1:11" ht="14.4" customHeight="1" x14ac:dyDescent="0.3">
      <c r="A212" s="328" t="s">
        <v>363</v>
      </c>
      <c r="B212" s="329" t="s">
        <v>475</v>
      </c>
      <c r="C212" s="330" t="s">
        <v>373</v>
      </c>
      <c r="D212" s="331" t="s">
        <v>477</v>
      </c>
      <c r="E212" s="330" t="s">
        <v>947</v>
      </c>
      <c r="F212" s="331" t="s">
        <v>948</v>
      </c>
      <c r="G212" s="330" t="s">
        <v>885</v>
      </c>
      <c r="H212" s="330" t="s">
        <v>886</v>
      </c>
      <c r="I212" s="332">
        <v>0.3</v>
      </c>
      <c r="J212" s="332">
        <v>900</v>
      </c>
      <c r="K212" s="333">
        <v>274.27999999999997</v>
      </c>
    </row>
    <row r="213" spans="1:11" ht="14.4" customHeight="1" x14ac:dyDescent="0.3">
      <c r="A213" s="328" t="s">
        <v>363</v>
      </c>
      <c r="B213" s="329" t="s">
        <v>475</v>
      </c>
      <c r="C213" s="330" t="s">
        <v>373</v>
      </c>
      <c r="D213" s="331" t="s">
        <v>477</v>
      </c>
      <c r="E213" s="330" t="s">
        <v>947</v>
      </c>
      <c r="F213" s="331" t="s">
        <v>948</v>
      </c>
      <c r="G213" s="330" t="s">
        <v>507</v>
      </c>
      <c r="H213" s="330" t="s">
        <v>508</v>
      </c>
      <c r="I213" s="332">
        <v>0.31</v>
      </c>
      <c r="J213" s="332">
        <v>2000</v>
      </c>
      <c r="K213" s="333">
        <v>620</v>
      </c>
    </row>
    <row r="214" spans="1:11" ht="14.4" customHeight="1" x14ac:dyDescent="0.3">
      <c r="A214" s="328" t="s">
        <v>363</v>
      </c>
      <c r="B214" s="329" t="s">
        <v>475</v>
      </c>
      <c r="C214" s="330" t="s">
        <v>373</v>
      </c>
      <c r="D214" s="331" t="s">
        <v>477</v>
      </c>
      <c r="E214" s="330" t="s">
        <v>947</v>
      </c>
      <c r="F214" s="331" t="s">
        <v>948</v>
      </c>
      <c r="G214" s="330" t="s">
        <v>509</v>
      </c>
      <c r="H214" s="330" t="s">
        <v>510</v>
      </c>
      <c r="I214" s="332">
        <v>61.225000000000001</v>
      </c>
      <c r="J214" s="332">
        <v>6</v>
      </c>
      <c r="K214" s="333">
        <v>367.32</v>
      </c>
    </row>
    <row r="215" spans="1:11" ht="14.4" customHeight="1" x14ac:dyDescent="0.3">
      <c r="A215" s="328" t="s">
        <v>363</v>
      </c>
      <c r="B215" s="329" t="s">
        <v>475</v>
      </c>
      <c r="C215" s="330" t="s">
        <v>373</v>
      </c>
      <c r="D215" s="331" t="s">
        <v>477</v>
      </c>
      <c r="E215" s="330" t="s">
        <v>947</v>
      </c>
      <c r="F215" s="331" t="s">
        <v>948</v>
      </c>
      <c r="G215" s="330" t="s">
        <v>511</v>
      </c>
      <c r="H215" s="330" t="s">
        <v>512</v>
      </c>
      <c r="I215" s="332">
        <v>30.17</v>
      </c>
      <c r="J215" s="332">
        <v>40</v>
      </c>
      <c r="K215" s="333">
        <v>1206.8</v>
      </c>
    </row>
    <row r="216" spans="1:11" ht="14.4" customHeight="1" x14ac:dyDescent="0.3">
      <c r="A216" s="328" t="s">
        <v>363</v>
      </c>
      <c r="B216" s="329" t="s">
        <v>475</v>
      </c>
      <c r="C216" s="330" t="s">
        <v>373</v>
      </c>
      <c r="D216" s="331" t="s">
        <v>477</v>
      </c>
      <c r="E216" s="330" t="s">
        <v>947</v>
      </c>
      <c r="F216" s="331" t="s">
        <v>948</v>
      </c>
      <c r="G216" s="330" t="s">
        <v>887</v>
      </c>
      <c r="H216" s="330" t="s">
        <v>888</v>
      </c>
      <c r="I216" s="332">
        <v>16.100000000000001</v>
      </c>
      <c r="J216" s="332">
        <v>40</v>
      </c>
      <c r="K216" s="333">
        <v>644</v>
      </c>
    </row>
    <row r="217" spans="1:11" ht="14.4" customHeight="1" x14ac:dyDescent="0.3">
      <c r="A217" s="328" t="s">
        <v>363</v>
      </c>
      <c r="B217" s="329" t="s">
        <v>475</v>
      </c>
      <c r="C217" s="330" t="s">
        <v>373</v>
      </c>
      <c r="D217" s="331" t="s">
        <v>477</v>
      </c>
      <c r="E217" s="330" t="s">
        <v>947</v>
      </c>
      <c r="F217" s="331" t="s">
        <v>948</v>
      </c>
      <c r="G217" s="330" t="s">
        <v>889</v>
      </c>
      <c r="H217" s="330" t="s">
        <v>890</v>
      </c>
      <c r="I217" s="332">
        <v>12.42</v>
      </c>
      <c r="J217" s="332">
        <v>140</v>
      </c>
      <c r="K217" s="333">
        <v>1738.8</v>
      </c>
    </row>
    <row r="218" spans="1:11" ht="14.4" customHeight="1" x14ac:dyDescent="0.3">
      <c r="A218" s="328" t="s">
        <v>363</v>
      </c>
      <c r="B218" s="329" t="s">
        <v>475</v>
      </c>
      <c r="C218" s="330" t="s">
        <v>373</v>
      </c>
      <c r="D218" s="331" t="s">
        <v>477</v>
      </c>
      <c r="E218" s="330" t="s">
        <v>947</v>
      </c>
      <c r="F218" s="331" t="s">
        <v>948</v>
      </c>
      <c r="G218" s="330" t="s">
        <v>519</v>
      </c>
      <c r="H218" s="330" t="s">
        <v>520</v>
      </c>
      <c r="I218" s="332">
        <v>357.46</v>
      </c>
      <c r="J218" s="332">
        <v>24</v>
      </c>
      <c r="K218" s="333">
        <v>8579</v>
      </c>
    </row>
    <row r="219" spans="1:11" ht="14.4" customHeight="1" x14ac:dyDescent="0.3">
      <c r="A219" s="328" t="s">
        <v>363</v>
      </c>
      <c r="B219" s="329" t="s">
        <v>475</v>
      </c>
      <c r="C219" s="330" t="s">
        <v>373</v>
      </c>
      <c r="D219" s="331" t="s">
        <v>477</v>
      </c>
      <c r="E219" s="330" t="s">
        <v>947</v>
      </c>
      <c r="F219" s="331" t="s">
        <v>948</v>
      </c>
      <c r="G219" s="330" t="s">
        <v>891</v>
      </c>
      <c r="H219" s="330" t="s">
        <v>892</v>
      </c>
      <c r="I219" s="332">
        <v>9.73</v>
      </c>
      <c r="J219" s="332">
        <v>240</v>
      </c>
      <c r="K219" s="333">
        <v>2335.1999999999998</v>
      </c>
    </row>
    <row r="220" spans="1:11" ht="14.4" customHeight="1" x14ac:dyDescent="0.3">
      <c r="A220" s="328" t="s">
        <v>363</v>
      </c>
      <c r="B220" s="329" t="s">
        <v>475</v>
      </c>
      <c r="C220" s="330" t="s">
        <v>373</v>
      </c>
      <c r="D220" s="331" t="s">
        <v>477</v>
      </c>
      <c r="E220" s="330" t="s">
        <v>947</v>
      </c>
      <c r="F220" s="331" t="s">
        <v>948</v>
      </c>
      <c r="G220" s="330" t="s">
        <v>527</v>
      </c>
      <c r="H220" s="330" t="s">
        <v>528</v>
      </c>
      <c r="I220" s="332">
        <v>214.05</v>
      </c>
      <c r="J220" s="332">
        <v>8</v>
      </c>
      <c r="K220" s="333">
        <v>1712.4</v>
      </c>
    </row>
    <row r="221" spans="1:11" ht="14.4" customHeight="1" x14ac:dyDescent="0.3">
      <c r="A221" s="328" t="s">
        <v>363</v>
      </c>
      <c r="B221" s="329" t="s">
        <v>475</v>
      </c>
      <c r="C221" s="330" t="s">
        <v>373</v>
      </c>
      <c r="D221" s="331" t="s">
        <v>477</v>
      </c>
      <c r="E221" s="330" t="s">
        <v>947</v>
      </c>
      <c r="F221" s="331" t="s">
        <v>948</v>
      </c>
      <c r="G221" s="330" t="s">
        <v>529</v>
      </c>
      <c r="H221" s="330" t="s">
        <v>530</v>
      </c>
      <c r="I221" s="332">
        <v>0.85</v>
      </c>
      <c r="J221" s="332">
        <v>200</v>
      </c>
      <c r="K221" s="333">
        <v>170</v>
      </c>
    </row>
    <row r="222" spans="1:11" ht="14.4" customHeight="1" x14ac:dyDescent="0.3">
      <c r="A222" s="328" t="s">
        <v>363</v>
      </c>
      <c r="B222" s="329" t="s">
        <v>475</v>
      </c>
      <c r="C222" s="330" t="s">
        <v>373</v>
      </c>
      <c r="D222" s="331" t="s">
        <v>477</v>
      </c>
      <c r="E222" s="330" t="s">
        <v>947</v>
      </c>
      <c r="F222" s="331" t="s">
        <v>948</v>
      </c>
      <c r="G222" s="330" t="s">
        <v>533</v>
      </c>
      <c r="H222" s="330" t="s">
        <v>534</v>
      </c>
      <c r="I222" s="332">
        <v>2.06</v>
      </c>
      <c r="J222" s="332">
        <v>200</v>
      </c>
      <c r="K222" s="333">
        <v>412</v>
      </c>
    </row>
    <row r="223" spans="1:11" ht="14.4" customHeight="1" x14ac:dyDescent="0.3">
      <c r="A223" s="328" t="s">
        <v>363</v>
      </c>
      <c r="B223" s="329" t="s">
        <v>475</v>
      </c>
      <c r="C223" s="330" t="s">
        <v>373</v>
      </c>
      <c r="D223" s="331" t="s">
        <v>477</v>
      </c>
      <c r="E223" s="330" t="s">
        <v>947</v>
      </c>
      <c r="F223" s="331" t="s">
        <v>948</v>
      </c>
      <c r="G223" s="330" t="s">
        <v>535</v>
      </c>
      <c r="H223" s="330" t="s">
        <v>536</v>
      </c>
      <c r="I223" s="332">
        <v>3.36</v>
      </c>
      <c r="J223" s="332">
        <v>200</v>
      </c>
      <c r="K223" s="333">
        <v>672</v>
      </c>
    </row>
    <row r="224" spans="1:11" ht="14.4" customHeight="1" x14ac:dyDescent="0.3">
      <c r="A224" s="328" t="s">
        <v>363</v>
      </c>
      <c r="B224" s="329" t="s">
        <v>475</v>
      </c>
      <c r="C224" s="330" t="s">
        <v>373</v>
      </c>
      <c r="D224" s="331" t="s">
        <v>477</v>
      </c>
      <c r="E224" s="330" t="s">
        <v>947</v>
      </c>
      <c r="F224" s="331" t="s">
        <v>948</v>
      </c>
      <c r="G224" s="330" t="s">
        <v>893</v>
      </c>
      <c r="H224" s="330" t="s">
        <v>894</v>
      </c>
      <c r="I224" s="332">
        <v>110.53999999999999</v>
      </c>
      <c r="J224" s="332">
        <v>50</v>
      </c>
      <c r="K224" s="333">
        <v>5524.25</v>
      </c>
    </row>
    <row r="225" spans="1:11" ht="14.4" customHeight="1" x14ac:dyDescent="0.3">
      <c r="A225" s="328" t="s">
        <v>363</v>
      </c>
      <c r="B225" s="329" t="s">
        <v>475</v>
      </c>
      <c r="C225" s="330" t="s">
        <v>373</v>
      </c>
      <c r="D225" s="331" t="s">
        <v>477</v>
      </c>
      <c r="E225" s="330" t="s">
        <v>947</v>
      </c>
      <c r="F225" s="331" t="s">
        <v>948</v>
      </c>
      <c r="G225" s="330" t="s">
        <v>895</v>
      </c>
      <c r="H225" s="330" t="s">
        <v>896</v>
      </c>
      <c r="I225" s="332">
        <v>64.069999999999993</v>
      </c>
      <c r="J225" s="332">
        <v>100</v>
      </c>
      <c r="K225" s="333">
        <v>6403.74</v>
      </c>
    </row>
    <row r="226" spans="1:11" ht="14.4" customHeight="1" x14ac:dyDescent="0.3">
      <c r="A226" s="328" t="s">
        <v>363</v>
      </c>
      <c r="B226" s="329" t="s">
        <v>475</v>
      </c>
      <c r="C226" s="330" t="s">
        <v>373</v>
      </c>
      <c r="D226" s="331" t="s">
        <v>477</v>
      </c>
      <c r="E226" s="330" t="s">
        <v>947</v>
      </c>
      <c r="F226" s="331" t="s">
        <v>948</v>
      </c>
      <c r="G226" s="330" t="s">
        <v>537</v>
      </c>
      <c r="H226" s="330" t="s">
        <v>538</v>
      </c>
      <c r="I226" s="332">
        <v>18.75</v>
      </c>
      <c r="J226" s="332">
        <v>20</v>
      </c>
      <c r="K226" s="333">
        <v>375.06</v>
      </c>
    </row>
    <row r="227" spans="1:11" ht="14.4" customHeight="1" x14ac:dyDescent="0.3">
      <c r="A227" s="328" t="s">
        <v>363</v>
      </c>
      <c r="B227" s="329" t="s">
        <v>475</v>
      </c>
      <c r="C227" s="330" t="s">
        <v>373</v>
      </c>
      <c r="D227" s="331" t="s">
        <v>477</v>
      </c>
      <c r="E227" s="330" t="s">
        <v>947</v>
      </c>
      <c r="F227" s="331" t="s">
        <v>948</v>
      </c>
      <c r="G227" s="330" t="s">
        <v>539</v>
      </c>
      <c r="H227" s="330" t="s">
        <v>540</v>
      </c>
      <c r="I227" s="332">
        <v>0.3</v>
      </c>
      <c r="J227" s="332">
        <v>12000</v>
      </c>
      <c r="K227" s="333">
        <v>3550.05</v>
      </c>
    </row>
    <row r="228" spans="1:11" ht="14.4" customHeight="1" x14ac:dyDescent="0.3">
      <c r="A228" s="328" t="s">
        <v>363</v>
      </c>
      <c r="B228" s="329" t="s">
        <v>475</v>
      </c>
      <c r="C228" s="330" t="s">
        <v>373</v>
      </c>
      <c r="D228" s="331" t="s">
        <v>477</v>
      </c>
      <c r="E228" s="330" t="s">
        <v>947</v>
      </c>
      <c r="F228" s="331" t="s">
        <v>948</v>
      </c>
      <c r="G228" s="330" t="s">
        <v>897</v>
      </c>
      <c r="H228" s="330" t="s">
        <v>898</v>
      </c>
      <c r="I228" s="332">
        <v>1</v>
      </c>
      <c r="J228" s="332">
        <v>1000</v>
      </c>
      <c r="K228" s="333">
        <v>1003.14</v>
      </c>
    </row>
    <row r="229" spans="1:11" ht="14.4" customHeight="1" x14ac:dyDescent="0.3">
      <c r="A229" s="328" t="s">
        <v>363</v>
      </c>
      <c r="B229" s="329" t="s">
        <v>475</v>
      </c>
      <c r="C229" s="330" t="s">
        <v>373</v>
      </c>
      <c r="D229" s="331" t="s">
        <v>477</v>
      </c>
      <c r="E229" s="330" t="s">
        <v>947</v>
      </c>
      <c r="F229" s="331" t="s">
        <v>948</v>
      </c>
      <c r="G229" s="330" t="s">
        <v>545</v>
      </c>
      <c r="H229" s="330" t="s">
        <v>546</v>
      </c>
      <c r="I229" s="332">
        <v>38.4</v>
      </c>
      <c r="J229" s="332">
        <v>40</v>
      </c>
      <c r="K229" s="333">
        <v>1536</v>
      </c>
    </row>
    <row r="230" spans="1:11" ht="14.4" customHeight="1" x14ac:dyDescent="0.3">
      <c r="A230" s="328" t="s">
        <v>363</v>
      </c>
      <c r="B230" s="329" t="s">
        <v>475</v>
      </c>
      <c r="C230" s="330" t="s">
        <v>373</v>
      </c>
      <c r="D230" s="331" t="s">
        <v>477</v>
      </c>
      <c r="E230" s="330" t="s">
        <v>947</v>
      </c>
      <c r="F230" s="331" t="s">
        <v>948</v>
      </c>
      <c r="G230" s="330" t="s">
        <v>549</v>
      </c>
      <c r="H230" s="330" t="s">
        <v>550</v>
      </c>
      <c r="I230" s="332">
        <v>167.83</v>
      </c>
      <c r="J230" s="332">
        <v>15</v>
      </c>
      <c r="K230" s="333">
        <v>2517.4499999999998</v>
      </c>
    </row>
    <row r="231" spans="1:11" ht="14.4" customHeight="1" x14ac:dyDescent="0.3">
      <c r="A231" s="328" t="s">
        <v>363</v>
      </c>
      <c r="B231" s="329" t="s">
        <v>475</v>
      </c>
      <c r="C231" s="330" t="s">
        <v>373</v>
      </c>
      <c r="D231" s="331" t="s">
        <v>477</v>
      </c>
      <c r="E231" s="330" t="s">
        <v>947</v>
      </c>
      <c r="F231" s="331" t="s">
        <v>948</v>
      </c>
      <c r="G231" s="330" t="s">
        <v>899</v>
      </c>
      <c r="H231" s="330" t="s">
        <v>900</v>
      </c>
      <c r="I231" s="332">
        <v>52.92</v>
      </c>
      <c r="J231" s="332">
        <v>50</v>
      </c>
      <c r="K231" s="333">
        <v>2646</v>
      </c>
    </row>
    <row r="232" spans="1:11" ht="14.4" customHeight="1" x14ac:dyDescent="0.3">
      <c r="A232" s="328" t="s">
        <v>363</v>
      </c>
      <c r="B232" s="329" t="s">
        <v>475</v>
      </c>
      <c r="C232" s="330" t="s">
        <v>373</v>
      </c>
      <c r="D232" s="331" t="s">
        <v>477</v>
      </c>
      <c r="E232" s="330" t="s">
        <v>947</v>
      </c>
      <c r="F232" s="331" t="s">
        <v>948</v>
      </c>
      <c r="G232" s="330" t="s">
        <v>901</v>
      </c>
      <c r="H232" s="330" t="s">
        <v>902</v>
      </c>
      <c r="I232" s="332">
        <v>661.25</v>
      </c>
      <c r="J232" s="332">
        <v>10</v>
      </c>
      <c r="K232" s="333">
        <v>6612.5</v>
      </c>
    </row>
    <row r="233" spans="1:11" ht="14.4" customHeight="1" x14ac:dyDescent="0.3">
      <c r="A233" s="328" t="s">
        <v>363</v>
      </c>
      <c r="B233" s="329" t="s">
        <v>475</v>
      </c>
      <c r="C233" s="330" t="s">
        <v>373</v>
      </c>
      <c r="D233" s="331" t="s">
        <v>477</v>
      </c>
      <c r="E233" s="330" t="s">
        <v>947</v>
      </c>
      <c r="F233" s="331" t="s">
        <v>948</v>
      </c>
      <c r="G233" s="330" t="s">
        <v>553</v>
      </c>
      <c r="H233" s="330" t="s">
        <v>554</v>
      </c>
      <c r="I233" s="332">
        <v>138</v>
      </c>
      <c r="J233" s="332">
        <v>15</v>
      </c>
      <c r="K233" s="333">
        <v>2070</v>
      </c>
    </row>
    <row r="234" spans="1:11" ht="14.4" customHeight="1" x14ac:dyDescent="0.3">
      <c r="A234" s="328" t="s">
        <v>363</v>
      </c>
      <c r="B234" s="329" t="s">
        <v>475</v>
      </c>
      <c r="C234" s="330" t="s">
        <v>373</v>
      </c>
      <c r="D234" s="331" t="s">
        <v>477</v>
      </c>
      <c r="E234" s="330" t="s">
        <v>947</v>
      </c>
      <c r="F234" s="331" t="s">
        <v>948</v>
      </c>
      <c r="G234" s="330" t="s">
        <v>903</v>
      </c>
      <c r="H234" s="330" t="s">
        <v>904</v>
      </c>
      <c r="I234" s="332">
        <v>2652.28</v>
      </c>
      <c r="J234" s="332">
        <v>10</v>
      </c>
      <c r="K234" s="333">
        <v>26522.75</v>
      </c>
    </row>
    <row r="235" spans="1:11" ht="14.4" customHeight="1" x14ac:dyDescent="0.3">
      <c r="A235" s="328" t="s">
        <v>363</v>
      </c>
      <c r="B235" s="329" t="s">
        <v>475</v>
      </c>
      <c r="C235" s="330" t="s">
        <v>373</v>
      </c>
      <c r="D235" s="331" t="s">
        <v>477</v>
      </c>
      <c r="E235" s="330" t="s">
        <v>949</v>
      </c>
      <c r="F235" s="331" t="s">
        <v>950</v>
      </c>
      <c r="G235" s="330" t="s">
        <v>905</v>
      </c>
      <c r="H235" s="330" t="s">
        <v>906</v>
      </c>
      <c r="I235" s="332">
        <v>12.72</v>
      </c>
      <c r="J235" s="332">
        <v>200</v>
      </c>
      <c r="K235" s="333">
        <v>2544</v>
      </c>
    </row>
    <row r="236" spans="1:11" ht="14.4" customHeight="1" x14ac:dyDescent="0.3">
      <c r="A236" s="328" t="s">
        <v>363</v>
      </c>
      <c r="B236" s="329" t="s">
        <v>475</v>
      </c>
      <c r="C236" s="330" t="s">
        <v>373</v>
      </c>
      <c r="D236" s="331" t="s">
        <v>477</v>
      </c>
      <c r="E236" s="330" t="s">
        <v>949</v>
      </c>
      <c r="F236" s="331" t="s">
        <v>950</v>
      </c>
      <c r="G236" s="330" t="s">
        <v>563</v>
      </c>
      <c r="H236" s="330" t="s">
        <v>564</v>
      </c>
      <c r="I236" s="332">
        <v>12.73</v>
      </c>
      <c r="J236" s="332">
        <v>300</v>
      </c>
      <c r="K236" s="333">
        <v>3819</v>
      </c>
    </row>
    <row r="237" spans="1:11" ht="14.4" customHeight="1" x14ac:dyDescent="0.3">
      <c r="A237" s="328" t="s">
        <v>363</v>
      </c>
      <c r="B237" s="329" t="s">
        <v>475</v>
      </c>
      <c r="C237" s="330" t="s">
        <v>373</v>
      </c>
      <c r="D237" s="331" t="s">
        <v>477</v>
      </c>
      <c r="E237" s="330" t="s">
        <v>949</v>
      </c>
      <c r="F237" s="331" t="s">
        <v>950</v>
      </c>
      <c r="G237" s="330" t="s">
        <v>907</v>
      </c>
      <c r="H237" s="330" t="s">
        <v>908</v>
      </c>
      <c r="I237" s="332">
        <v>0.57999999999999996</v>
      </c>
      <c r="J237" s="332">
        <v>300</v>
      </c>
      <c r="K237" s="333">
        <v>174</v>
      </c>
    </row>
    <row r="238" spans="1:11" ht="14.4" customHeight="1" x14ac:dyDescent="0.3">
      <c r="A238" s="328" t="s">
        <v>363</v>
      </c>
      <c r="B238" s="329" t="s">
        <v>475</v>
      </c>
      <c r="C238" s="330" t="s">
        <v>373</v>
      </c>
      <c r="D238" s="331" t="s">
        <v>477</v>
      </c>
      <c r="E238" s="330" t="s">
        <v>949</v>
      </c>
      <c r="F238" s="331" t="s">
        <v>950</v>
      </c>
      <c r="G238" s="330" t="s">
        <v>909</v>
      </c>
      <c r="H238" s="330" t="s">
        <v>910</v>
      </c>
      <c r="I238" s="332">
        <v>12.52</v>
      </c>
      <c r="J238" s="332">
        <v>400</v>
      </c>
      <c r="K238" s="333">
        <v>5007.5600000000004</v>
      </c>
    </row>
    <row r="239" spans="1:11" ht="14.4" customHeight="1" x14ac:dyDescent="0.3">
      <c r="A239" s="328" t="s">
        <v>363</v>
      </c>
      <c r="B239" s="329" t="s">
        <v>475</v>
      </c>
      <c r="C239" s="330" t="s">
        <v>373</v>
      </c>
      <c r="D239" s="331" t="s">
        <v>477</v>
      </c>
      <c r="E239" s="330" t="s">
        <v>949</v>
      </c>
      <c r="F239" s="331" t="s">
        <v>950</v>
      </c>
      <c r="G239" s="330" t="s">
        <v>577</v>
      </c>
      <c r="H239" s="330" t="s">
        <v>578</v>
      </c>
      <c r="I239" s="332">
        <v>6.0649999999999995</v>
      </c>
      <c r="J239" s="332">
        <v>60</v>
      </c>
      <c r="K239" s="333">
        <v>363.9</v>
      </c>
    </row>
    <row r="240" spans="1:11" ht="14.4" customHeight="1" x14ac:dyDescent="0.3">
      <c r="A240" s="328" t="s">
        <v>363</v>
      </c>
      <c r="B240" s="329" t="s">
        <v>475</v>
      </c>
      <c r="C240" s="330" t="s">
        <v>373</v>
      </c>
      <c r="D240" s="331" t="s">
        <v>477</v>
      </c>
      <c r="E240" s="330" t="s">
        <v>949</v>
      </c>
      <c r="F240" s="331" t="s">
        <v>950</v>
      </c>
      <c r="G240" s="330" t="s">
        <v>589</v>
      </c>
      <c r="H240" s="330" t="s">
        <v>590</v>
      </c>
      <c r="I240" s="332">
        <v>4.24</v>
      </c>
      <c r="J240" s="332">
        <v>200</v>
      </c>
      <c r="K240" s="333">
        <v>848</v>
      </c>
    </row>
    <row r="241" spans="1:11" ht="14.4" customHeight="1" x14ac:dyDescent="0.3">
      <c r="A241" s="328" t="s">
        <v>363</v>
      </c>
      <c r="B241" s="329" t="s">
        <v>475</v>
      </c>
      <c r="C241" s="330" t="s">
        <v>373</v>
      </c>
      <c r="D241" s="331" t="s">
        <v>477</v>
      </c>
      <c r="E241" s="330" t="s">
        <v>949</v>
      </c>
      <c r="F241" s="331" t="s">
        <v>950</v>
      </c>
      <c r="G241" s="330" t="s">
        <v>603</v>
      </c>
      <c r="H241" s="330" t="s">
        <v>604</v>
      </c>
      <c r="I241" s="332">
        <v>91.71</v>
      </c>
      <c r="J241" s="332">
        <v>10</v>
      </c>
      <c r="K241" s="333">
        <v>917.14</v>
      </c>
    </row>
    <row r="242" spans="1:11" ht="14.4" customHeight="1" x14ac:dyDescent="0.3">
      <c r="A242" s="328" t="s">
        <v>363</v>
      </c>
      <c r="B242" s="329" t="s">
        <v>475</v>
      </c>
      <c r="C242" s="330" t="s">
        <v>373</v>
      </c>
      <c r="D242" s="331" t="s">
        <v>477</v>
      </c>
      <c r="E242" s="330" t="s">
        <v>949</v>
      </c>
      <c r="F242" s="331" t="s">
        <v>950</v>
      </c>
      <c r="G242" s="330" t="s">
        <v>605</v>
      </c>
      <c r="H242" s="330" t="s">
        <v>606</v>
      </c>
      <c r="I242" s="332">
        <v>12.11</v>
      </c>
      <c r="J242" s="332">
        <v>100</v>
      </c>
      <c r="K242" s="333">
        <v>1211</v>
      </c>
    </row>
    <row r="243" spans="1:11" ht="14.4" customHeight="1" x14ac:dyDescent="0.3">
      <c r="A243" s="328" t="s">
        <v>363</v>
      </c>
      <c r="B243" s="329" t="s">
        <v>475</v>
      </c>
      <c r="C243" s="330" t="s">
        <v>373</v>
      </c>
      <c r="D243" s="331" t="s">
        <v>477</v>
      </c>
      <c r="E243" s="330" t="s">
        <v>949</v>
      </c>
      <c r="F243" s="331" t="s">
        <v>950</v>
      </c>
      <c r="G243" s="330" t="s">
        <v>911</v>
      </c>
      <c r="H243" s="330" t="s">
        <v>912</v>
      </c>
      <c r="I243" s="332">
        <v>44.54</v>
      </c>
      <c r="J243" s="332">
        <v>30</v>
      </c>
      <c r="K243" s="333">
        <v>1336.19</v>
      </c>
    </row>
    <row r="244" spans="1:11" ht="14.4" customHeight="1" x14ac:dyDescent="0.3">
      <c r="A244" s="328" t="s">
        <v>363</v>
      </c>
      <c r="B244" s="329" t="s">
        <v>475</v>
      </c>
      <c r="C244" s="330" t="s">
        <v>373</v>
      </c>
      <c r="D244" s="331" t="s">
        <v>477</v>
      </c>
      <c r="E244" s="330" t="s">
        <v>949</v>
      </c>
      <c r="F244" s="331" t="s">
        <v>950</v>
      </c>
      <c r="G244" s="330" t="s">
        <v>609</v>
      </c>
      <c r="H244" s="330" t="s">
        <v>610</v>
      </c>
      <c r="I244" s="332">
        <v>56.38</v>
      </c>
      <c r="J244" s="332">
        <v>60</v>
      </c>
      <c r="K244" s="333">
        <v>3382.68</v>
      </c>
    </row>
    <row r="245" spans="1:11" ht="14.4" customHeight="1" x14ac:dyDescent="0.3">
      <c r="A245" s="328" t="s">
        <v>363</v>
      </c>
      <c r="B245" s="329" t="s">
        <v>475</v>
      </c>
      <c r="C245" s="330" t="s">
        <v>373</v>
      </c>
      <c r="D245" s="331" t="s">
        <v>477</v>
      </c>
      <c r="E245" s="330" t="s">
        <v>949</v>
      </c>
      <c r="F245" s="331" t="s">
        <v>950</v>
      </c>
      <c r="G245" s="330" t="s">
        <v>611</v>
      </c>
      <c r="H245" s="330" t="s">
        <v>612</v>
      </c>
      <c r="I245" s="332">
        <v>13.2</v>
      </c>
      <c r="J245" s="332">
        <v>12</v>
      </c>
      <c r="K245" s="333">
        <v>158.4</v>
      </c>
    </row>
    <row r="246" spans="1:11" ht="14.4" customHeight="1" x14ac:dyDescent="0.3">
      <c r="A246" s="328" t="s">
        <v>363</v>
      </c>
      <c r="B246" s="329" t="s">
        <v>475</v>
      </c>
      <c r="C246" s="330" t="s">
        <v>373</v>
      </c>
      <c r="D246" s="331" t="s">
        <v>477</v>
      </c>
      <c r="E246" s="330" t="s">
        <v>949</v>
      </c>
      <c r="F246" s="331" t="s">
        <v>950</v>
      </c>
      <c r="G246" s="330" t="s">
        <v>913</v>
      </c>
      <c r="H246" s="330" t="s">
        <v>914</v>
      </c>
      <c r="I246" s="332">
        <v>53.97</v>
      </c>
      <c r="J246" s="332">
        <v>100</v>
      </c>
      <c r="K246" s="333">
        <v>5396.6</v>
      </c>
    </row>
    <row r="247" spans="1:11" ht="14.4" customHeight="1" x14ac:dyDescent="0.3">
      <c r="A247" s="328" t="s">
        <v>363</v>
      </c>
      <c r="B247" s="329" t="s">
        <v>475</v>
      </c>
      <c r="C247" s="330" t="s">
        <v>373</v>
      </c>
      <c r="D247" s="331" t="s">
        <v>477</v>
      </c>
      <c r="E247" s="330" t="s">
        <v>949</v>
      </c>
      <c r="F247" s="331" t="s">
        <v>950</v>
      </c>
      <c r="G247" s="330" t="s">
        <v>915</v>
      </c>
      <c r="H247" s="330" t="s">
        <v>916</v>
      </c>
      <c r="I247" s="332">
        <v>4.7</v>
      </c>
      <c r="J247" s="332">
        <v>58</v>
      </c>
      <c r="K247" s="333">
        <v>272.79000000000002</v>
      </c>
    </row>
    <row r="248" spans="1:11" ht="14.4" customHeight="1" x14ac:dyDescent="0.3">
      <c r="A248" s="328" t="s">
        <v>363</v>
      </c>
      <c r="B248" s="329" t="s">
        <v>475</v>
      </c>
      <c r="C248" s="330" t="s">
        <v>373</v>
      </c>
      <c r="D248" s="331" t="s">
        <v>477</v>
      </c>
      <c r="E248" s="330" t="s">
        <v>949</v>
      </c>
      <c r="F248" s="331" t="s">
        <v>950</v>
      </c>
      <c r="G248" s="330" t="s">
        <v>917</v>
      </c>
      <c r="H248" s="330" t="s">
        <v>918</v>
      </c>
      <c r="I248" s="332">
        <v>134</v>
      </c>
      <c r="J248" s="332">
        <v>10</v>
      </c>
      <c r="K248" s="333">
        <v>1339.95</v>
      </c>
    </row>
    <row r="249" spans="1:11" ht="14.4" customHeight="1" x14ac:dyDescent="0.3">
      <c r="A249" s="328" t="s">
        <v>363</v>
      </c>
      <c r="B249" s="329" t="s">
        <v>475</v>
      </c>
      <c r="C249" s="330" t="s">
        <v>373</v>
      </c>
      <c r="D249" s="331" t="s">
        <v>477</v>
      </c>
      <c r="E249" s="330" t="s">
        <v>949</v>
      </c>
      <c r="F249" s="331" t="s">
        <v>950</v>
      </c>
      <c r="G249" s="330" t="s">
        <v>919</v>
      </c>
      <c r="H249" s="330" t="s">
        <v>920</v>
      </c>
      <c r="I249" s="332">
        <v>486</v>
      </c>
      <c r="J249" s="332">
        <v>5</v>
      </c>
      <c r="K249" s="333">
        <v>2429.98</v>
      </c>
    </row>
    <row r="250" spans="1:11" ht="14.4" customHeight="1" x14ac:dyDescent="0.3">
      <c r="A250" s="328" t="s">
        <v>363</v>
      </c>
      <c r="B250" s="329" t="s">
        <v>475</v>
      </c>
      <c r="C250" s="330" t="s">
        <v>373</v>
      </c>
      <c r="D250" s="331" t="s">
        <v>477</v>
      </c>
      <c r="E250" s="330" t="s">
        <v>949</v>
      </c>
      <c r="F250" s="331" t="s">
        <v>950</v>
      </c>
      <c r="G250" s="330" t="s">
        <v>649</v>
      </c>
      <c r="H250" s="330" t="s">
        <v>650</v>
      </c>
      <c r="I250" s="332">
        <v>50.65</v>
      </c>
      <c r="J250" s="332">
        <v>1750</v>
      </c>
      <c r="K250" s="333">
        <v>88638.7</v>
      </c>
    </row>
    <row r="251" spans="1:11" ht="14.4" customHeight="1" x14ac:dyDescent="0.3">
      <c r="A251" s="328" t="s">
        <v>363</v>
      </c>
      <c r="B251" s="329" t="s">
        <v>475</v>
      </c>
      <c r="C251" s="330" t="s">
        <v>373</v>
      </c>
      <c r="D251" s="331" t="s">
        <v>477</v>
      </c>
      <c r="E251" s="330" t="s">
        <v>949</v>
      </c>
      <c r="F251" s="331" t="s">
        <v>950</v>
      </c>
      <c r="G251" s="330" t="s">
        <v>921</v>
      </c>
      <c r="H251" s="330" t="s">
        <v>922</v>
      </c>
      <c r="I251" s="332">
        <v>12006.95</v>
      </c>
      <c r="J251" s="332">
        <v>3</v>
      </c>
      <c r="K251" s="333">
        <v>36020.85</v>
      </c>
    </row>
    <row r="252" spans="1:11" ht="14.4" customHeight="1" x14ac:dyDescent="0.3">
      <c r="A252" s="328" t="s">
        <v>363</v>
      </c>
      <c r="B252" s="329" t="s">
        <v>475</v>
      </c>
      <c r="C252" s="330" t="s">
        <v>373</v>
      </c>
      <c r="D252" s="331" t="s">
        <v>477</v>
      </c>
      <c r="E252" s="330" t="s">
        <v>949</v>
      </c>
      <c r="F252" s="331" t="s">
        <v>950</v>
      </c>
      <c r="G252" s="330" t="s">
        <v>923</v>
      </c>
      <c r="H252" s="330" t="s">
        <v>924</v>
      </c>
      <c r="I252" s="332">
        <v>852.51</v>
      </c>
      <c r="J252" s="332">
        <v>10</v>
      </c>
      <c r="K252" s="333">
        <v>8525.06</v>
      </c>
    </row>
    <row r="253" spans="1:11" ht="14.4" customHeight="1" x14ac:dyDescent="0.3">
      <c r="A253" s="328" t="s">
        <v>363</v>
      </c>
      <c r="B253" s="329" t="s">
        <v>475</v>
      </c>
      <c r="C253" s="330" t="s">
        <v>373</v>
      </c>
      <c r="D253" s="331" t="s">
        <v>477</v>
      </c>
      <c r="E253" s="330" t="s">
        <v>949</v>
      </c>
      <c r="F253" s="331" t="s">
        <v>950</v>
      </c>
      <c r="G253" s="330" t="s">
        <v>925</v>
      </c>
      <c r="H253" s="330" t="s">
        <v>926</v>
      </c>
      <c r="I253" s="332">
        <v>994.8</v>
      </c>
      <c r="J253" s="332">
        <v>20</v>
      </c>
      <c r="K253" s="333">
        <v>19896.03</v>
      </c>
    </row>
    <row r="254" spans="1:11" ht="14.4" customHeight="1" x14ac:dyDescent="0.3">
      <c r="A254" s="328" t="s">
        <v>363</v>
      </c>
      <c r="B254" s="329" t="s">
        <v>475</v>
      </c>
      <c r="C254" s="330" t="s">
        <v>373</v>
      </c>
      <c r="D254" s="331" t="s">
        <v>477</v>
      </c>
      <c r="E254" s="330" t="s">
        <v>949</v>
      </c>
      <c r="F254" s="331" t="s">
        <v>950</v>
      </c>
      <c r="G254" s="330" t="s">
        <v>927</v>
      </c>
      <c r="H254" s="330" t="s">
        <v>928</v>
      </c>
      <c r="I254" s="332">
        <v>124</v>
      </c>
      <c r="J254" s="332">
        <v>5</v>
      </c>
      <c r="K254" s="333">
        <v>620</v>
      </c>
    </row>
    <row r="255" spans="1:11" ht="14.4" customHeight="1" x14ac:dyDescent="0.3">
      <c r="A255" s="328" t="s">
        <v>363</v>
      </c>
      <c r="B255" s="329" t="s">
        <v>475</v>
      </c>
      <c r="C255" s="330" t="s">
        <v>373</v>
      </c>
      <c r="D255" s="331" t="s">
        <v>477</v>
      </c>
      <c r="E255" s="330" t="s">
        <v>949</v>
      </c>
      <c r="F255" s="331" t="s">
        <v>950</v>
      </c>
      <c r="G255" s="330" t="s">
        <v>929</v>
      </c>
      <c r="H255" s="330" t="s">
        <v>930</v>
      </c>
      <c r="I255" s="332">
        <v>2387</v>
      </c>
      <c r="J255" s="332">
        <v>5</v>
      </c>
      <c r="K255" s="333">
        <v>11935.02</v>
      </c>
    </row>
    <row r="256" spans="1:11" ht="14.4" customHeight="1" x14ac:dyDescent="0.3">
      <c r="A256" s="328" t="s">
        <v>363</v>
      </c>
      <c r="B256" s="329" t="s">
        <v>475</v>
      </c>
      <c r="C256" s="330" t="s">
        <v>373</v>
      </c>
      <c r="D256" s="331" t="s">
        <v>477</v>
      </c>
      <c r="E256" s="330" t="s">
        <v>949</v>
      </c>
      <c r="F256" s="331" t="s">
        <v>950</v>
      </c>
      <c r="G256" s="330" t="s">
        <v>931</v>
      </c>
      <c r="H256" s="330" t="s">
        <v>932</v>
      </c>
      <c r="I256" s="332">
        <v>45.98</v>
      </c>
      <c r="J256" s="332">
        <v>5</v>
      </c>
      <c r="K256" s="333">
        <v>229.9</v>
      </c>
    </row>
    <row r="257" spans="1:11" ht="14.4" customHeight="1" x14ac:dyDescent="0.3">
      <c r="A257" s="328" t="s">
        <v>363</v>
      </c>
      <c r="B257" s="329" t="s">
        <v>475</v>
      </c>
      <c r="C257" s="330" t="s">
        <v>373</v>
      </c>
      <c r="D257" s="331" t="s">
        <v>477</v>
      </c>
      <c r="E257" s="330" t="s">
        <v>955</v>
      </c>
      <c r="F257" s="331" t="s">
        <v>956</v>
      </c>
      <c r="G257" s="330" t="s">
        <v>933</v>
      </c>
      <c r="H257" s="330" t="s">
        <v>934</v>
      </c>
      <c r="I257" s="332">
        <v>3749.5</v>
      </c>
      <c r="J257" s="332">
        <v>20</v>
      </c>
      <c r="K257" s="333">
        <v>74989.990000000005</v>
      </c>
    </row>
    <row r="258" spans="1:11" ht="14.4" customHeight="1" x14ac:dyDescent="0.3">
      <c r="A258" s="328" t="s">
        <v>363</v>
      </c>
      <c r="B258" s="329" t="s">
        <v>475</v>
      </c>
      <c r="C258" s="330" t="s">
        <v>373</v>
      </c>
      <c r="D258" s="331" t="s">
        <v>477</v>
      </c>
      <c r="E258" s="330" t="s">
        <v>955</v>
      </c>
      <c r="F258" s="331" t="s">
        <v>956</v>
      </c>
      <c r="G258" s="330" t="s">
        <v>935</v>
      </c>
      <c r="H258" s="330" t="s">
        <v>936</v>
      </c>
      <c r="I258" s="332">
        <v>8518.4</v>
      </c>
      <c r="J258" s="332">
        <v>5</v>
      </c>
      <c r="K258" s="333">
        <v>42592</v>
      </c>
    </row>
    <row r="259" spans="1:11" ht="14.4" customHeight="1" x14ac:dyDescent="0.3">
      <c r="A259" s="328" t="s">
        <v>363</v>
      </c>
      <c r="B259" s="329" t="s">
        <v>475</v>
      </c>
      <c r="C259" s="330" t="s">
        <v>373</v>
      </c>
      <c r="D259" s="331" t="s">
        <v>477</v>
      </c>
      <c r="E259" s="330" t="s">
        <v>959</v>
      </c>
      <c r="F259" s="331" t="s">
        <v>960</v>
      </c>
      <c r="G259" s="330" t="s">
        <v>727</v>
      </c>
      <c r="H259" s="330" t="s">
        <v>728</v>
      </c>
      <c r="I259" s="332">
        <v>216.29</v>
      </c>
      <c r="J259" s="332">
        <v>96</v>
      </c>
      <c r="K259" s="333">
        <v>20763.48</v>
      </c>
    </row>
    <row r="260" spans="1:11" ht="14.4" customHeight="1" x14ac:dyDescent="0.3">
      <c r="A260" s="328" t="s">
        <v>363</v>
      </c>
      <c r="B260" s="329" t="s">
        <v>475</v>
      </c>
      <c r="C260" s="330" t="s">
        <v>373</v>
      </c>
      <c r="D260" s="331" t="s">
        <v>477</v>
      </c>
      <c r="E260" s="330" t="s">
        <v>959</v>
      </c>
      <c r="F260" s="331" t="s">
        <v>960</v>
      </c>
      <c r="G260" s="330" t="s">
        <v>729</v>
      </c>
      <c r="H260" s="330" t="s">
        <v>730</v>
      </c>
      <c r="I260" s="332">
        <v>31.37</v>
      </c>
      <c r="J260" s="332">
        <v>360</v>
      </c>
      <c r="K260" s="333">
        <v>11292.83</v>
      </c>
    </row>
    <row r="261" spans="1:11" ht="14.4" customHeight="1" x14ac:dyDescent="0.3">
      <c r="A261" s="328" t="s">
        <v>363</v>
      </c>
      <c r="B261" s="329" t="s">
        <v>475</v>
      </c>
      <c r="C261" s="330" t="s">
        <v>373</v>
      </c>
      <c r="D261" s="331" t="s">
        <v>477</v>
      </c>
      <c r="E261" s="330" t="s">
        <v>959</v>
      </c>
      <c r="F261" s="331" t="s">
        <v>960</v>
      </c>
      <c r="G261" s="330" t="s">
        <v>937</v>
      </c>
      <c r="H261" s="330" t="s">
        <v>938</v>
      </c>
      <c r="I261" s="332">
        <v>26.9</v>
      </c>
      <c r="J261" s="332">
        <v>100</v>
      </c>
      <c r="K261" s="333">
        <v>2690.2</v>
      </c>
    </row>
    <row r="262" spans="1:11" ht="14.4" customHeight="1" x14ac:dyDescent="0.3">
      <c r="A262" s="328" t="s">
        <v>363</v>
      </c>
      <c r="B262" s="329" t="s">
        <v>475</v>
      </c>
      <c r="C262" s="330" t="s">
        <v>373</v>
      </c>
      <c r="D262" s="331" t="s">
        <v>477</v>
      </c>
      <c r="E262" s="330" t="s">
        <v>959</v>
      </c>
      <c r="F262" s="331" t="s">
        <v>960</v>
      </c>
      <c r="G262" s="330" t="s">
        <v>767</v>
      </c>
      <c r="H262" s="330" t="s">
        <v>768</v>
      </c>
      <c r="I262" s="332">
        <v>129.63999999999999</v>
      </c>
      <c r="J262" s="332">
        <v>216</v>
      </c>
      <c r="K262" s="333">
        <v>28002.76</v>
      </c>
    </row>
    <row r="263" spans="1:11" ht="14.4" customHeight="1" x14ac:dyDescent="0.3">
      <c r="A263" s="328" t="s">
        <v>363</v>
      </c>
      <c r="B263" s="329" t="s">
        <v>475</v>
      </c>
      <c r="C263" s="330" t="s">
        <v>373</v>
      </c>
      <c r="D263" s="331" t="s">
        <v>477</v>
      </c>
      <c r="E263" s="330" t="s">
        <v>961</v>
      </c>
      <c r="F263" s="331" t="s">
        <v>962</v>
      </c>
      <c r="G263" s="330" t="s">
        <v>797</v>
      </c>
      <c r="H263" s="330" t="s">
        <v>798</v>
      </c>
      <c r="I263" s="332">
        <v>0.3</v>
      </c>
      <c r="J263" s="332">
        <v>200</v>
      </c>
      <c r="K263" s="333">
        <v>60</v>
      </c>
    </row>
    <row r="264" spans="1:11" ht="14.4" customHeight="1" x14ac:dyDescent="0.3">
      <c r="A264" s="328" t="s">
        <v>363</v>
      </c>
      <c r="B264" s="329" t="s">
        <v>475</v>
      </c>
      <c r="C264" s="330" t="s">
        <v>373</v>
      </c>
      <c r="D264" s="331" t="s">
        <v>477</v>
      </c>
      <c r="E264" s="330" t="s">
        <v>961</v>
      </c>
      <c r="F264" s="331" t="s">
        <v>962</v>
      </c>
      <c r="G264" s="330" t="s">
        <v>821</v>
      </c>
      <c r="H264" s="330" t="s">
        <v>822</v>
      </c>
      <c r="I264" s="332">
        <v>0.31</v>
      </c>
      <c r="J264" s="332">
        <v>400</v>
      </c>
      <c r="K264" s="333">
        <v>124</v>
      </c>
    </row>
    <row r="265" spans="1:11" ht="14.4" customHeight="1" x14ac:dyDescent="0.3">
      <c r="A265" s="328" t="s">
        <v>363</v>
      </c>
      <c r="B265" s="329" t="s">
        <v>475</v>
      </c>
      <c r="C265" s="330" t="s">
        <v>373</v>
      </c>
      <c r="D265" s="331" t="s">
        <v>477</v>
      </c>
      <c r="E265" s="330" t="s">
        <v>963</v>
      </c>
      <c r="F265" s="331" t="s">
        <v>964</v>
      </c>
      <c r="G265" s="330" t="s">
        <v>845</v>
      </c>
      <c r="H265" s="330" t="s">
        <v>846</v>
      </c>
      <c r="I265" s="332">
        <v>20.69</v>
      </c>
      <c r="J265" s="332">
        <v>100</v>
      </c>
      <c r="K265" s="333">
        <v>2069.1</v>
      </c>
    </row>
    <row r="266" spans="1:11" ht="14.4" customHeight="1" x14ac:dyDescent="0.3">
      <c r="A266" s="328" t="s">
        <v>363</v>
      </c>
      <c r="B266" s="329" t="s">
        <v>475</v>
      </c>
      <c r="C266" s="330" t="s">
        <v>373</v>
      </c>
      <c r="D266" s="331" t="s">
        <v>477</v>
      </c>
      <c r="E266" s="330" t="s">
        <v>963</v>
      </c>
      <c r="F266" s="331" t="s">
        <v>964</v>
      </c>
      <c r="G266" s="330" t="s">
        <v>847</v>
      </c>
      <c r="H266" s="330" t="s">
        <v>848</v>
      </c>
      <c r="I266" s="332">
        <v>16.21</v>
      </c>
      <c r="J266" s="332">
        <v>500</v>
      </c>
      <c r="K266" s="333">
        <v>8107</v>
      </c>
    </row>
    <row r="267" spans="1:11" ht="14.4" customHeight="1" x14ac:dyDescent="0.3">
      <c r="A267" s="328" t="s">
        <v>363</v>
      </c>
      <c r="B267" s="329" t="s">
        <v>475</v>
      </c>
      <c r="C267" s="330" t="s">
        <v>373</v>
      </c>
      <c r="D267" s="331" t="s">
        <v>477</v>
      </c>
      <c r="E267" s="330" t="s">
        <v>963</v>
      </c>
      <c r="F267" s="331" t="s">
        <v>964</v>
      </c>
      <c r="G267" s="330" t="s">
        <v>939</v>
      </c>
      <c r="H267" s="330" t="s">
        <v>940</v>
      </c>
      <c r="I267" s="332">
        <v>7.5</v>
      </c>
      <c r="J267" s="332">
        <v>100</v>
      </c>
      <c r="K267" s="333">
        <v>750</v>
      </c>
    </row>
    <row r="268" spans="1:11" ht="14.4" customHeight="1" x14ac:dyDescent="0.3">
      <c r="A268" s="328" t="s">
        <v>363</v>
      </c>
      <c r="B268" s="329" t="s">
        <v>475</v>
      </c>
      <c r="C268" s="330" t="s">
        <v>373</v>
      </c>
      <c r="D268" s="331" t="s">
        <v>477</v>
      </c>
      <c r="E268" s="330" t="s">
        <v>963</v>
      </c>
      <c r="F268" s="331" t="s">
        <v>964</v>
      </c>
      <c r="G268" s="330" t="s">
        <v>941</v>
      </c>
      <c r="H268" s="330" t="s">
        <v>942</v>
      </c>
      <c r="I268" s="332">
        <v>20.69</v>
      </c>
      <c r="J268" s="332">
        <v>100</v>
      </c>
      <c r="K268" s="333">
        <v>2069</v>
      </c>
    </row>
    <row r="269" spans="1:11" ht="14.4" customHeight="1" x14ac:dyDescent="0.3">
      <c r="A269" s="328" t="s">
        <v>363</v>
      </c>
      <c r="B269" s="329" t="s">
        <v>475</v>
      </c>
      <c r="C269" s="330" t="s">
        <v>373</v>
      </c>
      <c r="D269" s="331" t="s">
        <v>477</v>
      </c>
      <c r="E269" s="330" t="s">
        <v>963</v>
      </c>
      <c r="F269" s="331" t="s">
        <v>964</v>
      </c>
      <c r="G269" s="330" t="s">
        <v>849</v>
      </c>
      <c r="H269" s="330" t="s">
        <v>850</v>
      </c>
      <c r="I269" s="332">
        <v>20.692500000000003</v>
      </c>
      <c r="J269" s="332">
        <v>273</v>
      </c>
      <c r="K269" s="333">
        <v>5649.37</v>
      </c>
    </row>
    <row r="270" spans="1:11" ht="14.4" customHeight="1" x14ac:dyDescent="0.3">
      <c r="A270" s="328" t="s">
        <v>363</v>
      </c>
      <c r="B270" s="329" t="s">
        <v>475</v>
      </c>
      <c r="C270" s="330" t="s">
        <v>373</v>
      </c>
      <c r="D270" s="331" t="s">
        <v>477</v>
      </c>
      <c r="E270" s="330" t="s">
        <v>963</v>
      </c>
      <c r="F270" s="331" t="s">
        <v>964</v>
      </c>
      <c r="G270" s="330" t="s">
        <v>851</v>
      </c>
      <c r="H270" s="330" t="s">
        <v>852</v>
      </c>
      <c r="I270" s="332">
        <v>16.21</v>
      </c>
      <c r="J270" s="332">
        <v>900</v>
      </c>
      <c r="K270" s="333">
        <v>14591</v>
      </c>
    </row>
    <row r="271" spans="1:11" ht="14.4" customHeight="1" x14ac:dyDescent="0.3">
      <c r="A271" s="328" t="s">
        <v>363</v>
      </c>
      <c r="B271" s="329" t="s">
        <v>475</v>
      </c>
      <c r="C271" s="330" t="s">
        <v>373</v>
      </c>
      <c r="D271" s="331" t="s">
        <v>477</v>
      </c>
      <c r="E271" s="330" t="s">
        <v>963</v>
      </c>
      <c r="F271" s="331" t="s">
        <v>964</v>
      </c>
      <c r="G271" s="330" t="s">
        <v>853</v>
      </c>
      <c r="H271" s="330" t="s">
        <v>854</v>
      </c>
      <c r="I271" s="332">
        <v>11.01</v>
      </c>
      <c r="J271" s="332">
        <v>880</v>
      </c>
      <c r="K271" s="333">
        <v>9688.7999999999993</v>
      </c>
    </row>
    <row r="272" spans="1:11" ht="14.4" customHeight="1" x14ac:dyDescent="0.3">
      <c r="A272" s="328" t="s">
        <v>363</v>
      </c>
      <c r="B272" s="329" t="s">
        <v>475</v>
      </c>
      <c r="C272" s="330" t="s">
        <v>373</v>
      </c>
      <c r="D272" s="331" t="s">
        <v>477</v>
      </c>
      <c r="E272" s="330" t="s">
        <v>963</v>
      </c>
      <c r="F272" s="331" t="s">
        <v>964</v>
      </c>
      <c r="G272" s="330" t="s">
        <v>857</v>
      </c>
      <c r="H272" s="330" t="s">
        <v>858</v>
      </c>
      <c r="I272" s="332">
        <v>11.02</v>
      </c>
      <c r="J272" s="332">
        <v>480</v>
      </c>
      <c r="K272" s="333">
        <v>5287.3</v>
      </c>
    </row>
    <row r="273" spans="1:11" ht="14.4" customHeight="1" x14ac:dyDescent="0.3">
      <c r="A273" s="328" t="s">
        <v>363</v>
      </c>
      <c r="B273" s="329" t="s">
        <v>475</v>
      </c>
      <c r="C273" s="330" t="s">
        <v>373</v>
      </c>
      <c r="D273" s="331" t="s">
        <v>477</v>
      </c>
      <c r="E273" s="330" t="s">
        <v>963</v>
      </c>
      <c r="F273" s="331" t="s">
        <v>964</v>
      </c>
      <c r="G273" s="330" t="s">
        <v>859</v>
      </c>
      <c r="H273" s="330" t="s">
        <v>860</v>
      </c>
      <c r="I273" s="332">
        <v>11.01</v>
      </c>
      <c r="J273" s="332">
        <v>840</v>
      </c>
      <c r="K273" s="333">
        <v>9248.4</v>
      </c>
    </row>
    <row r="274" spans="1:11" ht="14.4" customHeight="1" x14ac:dyDescent="0.3">
      <c r="A274" s="328" t="s">
        <v>363</v>
      </c>
      <c r="B274" s="329" t="s">
        <v>475</v>
      </c>
      <c r="C274" s="330" t="s">
        <v>373</v>
      </c>
      <c r="D274" s="331" t="s">
        <v>477</v>
      </c>
      <c r="E274" s="330" t="s">
        <v>963</v>
      </c>
      <c r="F274" s="331" t="s">
        <v>964</v>
      </c>
      <c r="G274" s="330" t="s">
        <v>861</v>
      </c>
      <c r="H274" s="330" t="s">
        <v>862</v>
      </c>
      <c r="I274" s="332">
        <v>11.01</v>
      </c>
      <c r="J274" s="332">
        <v>720</v>
      </c>
      <c r="K274" s="333">
        <v>7927.2</v>
      </c>
    </row>
    <row r="275" spans="1:11" ht="14.4" customHeight="1" x14ac:dyDescent="0.3">
      <c r="A275" s="328" t="s">
        <v>363</v>
      </c>
      <c r="B275" s="329" t="s">
        <v>475</v>
      </c>
      <c r="C275" s="330" t="s">
        <v>373</v>
      </c>
      <c r="D275" s="331" t="s">
        <v>477</v>
      </c>
      <c r="E275" s="330" t="s">
        <v>963</v>
      </c>
      <c r="F275" s="331" t="s">
        <v>964</v>
      </c>
      <c r="G275" s="330" t="s">
        <v>863</v>
      </c>
      <c r="H275" s="330" t="s">
        <v>864</v>
      </c>
      <c r="I275" s="332">
        <v>11</v>
      </c>
      <c r="J275" s="332">
        <v>240</v>
      </c>
      <c r="K275" s="333">
        <v>2640</v>
      </c>
    </row>
    <row r="276" spans="1:11" ht="14.4" customHeight="1" x14ac:dyDescent="0.3">
      <c r="A276" s="328" t="s">
        <v>363</v>
      </c>
      <c r="B276" s="329" t="s">
        <v>475</v>
      </c>
      <c r="C276" s="330" t="s">
        <v>373</v>
      </c>
      <c r="D276" s="331" t="s">
        <v>477</v>
      </c>
      <c r="E276" s="330" t="s">
        <v>963</v>
      </c>
      <c r="F276" s="331" t="s">
        <v>964</v>
      </c>
      <c r="G276" s="330" t="s">
        <v>943</v>
      </c>
      <c r="H276" s="330" t="s">
        <v>944</v>
      </c>
      <c r="I276" s="332">
        <v>16.21</v>
      </c>
      <c r="J276" s="332">
        <v>500</v>
      </c>
      <c r="K276" s="333">
        <v>8107</v>
      </c>
    </row>
    <row r="277" spans="1:11" ht="14.4" customHeight="1" x14ac:dyDescent="0.3">
      <c r="A277" s="328" t="s">
        <v>363</v>
      </c>
      <c r="B277" s="329" t="s">
        <v>475</v>
      </c>
      <c r="C277" s="330" t="s">
        <v>373</v>
      </c>
      <c r="D277" s="331" t="s">
        <v>477</v>
      </c>
      <c r="E277" s="330" t="s">
        <v>963</v>
      </c>
      <c r="F277" s="331" t="s">
        <v>964</v>
      </c>
      <c r="G277" s="330" t="s">
        <v>945</v>
      </c>
      <c r="H277" s="330" t="s">
        <v>946</v>
      </c>
      <c r="I277" s="332">
        <v>16.21</v>
      </c>
      <c r="J277" s="332">
        <v>900</v>
      </c>
      <c r="K277" s="333">
        <v>14592.6</v>
      </c>
    </row>
    <row r="278" spans="1:11" ht="14.4" customHeight="1" x14ac:dyDescent="0.3">
      <c r="A278" s="328" t="s">
        <v>363</v>
      </c>
      <c r="B278" s="329" t="s">
        <v>475</v>
      </c>
      <c r="C278" s="330" t="s">
        <v>373</v>
      </c>
      <c r="D278" s="331" t="s">
        <v>477</v>
      </c>
      <c r="E278" s="330" t="s">
        <v>963</v>
      </c>
      <c r="F278" s="331" t="s">
        <v>964</v>
      </c>
      <c r="G278" s="330" t="s">
        <v>867</v>
      </c>
      <c r="H278" s="330" t="s">
        <v>868</v>
      </c>
      <c r="I278" s="332">
        <v>16.21</v>
      </c>
      <c r="J278" s="332">
        <v>750</v>
      </c>
      <c r="K278" s="333">
        <v>12160.5</v>
      </c>
    </row>
    <row r="279" spans="1:11" ht="14.4" customHeight="1" x14ac:dyDescent="0.3">
      <c r="A279" s="328" t="s">
        <v>363</v>
      </c>
      <c r="B279" s="329" t="s">
        <v>475</v>
      </c>
      <c r="C279" s="330" t="s">
        <v>373</v>
      </c>
      <c r="D279" s="331" t="s">
        <v>477</v>
      </c>
      <c r="E279" s="330" t="s">
        <v>963</v>
      </c>
      <c r="F279" s="331" t="s">
        <v>964</v>
      </c>
      <c r="G279" s="330" t="s">
        <v>869</v>
      </c>
      <c r="H279" s="330" t="s">
        <v>870</v>
      </c>
      <c r="I279" s="332">
        <v>11.01</v>
      </c>
      <c r="J279" s="332">
        <v>200</v>
      </c>
      <c r="K279" s="333">
        <v>2202.1999999999998</v>
      </c>
    </row>
    <row r="280" spans="1:11" ht="14.4" customHeight="1" thickBot="1" x14ac:dyDescent="0.35">
      <c r="A280" s="334" t="s">
        <v>363</v>
      </c>
      <c r="B280" s="335" t="s">
        <v>475</v>
      </c>
      <c r="C280" s="336" t="s">
        <v>373</v>
      </c>
      <c r="D280" s="337" t="s">
        <v>477</v>
      </c>
      <c r="E280" s="336" t="s">
        <v>963</v>
      </c>
      <c r="F280" s="337" t="s">
        <v>964</v>
      </c>
      <c r="G280" s="336" t="s">
        <v>871</v>
      </c>
      <c r="H280" s="336" t="s">
        <v>872</v>
      </c>
      <c r="I280" s="338">
        <v>0.78</v>
      </c>
      <c r="J280" s="338">
        <v>3000</v>
      </c>
      <c r="K280" s="339">
        <v>2340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2014-05-22T10:07:37Z</dcterms:modified>
</cp:coreProperties>
</file>