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1" i="431" l="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2" i="431"/>
  <c r="N16" i="431"/>
  <c r="O11" i="431"/>
  <c r="O15" i="431"/>
  <c r="P10" i="431"/>
  <c r="P14" i="431"/>
  <c r="Q9" i="431"/>
  <c r="Q13" i="431"/>
  <c r="Q17" i="431"/>
  <c r="C13" i="431"/>
  <c r="C17" i="431"/>
  <c r="D12" i="431"/>
  <c r="E11" i="431"/>
  <c r="F10" i="431"/>
  <c r="G9" i="431"/>
  <c r="G17" i="431"/>
  <c r="I11" i="431"/>
  <c r="J10" i="431"/>
  <c r="K9" i="431"/>
  <c r="K17" i="431"/>
  <c r="L16" i="431"/>
  <c r="M15" i="431"/>
  <c r="N14" i="431"/>
  <c r="O13" i="431"/>
  <c r="P12" i="431"/>
  <c r="Q11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C9" i="431"/>
  <c r="D16" i="431"/>
  <c r="E15" i="431"/>
  <c r="F14" i="431"/>
  <c r="G13" i="431"/>
  <c r="H12" i="431"/>
  <c r="H16" i="431"/>
  <c r="I15" i="431"/>
  <c r="J14" i="431"/>
  <c r="K13" i="431"/>
  <c r="L12" i="431"/>
  <c r="M11" i="431"/>
  <c r="N10" i="431"/>
  <c r="O9" i="431"/>
  <c r="O17" i="431"/>
  <c r="P16" i="431"/>
  <c r="Q15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N15" i="431"/>
  <c r="O14" i="431"/>
  <c r="P13" i="431"/>
  <c r="Q12" i="431"/>
  <c r="K8" i="431"/>
  <c r="H8" i="431"/>
  <c r="E8" i="431"/>
  <c r="N8" i="431"/>
  <c r="O8" i="431"/>
  <c r="L8" i="431"/>
  <c r="I8" i="431"/>
  <c r="G8" i="431"/>
  <c r="F8" i="431"/>
  <c r="C8" i="431"/>
  <c r="J8" i="431"/>
  <c r="P8" i="431"/>
  <c r="M8" i="431"/>
  <c r="D8" i="431"/>
  <c r="Q8" i="431"/>
  <c r="R12" i="431" l="1"/>
  <c r="S12" i="431"/>
  <c r="S15" i="431"/>
  <c r="R15" i="431"/>
  <c r="S14" i="431"/>
  <c r="R14" i="431"/>
  <c r="R10" i="431"/>
  <c r="S10" i="431"/>
  <c r="R16" i="431"/>
  <c r="S16" i="431"/>
  <c r="S11" i="431"/>
  <c r="R11" i="431"/>
  <c r="S17" i="431"/>
  <c r="R17" i="431"/>
  <c r="R13" i="431"/>
  <c r="S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<sst xmlns="http://schemas.openxmlformats.org/spreadsheetml/2006/main" count="4921" uniqueCount="1236">
  <si>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</si>
  <si>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</si>
  <si>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</si>
  <si>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</si>
  <si>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</si>
  <si>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</si>
  <si>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</si>
  <si>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</si>
  <si>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</si>
  <si>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</si>
  <si>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</si>
  <si>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</si>
  <si>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</si>
  <si>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</si>
  <si>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</si>
  <si>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</si>
  <si>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</si>
  <si>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</si>
  <si>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</si>
  <si>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</si>
  <si>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</si>
  <si>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</si>
  <si>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</si>
  <si>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</si>
  <si>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</si>
  <si>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</si>
  <si>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</si>
  <si>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</si>
  <si>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</si>
  <si>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</si>
  <si>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</si>
  <si>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</si>
  <si>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</si>
  <si>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</si>
  <si>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</si>
  <si>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</si>
  <si>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</si>
  <si>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</si>
  <si>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</si>
  <si>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</si>
  <si>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</si>
  <si>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</si>
  <si>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</si>
  <si>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</si>
  <si>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</si>
  <si>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</si>
  <si>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</si>
  <si>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</si>
  <si>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</si>
  <si>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</si>
  <si>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</si>
  <si>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</si>
  <si>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</si>
  <si>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</si>
  <si>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</si>
  <si>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</si>
  <si>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</si>
  <si>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</si>
  <si>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</si>
  <si>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</si>
  <si>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</si>
  <si>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</si>
  <si>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</si>
  <si>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</si>
  <si>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</si>
  <si>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</si>
  <si>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</si>
  <si>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</si>
  <si>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</si>
  <si>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</si>
  <si>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</si>
  <si>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</si>
  <si>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</si>
  <si>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</si>
  <si>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</si>
  <si>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</si>
  <si>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</si>
  <si>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</si>
  <si>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</si>
  <si>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</si>
  <si>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</si>
  <si>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</si>
  <si>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</si>
  <si>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</si>
  <si>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</si>
  <si>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</si>
  <si>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</si>
  <si>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</si>
  <si>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</si>
  <si>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</si>
  <si>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</si>
  <si>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</si>
  <si>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</si>
  <si>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</si>
  <si>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</si>
  <si>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</si>
  <si>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</si>
  <si>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</si>
  <si>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</si>
  <si>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</si>
  <si>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</si>
  <si>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</si>
  <si>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</si>
  <si>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</si>
  <si>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</si>
  <si>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</si>
  <si>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</si>
  <si>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</si>
  <si>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</si>
  <si>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</si>
  <si>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</si>
  <si>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</si>
  <si>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</si>
  <si>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</si>
  <si>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</si>
  <si>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</si>
  <si>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</si>
  <si>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</si>
  <si>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</si>
  <si>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</si>
  <si>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</si>
  <si>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</si>
  <si>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</si>
  <si>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</si>
  <si>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</si>
  <si>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</si>
  <si>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</si>
  <si>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</si>
  <si>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</si>
  <si>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</si>
  <si>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</si>
  <si>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</si>
  <si>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</si>
  <si>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</si>
  <si>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</si>
  <si>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</si>
  <si>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</si>
  <si>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</si>
  <si>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</si>
  <si>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</si>
  <si>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</si>
  <si>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</si>
  <si>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</si>
  <si>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</si>
  <si>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</si>
  <si>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</si>
  <si>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</si>
  <si>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</si>
  <si>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</si>
  <si>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</si>
  <si>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</si>
  <si>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</si>
  <si>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</si>
  <si>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</si>
  <si>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</si>
  <si>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</si>
  <si>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</si>
  <si>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</si>
  <si>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</si>
  <si>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</si>
  <si>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</si>
  <si>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</si>
  <si>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</si>
  <si>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</si>
  <si>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</si>
  <si>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</si>
  <si>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</si>
  <si>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</si>
  <si>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</si>
  <si>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</si>
  <si>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</si>
  <si>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</si>
  <si>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</si>
  <si>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</si>
  <si>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</si>
  <si>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</si>
  <si>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</si>
  <si>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</si>
  <si>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</si>
  <si>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</si>
  <si>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</si>
  <si>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</si>
  <si>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</si>
  <si>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</si>
  <si>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</si>
  <si>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</si>
  <si>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</si>
  <si>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</si>
  <si>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</si>
  <si>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</si>
  <si>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</si>
  <si>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</si>
  <si>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</si>
  <si>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</si>
  <si>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</si>
  <si>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</si>
  <si>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</si>
  <si>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</si>
  <si>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</si>
  <si>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</si>
  <si>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</si>
  <si>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</si>
  <si>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</si>
  <si>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</si>
  <si>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</si>
  <si>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</si>
  <si>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</si>
  <si>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</si>
  <si>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</si>
  <si>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</si>
  <si>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</si>
  <si>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</si>
  <si>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</si>
  <si>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</si>
  <si>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</si>
  <si>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</si>
  <si>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</si>
  <si>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</si>
  <si>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</si>
  <si>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</si>
  <si>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</si>
  <si>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</si>
  <si>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</si>
  <si>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</si>
  <si>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</si>
  <si>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</si>
  <si>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</si>
  <si>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</si>
  <si>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</si>
  <si>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</si>
  <si>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</si>
  <si>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</si>
  <si>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</si>
  <si>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</si>
  <si>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</si>
  <si>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</si>
  <si>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</si>
  <si>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</si>
  <si>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</si>
  <si>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</si>
  <si>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</si>
  <si>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</si>
  <si>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</si>
  <si>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</si>
  <si>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</si>
  <si>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</si>
  <si>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</si>
  <si>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</si>
  <si>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</si>
  <si>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</si>
  <si>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</si>
  <si>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</si>
  <si>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</si>
  <si>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</si>
  <si>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</si>
  <si>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</si>
  <si>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</si>
  <si>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</si>
  <si>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</si>
  <si>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</si>
  <si>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</si>
  <si>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</si>
  <si>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</si>
  <si>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</si>
  <si>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</si>
  <si>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</si>
  <si>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</si>
  <si>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</si>
  <si>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</si>
  <si>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</si>
  <si>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</si>
  <si>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</si>
  <si>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</si>
  <si>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</si>
  <si>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</si>
  <si>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</si>
  <si>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</si>
  <si>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</si>
  <si>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</si>
  <si>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</si>
  <si>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</si>
  <si>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</si>
  <si>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</si>
  <si>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</si>
  <si>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</si>
  <si>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</si>
  <si>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</si>
  <si>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</si>
  <si>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</si>
  <si>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</si>
  <si>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</si>
  <si>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</si>
  <si>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</si>
  <si>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</si>
  <si>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</si>
  <si>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</si>
  <si>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</si>
  <si>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</si>
  <si>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</si>
  <si>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</si>
  <si>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</si>
  <si>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</si>
  <si>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</si>
  <si>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</si>
  <si>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</si>
  <si>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</si>
  <si>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</si>
  <si>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</si>
  <si>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</si>
  <si>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</si>
  <si>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</si>
  <si>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</si>
  <si>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</si>
  <si>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</si>
  <si>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</si>
  <si>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</si>
  <si>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</si>
  <si>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</si>
  <si>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</si>
  <si>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</si>
  <si>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</si>
  <si>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</si>
  <si>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</si>
  <si>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</si>
  <si>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</si>
  <si>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</si>
  <si>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</si>
  <si>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</si>
  <si>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</si>
  <si>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</si>
  <si>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</si>
  <si>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</si>
  <si>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</si>
  <si>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</si>
  <si>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</si>
  <si>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</si>
  <si>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</si>
  <si>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</si>
  <si>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</si>
  <si>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</si>
  <si>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</si>
  <si>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</si>
  <si>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</si>
  <si>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</si>
  <si>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</si>
  <si>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</si>
  <si>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</si>
  <si>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</si>
  <si>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</si>
  <si>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</si>
  <si>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</si>
  <si>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</si>
  <si>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</si>
  <si>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</si>
  <si>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</si>
  <si>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</si>
  <si>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</si>
  <si>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</si>
  <si>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</si>
  <si>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</si>
  <si>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</si>
  <si>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</si>
  <si>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</si>
  <si>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</si>
  <si>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</si>
  <si>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</si>
  <si>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</si>
  <si>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</si>
  <si>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</si>
  <si>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</si>
  <si>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</si>
  <si>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</si>
  <si>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</si>
  <si>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</si>
  <si>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</si>
  <si>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</si>
  <si>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</si>
  <si>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</si>
  <si>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</si>
  <si>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</si>
  <si>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</si>
  <si>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</si>
  <si>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</si>
  <si>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</si>
  <si>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</si>
  <si>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</si>
  <si>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</si>
  <si>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</si>
  <si>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</si>
  <si>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</si>
  <si>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</si>
  <si>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</si>
  <si>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</si>
  <si>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</si>
  <si>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</si>
  <si>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</si>
  <si>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</si>
  <si>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</si>
  <si>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</si>
  <si>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</si>
  <si>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</si>
  <si>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</si>
  <si>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</si>
  <si>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</si>
  <si>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</si>
  <si>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</si>
  <si>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</si>
  <si>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</si>
  <si>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</si>
  <si>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</si>
  <si>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</si>
  <si>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</si>
  <si>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</si>
  <si>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</si>
  <si>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</si>
  <si>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</si>
  <si>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</si>
  <si>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</si>
  <si>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</si>
  <si>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</si>
  <si>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</si>
  <si>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</si>
  <si>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</si>
  <si>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</si>
  <si>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</si>
  <si>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</si>
  <si>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</si>
  <si>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</si>
  <si>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30X250ML</t>
  </si>
  <si>
    <t>INF SOL 10X1000ML</t>
  </si>
  <si>
    <t>GLUKÓZA 5 BRAUN</t>
  </si>
  <si>
    <t>INF SOL 10X1000ML-PE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</si>
  <si>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</si>
  <si>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</si>
  <si>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</si>
  <si>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</si>
  <si>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</si>
  <si>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</si>
  <si>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</si>
  <si>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</si>
  <si>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</si>
  <si>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</si>
  <si>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</si>
  <si>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</si>
  <si>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</si>
  <si>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</si>
  <si>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</si>
  <si>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</si>
  <si>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</si>
  <si>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160G</t>
  </si>
  <si>
    <t>KL ETHER 200G</t>
  </si>
  <si>
    <t>KL MS HYDROG.PEROX. 3% 1000g</t>
  </si>
  <si>
    <t>KL PRIPRAVEK</t>
  </si>
  <si>
    <t>KL SOL.FORMAL.K FIXACI TKANI,5000G</t>
  </si>
  <si>
    <t>KL SOL.FORMALDEHYDI 3% 1 KG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</si>
  <si>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</si>
  <si>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</si>
  <si>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</si>
  <si>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</si>
  <si>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</si>
  <si>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</si>
  <si>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</si>
  <si>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</si>
  <si>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</si>
  <si>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</si>
  <si>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PEROXID VODÍKU 3% COO</t>
  </si>
  <si>
    <t>DRM SOL 1X100ML 3%</t>
  </si>
  <si>
    <t>SEPTONEX</t>
  </si>
  <si>
    <t>SPR 1X45ML</t>
  </si>
  <si>
    <t>TACHOSIL</t>
  </si>
  <si>
    <t>DRM SPO 3.0X2.5CM</t>
  </si>
  <si>
    <t>Tisseel Lyo 4 ml</t>
  </si>
  <si>
    <t>léky - RTG diagnostika ZUL (LEK)</t>
  </si>
  <si>
    <t>VISIPAQUE 320 MG I/ML</t>
  </si>
  <si>
    <t>INJ SOL 10X50ML-PP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</si>
  <si>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</si>
  <si>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</si>
  <si>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</si>
  <si>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</si>
  <si>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</si>
  <si>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</si>
  <si>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</si>
  <si>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</si>
  <si>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</si>
  <si>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UNG OPH 3.5GM 0.3%</t>
  </si>
  <si>
    <t>CHIROCAINE 5 MG/ML</t>
  </si>
  <si>
    <t>INJ CNC SOL 10X10ML</t>
  </si>
  <si>
    <t>OPHTHALMO-HYDROCORTISON LECIVA</t>
  </si>
  <si>
    <t>UNG OPH 1X5GM 0.5%</t>
  </si>
  <si>
    <t>4764 - COSS: centrální operační sály</t>
  </si>
  <si>
    <t>4766 - COSS: operační sály dětské chirurgie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</si>
  <si>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</si>
  <si>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</si>
  <si>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</si>
  <si>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</si>
  <si>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</si>
  <si>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</si>
  <si>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</si>
  <si>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</si>
  <si>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320MG/ML INJ SOL 10X50ML II</t>
  </si>
  <si>
    <t>200352</t>
  </si>
  <si>
    <t>CHIROCAINE</t>
  </si>
  <si>
    <t>5MG/ML INJ SOL 10X10ML 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</si>
  <si>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</si>
  <si>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</si>
  <si>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</si>
  <si>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</si>
  <si>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</si>
  <si>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</si>
  <si>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</si>
  <si>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</si>
  <si>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</si>
  <si>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</si>
  <si>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</si>
  <si>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</si>
  <si>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</si>
  <si>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</si>
  <si>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</si>
  <si>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</si>
  <si>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</si>
  <si>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</si>
  <si>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</si>
  <si>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ZC689</t>
  </si>
  <si>
    <t>Kádinka vysoká sklo 100 ml KAVA632417012100_U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</si>
  <si>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</si>
  <si>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</si>
  <si>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</si>
  <si>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</si>
  <si>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</si>
  <si>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</si>
  <si>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</si>
  <si>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</si>
  <si>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</si>
  <si>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</si>
  <si>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</si>
  <si>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</si>
  <si>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</si>
  <si>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</si>
  <si>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</si>
  <si>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</si>
  <si>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</si>
  <si>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</si>
  <si>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</si>
  <si>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</si>
  <si>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</si>
  <si>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</si>
  <si>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</si>
  <si>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</si>
  <si>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</si>
  <si>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</si>
  <si>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Kompresa z NT standard s RTG vláknem sterilní 10 x 10 cm 70g/m2 bal. á 10 ks 185310-08</t>
  </si>
  <si>
    <t>ZG787</t>
  </si>
  <si>
    <t>Krytí askina 20 x 30 silikonové silnet bal. á 5 ks 5192305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</si>
  <si>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</si>
  <si>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</si>
  <si>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</si>
  <si>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</si>
  <si>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</si>
  <si>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</si>
  <si>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</si>
  <si>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</si>
  <si>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</si>
  <si>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</si>
  <si>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</si>
  <si>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</si>
  <si>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</si>
  <si>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</si>
  <si>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</si>
  <si>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</si>
  <si>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</si>
  <si>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</si>
  <si>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</si>
  <si>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</si>
  <si>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</si>
  <si>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</si>
  <si>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</si>
  <si>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</si>
  <si>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</si>
  <si>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</si>
  <si>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</si>
  <si>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</si>
  <si>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</si>
  <si>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</si>
  <si>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</si>
  <si>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</si>
  <si>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</si>
  <si>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</si>
  <si>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</si>
  <si>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</si>
  <si>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</si>
  <si>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</si>
  <si>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</si>
  <si>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</si>
  <si>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</si>
  <si>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</si>
  <si>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</si>
  <si>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</si>
  <si>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</si>
  <si>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Náplast curapor 10 x 34 cm 32918 ( náhrada za cosmopor )</t>
  </si>
  <si>
    <t>ZD332</t>
  </si>
  <si>
    <t>Náplast microfoam 2,50 cm x 5,00 m bal. á 12 ks 1528-1</t>
  </si>
  <si>
    <t>ZA540</t>
  </si>
  <si>
    <t>Náplast omnifix E 15 cm x 10 m 9006513</t>
  </si>
  <si>
    <t>ZD104</t>
  </si>
  <si>
    <t>Náplast omniplast 10,0 cm x 10,0 m 9004472 (900535)</t>
  </si>
  <si>
    <t>ZD103</t>
  </si>
  <si>
    <t>Náplast omniplast 2,5 cm x 9,2 m 9004530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</si>
  <si>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</si>
  <si>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</si>
  <si>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</si>
  <si>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</si>
  <si>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</si>
  <si>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</si>
  <si>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</si>
  <si>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</si>
  <si>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</si>
  <si>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</si>
  <si>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</si>
  <si>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</si>
  <si>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</si>
  <si>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</si>
  <si>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</si>
  <si>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</si>
  <si>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</si>
  <si>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</si>
  <si>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</si>
  <si>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</si>
  <si>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</si>
  <si>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</si>
  <si>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</si>
  <si>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</si>
  <si>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</si>
  <si>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</si>
  <si>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ZA437</t>
  </si>
  <si>
    <t>Obvaz elastický síťový pruban č. 14 427314</t>
  </si>
  <si>
    <t>ZP301</t>
  </si>
  <si>
    <t>Obvaz elastický síťový pruban Tg-fix vel. E silnější trup, kyčel, podpaždí 25 m 24254</t>
  </si>
  <si>
    <t>ZC848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</si>
  <si>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</si>
  <si>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</si>
  <si>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</si>
  <si>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</si>
  <si>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</si>
  <si>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</si>
  <si>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</si>
  <si>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</si>
  <si>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</si>
  <si>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</si>
  <si>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</si>
  <si>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</si>
  <si>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</si>
  <si>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</si>
  <si>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</si>
  <si>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</si>
  <si>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</si>
  <si>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</si>
  <si>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</si>
  <si>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ZA441</t>
  </si>
  <si>
    <t>Steh náplasťový Steri-strip 6 x 38 mm bal. á 50 ks R1542</t>
  </si>
  <si>
    <t>ZA599</t>
  </si>
  <si>
    <t>Steh náplasťový Steri-strip 6 x 75 mm bal. á 50 ks elast. E4541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</si>
  <si>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</si>
  <si>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</si>
  <si>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</si>
  <si>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</si>
  <si>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</si>
  <si>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</si>
  <si>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</si>
  <si>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</si>
  <si>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</si>
  <si>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</si>
  <si>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ZC694</t>
  </si>
  <si>
    <t>Tyčinka oční PRO OPTHA nesterilní bal. á 500 ks 16515</t>
  </si>
  <si>
    <t>ZN472</t>
  </si>
  <si>
    <t>Vata obvazová 1000 g vinutá nest. 100% ba. 1321901305</t>
  </si>
  <si>
    <t>50115060</t>
  </si>
  <si>
    <t>ZPr - ostatní (Z503)</t>
  </si>
  <si>
    <t>ZD296</t>
  </si>
  <si>
    <t>Adaptér touhy-borst 050020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</si>
  <si>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</si>
  <si>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</si>
  <si>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</si>
  <si>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</si>
  <si>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</si>
  <si>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</si>
  <si>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</si>
  <si>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</si>
  <si>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</si>
  <si>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</si>
  <si>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</si>
  <si>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</si>
  <si>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</si>
  <si>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</si>
  <si>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</si>
  <si>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</si>
  <si>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</si>
  <si>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</si>
  <si>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</si>
  <si>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</si>
  <si>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</si>
  <si>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</si>
  <si>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</si>
  <si>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</si>
  <si>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</si>
  <si>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</si>
  <si>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</si>
  <si>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</si>
  <si>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</si>
  <si>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</si>
  <si>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</si>
  <si>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</si>
  <si>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ZC129</t>
  </si>
  <si>
    <t>Elektroda defibrilační pro dospělé QC 11996-000091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</si>
  <si>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</si>
  <si>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</si>
  <si>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</si>
  <si>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</si>
  <si>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</si>
  <si>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</si>
  <si>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</si>
  <si>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</si>
  <si>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</si>
  <si>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</si>
  <si>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ZB399</t>
  </si>
  <si>
    <t>Hadička PVC 1/1,5  á 100 m KVS 599812 , PVC100015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</si>
  <si>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</si>
  <si>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</si>
  <si>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</si>
  <si>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</si>
  <si>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</si>
  <si>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</si>
  <si>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</si>
  <si>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</si>
  <si>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</si>
  <si>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</si>
  <si>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</si>
  <si>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</si>
  <si>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</si>
  <si>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</si>
  <si>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ZM541</t>
  </si>
  <si>
    <t>Můstek sterilní pooperační smyčkový 70 mm bal. á 10 ks 5025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</si>
  <si>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</si>
  <si>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</si>
  <si>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</si>
  <si>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</si>
  <si>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</si>
  <si>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</si>
  <si>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</si>
  <si>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</si>
  <si>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</si>
  <si>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</si>
  <si>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</si>
  <si>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</si>
  <si>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</si>
  <si>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</si>
  <si>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</si>
  <si>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</si>
  <si>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</si>
  <si>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</si>
  <si>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</si>
  <si>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</si>
  <si>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ZF104</t>
  </si>
  <si>
    <t>Nádoba na kontaminovaný odpad 10 l 15-0006</t>
  </si>
  <si>
    <t>ZP199</t>
  </si>
  <si>
    <t>Nádoba na kontaminovaný odpad 30 l PP s víkem 335 x 400 x 318 mm 4430</t>
  </si>
  <si>
    <t>ZE310</t>
  </si>
  <si>
    <t>Nádoba na kontaminovaný odpad CS 6 l pův. 077802300</t>
  </si>
  <si>
    <t>ZL464</t>
  </si>
  <si>
    <t>Popisovač sterilní se dvěma hroty Sandel 4-in-1Marker, bal. á 25 ks, S1041F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</si>
  <si>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</si>
  <si>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</si>
  <si>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</si>
  <si>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</si>
  <si>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</si>
  <si>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</si>
  <si>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</si>
  <si>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</si>
  <si>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ZK179</t>
  </si>
  <si>
    <t>Sonda žaludeční CH12 1200 mm s RTG linkou bal. á 50 ks 412012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</si>
  <si>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</si>
  <si>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</si>
  <si>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</si>
  <si>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</si>
  <si>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</si>
  <si>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</si>
  <si>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</si>
  <si>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</si>
  <si>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Spojka flovac žlutá, bal.á 20 ks,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</si>
  <si>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</si>
  <si>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</si>
  <si>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</si>
  <si>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</si>
  <si>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</si>
  <si>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</si>
  <si>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</si>
  <si>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</si>
  <si>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</si>
  <si>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</si>
  <si>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</si>
  <si>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</si>
  <si>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</si>
  <si>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</si>
  <si>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</si>
  <si>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</si>
  <si>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</si>
  <si>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</si>
  <si>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</si>
  <si>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</si>
  <si>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</si>
  <si>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</si>
  <si>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</si>
  <si>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</si>
  <si>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</si>
  <si>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</si>
  <si>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</si>
  <si>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</si>
  <si>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</si>
  <si>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</si>
  <si>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</si>
  <si>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ZE845</t>
  </si>
  <si>
    <t>Háček na pálení bal. á 10 životů 420183</t>
  </si>
  <si>
    <t>ZE922</t>
  </si>
  <si>
    <t>Jehelec mega 420194-08</t>
  </si>
  <si>
    <t>ZI481</t>
  </si>
  <si>
    <t>Jehelec mega stříhací suture cut needle driver 420309</t>
  </si>
  <si>
    <t>ZK869</t>
  </si>
  <si>
    <t>Jehla insuflační 120 mm, bal.á 20 ks, C2201</t>
  </si>
  <si>
    <t>ZL839</t>
  </si>
  <si>
    <t>Kabel světelný bifurcated light guide 951021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</si>
  <si>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</si>
  <si>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</si>
  <si>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</si>
  <si>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</si>
  <si>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</si>
  <si>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</si>
  <si>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</si>
  <si>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</si>
  <si>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</si>
  <si>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</si>
  <si>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</si>
  <si>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</si>
  <si>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</si>
  <si>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</si>
  <si>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</si>
  <si>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</si>
  <si>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</si>
  <si>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</si>
  <si>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</si>
  <si>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</si>
  <si>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</si>
  <si>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</si>
  <si>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</si>
  <si>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</si>
  <si>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</si>
  <si>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</si>
  <si>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</si>
  <si>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</si>
  <si>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</si>
  <si>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</si>
  <si>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</si>
  <si>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</si>
  <si>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</si>
  <si>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</si>
  <si>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</si>
  <si>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</si>
  <si>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</si>
  <si>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</si>
  <si>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</si>
  <si>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</si>
  <si>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</si>
  <si>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</si>
  <si>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</si>
  <si>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</si>
  <si>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</si>
  <si>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</si>
  <si>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</si>
  <si>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</si>
  <si>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</si>
  <si>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</si>
  <si>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</si>
  <si>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</si>
  <si>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</si>
  <si>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</si>
  <si>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</si>
  <si>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</si>
  <si>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</si>
  <si>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</si>
  <si>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</si>
  <si>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</si>
  <si>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ZA250</t>
  </si>
  <si>
    <t>Šití ethibond gr 2-0 bal. á 12 ks W6767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</si>
  <si>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</si>
  <si>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</si>
  <si>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</si>
  <si>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</si>
  <si>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</si>
  <si>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</si>
  <si>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</si>
  <si>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</si>
  <si>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</si>
  <si>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</si>
  <si>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</si>
  <si>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</si>
  <si>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</si>
  <si>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</si>
  <si>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</si>
  <si>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C0023634</t>
  </si>
  <si>
    <t>ZB878</t>
  </si>
  <si>
    <t>Šití novosyn quick undy 2/0 (3) bal. á 36 ks C3046042</t>
  </si>
  <si>
    <t>ZH392</t>
  </si>
  <si>
    <t>Šití novosyn quick undy 3/0 (2) bal. á 36 ks C3046030</t>
  </si>
  <si>
    <t>ZG672</t>
  </si>
  <si>
    <t>Šití novosyn quick undy 4/0 (1.5) bal. á 36 ks C3046013</t>
  </si>
  <si>
    <t>ZH166</t>
  </si>
  <si>
    <t>Šití PDS plus 1 bal. á 36 ks PDP9370H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</si>
  <si>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</si>
  <si>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</si>
  <si>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</si>
  <si>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</si>
  <si>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</si>
  <si>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</si>
  <si>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</si>
  <si>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</si>
  <si>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</si>
  <si>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</si>
  <si>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</si>
  <si>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</si>
  <si>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</si>
  <si>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</si>
  <si>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</si>
  <si>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</si>
  <si>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</si>
  <si>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</si>
  <si>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</si>
  <si>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</si>
  <si>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</si>
  <si>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</si>
  <si>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</si>
  <si>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</si>
  <si>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</si>
  <si>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</si>
  <si>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</si>
  <si>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</si>
  <si>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</si>
  <si>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</si>
  <si>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</si>
  <si>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</si>
  <si>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</si>
  <si>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</si>
  <si>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</si>
  <si>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</si>
  <si>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</si>
  <si>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</si>
  <si>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</si>
  <si>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</si>
  <si>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</si>
  <si>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</si>
  <si>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</si>
  <si>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</si>
  <si>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ZB917</t>
  </si>
  <si>
    <t>Šití safil fialový 1 (4) bal. á 36 ks C1048553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</si>
  <si>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</si>
  <si>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</si>
  <si>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</si>
  <si>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</si>
  <si>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</si>
  <si>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</si>
  <si>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ZC135</t>
  </si>
  <si>
    <t>Šití safil fialový 2/0 (3) bal. á 36 ks C1048031</t>
  </si>
  <si>
    <t>ZD067</t>
  </si>
  <si>
    <t>Šití safil fialový 2/0 (3) bal. á 36 ks C1048042</t>
  </si>
  <si>
    <t>ZB211</t>
  </si>
  <si>
    <t>Šití safil fialový 2/0 (3) bal. á 36 ks C1048047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</si>
  <si>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</si>
  <si>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</si>
  <si>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</si>
  <si>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</si>
  <si>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</si>
  <si>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</si>
  <si>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</si>
  <si>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</si>
  <si>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</si>
  <si>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</si>
  <si>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</si>
  <si>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</si>
  <si>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</si>
  <si>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</si>
  <si>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</si>
  <si>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</si>
  <si>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</si>
  <si>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</si>
  <si>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</si>
  <si>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</si>
  <si>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</si>
  <si>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</si>
  <si>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</si>
  <si>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</si>
  <si>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</si>
  <si>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</si>
  <si>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</si>
  <si>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</si>
  <si>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</si>
  <si>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</si>
  <si>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</si>
  <si>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</si>
  <si>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ZB039</t>
  </si>
  <si>
    <t>Šití ventrofil bal. á 4 ks 993034</t>
  </si>
  <si>
    <t>ZF055</t>
  </si>
  <si>
    <t>Šití vicryl plus vi 2-0 bal. á 36 ks VCP466H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</si>
  <si>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</si>
  <si>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</si>
  <si>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</si>
  <si>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</si>
  <si>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</si>
  <si>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</si>
  <si>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</si>
  <si>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</si>
  <si>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</si>
  <si>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</si>
  <si>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</si>
  <si>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</si>
  <si>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ZB480</t>
  </si>
  <si>
    <t>Jehla chirurgická 0,7 x 28 G10</t>
  </si>
  <si>
    <t>ZB168</t>
  </si>
  <si>
    <t>Jehla chirurgická 0,9 x 36 B10</t>
  </si>
  <si>
    <t>ZB133</t>
  </si>
  <si>
    <t>Jehla chirurgická 0,9 x 40 G9</t>
  </si>
  <si>
    <t>ZB479</t>
  </si>
  <si>
    <t>Jehla chirurgická B12</t>
  </si>
  <si>
    <t>ZB276</t>
  </si>
  <si>
    <t>Jehla chirurgická B8</t>
  </si>
  <si>
    <t>ZB996</t>
  </si>
  <si>
    <t>Jehla chirurgická B9</t>
  </si>
  <si>
    <t>ZB204</t>
  </si>
  <si>
    <t>Jehla chirurgická G11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</si>
  <si>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</si>
  <si>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</si>
  <si>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</si>
  <si>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</si>
  <si>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</si>
  <si>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</si>
  <si>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</si>
  <si>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</si>
  <si>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</si>
  <si>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</si>
  <si>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</si>
  <si>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</si>
  <si>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</si>
  <si>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</si>
  <si>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</si>
  <si>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</si>
  <si>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</si>
  <si>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</si>
  <si>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</si>
  <si>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</si>
  <si>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</si>
  <si>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</si>
  <si>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</si>
  <si>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</si>
  <si>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</si>
  <si>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</si>
  <si>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</si>
  <si>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</si>
  <si>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</si>
  <si>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</si>
  <si>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ZK195</t>
  </si>
  <si>
    <t>Jehla redon mírně zahnutá CH 12 BN904R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</si>
  <si>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</si>
  <si>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</si>
  <si>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</si>
  <si>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</si>
  <si>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</si>
  <si>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</si>
  <si>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</si>
  <si>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</si>
  <si>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</si>
  <si>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</si>
  <si>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</si>
  <si>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</si>
  <si>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</si>
  <si>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</si>
  <si>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</si>
  <si>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</si>
  <si>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</si>
  <si>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</si>
  <si>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</si>
  <si>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</si>
  <si>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</si>
  <si>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</si>
  <si>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</si>
  <si>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</si>
  <si>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</si>
  <si>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</si>
  <si>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</si>
  <si>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</si>
  <si>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</si>
  <si>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</si>
  <si>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</si>
  <si>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</si>
  <si>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</si>
  <si>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</si>
  <si>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ZF107</t>
  </si>
  <si>
    <t>Rukavice operační latexové bez pudru ortpedic vel. 7,0 5788203</t>
  </si>
  <si>
    <t>Rukavice operační latexové bez pudru ortpedic vel. 7,5 5788204</t>
  </si>
  <si>
    <t>Rukavice operační latexové bez pudru ortpedic vel. 8,0 5788205 (330106080)</t>
  </si>
  <si>
    <t>ZK479</t>
  </si>
  <si>
    <t>Rukavice operační latexové bez pudru ortpedic vel. 8,5 5788206</t>
  </si>
  <si>
    <t>ZK477</t>
  </si>
  <si>
    <t>Rukavice operační latexové s pudrem ansell, vasco surgical powderet vel. 8 6035542 (303506EU)</t>
  </si>
  <si>
    <t>50115070</t>
  </si>
  <si>
    <t>ZPr - katetry ostatní (Z513)</t>
  </si>
  <si>
    <t>ZE023</t>
  </si>
  <si>
    <t>Katetr epicystycký 22 Fr Pezzer bal. á 5 ks AE3A22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</si>
  <si>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</si>
  <si>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</si>
  <si>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</si>
  <si>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</si>
  <si>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</si>
  <si>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</si>
  <si>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</si>
  <si>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</si>
  <si>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</si>
  <si>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</si>
  <si>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</si>
  <si>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</si>
  <si>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</si>
  <si>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</si>
  <si>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Kompresa AB 20 x 40 cm/1 ks sterilní NT savá (1230114051) 1327114051</t>
  </si>
  <si>
    <t>ZN475</t>
  </si>
  <si>
    <t>Obinadlo elastické universal   8 cm x 5 m 1323100312</t>
  </si>
  <si>
    <t>ZN477</t>
  </si>
  <si>
    <t>Obinadlo elastické universal 12 cm x 5 m 1323100314</t>
  </si>
  <si>
    <t>ZA467</t>
  </si>
  <si>
    <t>Tyčinka vatová nesterilní 15 cm bal. á 100 ks 9679369</t>
  </si>
  <si>
    <t>ZO201</t>
  </si>
  <si>
    <t>Adaptér k optice Olympus RTQ/Storz/Wisap/Aesculap B00-21010-71</t>
  </si>
  <si>
    <t>ZE247</t>
  </si>
  <si>
    <t>Adaptér Olympus / ACMI B00-21116-62</t>
  </si>
  <si>
    <t>ZJ125</t>
  </si>
  <si>
    <t>Drát ocelový 2/0 á 12 ks LE99093</t>
  </si>
  <si>
    <t>ZA759</t>
  </si>
  <si>
    <t>Drén redon CH10 50 cm U2111000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</si>
  <si>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</si>
  <si>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</si>
  <si>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</si>
  <si>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</si>
  <si>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</si>
  <si>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</si>
  <si>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</si>
  <si>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</si>
  <si>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</si>
  <si>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</si>
  <si>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</si>
  <si>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</si>
  <si>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ZE901</t>
  </si>
  <si>
    <t>Kanyla tracheální hrudní 14 mm 05-520014</t>
  </si>
  <si>
    <t>ZE740</t>
  </si>
  <si>
    <t>Klip titanový ML se zámkem po 6 ks bal. á 15 ks PL465SU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</si>
  <si>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</si>
  <si>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</si>
  <si>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</si>
  <si>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</si>
  <si>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</si>
  <si>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</si>
  <si>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</si>
  <si>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</si>
  <si>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</si>
  <si>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</si>
  <si>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</si>
  <si>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</si>
  <si>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</si>
  <si>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ZB488</t>
  </si>
  <si>
    <t>Sprej cavilon 28 ml bal. á 12 ks 3346E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</si>
  <si>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</si>
  <si>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</si>
  <si>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</si>
  <si>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</si>
  <si>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ZA812</t>
  </si>
  <si>
    <t>Uzávěr do katetrů 4435001</t>
  </si>
  <si>
    <t>ZE801</t>
  </si>
  <si>
    <t>Šití monocryl vi 3-0 bal. á 12 ks W3637</t>
  </si>
  <si>
    <t>ZD308</t>
  </si>
  <si>
    <t>Šití monocryl vi 3-0 bal. á 12 ks W3664</t>
  </si>
  <si>
    <t>ZE197</t>
  </si>
  <si>
    <t>Šití mopylen monofil modrý 4/0 USP bal. á 36 ks 7148</t>
  </si>
  <si>
    <t>ZB913</t>
  </si>
  <si>
    <t>Šití orthocord modrý bal. á 12 ks 223111</t>
  </si>
  <si>
    <t>ZD447</t>
  </si>
  <si>
    <t>Šití premicron zelený 3/0 (2) bal. á 36 ks C0026025</t>
  </si>
  <si>
    <t>ZA262</t>
  </si>
  <si>
    <t>Šití steel 5 - ocelový drát bal. á 12 ks W995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</si>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</sst>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7" totalsRowShown="0" headerRowDxfId="74" tableBorderDxfId="73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7" totalsRowShown="0">
  <autoFilter ref="C3:S10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206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208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0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503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1215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206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583</v>
      </c>
      <c r="C3" s="203">
        <f>SUM(C6:C1048576)</f>
        <v>21</v>
      </c>
      <c r="D3" s="203">
        <f>SUM(D6:D1048576)</f>
        <v>0</v>
      </c>
      <c r="E3" s="204">
        <f>SUM(E6:E1048576)</f>
        <v>0</v>
      </c>
      <c r="F3" s="201">
        <f>IF(SUM($B3:$E3)=0,"",B3/SUM($B3:$E3))</f>
        <v>0.96523178807947019</v>
      </c>
      <c r="G3" s="199">
        <f t="shared" ref="G3:I3" si="0">IF(SUM($B3:$E3)=0,"",C3/SUM($B3:$E3))</f>
        <v>3.4768211920529798E-2</v>
      </c>
      <c r="H3" s="199">
        <f t="shared" si="0"/>
        <v>0</v>
      </c>
      <c r="I3" s="200">
        <f t="shared" si="0"/>
        <v>0</v>
      </c>
      <c r="J3" s="203">
        <f>SUM(J6:J1048576)</f>
        <v>157</v>
      </c>
      <c r="K3" s="203">
        <f>SUM(K6:K1048576)</f>
        <v>8</v>
      </c>
      <c r="L3" s="203">
        <f>SUM(L6:L1048576)</f>
        <v>0</v>
      </c>
      <c r="M3" s="204">
        <f>SUM(M6:M1048576)</f>
        <v>0</v>
      </c>
      <c r="N3" s="201">
        <f>IF(SUM($J3:$M3)=0,"",J3/SUM($J3:$M3))</f>
        <v>0.95151515151515154</v>
      </c>
      <c r="O3" s="199">
        <f t="shared" ref="O3:Q3" si="1">IF(SUM($J3:$M3)=0,"",K3/SUM($J3:$M3))</f>
        <v>4.8484848484848485E-2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4" t="s">
        <v>138</v>
      </c>
      <c r="B5" s="445" t="s">
        <v>140</v>
      </c>
      <c r="C5" s="445" t="s">
        <v>141</v>
      </c>
      <c r="D5" s="445" t="s">
        <v>142</v>
      </c>
      <c r="E5" s="446" t="s">
        <v>143</v>
      </c>
      <c r="F5" s="447" t="s">
        <v>140</v>
      </c>
      <c r="G5" s="448" t="s">
        <v>141</v>
      </c>
      <c r="H5" s="448" t="s">
        <v>142</v>
      </c>
      <c r="I5" s="449" t="s">
        <v>143</v>
      </c>
      <c r="J5" s="445" t="s">
        <v>140</v>
      </c>
      <c r="K5" s="445" t="s">
        <v>141</v>
      </c>
      <c r="L5" s="445" t="s">
        <v>142</v>
      </c>
      <c r="M5" s="446" t="s">
        <v>143</v>
      </c>
      <c r="N5" s="447" t="s">
        <v>140</v>
      </c>
      <c r="O5" s="448" t="s">
        <v>141</v>
      </c>
      <c r="P5" s="448" t="s">
        <v>142</v>
      </c>
      <c r="Q5" s="449" t="s">
        <v>143</v>
      </c>
    </row>
    <row r="6" spans="1:17" ht="14.4" customHeight="1" x14ac:dyDescent="0.3">
      <c r="A6" s="453" t="s">
        <v>504</v>
      </c>
      <c r="B6" s="459"/>
      <c r="C6" s="408"/>
      <c r="D6" s="408"/>
      <c r="E6" s="409"/>
      <c r="F6" s="456"/>
      <c r="G6" s="428"/>
      <c r="H6" s="428"/>
      <c r="I6" s="462"/>
      <c r="J6" s="459"/>
      <c r="K6" s="408"/>
      <c r="L6" s="408"/>
      <c r="M6" s="409"/>
      <c r="N6" s="456"/>
      <c r="O6" s="428"/>
      <c r="P6" s="428"/>
      <c r="Q6" s="450"/>
    </row>
    <row r="7" spans="1:17" ht="14.4" customHeight="1" x14ac:dyDescent="0.3">
      <c r="A7" s="454" t="s">
        <v>505</v>
      </c>
      <c r="B7" s="460">
        <v>544</v>
      </c>
      <c r="C7" s="415">
        <v>18</v>
      </c>
      <c r="D7" s="415"/>
      <c r="E7" s="416"/>
      <c r="F7" s="457">
        <v>0.96797153024911031</v>
      </c>
      <c r="G7" s="429">
        <v>3.2028469750889681E-2</v>
      </c>
      <c r="H7" s="429">
        <v>0</v>
      </c>
      <c r="I7" s="463">
        <v>0</v>
      </c>
      <c r="J7" s="460">
        <v>140</v>
      </c>
      <c r="K7" s="415">
        <v>5</v>
      </c>
      <c r="L7" s="415"/>
      <c r="M7" s="416"/>
      <c r="N7" s="457">
        <v>0.96551724137931039</v>
      </c>
      <c r="O7" s="429">
        <v>3.4482758620689655E-2</v>
      </c>
      <c r="P7" s="429">
        <v>0</v>
      </c>
      <c r="Q7" s="451">
        <v>0</v>
      </c>
    </row>
    <row r="8" spans="1:17" ht="14.4" customHeight="1" thickBot="1" x14ac:dyDescent="0.35">
      <c r="A8" s="455" t="s">
        <v>506</v>
      </c>
      <c r="B8" s="461">
        <v>39</v>
      </c>
      <c r="C8" s="422">
        <v>3</v>
      </c>
      <c r="D8" s="422"/>
      <c r="E8" s="423"/>
      <c r="F8" s="458">
        <v>0.9285714285714286</v>
      </c>
      <c r="G8" s="430">
        <v>7.1428571428571425E-2</v>
      </c>
      <c r="H8" s="430">
        <v>0</v>
      </c>
      <c r="I8" s="464">
        <v>0</v>
      </c>
      <c r="J8" s="461">
        <v>17</v>
      </c>
      <c r="K8" s="422">
        <v>3</v>
      </c>
      <c r="L8" s="422"/>
      <c r="M8" s="423"/>
      <c r="N8" s="458">
        <v>0.85</v>
      </c>
      <c r="O8" s="430">
        <v>0.15</v>
      </c>
      <c r="P8" s="430">
        <v>0</v>
      </c>
      <c r="Q8" s="4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386</v>
      </c>
      <c r="B5" s="393" t="s">
        <v>387</v>
      </c>
      <c r="C5" s="394" t="s">
        <v>388</v>
      </c>
      <c r="D5" s="394" t="s">
        <v>388</v>
      </c>
      <c r="E5" s="394"/>
      <c r="F5" s="394" t="s">
        <v>388</v>
      </c>
      <c r="G5" s="394" t="s">
        <v>388</v>
      </c>
      <c r="H5" s="394" t="s">
        <v>388</v>
      </c>
      <c r="I5" s="395" t="s">
        <v>388</v>
      </c>
      <c r="J5" s="396" t="s">
        <v>55</v>
      </c>
    </row>
    <row r="6" spans="1:10" ht="14.4" customHeight="1" x14ac:dyDescent="0.3">
      <c r="A6" s="392" t="s">
        <v>386</v>
      </c>
      <c r="B6" s="393" t="s">
        <v>507</v>
      </c>
      <c r="C6" s="394">
        <v>0.68969000000000003</v>
      </c>
      <c r="D6" s="394">
        <v>0</v>
      </c>
      <c r="E6" s="394"/>
      <c r="F6" s="394">
        <v>-2.9999999999999997E-5</v>
      </c>
      <c r="G6" s="394">
        <v>0</v>
      </c>
      <c r="H6" s="394">
        <v>-2.9999999999999997E-5</v>
      </c>
      <c r="I6" s="395" t="s">
        <v>388</v>
      </c>
      <c r="J6" s="396" t="s">
        <v>1</v>
      </c>
    </row>
    <row r="7" spans="1:10" ht="14.4" customHeight="1" x14ac:dyDescent="0.3">
      <c r="A7" s="392" t="s">
        <v>386</v>
      </c>
      <c r="B7" s="393" t="s">
        <v>508</v>
      </c>
      <c r="C7" s="394">
        <v>0</v>
      </c>
      <c r="D7" s="394">
        <v>0</v>
      </c>
      <c r="E7" s="394"/>
      <c r="F7" s="394">
        <v>1.3604099999999999</v>
      </c>
      <c r="G7" s="394">
        <v>0</v>
      </c>
      <c r="H7" s="394">
        <v>1.3604099999999999</v>
      </c>
      <c r="I7" s="395" t="s">
        <v>388</v>
      </c>
      <c r="J7" s="396" t="s">
        <v>1</v>
      </c>
    </row>
    <row r="8" spans="1:10" ht="14.4" customHeight="1" x14ac:dyDescent="0.3">
      <c r="A8" s="392" t="s">
        <v>386</v>
      </c>
      <c r="B8" s="393" t="s">
        <v>509</v>
      </c>
      <c r="C8" s="394">
        <v>2860.537350000001</v>
      </c>
      <c r="D8" s="394">
        <v>2516.40272</v>
      </c>
      <c r="E8" s="394"/>
      <c r="F8" s="394">
        <v>2535.5042599999997</v>
      </c>
      <c r="G8" s="394">
        <v>3056.3941249999998</v>
      </c>
      <c r="H8" s="394">
        <v>-520.8898650000001</v>
      </c>
      <c r="I8" s="395">
        <v>0.82957372521451234</v>
      </c>
      <c r="J8" s="396" t="s">
        <v>1</v>
      </c>
    </row>
    <row r="9" spans="1:10" ht="14.4" customHeight="1" x14ac:dyDescent="0.3">
      <c r="A9" s="392" t="s">
        <v>386</v>
      </c>
      <c r="B9" s="393" t="s">
        <v>510</v>
      </c>
      <c r="C9" s="394">
        <v>1748.59512</v>
      </c>
      <c r="D9" s="394">
        <v>1439.3898899999995</v>
      </c>
      <c r="E9" s="394"/>
      <c r="F9" s="394">
        <v>1479.9354199999998</v>
      </c>
      <c r="G9" s="394">
        <v>1499.7963125000001</v>
      </c>
      <c r="H9" s="394">
        <v>-19.860892500000318</v>
      </c>
      <c r="I9" s="395">
        <v>0.98675760679335556</v>
      </c>
      <c r="J9" s="396" t="s">
        <v>1</v>
      </c>
    </row>
    <row r="10" spans="1:10" ht="14.4" customHeight="1" x14ac:dyDescent="0.3">
      <c r="A10" s="392" t="s">
        <v>386</v>
      </c>
      <c r="B10" s="393" t="s">
        <v>511</v>
      </c>
      <c r="C10" s="394">
        <v>2893.7093399999962</v>
      </c>
      <c r="D10" s="394">
        <v>2626.2852800000051</v>
      </c>
      <c r="E10" s="394"/>
      <c r="F10" s="394">
        <v>2777.9661199999882</v>
      </c>
      <c r="G10" s="394">
        <v>0</v>
      </c>
      <c r="H10" s="394">
        <v>2777.9661199999882</v>
      </c>
      <c r="I10" s="395" t="s">
        <v>388</v>
      </c>
      <c r="J10" s="396" t="s">
        <v>1</v>
      </c>
    </row>
    <row r="11" spans="1:10" ht="14.4" customHeight="1" x14ac:dyDescent="0.3">
      <c r="A11" s="392" t="s">
        <v>386</v>
      </c>
      <c r="B11" s="393" t="s">
        <v>512</v>
      </c>
      <c r="C11" s="394">
        <v>41.132069999999999</v>
      </c>
      <c r="D11" s="394">
        <v>14.67428</v>
      </c>
      <c r="E11" s="394"/>
      <c r="F11" s="394">
        <v>34.542819999999999</v>
      </c>
      <c r="G11" s="394">
        <v>41.666664062499997</v>
      </c>
      <c r="H11" s="394">
        <v>-7.1238440624999981</v>
      </c>
      <c r="I11" s="395">
        <v>0.82902773181423328</v>
      </c>
      <c r="J11" s="396" t="s">
        <v>1</v>
      </c>
    </row>
    <row r="12" spans="1:10" ht="14.4" customHeight="1" x14ac:dyDescent="0.3">
      <c r="A12" s="392" t="s">
        <v>386</v>
      </c>
      <c r="B12" s="393" t="s">
        <v>513</v>
      </c>
      <c r="C12" s="394">
        <v>3152.8338100000005</v>
      </c>
      <c r="D12" s="394">
        <v>3216.9491399999988</v>
      </c>
      <c r="E12" s="394"/>
      <c r="F12" s="394">
        <v>3002.0254099999993</v>
      </c>
      <c r="G12" s="394">
        <v>3333.3335000000002</v>
      </c>
      <c r="H12" s="394">
        <v>-331.3080900000009</v>
      </c>
      <c r="I12" s="395">
        <v>0.90060757796962088</v>
      </c>
      <c r="J12" s="396" t="s">
        <v>1</v>
      </c>
    </row>
    <row r="13" spans="1:10" ht="14.4" customHeight="1" x14ac:dyDescent="0.3">
      <c r="A13" s="392" t="s">
        <v>386</v>
      </c>
      <c r="B13" s="393" t="s">
        <v>514</v>
      </c>
      <c r="C13" s="394">
        <v>67.088700000000003</v>
      </c>
      <c r="D13" s="394">
        <v>38.285559999999997</v>
      </c>
      <c r="E13" s="394"/>
      <c r="F13" s="394">
        <v>70.018810000000002</v>
      </c>
      <c r="G13" s="394">
        <v>83.333336425781255</v>
      </c>
      <c r="H13" s="394">
        <v>-13.314526425781253</v>
      </c>
      <c r="I13" s="395">
        <v>0.84022568881974979</v>
      </c>
      <c r="J13" s="396" t="s">
        <v>1</v>
      </c>
    </row>
    <row r="14" spans="1:10" ht="14.4" customHeight="1" x14ac:dyDescent="0.3">
      <c r="A14" s="392" t="s">
        <v>386</v>
      </c>
      <c r="B14" s="393" t="s">
        <v>515</v>
      </c>
      <c r="C14" s="394">
        <v>22.653740000000003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388</v>
      </c>
      <c r="J14" s="396" t="s">
        <v>1</v>
      </c>
    </row>
    <row r="15" spans="1:10" ht="14.4" customHeight="1" x14ac:dyDescent="0.3">
      <c r="A15" s="392" t="s">
        <v>386</v>
      </c>
      <c r="B15" s="393" t="s">
        <v>516</v>
      </c>
      <c r="C15" s="394">
        <v>494.13557999999989</v>
      </c>
      <c r="D15" s="394">
        <v>602.72786999999994</v>
      </c>
      <c r="E15" s="394"/>
      <c r="F15" s="394">
        <v>588.75547000000006</v>
      </c>
      <c r="G15" s="394">
        <v>666.66665624999996</v>
      </c>
      <c r="H15" s="394">
        <v>-77.911186249999901</v>
      </c>
      <c r="I15" s="395">
        <v>0.88313321879895668</v>
      </c>
      <c r="J15" s="396" t="s">
        <v>1</v>
      </c>
    </row>
    <row r="16" spans="1:10" ht="14.4" customHeight="1" x14ac:dyDescent="0.3">
      <c r="A16" s="392" t="s">
        <v>386</v>
      </c>
      <c r="B16" s="393" t="s">
        <v>517</v>
      </c>
      <c r="C16" s="394">
        <v>3.4605999999999999</v>
      </c>
      <c r="D16" s="394">
        <v>0</v>
      </c>
      <c r="E16" s="394"/>
      <c r="F16" s="394">
        <v>0.86514999999999997</v>
      </c>
      <c r="G16" s="394">
        <v>0</v>
      </c>
      <c r="H16" s="394">
        <v>0.86514999999999997</v>
      </c>
      <c r="I16" s="395" t="s">
        <v>388</v>
      </c>
      <c r="J16" s="396" t="s">
        <v>1</v>
      </c>
    </row>
    <row r="17" spans="1:10" ht="14.4" customHeight="1" x14ac:dyDescent="0.3">
      <c r="A17" s="392" t="s">
        <v>386</v>
      </c>
      <c r="B17" s="393" t="s">
        <v>518</v>
      </c>
      <c r="C17" s="394">
        <v>154.37887000000003</v>
      </c>
      <c r="D17" s="394">
        <v>133.85486999999998</v>
      </c>
      <c r="E17" s="394"/>
      <c r="F17" s="394">
        <v>130.41703000000001</v>
      </c>
      <c r="G17" s="394">
        <v>145.86828125</v>
      </c>
      <c r="H17" s="394">
        <v>-15.451251249999984</v>
      </c>
      <c r="I17" s="395">
        <v>0.89407394727906286</v>
      </c>
      <c r="J17" s="396" t="s">
        <v>1</v>
      </c>
    </row>
    <row r="18" spans="1:10" ht="14.4" customHeight="1" x14ac:dyDescent="0.3">
      <c r="A18" s="392" t="s">
        <v>386</v>
      </c>
      <c r="B18" s="393" t="s">
        <v>519</v>
      </c>
      <c r="C18" s="394">
        <v>527.79912000000002</v>
      </c>
      <c r="D18" s="394">
        <v>365.80409000000003</v>
      </c>
      <c r="E18" s="394"/>
      <c r="F18" s="394">
        <v>194.40337</v>
      </c>
      <c r="G18" s="394">
        <v>500</v>
      </c>
      <c r="H18" s="394">
        <v>-305.59663</v>
      </c>
      <c r="I18" s="395">
        <v>0.38880673999999998</v>
      </c>
      <c r="J18" s="396" t="s">
        <v>1</v>
      </c>
    </row>
    <row r="19" spans="1:10" ht="14.4" customHeight="1" x14ac:dyDescent="0.3">
      <c r="A19" s="392" t="s">
        <v>386</v>
      </c>
      <c r="B19" s="393" t="s">
        <v>393</v>
      </c>
      <c r="C19" s="394">
        <v>11967.013989999998</v>
      </c>
      <c r="D19" s="394">
        <v>10954.373700000004</v>
      </c>
      <c r="E19" s="394"/>
      <c r="F19" s="394">
        <v>10815.794239999987</v>
      </c>
      <c r="G19" s="394">
        <v>9327.0588754882792</v>
      </c>
      <c r="H19" s="394">
        <v>1488.7353645117073</v>
      </c>
      <c r="I19" s="395">
        <v>1.1596146635703284</v>
      </c>
      <c r="J19" s="396" t="s">
        <v>394</v>
      </c>
    </row>
    <row r="21" spans="1:10" ht="14.4" customHeight="1" x14ac:dyDescent="0.3">
      <c r="A21" s="392" t="s">
        <v>386</v>
      </c>
      <c r="B21" s="393" t="s">
        <v>387</v>
      </c>
      <c r="C21" s="394" t="s">
        <v>388</v>
      </c>
      <c r="D21" s="394" t="s">
        <v>388</v>
      </c>
      <c r="E21" s="394"/>
      <c r="F21" s="394" t="s">
        <v>388</v>
      </c>
      <c r="G21" s="394" t="s">
        <v>388</v>
      </c>
      <c r="H21" s="394" t="s">
        <v>388</v>
      </c>
      <c r="I21" s="395" t="s">
        <v>388</v>
      </c>
      <c r="J21" s="396" t="s">
        <v>55</v>
      </c>
    </row>
    <row r="22" spans="1:10" ht="14.4" customHeight="1" x14ac:dyDescent="0.3">
      <c r="A22" s="392" t="s">
        <v>395</v>
      </c>
      <c r="B22" s="393" t="s">
        <v>396</v>
      </c>
      <c r="C22" s="394" t="s">
        <v>388</v>
      </c>
      <c r="D22" s="394" t="s">
        <v>388</v>
      </c>
      <c r="E22" s="394"/>
      <c r="F22" s="394" t="s">
        <v>388</v>
      </c>
      <c r="G22" s="394" t="s">
        <v>388</v>
      </c>
      <c r="H22" s="394" t="s">
        <v>388</v>
      </c>
      <c r="I22" s="395" t="s">
        <v>388</v>
      </c>
      <c r="J22" s="396" t="s">
        <v>0</v>
      </c>
    </row>
    <row r="23" spans="1:10" ht="14.4" customHeight="1" x14ac:dyDescent="0.3">
      <c r="A23" s="392" t="s">
        <v>395</v>
      </c>
      <c r="B23" s="393" t="s">
        <v>507</v>
      </c>
      <c r="C23" s="394">
        <v>0.68969000000000003</v>
      </c>
      <c r="D23" s="394">
        <v>0</v>
      </c>
      <c r="E23" s="394"/>
      <c r="F23" s="394">
        <v>-2.9999999999999997E-5</v>
      </c>
      <c r="G23" s="394">
        <v>0</v>
      </c>
      <c r="H23" s="394">
        <v>-2.9999999999999997E-5</v>
      </c>
      <c r="I23" s="395" t="s">
        <v>388</v>
      </c>
      <c r="J23" s="396" t="s">
        <v>1</v>
      </c>
    </row>
    <row r="24" spans="1:10" ht="14.4" customHeight="1" x14ac:dyDescent="0.3">
      <c r="A24" s="392" t="s">
        <v>395</v>
      </c>
      <c r="B24" s="393" t="s">
        <v>508</v>
      </c>
      <c r="C24" s="394">
        <v>0</v>
      </c>
      <c r="D24" s="394">
        <v>0</v>
      </c>
      <c r="E24" s="394"/>
      <c r="F24" s="394">
        <v>1.3604099999999999</v>
      </c>
      <c r="G24" s="394">
        <v>0</v>
      </c>
      <c r="H24" s="394">
        <v>1.3604099999999999</v>
      </c>
      <c r="I24" s="395" t="s">
        <v>388</v>
      </c>
      <c r="J24" s="396" t="s">
        <v>1</v>
      </c>
    </row>
    <row r="25" spans="1:10" ht="14.4" customHeight="1" x14ac:dyDescent="0.3">
      <c r="A25" s="392" t="s">
        <v>395</v>
      </c>
      <c r="B25" s="393" t="s">
        <v>509</v>
      </c>
      <c r="C25" s="394">
        <v>1940.1980800000008</v>
      </c>
      <c r="D25" s="394">
        <v>2158.8054099999999</v>
      </c>
      <c r="E25" s="394"/>
      <c r="F25" s="394">
        <v>1922.8424199999995</v>
      </c>
      <c r="G25" s="394">
        <v>2071</v>
      </c>
      <c r="H25" s="394">
        <v>-148.15758000000051</v>
      </c>
      <c r="I25" s="395">
        <v>0.9284608498309993</v>
      </c>
      <c r="J25" s="396" t="s">
        <v>1</v>
      </c>
    </row>
    <row r="26" spans="1:10" ht="14.4" customHeight="1" x14ac:dyDescent="0.3">
      <c r="A26" s="392" t="s">
        <v>395</v>
      </c>
      <c r="B26" s="393" t="s">
        <v>510</v>
      </c>
      <c r="C26" s="394">
        <v>1027.4730199999999</v>
      </c>
      <c r="D26" s="394">
        <v>860.38480999999979</v>
      </c>
      <c r="E26" s="394"/>
      <c r="F26" s="394">
        <v>797.82942999999966</v>
      </c>
      <c r="G26" s="394">
        <v>882</v>
      </c>
      <c r="H26" s="394">
        <v>-84.170570000000339</v>
      </c>
      <c r="I26" s="395">
        <v>0.90456851473922861</v>
      </c>
      <c r="J26" s="396" t="s">
        <v>1</v>
      </c>
    </row>
    <row r="27" spans="1:10" ht="14.4" customHeight="1" x14ac:dyDescent="0.3">
      <c r="A27" s="392" t="s">
        <v>395</v>
      </c>
      <c r="B27" s="393" t="s">
        <v>511</v>
      </c>
      <c r="C27" s="394">
        <v>2893.7093399999962</v>
      </c>
      <c r="D27" s="394">
        <v>2626.2852800000051</v>
      </c>
      <c r="E27" s="394"/>
      <c r="F27" s="394">
        <v>2777.9661199999882</v>
      </c>
      <c r="G27" s="394">
        <v>0</v>
      </c>
      <c r="H27" s="394">
        <v>2777.9661199999882</v>
      </c>
      <c r="I27" s="395" t="s">
        <v>388</v>
      </c>
      <c r="J27" s="396" t="s">
        <v>1</v>
      </c>
    </row>
    <row r="28" spans="1:10" ht="14.4" customHeight="1" x14ac:dyDescent="0.3">
      <c r="A28" s="392" t="s">
        <v>395</v>
      </c>
      <c r="B28" s="393" t="s">
        <v>512</v>
      </c>
      <c r="C28" s="394">
        <v>41.132069999999999</v>
      </c>
      <c r="D28" s="394">
        <v>14.67428</v>
      </c>
      <c r="E28" s="394"/>
      <c r="F28" s="394">
        <v>34.542819999999999</v>
      </c>
      <c r="G28" s="394">
        <v>42</v>
      </c>
      <c r="H28" s="394">
        <v>-7.457180000000001</v>
      </c>
      <c r="I28" s="395">
        <v>0.82244809523809526</v>
      </c>
      <c r="J28" s="396" t="s">
        <v>1</v>
      </c>
    </row>
    <row r="29" spans="1:10" ht="14.4" customHeight="1" x14ac:dyDescent="0.3">
      <c r="A29" s="392" t="s">
        <v>395</v>
      </c>
      <c r="B29" s="393" t="s">
        <v>513</v>
      </c>
      <c r="C29" s="394">
        <v>2808.0587500000006</v>
      </c>
      <c r="D29" s="394">
        <v>2950.3308199999988</v>
      </c>
      <c r="E29" s="394"/>
      <c r="F29" s="394">
        <v>2725.3460399999994</v>
      </c>
      <c r="G29" s="394">
        <v>2921</v>
      </c>
      <c r="H29" s="394">
        <v>-195.65396000000055</v>
      </c>
      <c r="I29" s="395">
        <v>0.93301815816501177</v>
      </c>
      <c r="J29" s="396" t="s">
        <v>1</v>
      </c>
    </row>
    <row r="30" spans="1:10" ht="14.4" customHeight="1" x14ac:dyDescent="0.3">
      <c r="A30" s="392" t="s">
        <v>395</v>
      </c>
      <c r="B30" s="393" t="s">
        <v>514</v>
      </c>
      <c r="C30" s="394">
        <v>65.152569999999997</v>
      </c>
      <c r="D30" s="394">
        <v>38.225559999999994</v>
      </c>
      <c r="E30" s="394"/>
      <c r="F30" s="394">
        <v>63.159909999999996</v>
      </c>
      <c r="G30" s="394">
        <v>78</v>
      </c>
      <c r="H30" s="394">
        <v>-14.840090000000004</v>
      </c>
      <c r="I30" s="395">
        <v>0.80974243589743589</v>
      </c>
      <c r="J30" s="396" t="s">
        <v>1</v>
      </c>
    </row>
    <row r="31" spans="1:10" ht="14.4" customHeight="1" x14ac:dyDescent="0.3">
      <c r="A31" s="392" t="s">
        <v>395</v>
      </c>
      <c r="B31" s="393" t="s">
        <v>515</v>
      </c>
      <c r="C31" s="394">
        <v>22.653740000000003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388</v>
      </c>
      <c r="J31" s="396" t="s">
        <v>1</v>
      </c>
    </row>
    <row r="32" spans="1:10" ht="14.4" customHeight="1" x14ac:dyDescent="0.3">
      <c r="A32" s="392" t="s">
        <v>395</v>
      </c>
      <c r="B32" s="393" t="s">
        <v>516</v>
      </c>
      <c r="C32" s="394">
        <v>399.88360999999986</v>
      </c>
      <c r="D32" s="394">
        <v>474.19218999999998</v>
      </c>
      <c r="E32" s="394"/>
      <c r="F32" s="394">
        <v>436.41699</v>
      </c>
      <c r="G32" s="394">
        <v>476</v>
      </c>
      <c r="H32" s="394">
        <v>-39.583010000000002</v>
      </c>
      <c r="I32" s="395">
        <v>0.9168424159663866</v>
      </c>
      <c r="J32" s="396" t="s">
        <v>1</v>
      </c>
    </row>
    <row r="33" spans="1:10" ht="14.4" customHeight="1" x14ac:dyDescent="0.3">
      <c r="A33" s="392" t="s">
        <v>395</v>
      </c>
      <c r="B33" s="393" t="s">
        <v>517</v>
      </c>
      <c r="C33" s="394">
        <v>3.4605999999999999</v>
      </c>
      <c r="D33" s="394">
        <v>0</v>
      </c>
      <c r="E33" s="394"/>
      <c r="F33" s="394">
        <v>0.86514999999999997</v>
      </c>
      <c r="G33" s="394">
        <v>0</v>
      </c>
      <c r="H33" s="394">
        <v>0.86514999999999997</v>
      </c>
      <c r="I33" s="395" t="s">
        <v>388</v>
      </c>
      <c r="J33" s="396" t="s">
        <v>1</v>
      </c>
    </row>
    <row r="34" spans="1:10" ht="14.4" customHeight="1" x14ac:dyDescent="0.3">
      <c r="A34" s="392" t="s">
        <v>395</v>
      </c>
      <c r="B34" s="393" t="s">
        <v>518</v>
      </c>
      <c r="C34" s="394">
        <v>150.24624000000003</v>
      </c>
      <c r="D34" s="394">
        <v>133.85486999999998</v>
      </c>
      <c r="E34" s="394"/>
      <c r="F34" s="394">
        <v>130.41703000000001</v>
      </c>
      <c r="G34" s="394">
        <v>146</v>
      </c>
      <c r="H34" s="394">
        <v>-15.582969999999989</v>
      </c>
      <c r="I34" s="395">
        <v>0.89326732876712334</v>
      </c>
      <c r="J34" s="396" t="s">
        <v>1</v>
      </c>
    </row>
    <row r="35" spans="1:10" ht="14.4" customHeight="1" x14ac:dyDescent="0.3">
      <c r="A35" s="392" t="s">
        <v>395</v>
      </c>
      <c r="B35" s="393" t="s">
        <v>519</v>
      </c>
      <c r="C35" s="394">
        <v>19.19455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388</v>
      </c>
      <c r="J35" s="396" t="s">
        <v>1</v>
      </c>
    </row>
    <row r="36" spans="1:10" ht="14.4" customHeight="1" x14ac:dyDescent="0.3">
      <c r="A36" s="392" t="s">
        <v>395</v>
      </c>
      <c r="B36" s="393" t="s">
        <v>397</v>
      </c>
      <c r="C36" s="394">
        <v>9371.8522599999978</v>
      </c>
      <c r="D36" s="394">
        <v>9256.7532200000023</v>
      </c>
      <c r="E36" s="394"/>
      <c r="F36" s="394">
        <v>8890.7462899999864</v>
      </c>
      <c r="G36" s="394">
        <v>6617</v>
      </c>
      <c r="H36" s="394">
        <v>2273.7462899999864</v>
      </c>
      <c r="I36" s="395">
        <v>1.3436219268550682</v>
      </c>
      <c r="J36" s="396" t="s">
        <v>398</v>
      </c>
    </row>
    <row r="37" spans="1:10" ht="14.4" customHeight="1" x14ac:dyDescent="0.3">
      <c r="A37" s="392" t="s">
        <v>388</v>
      </c>
      <c r="B37" s="393" t="s">
        <v>388</v>
      </c>
      <c r="C37" s="394" t="s">
        <v>388</v>
      </c>
      <c r="D37" s="394" t="s">
        <v>388</v>
      </c>
      <c r="E37" s="394"/>
      <c r="F37" s="394" t="s">
        <v>388</v>
      </c>
      <c r="G37" s="394" t="s">
        <v>388</v>
      </c>
      <c r="H37" s="394" t="s">
        <v>388</v>
      </c>
      <c r="I37" s="395" t="s">
        <v>388</v>
      </c>
      <c r="J37" s="396" t="s">
        <v>399</v>
      </c>
    </row>
    <row r="38" spans="1:10" ht="14.4" customHeight="1" x14ac:dyDescent="0.3">
      <c r="A38" s="392" t="s">
        <v>400</v>
      </c>
      <c r="B38" s="393" t="s">
        <v>401</v>
      </c>
      <c r="C38" s="394" t="s">
        <v>388</v>
      </c>
      <c r="D38" s="394" t="s">
        <v>388</v>
      </c>
      <c r="E38" s="394"/>
      <c r="F38" s="394" t="s">
        <v>388</v>
      </c>
      <c r="G38" s="394" t="s">
        <v>388</v>
      </c>
      <c r="H38" s="394" t="s">
        <v>388</v>
      </c>
      <c r="I38" s="395" t="s">
        <v>388</v>
      </c>
      <c r="J38" s="396" t="s">
        <v>0</v>
      </c>
    </row>
    <row r="39" spans="1:10" ht="14.4" customHeight="1" x14ac:dyDescent="0.3">
      <c r="A39" s="392" t="s">
        <v>400</v>
      </c>
      <c r="B39" s="393" t="s">
        <v>507</v>
      </c>
      <c r="C39" s="394">
        <v>0</v>
      </c>
      <c r="D39" s="394">
        <v>0</v>
      </c>
      <c r="E39" s="394"/>
      <c r="F39" s="394">
        <v>0</v>
      </c>
      <c r="G39" s="394">
        <v>0</v>
      </c>
      <c r="H39" s="394">
        <v>0</v>
      </c>
      <c r="I39" s="395" t="s">
        <v>388</v>
      </c>
      <c r="J39" s="396" t="s">
        <v>1</v>
      </c>
    </row>
    <row r="40" spans="1:10" ht="14.4" customHeight="1" x14ac:dyDescent="0.3">
      <c r="A40" s="392" t="s">
        <v>400</v>
      </c>
      <c r="B40" s="393" t="s">
        <v>509</v>
      </c>
      <c r="C40" s="394">
        <v>920.33927000000006</v>
      </c>
      <c r="D40" s="394">
        <v>357.59731000000005</v>
      </c>
      <c r="E40" s="394"/>
      <c r="F40" s="394">
        <v>612.6618400000001</v>
      </c>
      <c r="G40" s="394">
        <v>985</v>
      </c>
      <c r="H40" s="394">
        <v>-372.3381599999999</v>
      </c>
      <c r="I40" s="395">
        <v>0.62199171573604073</v>
      </c>
      <c r="J40" s="396" t="s">
        <v>1</v>
      </c>
    </row>
    <row r="41" spans="1:10" ht="14.4" customHeight="1" x14ac:dyDescent="0.3">
      <c r="A41" s="392" t="s">
        <v>400</v>
      </c>
      <c r="B41" s="393" t="s">
        <v>510</v>
      </c>
      <c r="C41" s="394">
        <v>721.12210000000005</v>
      </c>
      <c r="D41" s="394">
        <v>579.00507999999979</v>
      </c>
      <c r="E41" s="394"/>
      <c r="F41" s="394">
        <v>682.10599000000002</v>
      </c>
      <c r="G41" s="394">
        <v>617</v>
      </c>
      <c r="H41" s="394">
        <v>65.10599000000002</v>
      </c>
      <c r="I41" s="395">
        <v>1.1055202431118314</v>
      </c>
      <c r="J41" s="396" t="s">
        <v>1</v>
      </c>
    </row>
    <row r="42" spans="1:10" ht="14.4" customHeight="1" x14ac:dyDescent="0.3">
      <c r="A42" s="392" t="s">
        <v>400</v>
      </c>
      <c r="B42" s="393" t="s">
        <v>513</v>
      </c>
      <c r="C42" s="394">
        <v>344.77506000000005</v>
      </c>
      <c r="D42" s="394">
        <v>266.61831999999998</v>
      </c>
      <c r="E42" s="394"/>
      <c r="F42" s="394">
        <v>276.67937000000006</v>
      </c>
      <c r="G42" s="394">
        <v>412</v>
      </c>
      <c r="H42" s="394">
        <v>-135.32062999999994</v>
      </c>
      <c r="I42" s="395">
        <v>0.671551868932039</v>
      </c>
      <c r="J42" s="396" t="s">
        <v>1</v>
      </c>
    </row>
    <row r="43" spans="1:10" ht="14.4" customHeight="1" x14ac:dyDescent="0.3">
      <c r="A43" s="392" t="s">
        <v>400</v>
      </c>
      <c r="B43" s="393" t="s">
        <v>514</v>
      </c>
      <c r="C43" s="394">
        <v>1.9361300000000001</v>
      </c>
      <c r="D43" s="394">
        <v>0.06</v>
      </c>
      <c r="E43" s="394"/>
      <c r="F43" s="394">
        <v>6.8588999999999993</v>
      </c>
      <c r="G43" s="394">
        <v>5</v>
      </c>
      <c r="H43" s="394">
        <v>1.8588999999999993</v>
      </c>
      <c r="I43" s="395">
        <v>1.3717799999999998</v>
      </c>
      <c r="J43" s="396" t="s">
        <v>1</v>
      </c>
    </row>
    <row r="44" spans="1:10" ht="14.4" customHeight="1" x14ac:dyDescent="0.3">
      <c r="A44" s="392" t="s">
        <v>400</v>
      </c>
      <c r="B44" s="393" t="s">
        <v>516</v>
      </c>
      <c r="C44" s="394">
        <v>94.25197</v>
      </c>
      <c r="D44" s="394">
        <v>128.53567999999999</v>
      </c>
      <c r="E44" s="394"/>
      <c r="F44" s="394">
        <v>152.33848000000003</v>
      </c>
      <c r="G44" s="394">
        <v>191</v>
      </c>
      <c r="H44" s="394">
        <v>-38.661519999999967</v>
      </c>
      <c r="I44" s="395">
        <v>0.79758366492146615</v>
      </c>
      <c r="J44" s="396" t="s">
        <v>1</v>
      </c>
    </row>
    <row r="45" spans="1:10" ht="14.4" customHeight="1" x14ac:dyDescent="0.3">
      <c r="A45" s="392" t="s">
        <v>400</v>
      </c>
      <c r="B45" s="393" t="s">
        <v>518</v>
      </c>
      <c r="C45" s="394">
        <v>4.1326300000000042</v>
      </c>
      <c r="D45" s="394">
        <v>0</v>
      </c>
      <c r="E45" s="394"/>
      <c r="F45" s="394">
        <v>0</v>
      </c>
      <c r="G45" s="394">
        <v>0</v>
      </c>
      <c r="H45" s="394">
        <v>0</v>
      </c>
      <c r="I45" s="395" t="s">
        <v>388</v>
      </c>
      <c r="J45" s="396" t="s">
        <v>1</v>
      </c>
    </row>
    <row r="46" spans="1:10" ht="14.4" customHeight="1" x14ac:dyDescent="0.3">
      <c r="A46" s="392" t="s">
        <v>400</v>
      </c>
      <c r="B46" s="393" t="s">
        <v>519</v>
      </c>
      <c r="C46" s="394">
        <v>508.60457000000002</v>
      </c>
      <c r="D46" s="394">
        <v>365.80409000000003</v>
      </c>
      <c r="E46" s="394"/>
      <c r="F46" s="394">
        <v>194.40337</v>
      </c>
      <c r="G46" s="394">
        <v>500</v>
      </c>
      <c r="H46" s="394">
        <v>-305.59663</v>
      </c>
      <c r="I46" s="395">
        <v>0.38880673999999998</v>
      </c>
      <c r="J46" s="396" t="s">
        <v>1</v>
      </c>
    </row>
    <row r="47" spans="1:10" ht="14.4" customHeight="1" x14ac:dyDescent="0.3">
      <c r="A47" s="392" t="s">
        <v>400</v>
      </c>
      <c r="B47" s="393" t="s">
        <v>402</v>
      </c>
      <c r="C47" s="394">
        <v>2595.1617299999998</v>
      </c>
      <c r="D47" s="394">
        <v>1697.6204799999998</v>
      </c>
      <c r="E47" s="394"/>
      <c r="F47" s="394">
        <v>1925.0479500000004</v>
      </c>
      <c r="G47" s="394">
        <v>2710</v>
      </c>
      <c r="H47" s="394">
        <v>-784.95204999999964</v>
      </c>
      <c r="I47" s="395">
        <v>0.71034979704797063</v>
      </c>
      <c r="J47" s="396" t="s">
        <v>398</v>
      </c>
    </row>
    <row r="48" spans="1:10" ht="14.4" customHeight="1" x14ac:dyDescent="0.3">
      <c r="A48" s="392" t="s">
        <v>388</v>
      </c>
      <c r="B48" s="393" t="s">
        <v>388</v>
      </c>
      <c r="C48" s="394" t="s">
        <v>388</v>
      </c>
      <c r="D48" s="394" t="s">
        <v>388</v>
      </c>
      <c r="E48" s="394"/>
      <c r="F48" s="394" t="s">
        <v>388</v>
      </c>
      <c r="G48" s="394" t="s">
        <v>388</v>
      </c>
      <c r="H48" s="394" t="s">
        <v>388</v>
      </c>
      <c r="I48" s="395" t="s">
        <v>388</v>
      </c>
      <c r="J48" s="396" t="s">
        <v>399</v>
      </c>
    </row>
    <row r="49" spans="1:10" ht="14.4" customHeight="1" x14ac:dyDescent="0.3">
      <c r="A49" s="392" t="s">
        <v>386</v>
      </c>
      <c r="B49" s="393" t="s">
        <v>393</v>
      </c>
      <c r="C49" s="394">
        <v>11967.013989999998</v>
      </c>
      <c r="D49" s="394">
        <v>10954.3737</v>
      </c>
      <c r="E49" s="394"/>
      <c r="F49" s="394">
        <v>10815.794239999987</v>
      </c>
      <c r="G49" s="394">
        <v>9327</v>
      </c>
      <c r="H49" s="394">
        <v>1488.7942399999865</v>
      </c>
      <c r="I49" s="395">
        <v>1.1596219834887944</v>
      </c>
      <c r="J49" s="396" t="s">
        <v>394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1215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206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54.772437668348708</v>
      </c>
      <c r="J3" s="81">
        <f>SUBTOTAL(9,J5:J1048576)</f>
        <v>384421.19999998808</v>
      </c>
      <c r="K3" s="82">
        <f>SUBTOTAL(9,K5:K1048576)</f>
        <v>21055686.215391159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3" t="s">
        <v>386</v>
      </c>
      <c r="B5" s="404" t="s">
        <v>387</v>
      </c>
      <c r="C5" s="405" t="s">
        <v>395</v>
      </c>
      <c r="D5" s="406" t="s">
        <v>396</v>
      </c>
      <c r="E5" s="405" t="s">
        <v>520</v>
      </c>
      <c r="F5" s="406" t="s">
        <v>521</v>
      </c>
      <c r="G5" s="405" t="s">
        <v>522</v>
      </c>
      <c r="H5" s="405" t="s">
        <v>523</v>
      </c>
      <c r="I5" s="408">
        <v>38.360000610351563</v>
      </c>
      <c r="J5" s="408">
        <v>4</v>
      </c>
      <c r="K5" s="409">
        <v>153.42999267578125</v>
      </c>
    </row>
    <row r="6" spans="1:11" ht="14.4" customHeight="1" x14ac:dyDescent="0.3">
      <c r="A6" s="410" t="s">
        <v>386</v>
      </c>
      <c r="B6" s="411" t="s">
        <v>387</v>
      </c>
      <c r="C6" s="412" t="s">
        <v>395</v>
      </c>
      <c r="D6" s="413" t="s">
        <v>396</v>
      </c>
      <c r="E6" s="412" t="s">
        <v>520</v>
      </c>
      <c r="F6" s="413" t="s">
        <v>521</v>
      </c>
      <c r="G6" s="412" t="s">
        <v>524</v>
      </c>
      <c r="H6" s="412" t="s">
        <v>525</v>
      </c>
      <c r="I6" s="415">
        <v>0.43333333730697632</v>
      </c>
      <c r="J6" s="415">
        <v>1800</v>
      </c>
      <c r="K6" s="416">
        <v>771.8599853515625</v>
      </c>
    </row>
    <row r="7" spans="1:11" ht="14.4" customHeight="1" x14ac:dyDescent="0.3">
      <c r="A7" s="410" t="s">
        <v>386</v>
      </c>
      <c r="B7" s="411" t="s">
        <v>387</v>
      </c>
      <c r="C7" s="412" t="s">
        <v>395</v>
      </c>
      <c r="D7" s="413" t="s">
        <v>396</v>
      </c>
      <c r="E7" s="412" t="s">
        <v>526</v>
      </c>
      <c r="F7" s="413" t="s">
        <v>527</v>
      </c>
      <c r="G7" s="412" t="s">
        <v>528</v>
      </c>
      <c r="H7" s="412" t="s">
        <v>529</v>
      </c>
      <c r="I7" s="415">
        <v>224.73454700816762</v>
      </c>
      <c r="J7" s="415">
        <v>70</v>
      </c>
      <c r="K7" s="416">
        <v>15731.51969909668</v>
      </c>
    </row>
    <row r="8" spans="1:11" ht="14.4" customHeight="1" x14ac:dyDescent="0.3">
      <c r="A8" s="410" t="s">
        <v>386</v>
      </c>
      <c r="B8" s="411" t="s">
        <v>387</v>
      </c>
      <c r="C8" s="412" t="s">
        <v>395</v>
      </c>
      <c r="D8" s="413" t="s">
        <v>396</v>
      </c>
      <c r="E8" s="412" t="s">
        <v>526</v>
      </c>
      <c r="F8" s="413" t="s">
        <v>527</v>
      </c>
      <c r="G8" s="412" t="s">
        <v>530</v>
      </c>
      <c r="H8" s="412" t="s">
        <v>531</v>
      </c>
      <c r="I8" s="415">
        <v>15.529999732971191</v>
      </c>
      <c r="J8" s="415">
        <v>290</v>
      </c>
      <c r="K8" s="416">
        <v>4503.6700592041016</v>
      </c>
    </row>
    <row r="9" spans="1:11" ht="14.4" customHeight="1" x14ac:dyDescent="0.3">
      <c r="A9" s="410" t="s">
        <v>386</v>
      </c>
      <c r="B9" s="411" t="s">
        <v>387</v>
      </c>
      <c r="C9" s="412" t="s">
        <v>395</v>
      </c>
      <c r="D9" s="413" t="s">
        <v>396</v>
      </c>
      <c r="E9" s="412" t="s">
        <v>526</v>
      </c>
      <c r="F9" s="413" t="s">
        <v>527</v>
      </c>
      <c r="G9" s="412" t="s">
        <v>532</v>
      </c>
      <c r="H9" s="412" t="s">
        <v>533</v>
      </c>
      <c r="I9" s="415">
        <v>65.199996948242188</v>
      </c>
      <c r="J9" s="415">
        <v>460</v>
      </c>
      <c r="K9" s="416">
        <v>29992</v>
      </c>
    </row>
    <row r="10" spans="1:11" ht="14.4" customHeight="1" x14ac:dyDescent="0.3">
      <c r="A10" s="410" t="s">
        <v>386</v>
      </c>
      <c r="B10" s="411" t="s">
        <v>387</v>
      </c>
      <c r="C10" s="412" t="s">
        <v>395</v>
      </c>
      <c r="D10" s="413" t="s">
        <v>396</v>
      </c>
      <c r="E10" s="412" t="s">
        <v>526</v>
      </c>
      <c r="F10" s="413" t="s">
        <v>527</v>
      </c>
      <c r="G10" s="412" t="s">
        <v>534</v>
      </c>
      <c r="H10" s="412" t="s">
        <v>535</v>
      </c>
      <c r="I10" s="415">
        <v>713.55999755859375</v>
      </c>
      <c r="J10" s="415">
        <v>18</v>
      </c>
      <c r="K10" s="416">
        <v>12844.090087890625</v>
      </c>
    </row>
    <row r="11" spans="1:11" ht="14.4" customHeight="1" x14ac:dyDescent="0.3">
      <c r="A11" s="410" t="s">
        <v>386</v>
      </c>
      <c r="B11" s="411" t="s">
        <v>387</v>
      </c>
      <c r="C11" s="412" t="s">
        <v>395</v>
      </c>
      <c r="D11" s="413" t="s">
        <v>396</v>
      </c>
      <c r="E11" s="412" t="s">
        <v>526</v>
      </c>
      <c r="F11" s="413" t="s">
        <v>527</v>
      </c>
      <c r="G11" s="412" t="s">
        <v>536</v>
      </c>
      <c r="H11" s="412" t="s">
        <v>537</v>
      </c>
      <c r="I11" s="415">
        <v>6.2399997711181641</v>
      </c>
      <c r="J11" s="415">
        <v>400</v>
      </c>
      <c r="K11" s="416">
        <v>2496</v>
      </c>
    </row>
    <row r="12" spans="1:11" ht="14.4" customHeight="1" x14ac:dyDescent="0.3">
      <c r="A12" s="410" t="s">
        <v>386</v>
      </c>
      <c r="B12" s="411" t="s">
        <v>387</v>
      </c>
      <c r="C12" s="412" t="s">
        <v>395</v>
      </c>
      <c r="D12" s="413" t="s">
        <v>396</v>
      </c>
      <c r="E12" s="412" t="s">
        <v>526</v>
      </c>
      <c r="F12" s="413" t="s">
        <v>527</v>
      </c>
      <c r="G12" s="412" t="s">
        <v>538</v>
      </c>
      <c r="H12" s="412" t="s">
        <v>539</v>
      </c>
      <c r="I12" s="415">
        <v>8.5900001525878906</v>
      </c>
      <c r="J12" s="415">
        <v>120</v>
      </c>
      <c r="K12" s="416">
        <v>1030.800048828125</v>
      </c>
    </row>
    <row r="13" spans="1:11" ht="14.4" customHeight="1" x14ac:dyDescent="0.3">
      <c r="A13" s="410" t="s">
        <v>386</v>
      </c>
      <c r="B13" s="411" t="s">
        <v>387</v>
      </c>
      <c r="C13" s="412" t="s">
        <v>395</v>
      </c>
      <c r="D13" s="413" t="s">
        <v>396</v>
      </c>
      <c r="E13" s="412" t="s">
        <v>526</v>
      </c>
      <c r="F13" s="413" t="s">
        <v>527</v>
      </c>
      <c r="G13" s="412" t="s">
        <v>540</v>
      </c>
      <c r="H13" s="412" t="s">
        <v>541</v>
      </c>
      <c r="I13" s="415">
        <v>13.039999961853027</v>
      </c>
      <c r="J13" s="415">
        <v>240</v>
      </c>
      <c r="K13" s="416">
        <v>3129.60009765625</v>
      </c>
    </row>
    <row r="14" spans="1:11" ht="14.4" customHeight="1" x14ac:dyDescent="0.3">
      <c r="A14" s="410" t="s">
        <v>386</v>
      </c>
      <c r="B14" s="411" t="s">
        <v>387</v>
      </c>
      <c r="C14" s="412" t="s">
        <v>395</v>
      </c>
      <c r="D14" s="413" t="s">
        <v>396</v>
      </c>
      <c r="E14" s="412" t="s">
        <v>526</v>
      </c>
      <c r="F14" s="413" t="s">
        <v>527</v>
      </c>
      <c r="G14" s="412" t="s">
        <v>542</v>
      </c>
      <c r="H14" s="412" t="s">
        <v>543</v>
      </c>
      <c r="I14" s="415">
        <v>0.97500002384185791</v>
      </c>
      <c r="J14" s="415">
        <v>6000</v>
      </c>
      <c r="K14" s="416">
        <v>5830</v>
      </c>
    </row>
    <row r="15" spans="1:11" ht="14.4" customHeight="1" x14ac:dyDescent="0.3">
      <c r="A15" s="410" t="s">
        <v>386</v>
      </c>
      <c r="B15" s="411" t="s">
        <v>387</v>
      </c>
      <c r="C15" s="412" t="s">
        <v>395</v>
      </c>
      <c r="D15" s="413" t="s">
        <v>396</v>
      </c>
      <c r="E15" s="412" t="s">
        <v>526</v>
      </c>
      <c r="F15" s="413" t="s">
        <v>527</v>
      </c>
      <c r="G15" s="412" t="s">
        <v>544</v>
      </c>
      <c r="H15" s="412" t="s">
        <v>545</v>
      </c>
      <c r="I15" s="415">
        <v>0.43000000715255737</v>
      </c>
      <c r="J15" s="415">
        <v>1000</v>
      </c>
      <c r="K15" s="416">
        <v>430</v>
      </c>
    </row>
    <row r="16" spans="1:11" ht="14.4" customHeight="1" x14ac:dyDescent="0.3">
      <c r="A16" s="410" t="s">
        <v>386</v>
      </c>
      <c r="B16" s="411" t="s">
        <v>387</v>
      </c>
      <c r="C16" s="412" t="s">
        <v>395</v>
      </c>
      <c r="D16" s="413" t="s">
        <v>396</v>
      </c>
      <c r="E16" s="412" t="s">
        <v>526</v>
      </c>
      <c r="F16" s="413" t="s">
        <v>527</v>
      </c>
      <c r="G16" s="412" t="s">
        <v>546</v>
      </c>
      <c r="H16" s="412" t="s">
        <v>547</v>
      </c>
      <c r="I16" s="415">
        <v>0.62999999523162842</v>
      </c>
      <c r="J16" s="415">
        <v>5000</v>
      </c>
      <c r="K16" s="416">
        <v>3150</v>
      </c>
    </row>
    <row r="17" spans="1:11" ht="14.4" customHeight="1" x14ac:dyDescent="0.3">
      <c r="A17" s="410" t="s">
        <v>386</v>
      </c>
      <c r="B17" s="411" t="s">
        <v>387</v>
      </c>
      <c r="C17" s="412" t="s">
        <v>395</v>
      </c>
      <c r="D17" s="413" t="s">
        <v>396</v>
      </c>
      <c r="E17" s="412" t="s">
        <v>526</v>
      </c>
      <c r="F17" s="413" t="s">
        <v>527</v>
      </c>
      <c r="G17" s="412" t="s">
        <v>548</v>
      </c>
      <c r="H17" s="412" t="s">
        <v>549</v>
      </c>
      <c r="I17" s="415">
        <v>5.6399998664855957</v>
      </c>
      <c r="J17" s="415">
        <v>6480</v>
      </c>
      <c r="K17" s="416">
        <v>36514.7998046875</v>
      </c>
    </row>
    <row r="18" spans="1:11" ht="14.4" customHeight="1" x14ac:dyDescent="0.3">
      <c r="A18" s="410" t="s">
        <v>386</v>
      </c>
      <c r="B18" s="411" t="s">
        <v>387</v>
      </c>
      <c r="C18" s="412" t="s">
        <v>395</v>
      </c>
      <c r="D18" s="413" t="s">
        <v>396</v>
      </c>
      <c r="E18" s="412" t="s">
        <v>526</v>
      </c>
      <c r="F18" s="413" t="s">
        <v>527</v>
      </c>
      <c r="G18" s="412" t="s">
        <v>548</v>
      </c>
      <c r="H18" s="412" t="s">
        <v>550</v>
      </c>
      <c r="I18" s="415">
        <v>5.6399998664855957</v>
      </c>
      <c r="J18" s="415">
        <v>900</v>
      </c>
      <c r="K18" s="416">
        <v>5071.5</v>
      </c>
    </row>
    <row r="19" spans="1:11" ht="14.4" customHeight="1" x14ac:dyDescent="0.3">
      <c r="A19" s="410" t="s">
        <v>386</v>
      </c>
      <c r="B19" s="411" t="s">
        <v>387</v>
      </c>
      <c r="C19" s="412" t="s">
        <v>395</v>
      </c>
      <c r="D19" s="413" t="s">
        <v>396</v>
      </c>
      <c r="E19" s="412" t="s">
        <v>526</v>
      </c>
      <c r="F19" s="413" t="s">
        <v>527</v>
      </c>
      <c r="G19" s="412" t="s">
        <v>551</v>
      </c>
      <c r="H19" s="412" t="s">
        <v>552</v>
      </c>
      <c r="I19" s="415">
        <v>880.3599853515625</v>
      </c>
      <c r="J19" s="415">
        <v>15</v>
      </c>
      <c r="K19" s="416">
        <v>13205.3896484375</v>
      </c>
    </row>
    <row r="20" spans="1:11" ht="14.4" customHeight="1" x14ac:dyDescent="0.3">
      <c r="A20" s="410" t="s">
        <v>386</v>
      </c>
      <c r="B20" s="411" t="s">
        <v>387</v>
      </c>
      <c r="C20" s="412" t="s">
        <v>395</v>
      </c>
      <c r="D20" s="413" t="s">
        <v>396</v>
      </c>
      <c r="E20" s="412" t="s">
        <v>526</v>
      </c>
      <c r="F20" s="413" t="s">
        <v>527</v>
      </c>
      <c r="G20" s="412" t="s">
        <v>553</v>
      </c>
      <c r="H20" s="412" t="s">
        <v>554</v>
      </c>
      <c r="I20" s="415">
        <v>131.49000549316406</v>
      </c>
      <c r="J20" s="415">
        <v>40</v>
      </c>
      <c r="K20" s="416">
        <v>5259.5999755859375</v>
      </c>
    </row>
    <row r="21" spans="1:11" ht="14.4" customHeight="1" x14ac:dyDescent="0.3">
      <c r="A21" s="410" t="s">
        <v>386</v>
      </c>
      <c r="B21" s="411" t="s">
        <v>387</v>
      </c>
      <c r="C21" s="412" t="s">
        <v>395</v>
      </c>
      <c r="D21" s="413" t="s">
        <v>396</v>
      </c>
      <c r="E21" s="412" t="s">
        <v>526</v>
      </c>
      <c r="F21" s="413" t="s">
        <v>527</v>
      </c>
      <c r="G21" s="412" t="s">
        <v>555</v>
      </c>
      <c r="H21" s="412" t="s">
        <v>556</v>
      </c>
      <c r="I21" s="415">
        <v>138</v>
      </c>
      <c r="J21" s="415">
        <v>300</v>
      </c>
      <c r="K21" s="416">
        <v>41400</v>
      </c>
    </row>
    <row r="22" spans="1:11" ht="14.4" customHeight="1" x14ac:dyDescent="0.3">
      <c r="A22" s="410" t="s">
        <v>386</v>
      </c>
      <c r="B22" s="411" t="s">
        <v>387</v>
      </c>
      <c r="C22" s="412" t="s">
        <v>395</v>
      </c>
      <c r="D22" s="413" t="s">
        <v>396</v>
      </c>
      <c r="E22" s="412" t="s">
        <v>526</v>
      </c>
      <c r="F22" s="413" t="s">
        <v>527</v>
      </c>
      <c r="G22" s="412" t="s">
        <v>557</v>
      </c>
      <c r="H22" s="412" t="s">
        <v>558</v>
      </c>
      <c r="I22" s="415">
        <v>517.5</v>
      </c>
      <c r="J22" s="415">
        <v>500</v>
      </c>
      <c r="K22" s="416">
        <v>258750</v>
      </c>
    </row>
    <row r="23" spans="1:11" ht="14.4" customHeight="1" x14ac:dyDescent="0.3">
      <c r="A23" s="410" t="s">
        <v>386</v>
      </c>
      <c r="B23" s="411" t="s">
        <v>387</v>
      </c>
      <c r="C23" s="412" t="s">
        <v>395</v>
      </c>
      <c r="D23" s="413" t="s">
        <v>396</v>
      </c>
      <c r="E23" s="412" t="s">
        <v>526</v>
      </c>
      <c r="F23" s="413" t="s">
        <v>527</v>
      </c>
      <c r="G23" s="412" t="s">
        <v>559</v>
      </c>
      <c r="H23" s="412" t="s">
        <v>560</v>
      </c>
      <c r="I23" s="415">
        <v>64.290000915527344</v>
      </c>
      <c r="J23" s="415">
        <v>40</v>
      </c>
      <c r="K23" s="416">
        <v>2571.60009765625</v>
      </c>
    </row>
    <row r="24" spans="1:11" ht="14.4" customHeight="1" x14ac:dyDescent="0.3">
      <c r="A24" s="410" t="s">
        <v>386</v>
      </c>
      <c r="B24" s="411" t="s">
        <v>387</v>
      </c>
      <c r="C24" s="412" t="s">
        <v>395</v>
      </c>
      <c r="D24" s="413" t="s">
        <v>396</v>
      </c>
      <c r="E24" s="412" t="s">
        <v>526</v>
      </c>
      <c r="F24" s="413" t="s">
        <v>527</v>
      </c>
      <c r="G24" s="412" t="s">
        <v>561</v>
      </c>
      <c r="H24" s="412" t="s">
        <v>562</v>
      </c>
      <c r="I24" s="415">
        <v>110.01000213623047</v>
      </c>
      <c r="J24" s="415">
        <v>20</v>
      </c>
      <c r="K24" s="416">
        <v>2200.1201171875</v>
      </c>
    </row>
    <row r="25" spans="1:11" ht="14.4" customHeight="1" x14ac:dyDescent="0.3">
      <c r="A25" s="410" t="s">
        <v>386</v>
      </c>
      <c r="B25" s="411" t="s">
        <v>387</v>
      </c>
      <c r="C25" s="412" t="s">
        <v>395</v>
      </c>
      <c r="D25" s="413" t="s">
        <v>396</v>
      </c>
      <c r="E25" s="412" t="s">
        <v>526</v>
      </c>
      <c r="F25" s="413" t="s">
        <v>527</v>
      </c>
      <c r="G25" s="412" t="s">
        <v>563</v>
      </c>
      <c r="H25" s="412" t="s">
        <v>564</v>
      </c>
      <c r="I25" s="415">
        <v>352.27999877929687</v>
      </c>
      <c r="J25" s="415">
        <v>360</v>
      </c>
      <c r="K25" s="416">
        <v>126822</v>
      </c>
    </row>
    <row r="26" spans="1:11" ht="14.4" customHeight="1" x14ac:dyDescent="0.3">
      <c r="A26" s="410" t="s">
        <v>386</v>
      </c>
      <c r="B26" s="411" t="s">
        <v>387</v>
      </c>
      <c r="C26" s="412" t="s">
        <v>395</v>
      </c>
      <c r="D26" s="413" t="s">
        <v>396</v>
      </c>
      <c r="E26" s="412" t="s">
        <v>526</v>
      </c>
      <c r="F26" s="413" t="s">
        <v>527</v>
      </c>
      <c r="G26" s="412" t="s">
        <v>565</v>
      </c>
      <c r="H26" s="412" t="s">
        <v>566</v>
      </c>
      <c r="I26" s="415">
        <v>659.90997314453125</v>
      </c>
      <c r="J26" s="415">
        <v>240</v>
      </c>
      <c r="K26" s="416">
        <v>158377.998046875</v>
      </c>
    </row>
    <row r="27" spans="1:11" ht="14.4" customHeight="1" x14ac:dyDescent="0.3">
      <c r="A27" s="410" t="s">
        <v>386</v>
      </c>
      <c r="B27" s="411" t="s">
        <v>387</v>
      </c>
      <c r="C27" s="412" t="s">
        <v>395</v>
      </c>
      <c r="D27" s="413" t="s">
        <v>396</v>
      </c>
      <c r="E27" s="412" t="s">
        <v>526</v>
      </c>
      <c r="F27" s="413" t="s">
        <v>527</v>
      </c>
      <c r="G27" s="412" t="s">
        <v>567</v>
      </c>
      <c r="H27" s="412" t="s">
        <v>568</v>
      </c>
      <c r="I27" s="415">
        <v>269.3900146484375</v>
      </c>
      <c r="J27" s="415">
        <v>168</v>
      </c>
      <c r="K27" s="416">
        <v>45257.099609375</v>
      </c>
    </row>
    <row r="28" spans="1:11" ht="14.4" customHeight="1" x14ac:dyDescent="0.3">
      <c r="A28" s="410" t="s">
        <v>386</v>
      </c>
      <c r="B28" s="411" t="s">
        <v>387</v>
      </c>
      <c r="C28" s="412" t="s">
        <v>395</v>
      </c>
      <c r="D28" s="413" t="s">
        <v>396</v>
      </c>
      <c r="E28" s="412" t="s">
        <v>526</v>
      </c>
      <c r="F28" s="413" t="s">
        <v>527</v>
      </c>
      <c r="G28" s="412" t="s">
        <v>569</v>
      </c>
      <c r="H28" s="412" t="s">
        <v>570</v>
      </c>
      <c r="I28" s="415">
        <v>100.37999725341797</v>
      </c>
      <c r="J28" s="415">
        <v>46</v>
      </c>
      <c r="K28" s="416">
        <v>4617.5599365234375</v>
      </c>
    </row>
    <row r="29" spans="1:11" ht="14.4" customHeight="1" x14ac:dyDescent="0.3">
      <c r="A29" s="410" t="s">
        <v>386</v>
      </c>
      <c r="B29" s="411" t="s">
        <v>387</v>
      </c>
      <c r="C29" s="412" t="s">
        <v>395</v>
      </c>
      <c r="D29" s="413" t="s">
        <v>396</v>
      </c>
      <c r="E29" s="412" t="s">
        <v>526</v>
      </c>
      <c r="F29" s="413" t="s">
        <v>527</v>
      </c>
      <c r="G29" s="412" t="s">
        <v>569</v>
      </c>
      <c r="H29" s="412" t="s">
        <v>571</v>
      </c>
      <c r="I29" s="415">
        <v>98.412502288818359</v>
      </c>
      <c r="J29" s="415">
        <v>95</v>
      </c>
      <c r="K29" s="416">
        <v>9349.159912109375</v>
      </c>
    </row>
    <row r="30" spans="1:11" ht="14.4" customHeight="1" x14ac:dyDescent="0.3">
      <c r="A30" s="410" t="s">
        <v>386</v>
      </c>
      <c r="B30" s="411" t="s">
        <v>387</v>
      </c>
      <c r="C30" s="412" t="s">
        <v>395</v>
      </c>
      <c r="D30" s="413" t="s">
        <v>396</v>
      </c>
      <c r="E30" s="412" t="s">
        <v>526</v>
      </c>
      <c r="F30" s="413" t="s">
        <v>527</v>
      </c>
      <c r="G30" s="412" t="s">
        <v>572</v>
      </c>
      <c r="H30" s="412" t="s">
        <v>573</v>
      </c>
      <c r="I30" s="415">
        <v>30.170000076293945</v>
      </c>
      <c r="J30" s="415">
        <v>130</v>
      </c>
      <c r="K30" s="416">
        <v>3922.0999755859375</v>
      </c>
    </row>
    <row r="31" spans="1:11" ht="14.4" customHeight="1" x14ac:dyDescent="0.3">
      <c r="A31" s="410" t="s">
        <v>386</v>
      </c>
      <c r="B31" s="411" t="s">
        <v>387</v>
      </c>
      <c r="C31" s="412" t="s">
        <v>395</v>
      </c>
      <c r="D31" s="413" t="s">
        <v>396</v>
      </c>
      <c r="E31" s="412" t="s">
        <v>526</v>
      </c>
      <c r="F31" s="413" t="s">
        <v>527</v>
      </c>
      <c r="G31" s="412" t="s">
        <v>574</v>
      </c>
      <c r="H31" s="412" t="s">
        <v>575</v>
      </c>
      <c r="I31" s="415">
        <v>3.619999885559082</v>
      </c>
      <c r="J31" s="415">
        <v>100</v>
      </c>
      <c r="K31" s="416">
        <v>362.3800048828125</v>
      </c>
    </row>
    <row r="32" spans="1:11" ht="14.4" customHeight="1" x14ac:dyDescent="0.3">
      <c r="A32" s="410" t="s">
        <v>386</v>
      </c>
      <c r="B32" s="411" t="s">
        <v>387</v>
      </c>
      <c r="C32" s="412" t="s">
        <v>395</v>
      </c>
      <c r="D32" s="413" t="s">
        <v>396</v>
      </c>
      <c r="E32" s="412" t="s">
        <v>526</v>
      </c>
      <c r="F32" s="413" t="s">
        <v>527</v>
      </c>
      <c r="G32" s="412" t="s">
        <v>576</v>
      </c>
      <c r="H32" s="412" t="s">
        <v>577</v>
      </c>
      <c r="I32" s="415">
        <v>5.1700000762939453</v>
      </c>
      <c r="J32" s="415">
        <v>50</v>
      </c>
      <c r="K32" s="416">
        <v>258.60000610351562</v>
      </c>
    </row>
    <row r="33" spans="1:11" ht="14.4" customHeight="1" x14ac:dyDescent="0.3">
      <c r="A33" s="410" t="s">
        <v>386</v>
      </c>
      <c r="B33" s="411" t="s">
        <v>387</v>
      </c>
      <c r="C33" s="412" t="s">
        <v>395</v>
      </c>
      <c r="D33" s="413" t="s">
        <v>396</v>
      </c>
      <c r="E33" s="412" t="s">
        <v>526</v>
      </c>
      <c r="F33" s="413" t="s">
        <v>527</v>
      </c>
      <c r="G33" s="412" t="s">
        <v>578</v>
      </c>
      <c r="H33" s="412" t="s">
        <v>579</v>
      </c>
      <c r="I33" s="415">
        <v>9.7799997329711914</v>
      </c>
      <c r="J33" s="415">
        <v>50</v>
      </c>
      <c r="K33" s="416">
        <v>488.75</v>
      </c>
    </row>
    <row r="34" spans="1:11" ht="14.4" customHeight="1" x14ac:dyDescent="0.3">
      <c r="A34" s="410" t="s">
        <v>386</v>
      </c>
      <c r="B34" s="411" t="s">
        <v>387</v>
      </c>
      <c r="C34" s="412" t="s">
        <v>395</v>
      </c>
      <c r="D34" s="413" t="s">
        <v>396</v>
      </c>
      <c r="E34" s="412" t="s">
        <v>526</v>
      </c>
      <c r="F34" s="413" t="s">
        <v>527</v>
      </c>
      <c r="G34" s="412" t="s">
        <v>580</v>
      </c>
      <c r="H34" s="412" t="s">
        <v>581</v>
      </c>
      <c r="I34" s="415">
        <v>69</v>
      </c>
      <c r="J34" s="415">
        <v>430</v>
      </c>
      <c r="K34" s="416">
        <v>29670</v>
      </c>
    </row>
    <row r="35" spans="1:11" ht="14.4" customHeight="1" x14ac:dyDescent="0.3">
      <c r="A35" s="410" t="s">
        <v>386</v>
      </c>
      <c r="B35" s="411" t="s">
        <v>387</v>
      </c>
      <c r="C35" s="412" t="s">
        <v>395</v>
      </c>
      <c r="D35" s="413" t="s">
        <v>396</v>
      </c>
      <c r="E35" s="412" t="s">
        <v>526</v>
      </c>
      <c r="F35" s="413" t="s">
        <v>527</v>
      </c>
      <c r="G35" s="412" t="s">
        <v>582</v>
      </c>
      <c r="H35" s="412" t="s">
        <v>583</v>
      </c>
      <c r="I35" s="415">
        <v>113.27999877929687</v>
      </c>
      <c r="J35" s="415">
        <v>30</v>
      </c>
      <c r="K35" s="416">
        <v>3398.25</v>
      </c>
    </row>
    <row r="36" spans="1:11" ht="14.4" customHeight="1" x14ac:dyDescent="0.3">
      <c r="A36" s="410" t="s">
        <v>386</v>
      </c>
      <c r="B36" s="411" t="s">
        <v>387</v>
      </c>
      <c r="C36" s="412" t="s">
        <v>395</v>
      </c>
      <c r="D36" s="413" t="s">
        <v>396</v>
      </c>
      <c r="E36" s="412" t="s">
        <v>526</v>
      </c>
      <c r="F36" s="413" t="s">
        <v>527</v>
      </c>
      <c r="G36" s="412" t="s">
        <v>584</v>
      </c>
      <c r="H36" s="412" t="s">
        <v>585</v>
      </c>
      <c r="I36" s="415">
        <v>38.400001525878906</v>
      </c>
      <c r="J36" s="415">
        <v>60</v>
      </c>
      <c r="K36" s="416">
        <v>2304</v>
      </c>
    </row>
    <row r="37" spans="1:11" ht="14.4" customHeight="1" x14ac:dyDescent="0.3">
      <c r="A37" s="410" t="s">
        <v>386</v>
      </c>
      <c r="B37" s="411" t="s">
        <v>387</v>
      </c>
      <c r="C37" s="412" t="s">
        <v>395</v>
      </c>
      <c r="D37" s="413" t="s">
        <v>396</v>
      </c>
      <c r="E37" s="412" t="s">
        <v>526</v>
      </c>
      <c r="F37" s="413" t="s">
        <v>527</v>
      </c>
      <c r="G37" s="412" t="s">
        <v>586</v>
      </c>
      <c r="H37" s="412" t="s">
        <v>587</v>
      </c>
      <c r="I37" s="415">
        <v>21.059999465942383</v>
      </c>
      <c r="J37" s="415">
        <v>60</v>
      </c>
      <c r="K37" s="416">
        <v>1263.800048828125</v>
      </c>
    </row>
    <row r="38" spans="1:11" ht="14.4" customHeight="1" x14ac:dyDescent="0.3">
      <c r="A38" s="410" t="s">
        <v>386</v>
      </c>
      <c r="B38" s="411" t="s">
        <v>387</v>
      </c>
      <c r="C38" s="412" t="s">
        <v>395</v>
      </c>
      <c r="D38" s="413" t="s">
        <v>396</v>
      </c>
      <c r="E38" s="412" t="s">
        <v>526</v>
      </c>
      <c r="F38" s="413" t="s">
        <v>527</v>
      </c>
      <c r="G38" s="412" t="s">
        <v>588</v>
      </c>
      <c r="H38" s="412" t="s">
        <v>589</v>
      </c>
      <c r="I38" s="415">
        <v>0.85625001788139343</v>
      </c>
      <c r="J38" s="415">
        <v>4500</v>
      </c>
      <c r="K38" s="416">
        <v>3856</v>
      </c>
    </row>
    <row r="39" spans="1:11" ht="14.4" customHeight="1" x14ac:dyDescent="0.3">
      <c r="A39" s="410" t="s">
        <v>386</v>
      </c>
      <c r="B39" s="411" t="s">
        <v>387</v>
      </c>
      <c r="C39" s="412" t="s">
        <v>395</v>
      </c>
      <c r="D39" s="413" t="s">
        <v>396</v>
      </c>
      <c r="E39" s="412" t="s">
        <v>526</v>
      </c>
      <c r="F39" s="413" t="s">
        <v>527</v>
      </c>
      <c r="G39" s="412" t="s">
        <v>590</v>
      </c>
      <c r="H39" s="412" t="s">
        <v>591</v>
      </c>
      <c r="I39" s="415">
        <v>1.5174999833106995</v>
      </c>
      <c r="J39" s="415">
        <v>3850</v>
      </c>
      <c r="K39" s="416">
        <v>5838</v>
      </c>
    </row>
    <row r="40" spans="1:11" ht="14.4" customHeight="1" x14ac:dyDescent="0.3">
      <c r="A40" s="410" t="s">
        <v>386</v>
      </c>
      <c r="B40" s="411" t="s">
        <v>387</v>
      </c>
      <c r="C40" s="412" t="s">
        <v>395</v>
      </c>
      <c r="D40" s="413" t="s">
        <v>396</v>
      </c>
      <c r="E40" s="412" t="s">
        <v>526</v>
      </c>
      <c r="F40" s="413" t="s">
        <v>527</v>
      </c>
      <c r="G40" s="412" t="s">
        <v>592</v>
      </c>
      <c r="H40" s="412" t="s">
        <v>593</v>
      </c>
      <c r="I40" s="415">
        <v>2.0666666030883789</v>
      </c>
      <c r="J40" s="415">
        <v>1500</v>
      </c>
      <c r="K40" s="416">
        <v>3101</v>
      </c>
    </row>
    <row r="41" spans="1:11" ht="14.4" customHeight="1" x14ac:dyDescent="0.3">
      <c r="A41" s="410" t="s">
        <v>386</v>
      </c>
      <c r="B41" s="411" t="s">
        <v>387</v>
      </c>
      <c r="C41" s="412" t="s">
        <v>395</v>
      </c>
      <c r="D41" s="413" t="s">
        <v>396</v>
      </c>
      <c r="E41" s="412" t="s">
        <v>526</v>
      </c>
      <c r="F41" s="413" t="s">
        <v>527</v>
      </c>
      <c r="G41" s="412" t="s">
        <v>594</v>
      </c>
      <c r="H41" s="412" t="s">
        <v>595</v>
      </c>
      <c r="I41" s="415">
        <v>3.3642856052943637</v>
      </c>
      <c r="J41" s="415">
        <v>1200</v>
      </c>
      <c r="K41" s="416">
        <v>4037</v>
      </c>
    </row>
    <row r="42" spans="1:11" ht="14.4" customHeight="1" x14ac:dyDescent="0.3">
      <c r="A42" s="410" t="s">
        <v>386</v>
      </c>
      <c r="B42" s="411" t="s">
        <v>387</v>
      </c>
      <c r="C42" s="412" t="s">
        <v>395</v>
      </c>
      <c r="D42" s="413" t="s">
        <v>396</v>
      </c>
      <c r="E42" s="412" t="s">
        <v>526</v>
      </c>
      <c r="F42" s="413" t="s">
        <v>527</v>
      </c>
      <c r="G42" s="412" t="s">
        <v>596</v>
      </c>
      <c r="H42" s="412" t="s">
        <v>597</v>
      </c>
      <c r="I42" s="415">
        <v>5.872499942779541</v>
      </c>
      <c r="J42" s="415">
        <v>600</v>
      </c>
      <c r="K42" s="416">
        <v>3524</v>
      </c>
    </row>
    <row r="43" spans="1:11" ht="14.4" customHeight="1" x14ac:dyDescent="0.3">
      <c r="A43" s="410" t="s">
        <v>386</v>
      </c>
      <c r="B43" s="411" t="s">
        <v>387</v>
      </c>
      <c r="C43" s="412" t="s">
        <v>395</v>
      </c>
      <c r="D43" s="413" t="s">
        <v>396</v>
      </c>
      <c r="E43" s="412" t="s">
        <v>526</v>
      </c>
      <c r="F43" s="413" t="s">
        <v>527</v>
      </c>
      <c r="G43" s="412" t="s">
        <v>596</v>
      </c>
      <c r="H43" s="412" t="s">
        <v>598</v>
      </c>
      <c r="I43" s="415">
        <v>5.869999885559082</v>
      </c>
      <c r="J43" s="415">
        <v>100</v>
      </c>
      <c r="K43" s="416">
        <v>587</v>
      </c>
    </row>
    <row r="44" spans="1:11" ht="14.4" customHeight="1" x14ac:dyDescent="0.3">
      <c r="A44" s="410" t="s">
        <v>386</v>
      </c>
      <c r="B44" s="411" t="s">
        <v>387</v>
      </c>
      <c r="C44" s="412" t="s">
        <v>395</v>
      </c>
      <c r="D44" s="413" t="s">
        <v>396</v>
      </c>
      <c r="E44" s="412" t="s">
        <v>526</v>
      </c>
      <c r="F44" s="413" t="s">
        <v>527</v>
      </c>
      <c r="G44" s="412" t="s">
        <v>599</v>
      </c>
      <c r="H44" s="412" t="s">
        <v>600</v>
      </c>
      <c r="I44" s="415">
        <v>53.770000457763672</v>
      </c>
      <c r="J44" s="415">
        <v>12</v>
      </c>
      <c r="K44" s="416">
        <v>645.28997802734375</v>
      </c>
    </row>
    <row r="45" spans="1:11" ht="14.4" customHeight="1" x14ac:dyDescent="0.3">
      <c r="A45" s="410" t="s">
        <v>386</v>
      </c>
      <c r="B45" s="411" t="s">
        <v>387</v>
      </c>
      <c r="C45" s="412" t="s">
        <v>395</v>
      </c>
      <c r="D45" s="413" t="s">
        <v>396</v>
      </c>
      <c r="E45" s="412" t="s">
        <v>526</v>
      </c>
      <c r="F45" s="413" t="s">
        <v>527</v>
      </c>
      <c r="G45" s="412" t="s">
        <v>601</v>
      </c>
      <c r="H45" s="412" t="s">
        <v>602</v>
      </c>
      <c r="I45" s="415">
        <v>61.209999084472656</v>
      </c>
      <c r="J45" s="415">
        <v>3</v>
      </c>
      <c r="K45" s="416">
        <v>183.6300048828125</v>
      </c>
    </row>
    <row r="46" spans="1:11" ht="14.4" customHeight="1" x14ac:dyDescent="0.3">
      <c r="A46" s="410" t="s">
        <v>386</v>
      </c>
      <c r="B46" s="411" t="s">
        <v>387</v>
      </c>
      <c r="C46" s="412" t="s">
        <v>395</v>
      </c>
      <c r="D46" s="413" t="s">
        <v>396</v>
      </c>
      <c r="E46" s="412" t="s">
        <v>526</v>
      </c>
      <c r="F46" s="413" t="s">
        <v>527</v>
      </c>
      <c r="G46" s="412" t="s">
        <v>603</v>
      </c>
      <c r="H46" s="412" t="s">
        <v>604</v>
      </c>
      <c r="I46" s="415">
        <v>98.376665751139328</v>
      </c>
      <c r="J46" s="415">
        <v>50</v>
      </c>
      <c r="K46" s="416">
        <v>4918.7999877929687</v>
      </c>
    </row>
    <row r="47" spans="1:11" ht="14.4" customHeight="1" x14ac:dyDescent="0.3">
      <c r="A47" s="410" t="s">
        <v>386</v>
      </c>
      <c r="B47" s="411" t="s">
        <v>387</v>
      </c>
      <c r="C47" s="412" t="s">
        <v>395</v>
      </c>
      <c r="D47" s="413" t="s">
        <v>396</v>
      </c>
      <c r="E47" s="412" t="s">
        <v>526</v>
      </c>
      <c r="F47" s="413" t="s">
        <v>527</v>
      </c>
      <c r="G47" s="412" t="s">
        <v>605</v>
      </c>
      <c r="H47" s="412" t="s">
        <v>606</v>
      </c>
      <c r="I47" s="415">
        <v>23.920000076293945</v>
      </c>
      <c r="J47" s="415">
        <v>20</v>
      </c>
      <c r="K47" s="416">
        <v>478.39999389648438</v>
      </c>
    </row>
    <row r="48" spans="1:11" ht="14.4" customHeight="1" x14ac:dyDescent="0.3">
      <c r="A48" s="410" t="s">
        <v>386</v>
      </c>
      <c r="B48" s="411" t="s">
        <v>387</v>
      </c>
      <c r="C48" s="412" t="s">
        <v>395</v>
      </c>
      <c r="D48" s="413" t="s">
        <v>396</v>
      </c>
      <c r="E48" s="412" t="s">
        <v>526</v>
      </c>
      <c r="F48" s="413" t="s">
        <v>527</v>
      </c>
      <c r="G48" s="412" t="s">
        <v>607</v>
      </c>
      <c r="H48" s="412" t="s">
        <v>608</v>
      </c>
      <c r="I48" s="415">
        <v>46.31666692097982</v>
      </c>
      <c r="J48" s="415">
        <v>50</v>
      </c>
      <c r="K48" s="416">
        <v>2315.800048828125</v>
      </c>
    </row>
    <row r="49" spans="1:11" ht="14.4" customHeight="1" x14ac:dyDescent="0.3">
      <c r="A49" s="410" t="s">
        <v>386</v>
      </c>
      <c r="B49" s="411" t="s">
        <v>387</v>
      </c>
      <c r="C49" s="412" t="s">
        <v>395</v>
      </c>
      <c r="D49" s="413" t="s">
        <v>396</v>
      </c>
      <c r="E49" s="412" t="s">
        <v>526</v>
      </c>
      <c r="F49" s="413" t="s">
        <v>527</v>
      </c>
      <c r="G49" s="412" t="s">
        <v>609</v>
      </c>
      <c r="H49" s="412" t="s">
        <v>610</v>
      </c>
      <c r="I49" s="415">
        <v>8.5799999237060547</v>
      </c>
      <c r="J49" s="415">
        <v>589</v>
      </c>
      <c r="K49" s="416">
        <v>5053.6198863983154</v>
      </c>
    </row>
    <row r="50" spans="1:11" ht="14.4" customHeight="1" x14ac:dyDescent="0.3">
      <c r="A50" s="410" t="s">
        <v>386</v>
      </c>
      <c r="B50" s="411" t="s">
        <v>387</v>
      </c>
      <c r="C50" s="412" t="s">
        <v>395</v>
      </c>
      <c r="D50" s="413" t="s">
        <v>396</v>
      </c>
      <c r="E50" s="412" t="s">
        <v>526</v>
      </c>
      <c r="F50" s="413" t="s">
        <v>527</v>
      </c>
      <c r="G50" s="412" t="s">
        <v>611</v>
      </c>
      <c r="H50" s="412" t="s">
        <v>612</v>
      </c>
      <c r="I50" s="415">
        <v>23</v>
      </c>
      <c r="J50" s="415">
        <v>48</v>
      </c>
      <c r="K50" s="416">
        <v>1103.8599853515625</v>
      </c>
    </row>
    <row r="51" spans="1:11" ht="14.4" customHeight="1" x14ac:dyDescent="0.3">
      <c r="A51" s="410" t="s">
        <v>386</v>
      </c>
      <c r="B51" s="411" t="s">
        <v>387</v>
      </c>
      <c r="C51" s="412" t="s">
        <v>395</v>
      </c>
      <c r="D51" s="413" t="s">
        <v>396</v>
      </c>
      <c r="E51" s="412" t="s">
        <v>526</v>
      </c>
      <c r="F51" s="413" t="s">
        <v>527</v>
      </c>
      <c r="G51" s="412" t="s">
        <v>613</v>
      </c>
      <c r="H51" s="412" t="s">
        <v>614</v>
      </c>
      <c r="I51" s="415">
        <v>13.229999542236328</v>
      </c>
      <c r="J51" s="415">
        <v>420</v>
      </c>
      <c r="K51" s="416">
        <v>5554.9000244140625</v>
      </c>
    </row>
    <row r="52" spans="1:11" ht="14.4" customHeight="1" x14ac:dyDescent="0.3">
      <c r="A52" s="410" t="s">
        <v>386</v>
      </c>
      <c r="B52" s="411" t="s">
        <v>387</v>
      </c>
      <c r="C52" s="412" t="s">
        <v>395</v>
      </c>
      <c r="D52" s="413" t="s">
        <v>396</v>
      </c>
      <c r="E52" s="412" t="s">
        <v>526</v>
      </c>
      <c r="F52" s="413" t="s">
        <v>527</v>
      </c>
      <c r="G52" s="412" t="s">
        <v>615</v>
      </c>
      <c r="H52" s="412" t="s">
        <v>616</v>
      </c>
      <c r="I52" s="415">
        <v>15.760000228881836</v>
      </c>
      <c r="J52" s="415">
        <v>80</v>
      </c>
      <c r="K52" s="416">
        <v>1260.4000244140625</v>
      </c>
    </row>
    <row r="53" spans="1:11" ht="14.4" customHeight="1" x14ac:dyDescent="0.3">
      <c r="A53" s="410" t="s">
        <v>386</v>
      </c>
      <c r="B53" s="411" t="s">
        <v>387</v>
      </c>
      <c r="C53" s="412" t="s">
        <v>395</v>
      </c>
      <c r="D53" s="413" t="s">
        <v>396</v>
      </c>
      <c r="E53" s="412" t="s">
        <v>526</v>
      </c>
      <c r="F53" s="413" t="s">
        <v>527</v>
      </c>
      <c r="G53" s="412" t="s">
        <v>617</v>
      </c>
      <c r="H53" s="412" t="s">
        <v>618</v>
      </c>
      <c r="I53" s="415">
        <v>18.860000610351563</v>
      </c>
      <c r="J53" s="415">
        <v>410</v>
      </c>
      <c r="K53" s="416">
        <v>7732.60009765625</v>
      </c>
    </row>
    <row r="54" spans="1:11" ht="14.4" customHeight="1" x14ac:dyDescent="0.3">
      <c r="A54" s="410" t="s">
        <v>386</v>
      </c>
      <c r="B54" s="411" t="s">
        <v>387</v>
      </c>
      <c r="C54" s="412" t="s">
        <v>395</v>
      </c>
      <c r="D54" s="413" t="s">
        <v>396</v>
      </c>
      <c r="E54" s="412" t="s">
        <v>526</v>
      </c>
      <c r="F54" s="413" t="s">
        <v>527</v>
      </c>
      <c r="G54" s="412" t="s">
        <v>619</v>
      </c>
      <c r="H54" s="412" t="s">
        <v>620</v>
      </c>
      <c r="I54" s="415">
        <v>13.229999542236328</v>
      </c>
      <c r="J54" s="415">
        <v>50</v>
      </c>
      <c r="K54" s="416">
        <v>661.5</v>
      </c>
    </row>
    <row r="55" spans="1:11" ht="14.4" customHeight="1" x14ac:dyDescent="0.3">
      <c r="A55" s="410" t="s">
        <v>386</v>
      </c>
      <c r="B55" s="411" t="s">
        <v>387</v>
      </c>
      <c r="C55" s="412" t="s">
        <v>395</v>
      </c>
      <c r="D55" s="413" t="s">
        <v>396</v>
      </c>
      <c r="E55" s="412" t="s">
        <v>526</v>
      </c>
      <c r="F55" s="413" t="s">
        <v>527</v>
      </c>
      <c r="G55" s="412" t="s">
        <v>621</v>
      </c>
      <c r="H55" s="412" t="s">
        <v>622</v>
      </c>
      <c r="I55" s="415">
        <v>68.150001525878906</v>
      </c>
      <c r="J55" s="415">
        <v>708</v>
      </c>
      <c r="K55" s="416">
        <v>48249.4296875</v>
      </c>
    </row>
    <row r="56" spans="1:11" ht="14.4" customHeight="1" x14ac:dyDescent="0.3">
      <c r="A56" s="410" t="s">
        <v>386</v>
      </c>
      <c r="B56" s="411" t="s">
        <v>387</v>
      </c>
      <c r="C56" s="412" t="s">
        <v>395</v>
      </c>
      <c r="D56" s="413" t="s">
        <v>396</v>
      </c>
      <c r="E56" s="412" t="s">
        <v>526</v>
      </c>
      <c r="F56" s="413" t="s">
        <v>527</v>
      </c>
      <c r="G56" s="412" t="s">
        <v>623</v>
      </c>
      <c r="H56" s="412" t="s">
        <v>624</v>
      </c>
      <c r="I56" s="415">
        <v>2.5059999942779543</v>
      </c>
      <c r="J56" s="415">
        <v>600</v>
      </c>
      <c r="K56" s="416">
        <v>1503.6000366210937</v>
      </c>
    </row>
    <row r="57" spans="1:11" ht="14.4" customHeight="1" x14ac:dyDescent="0.3">
      <c r="A57" s="410" t="s">
        <v>386</v>
      </c>
      <c r="B57" s="411" t="s">
        <v>387</v>
      </c>
      <c r="C57" s="412" t="s">
        <v>395</v>
      </c>
      <c r="D57" s="413" t="s">
        <v>396</v>
      </c>
      <c r="E57" s="412" t="s">
        <v>526</v>
      </c>
      <c r="F57" s="413" t="s">
        <v>527</v>
      </c>
      <c r="G57" s="412" t="s">
        <v>625</v>
      </c>
      <c r="H57" s="412" t="s">
        <v>626</v>
      </c>
      <c r="I57" s="415">
        <v>3.2659999847412111</v>
      </c>
      <c r="J57" s="415">
        <v>520</v>
      </c>
      <c r="K57" s="416">
        <v>1698.0000152587891</v>
      </c>
    </row>
    <row r="58" spans="1:11" ht="14.4" customHeight="1" x14ac:dyDescent="0.3">
      <c r="A58" s="410" t="s">
        <v>386</v>
      </c>
      <c r="B58" s="411" t="s">
        <v>387</v>
      </c>
      <c r="C58" s="412" t="s">
        <v>395</v>
      </c>
      <c r="D58" s="413" t="s">
        <v>396</v>
      </c>
      <c r="E58" s="412" t="s">
        <v>526</v>
      </c>
      <c r="F58" s="413" t="s">
        <v>527</v>
      </c>
      <c r="G58" s="412" t="s">
        <v>627</v>
      </c>
      <c r="H58" s="412" t="s">
        <v>628</v>
      </c>
      <c r="I58" s="415">
        <v>3.9671428884778703</v>
      </c>
      <c r="J58" s="415">
        <v>780</v>
      </c>
      <c r="K58" s="416">
        <v>3094.1999969482422</v>
      </c>
    </row>
    <row r="59" spans="1:11" ht="14.4" customHeight="1" x14ac:dyDescent="0.3">
      <c r="A59" s="410" t="s">
        <v>386</v>
      </c>
      <c r="B59" s="411" t="s">
        <v>387</v>
      </c>
      <c r="C59" s="412" t="s">
        <v>395</v>
      </c>
      <c r="D59" s="413" t="s">
        <v>396</v>
      </c>
      <c r="E59" s="412" t="s">
        <v>526</v>
      </c>
      <c r="F59" s="413" t="s">
        <v>527</v>
      </c>
      <c r="G59" s="412" t="s">
        <v>629</v>
      </c>
      <c r="H59" s="412" t="s">
        <v>630</v>
      </c>
      <c r="I59" s="415">
        <v>4.4874998331069946</v>
      </c>
      <c r="J59" s="415">
        <v>620</v>
      </c>
      <c r="K59" s="416">
        <v>2781.3999481201172</v>
      </c>
    </row>
    <row r="60" spans="1:11" ht="14.4" customHeight="1" x14ac:dyDescent="0.3">
      <c r="A60" s="410" t="s">
        <v>386</v>
      </c>
      <c r="B60" s="411" t="s">
        <v>387</v>
      </c>
      <c r="C60" s="412" t="s">
        <v>395</v>
      </c>
      <c r="D60" s="413" t="s">
        <v>396</v>
      </c>
      <c r="E60" s="412" t="s">
        <v>526</v>
      </c>
      <c r="F60" s="413" t="s">
        <v>527</v>
      </c>
      <c r="G60" s="412" t="s">
        <v>631</v>
      </c>
      <c r="H60" s="412" t="s">
        <v>632</v>
      </c>
      <c r="I60" s="415">
        <v>183.08499908447266</v>
      </c>
      <c r="J60" s="415">
        <v>4</v>
      </c>
      <c r="K60" s="416">
        <v>732.33999633789062</v>
      </c>
    </row>
    <row r="61" spans="1:11" ht="14.4" customHeight="1" x14ac:dyDescent="0.3">
      <c r="A61" s="410" t="s">
        <v>386</v>
      </c>
      <c r="B61" s="411" t="s">
        <v>387</v>
      </c>
      <c r="C61" s="412" t="s">
        <v>395</v>
      </c>
      <c r="D61" s="413" t="s">
        <v>396</v>
      </c>
      <c r="E61" s="412" t="s">
        <v>526</v>
      </c>
      <c r="F61" s="413" t="s">
        <v>527</v>
      </c>
      <c r="G61" s="412" t="s">
        <v>633</v>
      </c>
      <c r="H61" s="412" t="s">
        <v>634</v>
      </c>
      <c r="I61" s="415">
        <v>243.52999877929687</v>
      </c>
      <c r="J61" s="415">
        <v>1</v>
      </c>
      <c r="K61" s="416">
        <v>243.52999877929687</v>
      </c>
    </row>
    <row r="62" spans="1:11" ht="14.4" customHeight="1" x14ac:dyDescent="0.3">
      <c r="A62" s="410" t="s">
        <v>386</v>
      </c>
      <c r="B62" s="411" t="s">
        <v>387</v>
      </c>
      <c r="C62" s="412" t="s">
        <v>395</v>
      </c>
      <c r="D62" s="413" t="s">
        <v>396</v>
      </c>
      <c r="E62" s="412" t="s">
        <v>526</v>
      </c>
      <c r="F62" s="413" t="s">
        <v>527</v>
      </c>
      <c r="G62" s="412" t="s">
        <v>635</v>
      </c>
      <c r="H62" s="412" t="s">
        <v>636</v>
      </c>
      <c r="I62" s="415">
        <v>138.46000671386719</v>
      </c>
      <c r="J62" s="415">
        <v>1</v>
      </c>
      <c r="K62" s="416">
        <v>138.46000671386719</v>
      </c>
    </row>
    <row r="63" spans="1:11" ht="14.4" customHeight="1" x14ac:dyDescent="0.3">
      <c r="A63" s="410" t="s">
        <v>386</v>
      </c>
      <c r="B63" s="411" t="s">
        <v>387</v>
      </c>
      <c r="C63" s="412" t="s">
        <v>395</v>
      </c>
      <c r="D63" s="413" t="s">
        <v>396</v>
      </c>
      <c r="E63" s="412" t="s">
        <v>526</v>
      </c>
      <c r="F63" s="413" t="s">
        <v>527</v>
      </c>
      <c r="G63" s="412" t="s">
        <v>637</v>
      </c>
      <c r="H63" s="412" t="s">
        <v>638</v>
      </c>
      <c r="I63" s="415">
        <v>9.7299995422363281</v>
      </c>
      <c r="J63" s="415">
        <v>840</v>
      </c>
      <c r="K63" s="416">
        <v>8172.47998046875</v>
      </c>
    </row>
    <row r="64" spans="1:11" ht="14.4" customHeight="1" x14ac:dyDescent="0.3">
      <c r="A64" s="410" t="s">
        <v>386</v>
      </c>
      <c r="B64" s="411" t="s">
        <v>387</v>
      </c>
      <c r="C64" s="412" t="s">
        <v>395</v>
      </c>
      <c r="D64" s="413" t="s">
        <v>396</v>
      </c>
      <c r="E64" s="412" t="s">
        <v>526</v>
      </c>
      <c r="F64" s="413" t="s">
        <v>527</v>
      </c>
      <c r="G64" s="412" t="s">
        <v>639</v>
      </c>
      <c r="H64" s="412" t="s">
        <v>640</v>
      </c>
      <c r="I64" s="415">
        <v>11.260000228881836</v>
      </c>
      <c r="J64" s="415">
        <v>126</v>
      </c>
      <c r="K64" s="416">
        <v>1418.5700225830078</v>
      </c>
    </row>
    <row r="65" spans="1:11" ht="14.4" customHeight="1" x14ac:dyDescent="0.3">
      <c r="A65" s="410" t="s">
        <v>386</v>
      </c>
      <c r="B65" s="411" t="s">
        <v>387</v>
      </c>
      <c r="C65" s="412" t="s">
        <v>395</v>
      </c>
      <c r="D65" s="413" t="s">
        <v>396</v>
      </c>
      <c r="E65" s="412" t="s">
        <v>526</v>
      </c>
      <c r="F65" s="413" t="s">
        <v>527</v>
      </c>
      <c r="G65" s="412" t="s">
        <v>641</v>
      </c>
      <c r="H65" s="412" t="s">
        <v>642</v>
      </c>
      <c r="I65" s="415">
        <v>13.869999885559082</v>
      </c>
      <c r="J65" s="415">
        <v>48</v>
      </c>
      <c r="K65" s="416">
        <v>665.82000732421875</v>
      </c>
    </row>
    <row r="66" spans="1:11" ht="14.4" customHeight="1" x14ac:dyDescent="0.3">
      <c r="A66" s="410" t="s">
        <v>386</v>
      </c>
      <c r="B66" s="411" t="s">
        <v>387</v>
      </c>
      <c r="C66" s="412" t="s">
        <v>395</v>
      </c>
      <c r="D66" s="413" t="s">
        <v>396</v>
      </c>
      <c r="E66" s="412" t="s">
        <v>526</v>
      </c>
      <c r="F66" s="413" t="s">
        <v>527</v>
      </c>
      <c r="G66" s="412" t="s">
        <v>643</v>
      </c>
      <c r="H66" s="412" t="s">
        <v>644</v>
      </c>
      <c r="I66" s="415">
        <v>685.05499267578125</v>
      </c>
      <c r="J66" s="415">
        <v>9</v>
      </c>
      <c r="K66" s="416">
        <v>6165.5299682617187</v>
      </c>
    </row>
    <row r="67" spans="1:11" ht="14.4" customHeight="1" x14ac:dyDescent="0.3">
      <c r="A67" s="410" t="s">
        <v>386</v>
      </c>
      <c r="B67" s="411" t="s">
        <v>387</v>
      </c>
      <c r="C67" s="412" t="s">
        <v>395</v>
      </c>
      <c r="D67" s="413" t="s">
        <v>396</v>
      </c>
      <c r="E67" s="412" t="s">
        <v>526</v>
      </c>
      <c r="F67" s="413" t="s">
        <v>527</v>
      </c>
      <c r="G67" s="412" t="s">
        <v>645</v>
      </c>
      <c r="H67" s="412" t="s">
        <v>646</v>
      </c>
      <c r="I67" s="415">
        <v>899.84002685546875</v>
      </c>
      <c r="J67" s="415">
        <v>10</v>
      </c>
      <c r="K67" s="416">
        <v>8998.400390625</v>
      </c>
    </row>
    <row r="68" spans="1:11" ht="14.4" customHeight="1" x14ac:dyDescent="0.3">
      <c r="A68" s="410" t="s">
        <v>386</v>
      </c>
      <c r="B68" s="411" t="s">
        <v>387</v>
      </c>
      <c r="C68" s="412" t="s">
        <v>395</v>
      </c>
      <c r="D68" s="413" t="s">
        <v>396</v>
      </c>
      <c r="E68" s="412" t="s">
        <v>526</v>
      </c>
      <c r="F68" s="413" t="s">
        <v>527</v>
      </c>
      <c r="G68" s="412" t="s">
        <v>647</v>
      </c>
      <c r="H68" s="412" t="s">
        <v>648</v>
      </c>
      <c r="I68" s="415">
        <v>1083.89501953125</v>
      </c>
      <c r="J68" s="415">
        <v>16</v>
      </c>
      <c r="K68" s="416">
        <v>17342.33984375</v>
      </c>
    </row>
    <row r="69" spans="1:11" ht="14.4" customHeight="1" x14ac:dyDescent="0.3">
      <c r="A69" s="410" t="s">
        <v>386</v>
      </c>
      <c r="B69" s="411" t="s">
        <v>387</v>
      </c>
      <c r="C69" s="412" t="s">
        <v>395</v>
      </c>
      <c r="D69" s="413" t="s">
        <v>396</v>
      </c>
      <c r="E69" s="412" t="s">
        <v>526</v>
      </c>
      <c r="F69" s="413" t="s">
        <v>527</v>
      </c>
      <c r="G69" s="412" t="s">
        <v>649</v>
      </c>
      <c r="H69" s="412" t="s">
        <v>650</v>
      </c>
      <c r="I69" s="415">
        <v>16.219999313354492</v>
      </c>
      <c r="J69" s="415">
        <v>44100</v>
      </c>
      <c r="K69" s="416">
        <v>715081.4921875</v>
      </c>
    </row>
    <row r="70" spans="1:11" ht="14.4" customHeight="1" x14ac:dyDescent="0.3">
      <c r="A70" s="410" t="s">
        <v>386</v>
      </c>
      <c r="B70" s="411" t="s">
        <v>387</v>
      </c>
      <c r="C70" s="412" t="s">
        <v>395</v>
      </c>
      <c r="D70" s="413" t="s">
        <v>396</v>
      </c>
      <c r="E70" s="412" t="s">
        <v>526</v>
      </c>
      <c r="F70" s="413" t="s">
        <v>527</v>
      </c>
      <c r="G70" s="412" t="s">
        <v>651</v>
      </c>
      <c r="H70" s="412" t="s">
        <v>652</v>
      </c>
      <c r="I70" s="415">
        <v>29.100000381469727</v>
      </c>
      <c r="J70" s="415">
        <v>1440</v>
      </c>
      <c r="K70" s="416">
        <v>41896.8017578125</v>
      </c>
    </row>
    <row r="71" spans="1:11" ht="14.4" customHeight="1" x14ac:dyDescent="0.3">
      <c r="A71" s="410" t="s">
        <v>386</v>
      </c>
      <c r="B71" s="411" t="s">
        <v>387</v>
      </c>
      <c r="C71" s="412" t="s">
        <v>395</v>
      </c>
      <c r="D71" s="413" t="s">
        <v>396</v>
      </c>
      <c r="E71" s="412" t="s">
        <v>526</v>
      </c>
      <c r="F71" s="413" t="s">
        <v>527</v>
      </c>
      <c r="G71" s="412" t="s">
        <v>653</v>
      </c>
      <c r="H71" s="412" t="s">
        <v>654</v>
      </c>
      <c r="I71" s="415">
        <v>591.69000244140625</v>
      </c>
      <c r="J71" s="415">
        <v>5</v>
      </c>
      <c r="K71" s="416">
        <v>2958.449951171875</v>
      </c>
    </row>
    <row r="72" spans="1:11" ht="14.4" customHeight="1" x14ac:dyDescent="0.3">
      <c r="A72" s="410" t="s">
        <v>386</v>
      </c>
      <c r="B72" s="411" t="s">
        <v>387</v>
      </c>
      <c r="C72" s="412" t="s">
        <v>395</v>
      </c>
      <c r="D72" s="413" t="s">
        <v>396</v>
      </c>
      <c r="E72" s="412" t="s">
        <v>526</v>
      </c>
      <c r="F72" s="413" t="s">
        <v>527</v>
      </c>
      <c r="G72" s="412" t="s">
        <v>655</v>
      </c>
      <c r="H72" s="412" t="s">
        <v>656</v>
      </c>
      <c r="I72" s="415">
        <v>4714.33984375</v>
      </c>
      <c r="J72" s="415">
        <v>15</v>
      </c>
      <c r="K72" s="416">
        <v>70715.09765625</v>
      </c>
    </row>
    <row r="73" spans="1:11" ht="14.4" customHeight="1" x14ac:dyDescent="0.3">
      <c r="A73" s="410" t="s">
        <v>386</v>
      </c>
      <c r="B73" s="411" t="s">
        <v>387</v>
      </c>
      <c r="C73" s="412" t="s">
        <v>395</v>
      </c>
      <c r="D73" s="413" t="s">
        <v>396</v>
      </c>
      <c r="E73" s="412" t="s">
        <v>526</v>
      </c>
      <c r="F73" s="413" t="s">
        <v>527</v>
      </c>
      <c r="G73" s="412" t="s">
        <v>657</v>
      </c>
      <c r="H73" s="412" t="s">
        <v>658</v>
      </c>
      <c r="I73" s="415">
        <v>2.9000000953674316</v>
      </c>
      <c r="J73" s="415">
        <v>50</v>
      </c>
      <c r="K73" s="416">
        <v>144.89999389648437</v>
      </c>
    </row>
    <row r="74" spans="1:11" ht="14.4" customHeight="1" x14ac:dyDescent="0.3">
      <c r="A74" s="410" t="s">
        <v>386</v>
      </c>
      <c r="B74" s="411" t="s">
        <v>387</v>
      </c>
      <c r="C74" s="412" t="s">
        <v>395</v>
      </c>
      <c r="D74" s="413" t="s">
        <v>396</v>
      </c>
      <c r="E74" s="412" t="s">
        <v>526</v>
      </c>
      <c r="F74" s="413" t="s">
        <v>527</v>
      </c>
      <c r="G74" s="412" t="s">
        <v>659</v>
      </c>
      <c r="H74" s="412" t="s">
        <v>660</v>
      </c>
      <c r="I74" s="415">
        <v>7.9200000762939453</v>
      </c>
      <c r="J74" s="415">
        <v>50</v>
      </c>
      <c r="K74" s="416">
        <v>396.1300048828125</v>
      </c>
    </row>
    <row r="75" spans="1:11" ht="14.4" customHeight="1" x14ac:dyDescent="0.3">
      <c r="A75" s="410" t="s">
        <v>386</v>
      </c>
      <c r="B75" s="411" t="s">
        <v>387</v>
      </c>
      <c r="C75" s="412" t="s">
        <v>395</v>
      </c>
      <c r="D75" s="413" t="s">
        <v>396</v>
      </c>
      <c r="E75" s="412" t="s">
        <v>526</v>
      </c>
      <c r="F75" s="413" t="s">
        <v>527</v>
      </c>
      <c r="G75" s="412" t="s">
        <v>661</v>
      </c>
      <c r="H75" s="412" t="s">
        <v>662</v>
      </c>
      <c r="I75" s="415">
        <v>9776.7998046875</v>
      </c>
      <c r="J75" s="415">
        <v>1</v>
      </c>
      <c r="K75" s="416">
        <v>9776.7998046875</v>
      </c>
    </row>
    <row r="76" spans="1:11" ht="14.4" customHeight="1" x14ac:dyDescent="0.3">
      <c r="A76" s="410" t="s">
        <v>386</v>
      </c>
      <c r="B76" s="411" t="s">
        <v>387</v>
      </c>
      <c r="C76" s="412" t="s">
        <v>395</v>
      </c>
      <c r="D76" s="413" t="s">
        <v>396</v>
      </c>
      <c r="E76" s="412" t="s">
        <v>526</v>
      </c>
      <c r="F76" s="413" t="s">
        <v>527</v>
      </c>
      <c r="G76" s="412" t="s">
        <v>663</v>
      </c>
      <c r="H76" s="412" t="s">
        <v>664</v>
      </c>
      <c r="I76" s="415">
        <v>0.67000001668930054</v>
      </c>
      <c r="J76" s="415">
        <v>500</v>
      </c>
      <c r="K76" s="416">
        <v>335</v>
      </c>
    </row>
    <row r="77" spans="1:11" ht="14.4" customHeight="1" x14ac:dyDescent="0.3">
      <c r="A77" s="410" t="s">
        <v>386</v>
      </c>
      <c r="B77" s="411" t="s">
        <v>387</v>
      </c>
      <c r="C77" s="412" t="s">
        <v>395</v>
      </c>
      <c r="D77" s="413" t="s">
        <v>396</v>
      </c>
      <c r="E77" s="412" t="s">
        <v>526</v>
      </c>
      <c r="F77" s="413" t="s">
        <v>527</v>
      </c>
      <c r="G77" s="412" t="s">
        <v>665</v>
      </c>
      <c r="H77" s="412" t="s">
        <v>666</v>
      </c>
      <c r="I77" s="415">
        <v>0.89999997615814209</v>
      </c>
      <c r="J77" s="415">
        <v>33000</v>
      </c>
      <c r="K77" s="416">
        <v>29601</v>
      </c>
    </row>
    <row r="78" spans="1:11" ht="14.4" customHeight="1" x14ac:dyDescent="0.3">
      <c r="A78" s="410" t="s">
        <v>386</v>
      </c>
      <c r="B78" s="411" t="s">
        <v>387</v>
      </c>
      <c r="C78" s="412" t="s">
        <v>395</v>
      </c>
      <c r="D78" s="413" t="s">
        <v>396</v>
      </c>
      <c r="E78" s="412" t="s">
        <v>526</v>
      </c>
      <c r="F78" s="413" t="s">
        <v>527</v>
      </c>
      <c r="G78" s="412" t="s">
        <v>667</v>
      </c>
      <c r="H78" s="412" t="s">
        <v>668</v>
      </c>
      <c r="I78" s="415">
        <v>2.5399999618530273</v>
      </c>
      <c r="J78" s="415">
        <v>15000</v>
      </c>
      <c r="K78" s="416">
        <v>38088</v>
      </c>
    </row>
    <row r="79" spans="1:11" ht="14.4" customHeight="1" x14ac:dyDescent="0.3">
      <c r="A79" s="410" t="s">
        <v>386</v>
      </c>
      <c r="B79" s="411" t="s">
        <v>387</v>
      </c>
      <c r="C79" s="412" t="s">
        <v>395</v>
      </c>
      <c r="D79" s="413" t="s">
        <v>396</v>
      </c>
      <c r="E79" s="412" t="s">
        <v>526</v>
      </c>
      <c r="F79" s="413" t="s">
        <v>527</v>
      </c>
      <c r="G79" s="412" t="s">
        <v>669</v>
      </c>
      <c r="H79" s="412" t="s">
        <v>670</v>
      </c>
      <c r="I79" s="415">
        <v>0.52999997138977051</v>
      </c>
      <c r="J79" s="415">
        <v>23500</v>
      </c>
      <c r="K79" s="416">
        <v>12431</v>
      </c>
    </row>
    <row r="80" spans="1:11" ht="14.4" customHeight="1" x14ac:dyDescent="0.3">
      <c r="A80" s="410" t="s">
        <v>386</v>
      </c>
      <c r="B80" s="411" t="s">
        <v>387</v>
      </c>
      <c r="C80" s="412" t="s">
        <v>395</v>
      </c>
      <c r="D80" s="413" t="s">
        <v>396</v>
      </c>
      <c r="E80" s="412" t="s">
        <v>526</v>
      </c>
      <c r="F80" s="413" t="s">
        <v>527</v>
      </c>
      <c r="G80" s="412" t="s">
        <v>671</v>
      </c>
      <c r="H80" s="412" t="s">
        <v>672</v>
      </c>
      <c r="I80" s="415">
        <v>1</v>
      </c>
      <c r="J80" s="415">
        <v>500</v>
      </c>
      <c r="K80" s="416">
        <v>501.57000732421875</v>
      </c>
    </row>
    <row r="81" spans="1:11" ht="14.4" customHeight="1" x14ac:dyDescent="0.3">
      <c r="A81" s="410" t="s">
        <v>386</v>
      </c>
      <c r="B81" s="411" t="s">
        <v>387</v>
      </c>
      <c r="C81" s="412" t="s">
        <v>395</v>
      </c>
      <c r="D81" s="413" t="s">
        <v>396</v>
      </c>
      <c r="E81" s="412" t="s">
        <v>526</v>
      </c>
      <c r="F81" s="413" t="s">
        <v>527</v>
      </c>
      <c r="G81" s="412" t="s">
        <v>673</v>
      </c>
      <c r="H81" s="412" t="s">
        <v>674</v>
      </c>
      <c r="I81" s="415">
        <v>109.25</v>
      </c>
      <c r="J81" s="415">
        <v>10</v>
      </c>
      <c r="K81" s="416">
        <v>1092.5</v>
      </c>
    </row>
    <row r="82" spans="1:11" ht="14.4" customHeight="1" x14ac:dyDescent="0.3">
      <c r="A82" s="410" t="s">
        <v>386</v>
      </c>
      <c r="B82" s="411" t="s">
        <v>387</v>
      </c>
      <c r="C82" s="412" t="s">
        <v>395</v>
      </c>
      <c r="D82" s="413" t="s">
        <v>396</v>
      </c>
      <c r="E82" s="412" t="s">
        <v>675</v>
      </c>
      <c r="F82" s="413" t="s">
        <v>676</v>
      </c>
      <c r="G82" s="412" t="s">
        <v>677</v>
      </c>
      <c r="H82" s="412" t="s">
        <v>678</v>
      </c>
      <c r="I82" s="415">
        <v>211.75</v>
      </c>
      <c r="J82" s="415">
        <v>20</v>
      </c>
      <c r="K82" s="416">
        <v>4235</v>
      </c>
    </row>
    <row r="83" spans="1:11" ht="14.4" customHeight="1" x14ac:dyDescent="0.3">
      <c r="A83" s="410" t="s">
        <v>386</v>
      </c>
      <c r="B83" s="411" t="s">
        <v>387</v>
      </c>
      <c r="C83" s="412" t="s">
        <v>395</v>
      </c>
      <c r="D83" s="413" t="s">
        <v>396</v>
      </c>
      <c r="E83" s="412" t="s">
        <v>675</v>
      </c>
      <c r="F83" s="413" t="s">
        <v>676</v>
      </c>
      <c r="G83" s="412" t="s">
        <v>679</v>
      </c>
      <c r="H83" s="412" t="s">
        <v>680</v>
      </c>
      <c r="I83" s="415">
        <v>16.397999572753907</v>
      </c>
      <c r="J83" s="415">
        <v>200</v>
      </c>
      <c r="K83" s="416">
        <v>3279.4199829101562</v>
      </c>
    </row>
    <row r="84" spans="1:11" ht="14.4" customHeight="1" x14ac:dyDescent="0.3">
      <c r="A84" s="410" t="s">
        <v>386</v>
      </c>
      <c r="B84" s="411" t="s">
        <v>387</v>
      </c>
      <c r="C84" s="412" t="s">
        <v>395</v>
      </c>
      <c r="D84" s="413" t="s">
        <v>396</v>
      </c>
      <c r="E84" s="412" t="s">
        <v>675</v>
      </c>
      <c r="F84" s="413" t="s">
        <v>676</v>
      </c>
      <c r="G84" s="412" t="s">
        <v>681</v>
      </c>
      <c r="H84" s="412" t="s">
        <v>682</v>
      </c>
      <c r="I84" s="415">
        <v>2.9050000905990601</v>
      </c>
      <c r="J84" s="415">
        <v>250</v>
      </c>
      <c r="K84" s="416">
        <v>727</v>
      </c>
    </row>
    <row r="85" spans="1:11" ht="14.4" customHeight="1" x14ac:dyDescent="0.3">
      <c r="A85" s="410" t="s">
        <v>386</v>
      </c>
      <c r="B85" s="411" t="s">
        <v>387</v>
      </c>
      <c r="C85" s="412" t="s">
        <v>395</v>
      </c>
      <c r="D85" s="413" t="s">
        <v>396</v>
      </c>
      <c r="E85" s="412" t="s">
        <v>675</v>
      </c>
      <c r="F85" s="413" t="s">
        <v>676</v>
      </c>
      <c r="G85" s="412" t="s">
        <v>683</v>
      </c>
      <c r="H85" s="412" t="s">
        <v>684</v>
      </c>
      <c r="I85" s="415">
        <v>11.676250219345093</v>
      </c>
      <c r="J85" s="415">
        <v>390</v>
      </c>
      <c r="K85" s="416">
        <v>4553.800048828125</v>
      </c>
    </row>
    <row r="86" spans="1:11" ht="14.4" customHeight="1" x14ac:dyDescent="0.3">
      <c r="A86" s="410" t="s">
        <v>386</v>
      </c>
      <c r="B86" s="411" t="s">
        <v>387</v>
      </c>
      <c r="C86" s="412" t="s">
        <v>395</v>
      </c>
      <c r="D86" s="413" t="s">
        <v>396</v>
      </c>
      <c r="E86" s="412" t="s">
        <v>675</v>
      </c>
      <c r="F86" s="413" t="s">
        <v>676</v>
      </c>
      <c r="G86" s="412" t="s">
        <v>685</v>
      </c>
      <c r="H86" s="412" t="s">
        <v>686</v>
      </c>
      <c r="I86" s="415">
        <v>2.9033334255218506</v>
      </c>
      <c r="J86" s="415">
        <v>1900</v>
      </c>
      <c r="K86" s="416">
        <v>5516</v>
      </c>
    </row>
    <row r="87" spans="1:11" ht="14.4" customHeight="1" x14ac:dyDescent="0.3">
      <c r="A87" s="410" t="s">
        <v>386</v>
      </c>
      <c r="B87" s="411" t="s">
        <v>387</v>
      </c>
      <c r="C87" s="412" t="s">
        <v>395</v>
      </c>
      <c r="D87" s="413" t="s">
        <v>396</v>
      </c>
      <c r="E87" s="412" t="s">
        <v>675</v>
      </c>
      <c r="F87" s="413" t="s">
        <v>676</v>
      </c>
      <c r="G87" s="412" t="s">
        <v>687</v>
      </c>
      <c r="H87" s="412" t="s">
        <v>688</v>
      </c>
      <c r="I87" s="415">
        <v>2.9066667556762695</v>
      </c>
      <c r="J87" s="415">
        <v>900</v>
      </c>
      <c r="K87" s="416">
        <v>2617</v>
      </c>
    </row>
    <row r="88" spans="1:11" ht="14.4" customHeight="1" x14ac:dyDescent="0.3">
      <c r="A88" s="410" t="s">
        <v>386</v>
      </c>
      <c r="B88" s="411" t="s">
        <v>387</v>
      </c>
      <c r="C88" s="412" t="s">
        <v>395</v>
      </c>
      <c r="D88" s="413" t="s">
        <v>396</v>
      </c>
      <c r="E88" s="412" t="s">
        <v>675</v>
      </c>
      <c r="F88" s="413" t="s">
        <v>676</v>
      </c>
      <c r="G88" s="412" t="s">
        <v>689</v>
      </c>
      <c r="H88" s="412" t="s">
        <v>690</v>
      </c>
      <c r="I88" s="415">
        <v>2.9033334255218506</v>
      </c>
      <c r="J88" s="415">
        <v>1400</v>
      </c>
      <c r="K88" s="416">
        <v>4065</v>
      </c>
    </row>
    <row r="89" spans="1:11" ht="14.4" customHeight="1" x14ac:dyDescent="0.3">
      <c r="A89" s="410" t="s">
        <v>386</v>
      </c>
      <c r="B89" s="411" t="s">
        <v>387</v>
      </c>
      <c r="C89" s="412" t="s">
        <v>395</v>
      </c>
      <c r="D89" s="413" t="s">
        <v>396</v>
      </c>
      <c r="E89" s="412" t="s">
        <v>675</v>
      </c>
      <c r="F89" s="413" t="s">
        <v>676</v>
      </c>
      <c r="G89" s="412" t="s">
        <v>691</v>
      </c>
      <c r="H89" s="412" t="s">
        <v>692</v>
      </c>
      <c r="I89" s="415">
        <v>2.9016667604446411</v>
      </c>
      <c r="J89" s="415">
        <v>1600</v>
      </c>
      <c r="K89" s="416">
        <v>4645.2000732421875</v>
      </c>
    </row>
    <row r="90" spans="1:11" ht="14.4" customHeight="1" x14ac:dyDescent="0.3">
      <c r="A90" s="410" t="s">
        <v>386</v>
      </c>
      <c r="B90" s="411" t="s">
        <v>387</v>
      </c>
      <c r="C90" s="412" t="s">
        <v>395</v>
      </c>
      <c r="D90" s="413" t="s">
        <v>396</v>
      </c>
      <c r="E90" s="412" t="s">
        <v>675</v>
      </c>
      <c r="F90" s="413" t="s">
        <v>676</v>
      </c>
      <c r="G90" s="412" t="s">
        <v>693</v>
      </c>
      <c r="H90" s="412" t="s">
        <v>694</v>
      </c>
      <c r="I90" s="415">
        <v>2.9025000929832458</v>
      </c>
      <c r="J90" s="415">
        <v>2400</v>
      </c>
      <c r="K90" s="416">
        <v>6967.60009765625</v>
      </c>
    </row>
    <row r="91" spans="1:11" ht="14.4" customHeight="1" x14ac:dyDescent="0.3">
      <c r="A91" s="410" t="s">
        <v>386</v>
      </c>
      <c r="B91" s="411" t="s">
        <v>387</v>
      </c>
      <c r="C91" s="412" t="s">
        <v>395</v>
      </c>
      <c r="D91" s="413" t="s">
        <v>396</v>
      </c>
      <c r="E91" s="412" t="s">
        <v>675</v>
      </c>
      <c r="F91" s="413" t="s">
        <v>676</v>
      </c>
      <c r="G91" s="412" t="s">
        <v>695</v>
      </c>
      <c r="H91" s="412" t="s">
        <v>696</v>
      </c>
      <c r="I91" s="415">
        <v>181.5</v>
      </c>
      <c r="J91" s="415">
        <v>90</v>
      </c>
      <c r="K91" s="416">
        <v>16335</v>
      </c>
    </row>
    <row r="92" spans="1:11" ht="14.4" customHeight="1" x14ac:dyDescent="0.3">
      <c r="A92" s="410" t="s">
        <v>386</v>
      </c>
      <c r="B92" s="411" t="s">
        <v>387</v>
      </c>
      <c r="C92" s="412" t="s">
        <v>395</v>
      </c>
      <c r="D92" s="413" t="s">
        <v>396</v>
      </c>
      <c r="E92" s="412" t="s">
        <v>675</v>
      </c>
      <c r="F92" s="413" t="s">
        <v>676</v>
      </c>
      <c r="G92" s="412" t="s">
        <v>697</v>
      </c>
      <c r="H92" s="412" t="s">
        <v>698</v>
      </c>
      <c r="I92" s="415">
        <v>8.4700002670288086</v>
      </c>
      <c r="J92" s="415">
        <v>200</v>
      </c>
      <c r="K92" s="416">
        <v>1694</v>
      </c>
    </row>
    <row r="93" spans="1:11" ht="14.4" customHeight="1" x14ac:dyDescent="0.3">
      <c r="A93" s="410" t="s">
        <v>386</v>
      </c>
      <c r="B93" s="411" t="s">
        <v>387</v>
      </c>
      <c r="C93" s="412" t="s">
        <v>395</v>
      </c>
      <c r="D93" s="413" t="s">
        <v>396</v>
      </c>
      <c r="E93" s="412" t="s">
        <v>675</v>
      </c>
      <c r="F93" s="413" t="s">
        <v>676</v>
      </c>
      <c r="G93" s="412" t="s">
        <v>699</v>
      </c>
      <c r="H93" s="412" t="s">
        <v>700</v>
      </c>
      <c r="I93" s="415">
        <v>8.4700002670288086</v>
      </c>
      <c r="J93" s="415">
        <v>1000</v>
      </c>
      <c r="K93" s="416">
        <v>8470</v>
      </c>
    </row>
    <row r="94" spans="1:11" ht="14.4" customHeight="1" x14ac:dyDescent="0.3">
      <c r="A94" s="410" t="s">
        <v>386</v>
      </c>
      <c r="B94" s="411" t="s">
        <v>387</v>
      </c>
      <c r="C94" s="412" t="s">
        <v>395</v>
      </c>
      <c r="D94" s="413" t="s">
        <v>396</v>
      </c>
      <c r="E94" s="412" t="s">
        <v>675</v>
      </c>
      <c r="F94" s="413" t="s">
        <v>676</v>
      </c>
      <c r="G94" s="412" t="s">
        <v>701</v>
      </c>
      <c r="H94" s="412" t="s">
        <v>702</v>
      </c>
      <c r="I94" s="415">
        <v>8.4700002670288086</v>
      </c>
      <c r="J94" s="415">
        <v>700</v>
      </c>
      <c r="K94" s="416">
        <v>5929</v>
      </c>
    </row>
    <row r="95" spans="1:11" ht="14.4" customHeight="1" x14ac:dyDescent="0.3">
      <c r="A95" s="410" t="s">
        <v>386</v>
      </c>
      <c r="B95" s="411" t="s">
        <v>387</v>
      </c>
      <c r="C95" s="412" t="s">
        <v>395</v>
      </c>
      <c r="D95" s="413" t="s">
        <v>396</v>
      </c>
      <c r="E95" s="412" t="s">
        <v>675</v>
      </c>
      <c r="F95" s="413" t="s">
        <v>676</v>
      </c>
      <c r="G95" s="412" t="s">
        <v>703</v>
      </c>
      <c r="H95" s="412" t="s">
        <v>704</v>
      </c>
      <c r="I95" s="415">
        <v>839.97998046875</v>
      </c>
      <c r="J95" s="415">
        <v>70</v>
      </c>
      <c r="K95" s="416">
        <v>58798.318359375</v>
      </c>
    </row>
    <row r="96" spans="1:11" ht="14.4" customHeight="1" x14ac:dyDescent="0.3">
      <c r="A96" s="410" t="s">
        <v>386</v>
      </c>
      <c r="B96" s="411" t="s">
        <v>387</v>
      </c>
      <c r="C96" s="412" t="s">
        <v>395</v>
      </c>
      <c r="D96" s="413" t="s">
        <v>396</v>
      </c>
      <c r="E96" s="412" t="s">
        <v>675</v>
      </c>
      <c r="F96" s="413" t="s">
        <v>676</v>
      </c>
      <c r="G96" s="412" t="s">
        <v>705</v>
      </c>
      <c r="H96" s="412" t="s">
        <v>706</v>
      </c>
      <c r="I96" s="415">
        <v>48.279998779296875</v>
      </c>
      <c r="J96" s="415">
        <v>550</v>
      </c>
      <c r="K96" s="416">
        <v>26553.18994140625</v>
      </c>
    </row>
    <row r="97" spans="1:11" ht="14.4" customHeight="1" x14ac:dyDescent="0.3">
      <c r="A97" s="410" t="s">
        <v>386</v>
      </c>
      <c r="B97" s="411" t="s">
        <v>387</v>
      </c>
      <c r="C97" s="412" t="s">
        <v>395</v>
      </c>
      <c r="D97" s="413" t="s">
        <v>396</v>
      </c>
      <c r="E97" s="412" t="s">
        <v>675</v>
      </c>
      <c r="F97" s="413" t="s">
        <v>676</v>
      </c>
      <c r="G97" s="412" t="s">
        <v>707</v>
      </c>
      <c r="H97" s="412" t="s">
        <v>708</v>
      </c>
      <c r="I97" s="415">
        <v>48.279998779296875</v>
      </c>
      <c r="J97" s="415">
        <v>400</v>
      </c>
      <c r="K97" s="416">
        <v>19311.7099609375</v>
      </c>
    </row>
    <row r="98" spans="1:11" ht="14.4" customHeight="1" x14ac:dyDescent="0.3">
      <c r="A98" s="410" t="s">
        <v>386</v>
      </c>
      <c r="B98" s="411" t="s">
        <v>387</v>
      </c>
      <c r="C98" s="412" t="s">
        <v>395</v>
      </c>
      <c r="D98" s="413" t="s">
        <v>396</v>
      </c>
      <c r="E98" s="412" t="s">
        <v>675</v>
      </c>
      <c r="F98" s="413" t="s">
        <v>676</v>
      </c>
      <c r="G98" s="412" t="s">
        <v>709</v>
      </c>
      <c r="H98" s="412" t="s">
        <v>710</v>
      </c>
      <c r="I98" s="415">
        <v>48.279998779296875</v>
      </c>
      <c r="J98" s="415">
        <v>250</v>
      </c>
      <c r="K98" s="416">
        <v>12070</v>
      </c>
    </row>
    <row r="99" spans="1:11" ht="14.4" customHeight="1" x14ac:dyDescent="0.3">
      <c r="A99" s="410" t="s">
        <v>386</v>
      </c>
      <c r="B99" s="411" t="s">
        <v>387</v>
      </c>
      <c r="C99" s="412" t="s">
        <v>395</v>
      </c>
      <c r="D99" s="413" t="s">
        <v>396</v>
      </c>
      <c r="E99" s="412" t="s">
        <v>675</v>
      </c>
      <c r="F99" s="413" t="s">
        <v>676</v>
      </c>
      <c r="G99" s="412" t="s">
        <v>711</v>
      </c>
      <c r="H99" s="412" t="s">
        <v>712</v>
      </c>
      <c r="I99" s="415">
        <v>601.3699951171875</v>
      </c>
      <c r="J99" s="415">
        <v>6</v>
      </c>
      <c r="K99" s="416">
        <v>3608.219970703125</v>
      </c>
    </row>
    <row r="100" spans="1:11" ht="14.4" customHeight="1" x14ac:dyDescent="0.3">
      <c r="A100" s="410" t="s">
        <v>386</v>
      </c>
      <c r="B100" s="411" t="s">
        <v>387</v>
      </c>
      <c r="C100" s="412" t="s">
        <v>395</v>
      </c>
      <c r="D100" s="413" t="s">
        <v>396</v>
      </c>
      <c r="E100" s="412" t="s">
        <v>675</v>
      </c>
      <c r="F100" s="413" t="s">
        <v>676</v>
      </c>
      <c r="G100" s="412" t="s">
        <v>713</v>
      </c>
      <c r="H100" s="412" t="s">
        <v>714</v>
      </c>
      <c r="I100" s="415">
        <v>62.560001373291016</v>
      </c>
      <c r="J100" s="415">
        <v>300</v>
      </c>
      <c r="K100" s="416">
        <v>18767.099609375</v>
      </c>
    </row>
    <row r="101" spans="1:11" ht="14.4" customHeight="1" x14ac:dyDescent="0.3">
      <c r="A101" s="410" t="s">
        <v>386</v>
      </c>
      <c r="B101" s="411" t="s">
        <v>387</v>
      </c>
      <c r="C101" s="412" t="s">
        <v>395</v>
      </c>
      <c r="D101" s="413" t="s">
        <v>396</v>
      </c>
      <c r="E101" s="412" t="s">
        <v>675</v>
      </c>
      <c r="F101" s="413" t="s">
        <v>676</v>
      </c>
      <c r="G101" s="412" t="s">
        <v>715</v>
      </c>
      <c r="H101" s="412" t="s">
        <v>716</v>
      </c>
      <c r="I101" s="415">
        <v>87.819999694824219</v>
      </c>
      <c r="J101" s="415">
        <v>100</v>
      </c>
      <c r="K101" s="416">
        <v>8782</v>
      </c>
    </row>
    <row r="102" spans="1:11" ht="14.4" customHeight="1" x14ac:dyDescent="0.3">
      <c r="A102" s="410" t="s">
        <v>386</v>
      </c>
      <c r="B102" s="411" t="s">
        <v>387</v>
      </c>
      <c r="C102" s="412" t="s">
        <v>395</v>
      </c>
      <c r="D102" s="413" t="s">
        <v>396</v>
      </c>
      <c r="E102" s="412" t="s">
        <v>675</v>
      </c>
      <c r="F102" s="413" t="s">
        <v>676</v>
      </c>
      <c r="G102" s="412" t="s">
        <v>717</v>
      </c>
      <c r="H102" s="412" t="s">
        <v>718</v>
      </c>
      <c r="I102" s="415">
        <v>54.688572474888396</v>
      </c>
      <c r="J102" s="415">
        <v>2550</v>
      </c>
      <c r="K102" s="416">
        <v>140113.44921875</v>
      </c>
    </row>
    <row r="103" spans="1:11" ht="14.4" customHeight="1" x14ac:dyDescent="0.3">
      <c r="A103" s="410" t="s">
        <v>386</v>
      </c>
      <c r="B103" s="411" t="s">
        <v>387</v>
      </c>
      <c r="C103" s="412" t="s">
        <v>395</v>
      </c>
      <c r="D103" s="413" t="s">
        <v>396</v>
      </c>
      <c r="E103" s="412" t="s">
        <v>675</v>
      </c>
      <c r="F103" s="413" t="s">
        <v>676</v>
      </c>
      <c r="G103" s="412" t="s">
        <v>719</v>
      </c>
      <c r="H103" s="412" t="s">
        <v>720</v>
      </c>
      <c r="I103" s="415">
        <v>1197.9000244140625</v>
      </c>
      <c r="J103" s="415">
        <v>1</v>
      </c>
      <c r="K103" s="416">
        <v>1197.9000244140625</v>
      </c>
    </row>
    <row r="104" spans="1:11" ht="14.4" customHeight="1" x14ac:dyDescent="0.3">
      <c r="A104" s="410" t="s">
        <v>386</v>
      </c>
      <c r="B104" s="411" t="s">
        <v>387</v>
      </c>
      <c r="C104" s="412" t="s">
        <v>395</v>
      </c>
      <c r="D104" s="413" t="s">
        <v>396</v>
      </c>
      <c r="E104" s="412" t="s">
        <v>675</v>
      </c>
      <c r="F104" s="413" t="s">
        <v>676</v>
      </c>
      <c r="G104" s="412" t="s">
        <v>721</v>
      </c>
      <c r="H104" s="412" t="s">
        <v>722</v>
      </c>
      <c r="I104" s="415">
        <v>23173.919921875</v>
      </c>
      <c r="J104" s="415">
        <v>1</v>
      </c>
      <c r="K104" s="416">
        <v>23173.919921875</v>
      </c>
    </row>
    <row r="105" spans="1:11" ht="14.4" customHeight="1" x14ac:dyDescent="0.3">
      <c r="A105" s="410" t="s">
        <v>386</v>
      </c>
      <c r="B105" s="411" t="s">
        <v>387</v>
      </c>
      <c r="C105" s="412" t="s">
        <v>395</v>
      </c>
      <c r="D105" s="413" t="s">
        <v>396</v>
      </c>
      <c r="E105" s="412" t="s">
        <v>675</v>
      </c>
      <c r="F105" s="413" t="s">
        <v>676</v>
      </c>
      <c r="G105" s="412" t="s">
        <v>723</v>
      </c>
      <c r="H105" s="412" t="s">
        <v>724</v>
      </c>
      <c r="I105" s="415">
        <v>217.80000305175781</v>
      </c>
      <c r="J105" s="415">
        <v>1</v>
      </c>
      <c r="K105" s="416">
        <v>217.80000305175781</v>
      </c>
    </row>
    <row r="106" spans="1:11" ht="14.4" customHeight="1" x14ac:dyDescent="0.3">
      <c r="A106" s="410" t="s">
        <v>386</v>
      </c>
      <c r="B106" s="411" t="s">
        <v>387</v>
      </c>
      <c r="C106" s="412" t="s">
        <v>395</v>
      </c>
      <c r="D106" s="413" t="s">
        <v>396</v>
      </c>
      <c r="E106" s="412" t="s">
        <v>675</v>
      </c>
      <c r="F106" s="413" t="s">
        <v>676</v>
      </c>
      <c r="G106" s="412" t="s">
        <v>725</v>
      </c>
      <c r="H106" s="412" t="s">
        <v>726</v>
      </c>
      <c r="I106" s="415">
        <v>182.94000244140625</v>
      </c>
      <c r="J106" s="415">
        <v>10</v>
      </c>
      <c r="K106" s="416">
        <v>1829.4000244140625</v>
      </c>
    </row>
    <row r="107" spans="1:11" ht="14.4" customHeight="1" x14ac:dyDescent="0.3">
      <c r="A107" s="410" t="s">
        <v>386</v>
      </c>
      <c r="B107" s="411" t="s">
        <v>387</v>
      </c>
      <c r="C107" s="412" t="s">
        <v>395</v>
      </c>
      <c r="D107" s="413" t="s">
        <v>396</v>
      </c>
      <c r="E107" s="412" t="s">
        <v>675</v>
      </c>
      <c r="F107" s="413" t="s">
        <v>676</v>
      </c>
      <c r="G107" s="412" t="s">
        <v>727</v>
      </c>
      <c r="H107" s="412" t="s">
        <v>728</v>
      </c>
      <c r="I107" s="415">
        <v>13.199999809265137</v>
      </c>
      <c r="J107" s="415">
        <v>20</v>
      </c>
      <c r="K107" s="416">
        <v>264</v>
      </c>
    </row>
    <row r="108" spans="1:11" ht="14.4" customHeight="1" x14ac:dyDescent="0.3">
      <c r="A108" s="410" t="s">
        <v>386</v>
      </c>
      <c r="B108" s="411" t="s">
        <v>387</v>
      </c>
      <c r="C108" s="412" t="s">
        <v>395</v>
      </c>
      <c r="D108" s="413" t="s">
        <v>396</v>
      </c>
      <c r="E108" s="412" t="s">
        <v>675</v>
      </c>
      <c r="F108" s="413" t="s">
        <v>676</v>
      </c>
      <c r="G108" s="412" t="s">
        <v>729</v>
      </c>
      <c r="H108" s="412" t="s">
        <v>730</v>
      </c>
      <c r="I108" s="415">
        <v>13.206666628519693</v>
      </c>
      <c r="J108" s="415">
        <v>60</v>
      </c>
      <c r="K108" s="416">
        <v>792.4000244140625</v>
      </c>
    </row>
    <row r="109" spans="1:11" ht="14.4" customHeight="1" x14ac:dyDescent="0.3">
      <c r="A109" s="410" t="s">
        <v>386</v>
      </c>
      <c r="B109" s="411" t="s">
        <v>387</v>
      </c>
      <c r="C109" s="412" t="s">
        <v>395</v>
      </c>
      <c r="D109" s="413" t="s">
        <v>396</v>
      </c>
      <c r="E109" s="412" t="s">
        <v>675</v>
      </c>
      <c r="F109" s="413" t="s">
        <v>676</v>
      </c>
      <c r="G109" s="412" t="s">
        <v>731</v>
      </c>
      <c r="H109" s="412" t="s">
        <v>732</v>
      </c>
      <c r="I109" s="415">
        <v>13.199999809265137</v>
      </c>
      <c r="J109" s="415">
        <v>60</v>
      </c>
      <c r="K109" s="416">
        <v>792</v>
      </c>
    </row>
    <row r="110" spans="1:11" ht="14.4" customHeight="1" x14ac:dyDescent="0.3">
      <c r="A110" s="410" t="s">
        <v>386</v>
      </c>
      <c r="B110" s="411" t="s">
        <v>387</v>
      </c>
      <c r="C110" s="412" t="s">
        <v>395</v>
      </c>
      <c r="D110" s="413" t="s">
        <v>396</v>
      </c>
      <c r="E110" s="412" t="s">
        <v>675</v>
      </c>
      <c r="F110" s="413" t="s">
        <v>676</v>
      </c>
      <c r="G110" s="412" t="s">
        <v>733</v>
      </c>
      <c r="H110" s="412" t="s">
        <v>734</v>
      </c>
      <c r="I110" s="415">
        <v>115</v>
      </c>
      <c r="J110" s="415">
        <v>20</v>
      </c>
      <c r="K110" s="416">
        <v>2300</v>
      </c>
    </row>
    <row r="111" spans="1:11" ht="14.4" customHeight="1" x14ac:dyDescent="0.3">
      <c r="A111" s="410" t="s">
        <v>386</v>
      </c>
      <c r="B111" s="411" t="s">
        <v>387</v>
      </c>
      <c r="C111" s="412" t="s">
        <v>395</v>
      </c>
      <c r="D111" s="413" t="s">
        <v>396</v>
      </c>
      <c r="E111" s="412" t="s">
        <v>675</v>
      </c>
      <c r="F111" s="413" t="s">
        <v>676</v>
      </c>
      <c r="G111" s="412" t="s">
        <v>735</v>
      </c>
      <c r="H111" s="412" t="s">
        <v>736</v>
      </c>
      <c r="I111" s="415">
        <v>4.619999885559082</v>
      </c>
      <c r="J111" s="415">
        <v>200</v>
      </c>
      <c r="K111" s="416">
        <v>924</v>
      </c>
    </row>
    <row r="112" spans="1:11" ht="14.4" customHeight="1" x14ac:dyDescent="0.3">
      <c r="A112" s="410" t="s">
        <v>386</v>
      </c>
      <c r="B112" s="411" t="s">
        <v>387</v>
      </c>
      <c r="C112" s="412" t="s">
        <v>395</v>
      </c>
      <c r="D112" s="413" t="s">
        <v>396</v>
      </c>
      <c r="E112" s="412" t="s">
        <v>675</v>
      </c>
      <c r="F112" s="413" t="s">
        <v>676</v>
      </c>
      <c r="G112" s="412" t="s">
        <v>737</v>
      </c>
      <c r="H112" s="412" t="s">
        <v>738</v>
      </c>
      <c r="I112" s="415">
        <v>80.577693058894226</v>
      </c>
      <c r="J112" s="415">
        <v>1560</v>
      </c>
      <c r="K112" s="416">
        <v>125699.60034179687</v>
      </c>
    </row>
    <row r="113" spans="1:11" ht="14.4" customHeight="1" x14ac:dyDescent="0.3">
      <c r="A113" s="410" t="s">
        <v>386</v>
      </c>
      <c r="B113" s="411" t="s">
        <v>387</v>
      </c>
      <c r="C113" s="412" t="s">
        <v>395</v>
      </c>
      <c r="D113" s="413" t="s">
        <v>396</v>
      </c>
      <c r="E113" s="412" t="s">
        <v>675</v>
      </c>
      <c r="F113" s="413" t="s">
        <v>676</v>
      </c>
      <c r="G113" s="412" t="s">
        <v>739</v>
      </c>
      <c r="H113" s="412" t="s">
        <v>740</v>
      </c>
      <c r="I113" s="415">
        <v>111.55000305175781</v>
      </c>
      <c r="J113" s="415">
        <v>40</v>
      </c>
      <c r="K113" s="416">
        <v>4462</v>
      </c>
    </row>
    <row r="114" spans="1:11" ht="14.4" customHeight="1" x14ac:dyDescent="0.3">
      <c r="A114" s="410" t="s">
        <v>386</v>
      </c>
      <c r="B114" s="411" t="s">
        <v>387</v>
      </c>
      <c r="C114" s="412" t="s">
        <v>395</v>
      </c>
      <c r="D114" s="413" t="s">
        <v>396</v>
      </c>
      <c r="E114" s="412" t="s">
        <v>675</v>
      </c>
      <c r="F114" s="413" t="s">
        <v>676</v>
      </c>
      <c r="G114" s="412" t="s">
        <v>741</v>
      </c>
      <c r="H114" s="412" t="s">
        <v>742</v>
      </c>
      <c r="I114" s="415">
        <v>52.150001525878906</v>
      </c>
      <c r="J114" s="415">
        <v>50</v>
      </c>
      <c r="K114" s="416">
        <v>2607.550048828125</v>
      </c>
    </row>
    <row r="115" spans="1:11" ht="14.4" customHeight="1" x14ac:dyDescent="0.3">
      <c r="A115" s="410" t="s">
        <v>386</v>
      </c>
      <c r="B115" s="411" t="s">
        <v>387</v>
      </c>
      <c r="C115" s="412" t="s">
        <v>395</v>
      </c>
      <c r="D115" s="413" t="s">
        <v>396</v>
      </c>
      <c r="E115" s="412" t="s">
        <v>675</v>
      </c>
      <c r="F115" s="413" t="s">
        <v>676</v>
      </c>
      <c r="G115" s="412" t="s">
        <v>743</v>
      </c>
      <c r="H115" s="412" t="s">
        <v>744</v>
      </c>
      <c r="I115" s="415">
        <v>59.770000457763672</v>
      </c>
      <c r="J115" s="415">
        <v>50</v>
      </c>
      <c r="K115" s="416">
        <v>2988.699951171875</v>
      </c>
    </row>
    <row r="116" spans="1:11" ht="14.4" customHeight="1" x14ac:dyDescent="0.3">
      <c r="A116" s="410" t="s">
        <v>386</v>
      </c>
      <c r="B116" s="411" t="s">
        <v>387</v>
      </c>
      <c r="C116" s="412" t="s">
        <v>395</v>
      </c>
      <c r="D116" s="413" t="s">
        <v>396</v>
      </c>
      <c r="E116" s="412" t="s">
        <v>675</v>
      </c>
      <c r="F116" s="413" t="s">
        <v>676</v>
      </c>
      <c r="G116" s="412" t="s">
        <v>745</v>
      </c>
      <c r="H116" s="412" t="s">
        <v>746</v>
      </c>
      <c r="I116" s="415">
        <v>67.400001525878906</v>
      </c>
      <c r="J116" s="415">
        <v>30</v>
      </c>
      <c r="K116" s="416">
        <v>2021.9100341796875</v>
      </c>
    </row>
    <row r="117" spans="1:11" ht="14.4" customHeight="1" x14ac:dyDescent="0.3">
      <c r="A117" s="410" t="s">
        <v>386</v>
      </c>
      <c r="B117" s="411" t="s">
        <v>387</v>
      </c>
      <c r="C117" s="412" t="s">
        <v>395</v>
      </c>
      <c r="D117" s="413" t="s">
        <v>396</v>
      </c>
      <c r="E117" s="412" t="s">
        <v>675</v>
      </c>
      <c r="F117" s="413" t="s">
        <v>676</v>
      </c>
      <c r="G117" s="412" t="s">
        <v>747</v>
      </c>
      <c r="H117" s="412" t="s">
        <v>748</v>
      </c>
      <c r="I117" s="415">
        <v>21.899999618530273</v>
      </c>
      <c r="J117" s="415">
        <v>100</v>
      </c>
      <c r="K117" s="416">
        <v>2190.10009765625</v>
      </c>
    </row>
    <row r="118" spans="1:11" ht="14.4" customHeight="1" x14ac:dyDescent="0.3">
      <c r="A118" s="410" t="s">
        <v>386</v>
      </c>
      <c r="B118" s="411" t="s">
        <v>387</v>
      </c>
      <c r="C118" s="412" t="s">
        <v>395</v>
      </c>
      <c r="D118" s="413" t="s">
        <v>396</v>
      </c>
      <c r="E118" s="412" t="s">
        <v>675</v>
      </c>
      <c r="F118" s="413" t="s">
        <v>676</v>
      </c>
      <c r="G118" s="412" t="s">
        <v>749</v>
      </c>
      <c r="H118" s="412" t="s">
        <v>750</v>
      </c>
      <c r="I118" s="415">
        <v>12.52142892565046</v>
      </c>
      <c r="J118" s="415">
        <v>945</v>
      </c>
      <c r="K118" s="416">
        <v>11835.2001953125</v>
      </c>
    </row>
    <row r="119" spans="1:11" ht="14.4" customHeight="1" x14ac:dyDescent="0.3">
      <c r="A119" s="410" t="s">
        <v>386</v>
      </c>
      <c r="B119" s="411" t="s">
        <v>387</v>
      </c>
      <c r="C119" s="412" t="s">
        <v>395</v>
      </c>
      <c r="D119" s="413" t="s">
        <v>396</v>
      </c>
      <c r="E119" s="412" t="s">
        <v>675</v>
      </c>
      <c r="F119" s="413" t="s">
        <v>676</v>
      </c>
      <c r="G119" s="412" t="s">
        <v>751</v>
      </c>
      <c r="H119" s="412" t="s">
        <v>752</v>
      </c>
      <c r="I119" s="415">
        <v>20.149999618530273</v>
      </c>
      <c r="J119" s="415">
        <v>280</v>
      </c>
      <c r="K119" s="416">
        <v>5641.0400390625</v>
      </c>
    </row>
    <row r="120" spans="1:11" ht="14.4" customHeight="1" x14ac:dyDescent="0.3">
      <c r="A120" s="410" t="s">
        <v>386</v>
      </c>
      <c r="B120" s="411" t="s">
        <v>387</v>
      </c>
      <c r="C120" s="412" t="s">
        <v>395</v>
      </c>
      <c r="D120" s="413" t="s">
        <v>396</v>
      </c>
      <c r="E120" s="412" t="s">
        <v>675</v>
      </c>
      <c r="F120" s="413" t="s">
        <v>676</v>
      </c>
      <c r="G120" s="412" t="s">
        <v>753</v>
      </c>
      <c r="H120" s="412" t="s">
        <v>754</v>
      </c>
      <c r="I120" s="415">
        <v>5.380000114440918</v>
      </c>
      <c r="J120" s="415">
        <v>400</v>
      </c>
      <c r="K120" s="416">
        <v>2152.4500122070312</v>
      </c>
    </row>
    <row r="121" spans="1:11" ht="14.4" customHeight="1" x14ac:dyDescent="0.3">
      <c r="A121" s="410" t="s">
        <v>386</v>
      </c>
      <c r="B121" s="411" t="s">
        <v>387</v>
      </c>
      <c r="C121" s="412" t="s">
        <v>395</v>
      </c>
      <c r="D121" s="413" t="s">
        <v>396</v>
      </c>
      <c r="E121" s="412" t="s">
        <v>675</v>
      </c>
      <c r="F121" s="413" t="s">
        <v>676</v>
      </c>
      <c r="G121" s="412" t="s">
        <v>755</v>
      </c>
      <c r="H121" s="412" t="s">
        <v>756</v>
      </c>
      <c r="I121" s="415">
        <v>6.3185715675354004</v>
      </c>
      <c r="J121" s="415">
        <v>700</v>
      </c>
      <c r="K121" s="416">
        <v>4421.0999755859375</v>
      </c>
    </row>
    <row r="122" spans="1:11" ht="14.4" customHeight="1" x14ac:dyDescent="0.3">
      <c r="A122" s="410" t="s">
        <v>386</v>
      </c>
      <c r="B122" s="411" t="s">
        <v>387</v>
      </c>
      <c r="C122" s="412" t="s">
        <v>395</v>
      </c>
      <c r="D122" s="413" t="s">
        <v>396</v>
      </c>
      <c r="E122" s="412" t="s">
        <v>675</v>
      </c>
      <c r="F122" s="413" t="s">
        <v>676</v>
      </c>
      <c r="G122" s="412" t="s">
        <v>757</v>
      </c>
      <c r="H122" s="412" t="s">
        <v>758</v>
      </c>
      <c r="I122" s="415">
        <v>83.800003051757813</v>
      </c>
      <c r="J122" s="415">
        <v>72</v>
      </c>
      <c r="K122" s="416">
        <v>6033.93017578125</v>
      </c>
    </row>
    <row r="123" spans="1:11" ht="14.4" customHeight="1" x14ac:dyDescent="0.3">
      <c r="A123" s="410" t="s">
        <v>386</v>
      </c>
      <c r="B123" s="411" t="s">
        <v>387</v>
      </c>
      <c r="C123" s="412" t="s">
        <v>395</v>
      </c>
      <c r="D123" s="413" t="s">
        <v>396</v>
      </c>
      <c r="E123" s="412" t="s">
        <v>675</v>
      </c>
      <c r="F123" s="413" t="s">
        <v>676</v>
      </c>
      <c r="G123" s="412" t="s">
        <v>759</v>
      </c>
      <c r="H123" s="412" t="s">
        <v>760</v>
      </c>
      <c r="I123" s="415">
        <v>11.734999656677246</v>
      </c>
      <c r="J123" s="415">
        <v>500</v>
      </c>
      <c r="K123" s="416">
        <v>5867.5</v>
      </c>
    </row>
    <row r="124" spans="1:11" ht="14.4" customHeight="1" x14ac:dyDescent="0.3">
      <c r="A124" s="410" t="s">
        <v>386</v>
      </c>
      <c r="B124" s="411" t="s">
        <v>387</v>
      </c>
      <c r="C124" s="412" t="s">
        <v>395</v>
      </c>
      <c r="D124" s="413" t="s">
        <v>396</v>
      </c>
      <c r="E124" s="412" t="s">
        <v>675</v>
      </c>
      <c r="F124" s="413" t="s">
        <v>676</v>
      </c>
      <c r="G124" s="412" t="s">
        <v>761</v>
      </c>
      <c r="H124" s="412" t="s">
        <v>762</v>
      </c>
      <c r="I124" s="415">
        <v>52.240001678466797</v>
      </c>
      <c r="J124" s="415">
        <v>4</v>
      </c>
      <c r="K124" s="416">
        <v>208.94000244140625</v>
      </c>
    </row>
    <row r="125" spans="1:11" ht="14.4" customHeight="1" x14ac:dyDescent="0.3">
      <c r="A125" s="410" t="s">
        <v>386</v>
      </c>
      <c r="B125" s="411" t="s">
        <v>387</v>
      </c>
      <c r="C125" s="412" t="s">
        <v>395</v>
      </c>
      <c r="D125" s="413" t="s">
        <v>396</v>
      </c>
      <c r="E125" s="412" t="s">
        <v>675</v>
      </c>
      <c r="F125" s="413" t="s">
        <v>676</v>
      </c>
      <c r="G125" s="412" t="s">
        <v>763</v>
      </c>
      <c r="H125" s="412" t="s">
        <v>764</v>
      </c>
      <c r="I125" s="415">
        <v>252.89999389648437</v>
      </c>
      <c r="J125" s="415">
        <v>2</v>
      </c>
      <c r="K125" s="416">
        <v>505.79998779296875</v>
      </c>
    </row>
    <row r="126" spans="1:11" ht="14.4" customHeight="1" x14ac:dyDescent="0.3">
      <c r="A126" s="410" t="s">
        <v>386</v>
      </c>
      <c r="B126" s="411" t="s">
        <v>387</v>
      </c>
      <c r="C126" s="412" t="s">
        <v>395</v>
      </c>
      <c r="D126" s="413" t="s">
        <v>396</v>
      </c>
      <c r="E126" s="412" t="s">
        <v>675</v>
      </c>
      <c r="F126" s="413" t="s">
        <v>676</v>
      </c>
      <c r="G126" s="412" t="s">
        <v>765</v>
      </c>
      <c r="H126" s="412" t="s">
        <v>766</v>
      </c>
      <c r="I126" s="415">
        <v>79.620002746582031</v>
      </c>
      <c r="J126" s="415">
        <v>235</v>
      </c>
      <c r="K126" s="416">
        <v>18710.630615234375</v>
      </c>
    </row>
    <row r="127" spans="1:11" ht="14.4" customHeight="1" x14ac:dyDescent="0.3">
      <c r="A127" s="410" t="s">
        <v>386</v>
      </c>
      <c r="B127" s="411" t="s">
        <v>387</v>
      </c>
      <c r="C127" s="412" t="s">
        <v>395</v>
      </c>
      <c r="D127" s="413" t="s">
        <v>396</v>
      </c>
      <c r="E127" s="412" t="s">
        <v>675</v>
      </c>
      <c r="F127" s="413" t="s">
        <v>676</v>
      </c>
      <c r="G127" s="412" t="s">
        <v>767</v>
      </c>
      <c r="H127" s="412" t="s">
        <v>768</v>
      </c>
      <c r="I127" s="415">
        <v>30.855000495910645</v>
      </c>
      <c r="J127" s="415">
        <v>100</v>
      </c>
      <c r="K127" s="416">
        <v>3085.3798828125</v>
      </c>
    </row>
    <row r="128" spans="1:11" ht="14.4" customHeight="1" x14ac:dyDescent="0.3">
      <c r="A128" s="410" t="s">
        <v>386</v>
      </c>
      <c r="B128" s="411" t="s">
        <v>387</v>
      </c>
      <c r="C128" s="412" t="s">
        <v>395</v>
      </c>
      <c r="D128" s="413" t="s">
        <v>396</v>
      </c>
      <c r="E128" s="412" t="s">
        <v>675</v>
      </c>
      <c r="F128" s="413" t="s">
        <v>676</v>
      </c>
      <c r="G128" s="412" t="s">
        <v>769</v>
      </c>
      <c r="H128" s="412" t="s">
        <v>770</v>
      </c>
      <c r="I128" s="415">
        <v>2.3399999141693115</v>
      </c>
      <c r="J128" s="415">
        <v>400</v>
      </c>
      <c r="K128" s="416">
        <v>935.05999755859375</v>
      </c>
    </row>
    <row r="129" spans="1:11" ht="14.4" customHeight="1" x14ac:dyDescent="0.3">
      <c r="A129" s="410" t="s">
        <v>386</v>
      </c>
      <c r="B129" s="411" t="s">
        <v>387</v>
      </c>
      <c r="C129" s="412" t="s">
        <v>395</v>
      </c>
      <c r="D129" s="413" t="s">
        <v>396</v>
      </c>
      <c r="E129" s="412" t="s">
        <v>675</v>
      </c>
      <c r="F129" s="413" t="s">
        <v>676</v>
      </c>
      <c r="G129" s="412" t="s">
        <v>771</v>
      </c>
      <c r="H129" s="412" t="s">
        <v>772</v>
      </c>
      <c r="I129" s="415">
        <v>496.35000610351562</v>
      </c>
      <c r="J129" s="415">
        <v>70</v>
      </c>
      <c r="K129" s="416">
        <v>34744.7802734375</v>
      </c>
    </row>
    <row r="130" spans="1:11" ht="14.4" customHeight="1" x14ac:dyDescent="0.3">
      <c r="A130" s="410" t="s">
        <v>386</v>
      </c>
      <c r="B130" s="411" t="s">
        <v>387</v>
      </c>
      <c r="C130" s="412" t="s">
        <v>395</v>
      </c>
      <c r="D130" s="413" t="s">
        <v>396</v>
      </c>
      <c r="E130" s="412" t="s">
        <v>675</v>
      </c>
      <c r="F130" s="413" t="s">
        <v>676</v>
      </c>
      <c r="G130" s="412" t="s">
        <v>773</v>
      </c>
      <c r="H130" s="412" t="s">
        <v>774</v>
      </c>
      <c r="I130" s="415">
        <v>6.1722222963968916</v>
      </c>
      <c r="J130" s="415">
        <v>1200</v>
      </c>
      <c r="K130" s="416">
        <v>7407.1499519348145</v>
      </c>
    </row>
    <row r="131" spans="1:11" ht="14.4" customHeight="1" x14ac:dyDescent="0.3">
      <c r="A131" s="410" t="s">
        <v>386</v>
      </c>
      <c r="B131" s="411" t="s">
        <v>387</v>
      </c>
      <c r="C131" s="412" t="s">
        <v>395</v>
      </c>
      <c r="D131" s="413" t="s">
        <v>396</v>
      </c>
      <c r="E131" s="412" t="s">
        <v>675</v>
      </c>
      <c r="F131" s="413" t="s">
        <v>676</v>
      </c>
      <c r="G131" s="412" t="s">
        <v>775</v>
      </c>
      <c r="H131" s="412" t="s">
        <v>776</v>
      </c>
      <c r="I131" s="415">
        <v>16754.349609375</v>
      </c>
      <c r="J131" s="415">
        <v>1</v>
      </c>
      <c r="K131" s="416">
        <v>16754.349609375</v>
      </c>
    </row>
    <row r="132" spans="1:11" ht="14.4" customHeight="1" x14ac:dyDescent="0.3">
      <c r="A132" s="410" t="s">
        <v>386</v>
      </c>
      <c r="B132" s="411" t="s">
        <v>387</v>
      </c>
      <c r="C132" s="412" t="s">
        <v>395</v>
      </c>
      <c r="D132" s="413" t="s">
        <v>396</v>
      </c>
      <c r="E132" s="412" t="s">
        <v>675</v>
      </c>
      <c r="F132" s="413" t="s">
        <v>676</v>
      </c>
      <c r="G132" s="412" t="s">
        <v>777</v>
      </c>
      <c r="H132" s="412" t="s">
        <v>778</v>
      </c>
      <c r="I132" s="415">
        <v>7.6099999745686846</v>
      </c>
      <c r="J132" s="415">
        <v>50</v>
      </c>
      <c r="K132" s="416">
        <v>380.29998397827148</v>
      </c>
    </row>
    <row r="133" spans="1:11" ht="14.4" customHeight="1" x14ac:dyDescent="0.3">
      <c r="A133" s="410" t="s">
        <v>386</v>
      </c>
      <c r="B133" s="411" t="s">
        <v>387</v>
      </c>
      <c r="C133" s="412" t="s">
        <v>395</v>
      </c>
      <c r="D133" s="413" t="s">
        <v>396</v>
      </c>
      <c r="E133" s="412" t="s">
        <v>675</v>
      </c>
      <c r="F133" s="413" t="s">
        <v>676</v>
      </c>
      <c r="G133" s="412" t="s">
        <v>779</v>
      </c>
      <c r="H133" s="412" t="s">
        <v>780</v>
      </c>
      <c r="I133" s="415">
        <v>6.6500000953674316</v>
      </c>
      <c r="J133" s="415">
        <v>50</v>
      </c>
      <c r="K133" s="416">
        <v>332.5</v>
      </c>
    </row>
    <row r="134" spans="1:11" ht="14.4" customHeight="1" x14ac:dyDescent="0.3">
      <c r="A134" s="410" t="s">
        <v>386</v>
      </c>
      <c r="B134" s="411" t="s">
        <v>387</v>
      </c>
      <c r="C134" s="412" t="s">
        <v>395</v>
      </c>
      <c r="D134" s="413" t="s">
        <v>396</v>
      </c>
      <c r="E134" s="412" t="s">
        <v>675</v>
      </c>
      <c r="F134" s="413" t="s">
        <v>676</v>
      </c>
      <c r="G134" s="412" t="s">
        <v>781</v>
      </c>
      <c r="H134" s="412" t="s">
        <v>782</v>
      </c>
      <c r="I134" s="415">
        <v>37.509998321533203</v>
      </c>
      <c r="J134" s="415">
        <v>500</v>
      </c>
      <c r="K134" s="416">
        <v>18755</v>
      </c>
    </row>
    <row r="135" spans="1:11" ht="14.4" customHeight="1" x14ac:dyDescent="0.3">
      <c r="A135" s="410" t="s">
        <v>386</v>
      </c>
      <c r="B135" s="411" t="s">
        <v>387</v>
      </c>
      <c r="C135" s="412" t="s">
        <v>395</v>
      </c>
      <c r="D135" s="413" t="s">
        <v>396</v>
      </c>
      <c r="E135" s="412" t="s">
        <v>675</v>
      </c>
      <c r="F135" s="413" t="s">
        <v>676</v>
      </c>
      <c r="G135" s="412" t="s">
        <v>783</v>
      </c>
      <c r="H135" s="412" t="s">
        <v>784</v>
      </c>
      <c r="I135" s="415">
        <v>9.1999998092651367</v>
      </c>
      <c r="J135" s="415">
        <v>100</v>
      </c>
      <c r="K135" s="416">
        <v>920</v>
      </c>
    </row>
    <row r="136" spans="1:11" ht="14.4" customHeight="1" x14ac:dyDescent="0.3">
      <c r="A136" s="410" t="s">
        <v>386</v>
      </c>
      <c r="B136" s="411" t="s">
        <v>387</v>
      </c>
      <c r="C136" s="412" t="s">
        <v>395</v>
      </c>
      <c r="D136" s="413" t="s">
        <v>396</v>
      </c>
      <c r="E136" s="412" t="s">
        <v>675</v>
      </c>
      <c r="F136" s="413" t="s">
        <v>676</v>
      </c>
      <c r="G136" s="412" t="s">
        <v>785</v>
      </c>
      <c r="H136" s="412" t="s">
        <v>786</v>
      </c>
      <c r="I136" s="415">
        <v>5.945000171661377</v>
      </c>
      <c r="J136" s="415">
        <v>200</v>
      </c>
      <c r="K136" s="416">
        <v>1188.8300170898437</v>
      </c>
    </row>
    <row r="137" spans="1:11" ht="14.4" customHeight="1" x14ac:dyDescent="0.3">
      <c r="A137" s="410" t="s">
        <v>386</v>
      </c>
      <c r="B137" s="411" t="s">
        <v>387</v>
      </c>
      <c r="C137" s="412" t="s">
        <v>395</v>
      </c>
      <c r="D137" s="413" t="s">
        <v>396</v>
      </c>
      <c r="E137" s="412" t="s">
        <v>675</v>
      </c>
      <c r="F137" s="413" t="s">
        <v>676</v>
      </c>
      <c r="G137" s="412" t="s">
        <v>785</v>
      </c>
      <c r="H137" s="412" t="s">
        <v>787</v>
      </c>
      <c r="I137" s="415">
        <v>6.0500001907348633</v>
      </c>
      <c r="J137" s="415">
        <v>60</v>
      </c>
      <c r="K137" s="416">
        <v>363</v>
      </c>
    </row>
    <row r="138" spans="1:11" ht="14.4" customHeight="1" x14ac:dyDescent="0.3">
      <c r="A138" s="410" t="s">
        <v>386</v>
      </c>
      <c r="B138" s="411" t="s">
        <v>387</v>
      </c>
      <c r="C138" s="412" t="s">
        <v>395</v>
      </c>
      <c r="D138" s="413" t="s">
        <v>396</v>
      </c>
      <c r="E138" s="412" t="s">
        <v>675</v>
      </c>
      <c r="F138" s="413" t="s">
        <v>676</v>
      </c>
      <c r="G138" s="412" t="s">
        <v>788</v>
      </c>
      <c r="H138" s="412" t="s">
        <v>789</v>
      </c>
      <c r="I138" s="415">
        <v>9.6800003051757812</v>
      </c>
      <c r="J138" s="415">
        <v>700</v>
      </c>
      <c r="K138" s="416">
        <v>6775.9999847412109</v>
      </c>
    </row>
    <row r="139" spans="1:11" ht="14.4" customHeight="1" x14ac:dyDescent="0.3">
      <c r="A139" s="410" t="s">
        <v>386</v>
      </c>
      <c r="B139" s="411" t="s">
        <v>387</v>
      </c>
      <c r="C139" s="412" t="s">
        <v>395</v>
      </c>
      <c r="D139" s="413" t="s">
        <v>396</v>
      </c>
      <c r="E139" s="412" t="s">
        <v>675</v>
      </c>
      <c r="F139" s="413" t="s">
        <v>676</v>
      </c>
      <c r="G139" s="412" t="s">
        <v>790</v>
      </c>
      <c r="H139" s="412" t="s">
        <v>791</v>
      </c>
      <c r="I139" s="415">
        <v>19.969999313354492</v>
      </c>
      <c r="J139" s="415">
        <v>150</v>
      </c>
      <c r="K139" s="416">
        <v>2994.75</v>
      </c>
    </row>
    <row r="140" spans="1:11" ht="14.4" customHeight="1" x14ac:dyDescent="0.3">
      <c r="A140" s="410" t="s">
        <v>386</v>
      </c>
      <c r="B140" s="411" t="s">
        <v>387</v>
      </c>
      <c r="C140" s="412" t="s">
        <v>395</v>
      </c>
      <c r="D140" s="413" t="s">
        <v>396</v>
      </c>
      <c r="E140" s="412" t="s">
        <v>675</v>
      </c>
      <c r="F140" s="413" t="s">
        <v>676</v>
      </c>
      <c r="G140" s="412" t="s">
        <v>792</v>
      </c>
      <c r="H140" s="412" t="s">
        <v>793</v>
      </c>
      <c r="I140" s="415">
        <v>1.0566666920979817</v>
      </c>
      <c r="J140" s="415">
        <v>1250</v>
      </c>
      <c r="K140" s="416">
        <v>1352.3499984741211</v>
      </c>
    </row>
    <row r="141" spans="1:11" ht="14.4" customHeight="1" x14ac:dyDescent="0.3">
      <c r="A141" s="410" t="s">
        <v>386</v>
      </c>
      <c r="B141" s="411" t="s">
        <v>387</v>
      </c>
      <c r="C141" s="412" t="s">
        <v>395</v>
      </c>
      <c r="D141" s="413" t="s">
        <v>396</v>
      </c>
      <c r="E141" s="412" t="s">
        <v>675</v>
      </c>
      <c r="F141" s="413" t="s">
        <v>676</v>
      </c>
      <c r="G141" s="412" t="s">
        <v>794</v>
      </c>
      <c r="H141" s="412" t="s">
        <v>795</v>
      </c>
      <c r="I141" s="415">
        <v>5.0399999618530273</v>
      </c>
      <c r="J141" s="415">
        <v>200</v>
      </c>
      <c r="K141" s="416">
        <v>1007.2000122070312</v>
      </c>
    </row>
    <row r="142" spans="1:11" ht="14.4" customHeight="1" x14ac:dyDescent="0.3">
      <c r="A142" s="410" t="s">
        <v>386</v>
      </c>
      <c r="B142" s="411" t="s">
        <v>387</v>
      </c>
      <c r="C142" s="412" t="s">
        <v>395</v>
      </c>
      <c r="D142" s="413" t="s">
        <v>396</v>
      </c>
      <c r="E142" s="412" t="s">
        <v>675</v>
      </c>
      <c r="F142" s="413" t="s">
        <v>676</v>
      </c>
      <c r="G142" s="412" t="s">
        <v>796</v>
      </c>
      <c r="H142" s="412" t="s">
        <v>797</v>
      </c>
      <c r="I142" s="415">
        <v>0.47999998927116394</v>
      </c>
      <c r="J142" s="415">
        <v>100</v>
      </c>
      <c r="K142" s="416">
        <v>48</v>
      </c>
    </row>
    <row r="143" spans="1:11" ht="14.4" customHeight="1" x14ac:dyDescent="0.3">
      <c r="A143" s="410" t="s">
        <v>386</v>
      </c>
      <c r="B143" s="411" t="s">
        <v>387</v>
      </c>
      <c r="C143" s="412" t="s">
        <v>395</v>
      </c>
      <c r="D143" s="413" t="s">
        <v>396</v>
      </c>
      <c r="E143" s="412" t="s">
        <v>675</v>
      </c>
      <c r="F143" s="413" t="s">
        <v>676</v>
      </c>
      <c r="G143" s="412" t="s">
        <v>798</v>
      </c>
      <c r="H143" s="412" t="s">
        <v>799</v>
      </c>
      <c r="I143" s="415">
        <v>1.6712499558925629</v>
      </c>
      <c r="J143" s="415">
        <v>3300</v>
      </c>
      <c r="K143" s="416">
        <v>5515</v>
      </c>
    </row>
    <row r="144" spans="1:11" ht="14.4" customHeight="1" x14ac:dyDescent="0.3">
      <c r="A144" s="410" t="s">
        <v>386</v>
      </c>
      <c r="B144" s="411" t="s">
        <v>387</v>
      </c>
      <c r="C144" s="412" t="s">
        <v>395</v>
      </c>
      <c r="D144" s="413" t="s">
        <v>396</v>
      </c>
      <c r="E144" s="412" t="s">
        <v>675</v>
      </c>
      <c r="F144" s="413" t="s">
        <v>676</v>
      </c>
      <c r="G144" s="412" t="s">
        <v>800</v>
      </c>
      <c r="H144" s="412" t="s">
        <v>801</v>
      </c>
      <c r="I144" s="415">
        <v>2.75</v>
      </c>
      <c r="J144" s="415">
        <v>100</v>
      </c>
      <c r="K144" s="416">
        <v>275</v>
      </c>
    </row>
    <row r="145" spans="1:11" ht="14.4" customHeight="1" x14ac:dyDescent="0.3">
      <c r="A145" s="410" t="s">
        <v>386</v>
      </c>
      <c r="B145" s="411" t="s">
        <v>387</v>
      </c>
      <c r="C145" s="412" t="s">
        <v>395</v>
      </c>
      <c r="D145" s="413" t="s">
        <v>396</v>
      </c>
      <c r="E145" s="412" t="s">
        <v>675</v>
      </c>
      <c r="F145" s="413" t="s">
        <v>676</v>
      </c>
      <c r="G145" s="412" t="s">
        <v>802</v>
      </c>
      <c r="H145" s="412" t="s">
        <v>803</v>
      </c>
      <c r="I145" s="415">
        <v>9.1449999809265137</v>
      </c>
      <c r="J145" s="415">
        <v>300</v>
      </c>
      <c r="K145" s="416">
        <v>2743.260009765625</v>
      </c>
    </row>
    <row r="146" spans="1:11" ht="14.4" customHeight="1" x14ac:dyDescent="0.3">
      <c r="A146" s="410" t="s">
        <v>386</v>
      </c>
      <c r="B146" s="411" t="s">
        <v>387</v>
      </c>
      <c r="C146" s="412" t="s">
        <v>395</v>
      </c>
      <c r="D146" s="413" t="s">
        <v>396</v>
      </c>
      <c r="E146" s="412" t="s">
        <v>675</v>
      </c>
      <c r="F146" s="413" t="s">
        <v>676</v>
      </c>
      <c r="G146" s="412" t="s">
        <v>804</v>
      </c>
      <c r="H146" s="412" t="s">
        <v>805</v>
      </c>
      <c r="I146" s="415">
        <v>7.4283332029978437</v>
      </c>
      <c r="J146" s="415">
        <v>440</v>
      </c>
      <c r="K146" s="416">
        <v>3268.5999755859375</v>
      </c>
    </row>
    <row r="147" spans="1:11" ht="14.4" customHeight="1" x14ac:dyDescent="0.3">
      <c r="A147" s="410" t="s">
        <v>386</v>
      </c>
      <c r="B147" s="411" t="s">
        <v>387</v>
      </c>
      <c r="C147" s="412" t="s">
        <v>395</v>
      </c>
      <c r="D147" s="413" t="s">
        <v>396</v>
      </c>
      <c r="E147" s="412" t="s">
        <v>675</v>
      </c>
      <c r="F147" s="413" t="s">
        <v>676</v>
      </c>
      <c r="G147" s="412" t="s">
        <v>806</v>
      </c>
      <c r="H147" s="412" t="s">
        <v>807</v>
      </c>
      <c r="I147" s="415">
        <v>6.2333332697550459</v>
      </c>
      <c r="J147" s="415">
        <v>150</v>
      </c>
      <c r="K147" s="416">
        <v>935.0999755859375</v>
      </c>
    </row>
    <row r="148" spans="1:11" ht="14.4" customHeight="1" x14ac:dyDescent="0.3">
      <c r="A148" s="410" t="s">
        <v>386</v>
      </c>
      <c r="B148" s="411" t="s">
        <v>387</v>
      </c>
      <c r="C148" s="412" t="s">
        <v>395</v>
      </c>
      <c r="D148" s="413" t="s">
        <v>396</v>
      </c>
      <c r="E148" s="412" t="s">
        <v>675</v>
      </c>
      <c r="F148" s="413" t="s">
        <v>676</v>
      </c>
      <c r="G148" s="412" t="s">
        <v>808</v>
      </c>
      <c r="H148" s="412" t="s">
        <v>809</v>
      </c>
      <c r="I148" s="415">
        <v>37.150001525878906</v>
      </c>
      <c r="J148" s="415">
        <v>180</v>
      </c>
      <c r="K148" s="416">
        <v>6686.460205078125</v>
      </c>
    </row>
    <row r="149" spans="1:11" ht="14.4" customHeight="1" x14ac:dyDescent="0.3">
      <c r="A149" s="410" t="s">
        <v>386</v>
      </c>
      <c r="B149" s="411" t="s">
        <v>387</v>
      </c>
      <c r="C149" s="412" t="s">
        <v>395</v>
      </c>
      <c r="D149" s="413" t="s">
        <v>396</v>
      </c>
      <c r="E149" s="412" t="s">
        <v>675</v>
      </c>
      <c r="F149" s="413" t="s">
        <v>676</v>
      </c>
      <c r="G149" s="412" t="s">
        <v>810</v>
      </c>
      <c r="H149" s="412" t="s">
        <v>811</v>
      </c>
      <c r="I149" s="415">
        <v>2.0799999237060547</v>
      </c>
      <c r="J149" s="415">
        <v>200</v>
      </c>
      <c r="K149" s="416">
        <v>416</v>
      </c>
    </row>
    <row r="150" spans="1:11" ht="14.4" customHeight="1" x14ac:dyDescent="0.3">
      <c r="A150" s="410" t="s">
        <v>386</v>
      </c>
      <c r="B150" s="411" t="s">
        <v>387</v>
      </c>
      <c r="C150" s="412" t="s">
        <v>395</v>
      </c>
      <c r="D150" s="413" t="s">
        <v>396</v>
      </c>
      <c r="E150" s="412" t="s">
        <v>675</v>
      </c>
      <c r="F150" s="413" t="s">
        <v>676</v>
      </c>
      <c r="G150" s="412" t="s">
        <v>812</v>
      </c>
      <c r="H150" s="412" t="s">
        <v>813</v>
      </c>
      <c r="I150" s="415">
        <v>2.0299999713897705</v>
      </c>
      <c r="J150" s="415">
        <v>60</v>
      </c>
      <c r="K150" s="416">
        <v>121.80000305175781</v>
      </c>
    </row>
    <row r="151" spans="1:11" ht="14.4" customHeight="1" x14ac:dyDescent="0.3">
      <c r="A151" s="410" t="s">
        <v>386</v>
      </c>
      <c r="B151" s="411" t="s">
        <v>387</v>
      </c>
      <c r="C151" s="412" t="s">
        <v>395</v>
      </c>
      <c r="D151" s="413" t="s">
        <v>396</v>
      </c>
      <c r="E151" s="412" t="s">
        <v>675</v>
      </c>
      <c r="F151" s="413" t="s">
        <v>676</v>
      </c>
      <c r="G151" s="412" t="s">
        <v>814</v>
      </c>
      <c r="H151" s="412" t="s">
        <v>815</v>
      </c>
      <c r="I151" s="415">
        <v>21.237499713897705</v>
      </c>
      <c r="J151" s="415">
        <v>500</v>
      </c>
      <c r="K151" s="416">
        <v>10618.000122070313</v>
      </c>
    </row>
    <row r="152" spans="1:11" ht="14.4" customHeight="1" x14ac:dyDescent="0.3">
      <c r="A152" s="410" t="s">
        <v>386</v>
      </c>
      <c r="B152" s="411" t="s">
        <v>387</v>
      </c>
      <c r="C152" s="412" t="s">
        <v>395</v>
      </c>
      <c r="D152" s="413" t="s">
        <v>396</v>
      </c>
      <c r="E152" s="412" t="s">
        <v>675</v>
      </c>
      <c r="F152" s="413" t="s">
        <v>676</v>
      </c>
      <c r="G152" s="412" t="s">
        <v>814</v>
      </c>
      <c r="H152" s="412" t="s">
        <v>816</v>
      </c>
      <c r="I152" s="415">
        <v>21.236666361490887</v>
      </c>
      <c r="J152" s="415">
        <v>240</v>
      </c>
      <c r="K152" s="416">
        <v>5097.0001220703125</v>
      </c>
    </row>
    <row r="153" spans="1:11" ht="14.4" customHeight="1" x14ac:dyDescent="0.3">
      <c r="A153" s="410" t="s">
        <v>386</v>
      </c>
      <c r="B153" s="411" t="s">
        <v>387</v>
      </c>
      <c r="C153" s="412" t="s">
        <v>395</v>
      </c>
      <c r="D153" s="413" t="s">
        <v>396</v>
      </c>
      <c r="E153" s="412" t="s">
        <v>817</v>
      </c>
      <c r="F153" s="413" t="s">
        <v>818</v>
      </c>
      <c r="G153" s="412" t="s">
        <v>819</v>
      </c>
      <c r="H153" s="412" t="s">
        <v>820</v>
      </c>
      <c r="I153" s="415">
        <v>75736.3203125</v>
      </c>
      <c r="J153" s="415">
        <v>1</v>
      </c>
      <c r="K153" s="416">
        <v>75736.3203125</v>
      </c>
    </row>
    <row r="154" spans="1:11" ht="14.4" customHeight="1" x14ac:dyDescent="0.3">
      <c r="A154" s="410" t="s">
        <v>386</v>
      </c>
      <c r="B154" s="411" t="s">
        <v>387</v>
      </c>
      <c r="C154" s="412" t="s">
        <v>395</v>
      </c>
      <c r="D154" s="413" t="s">
        <v>396</v>
      </c>
      <c r="E154" s="412" t="s">
        <v>817</v>
      </c>
      <c r="F154" s="413" t="s">
        <v>818</v>
      </c>
      <c r="G154" s="412" t="s">
        <v>821</v>
      </c>
      <c r="H154" s="412" t="s">
        <v>822</v>
      </c>
      <c r="I154" s="415">
        <v>83309.953125</v>
      </c>
      <c r="J154" s="415">
        <v>1</v>
      </c>
      <c r="K154" s="416">
        <v>83309.953125</v>
      </c>
    </row>
    <row r="155" spans="1:11" ht="14.4" customHeight="1" x14ac:dyDescent="0.3">
      <c r="A155" s="410" t="s">
        <v>386</v>
      </c>
      <c r="B155" s="411" t="s">
        <v>387</v>
      </c>
      <c r="C155" s="412" t="s">
        <v>395</v>
      </c>
      <c r="D155" s="413" t="s">
        <v>396</v>
      </c>
      <c r="E155" s="412" t="s">
        <v>817</v>
      </c>
      <c r="F155" s="413" t="s">
        <v>818</v>
      </c>
      <c r="G155" s="412" t="s">
        <v>823</v>
      </c>
      <c r="H155" s="412" t="s">
        <v>824</v>
      </c>
      <c r="I155" s="415">
        <v>90883.578125</v>
      </c>
      <c r="J155" s="415">
        <v>1</v>
      </c>
      <c r="K155" s="416">
        <v>90883.578125</v>
      </c>
    </row>
    <row r="156" spans="1:11" ht="14.4" customHeight="1" x14ac:dyDescent="0.3">
      <c r="A156" s="410" t="s">
        <v>386</v>
      </c>
      <c r="B156" s="411" t="s">
        <v>387</v>
      </c>
      <c r="C156" s="412" t="s">
        <v>395</v>
      </c>
      <c r="D156" s="413" t="s">
        <v>396</v>
      </c>
      <c r="E156" s="412" t="s">
        <v>817</v>
      </c>
      <c r="F156" s="413" t="s">
        <v>818</v>
      </c>
      <c r="G156" s="412" t="s">
        <v>825</v>
      </c>
      <c r="H156" s="412" t="s">
        <v>826</v>
      </c>
      <c r="I156" s="415">
        <v>424.35000610351562</v>
      </c>
      <c r="J156" s="415">
        <v>20</v>
      </c>
      <c r="K156" s="416">
        <v>8486.9404296875</v>
      </c>
    </row>
    <row r="157" spans="1:11" ht="14.4" customHeight="1" x14ac:dyDescent="0.3">
      <c r="A157" s="410" t="s">
        <v>386</v>
      </c>
      <c r="B157" s="411" t="s">
        <v>387</v>
      </c>
      <c r="C157" s="412" t="s">
        <v>395</v>
      </c>
      <c r="D157" s="413" t="s">
        <v>396</v>
      </c>
      <c r="E157" s="412" t="s">
        <v>817</v>
      </c>
      <c r="F157" s="413" t="s">
        <v>818</v>
      </c>
      <c r="G157" s="412" t="s">
        <v>827</v>
      </c>
      <c r="H157" s="412" t="s">
        <v>828</v>
      </c>
      <c r="I157" s="415">
        <v>35712.671875</v>
      </c>
      <c r="J157" s="415">
        <v>2</v>
      </c>
      <c r="K157" s="416">
        <v>71425.328125</v>
      </c>
    </row>
    <row r="158" spans="1:11" ht="14.4" customHeight="1" x14ac:dyDescent="0.3">
      <c r="A158" s="410" t="s">
        <v>386</v>
      </c>
      <c r="B158" s="411" t="s">
        <v>387</v>
      </c>
      <c r="C158" s="412" t="s">
        <v>395</v>
      </c>
      <c r="D158" s="413" t="s">
        <v>396</v>
      </c>
      <c r="E158" s="412" t="s">
        <v>817</v>
      </c>
      <c r="F158" s="413" t="s">
        <v>818</v>
      </c>
      <c r="G158" s="412" t="s">
        <v>829</v>
      </c>
      <c r="H158" s="412" t="s">
        <v>830</v>
      </c>
      <c r="I158" s="415">
        <v>36650.66015625</v>
      </c>
      <c r="J158" s="415">
        <v>3</v>
      </c>
      <c r="K158" s="416">
        <v>109331.25</v>
      </c>
    </row>
    <row r="159" spans="1:11" ht="14.4" customHeight="1" x14ac:dyDescent="0.3">
      <c r="A159" s="410" t="s">
        <v>386</v>
      </c>
      <c r="B159" s="411" t="s">
        <v>387</v>
      </c>
      <c r="C159" s="412" t="s">
        <v>395</v>
      </c>
      <c r="D159" s="413" t="s">
        <v>396</v>
      </c>
      <c r="E159" s="412" t="s">
        <v>817</v>
      </c>
      <c r="F159" s="413" t="s">
        <v>818</v>
      </c>
      <c r="G159" s="412" t="s">
        <v>831</v>
      </c>
      <c r="H159" s="412" t="s">
        <v>832</v>
      </c>
      <c r="I159" s="415">
        <v>153008.859375</v>
      </c>
      <c r="J159" s="415">
        <v>1</v>
      </c>
      <c r="K159" s="416">
        <v>153008.859375</v>
      </c>
    </row>
    <row r="160" spans="1:11" ht="14.4" customHeight="1" x14ac:dyDescent="0.3">
      <c r="A160" s="410" t="s">
        <v>386</v>
      </c>
      <c r="B160" s="411" t="s">
        <v>387</v>
      </c>
      <c r="C160" s="412" t="s">
        <v>395</v>
      </c>
      <c r="D160" s="413" t="s">
        <v>396</v>
      </c>
      <c r="E160" s="412" t="s">
        <v>817</v>
      </c>
      <c r="F160" s="413" t="s">
        <v>818</v>
      </c>
      <c r="G160" s="412" t="s">
        <v>833</v>
      </c>
      <c r="H160" s="412" t="s">
        <v>834</v>
      </c>
      <c r="I160" s="415">
        <v>104082.70234375</v>
      </c>
      <c r="J160" s="415">
        <v>25</v>
      </c>
      <c r="K160" s="416">
        <v>2600126.890625</v>
      </c>
    </row>
    <row r="161" spans="1:11" ht="14.4" customHeight="1" x14ac:dyDescent="0.3">
      <c r="A161" s="410" t="s">
        <v>386</v>
      </c>
      <c r="B161" s="411" t="s">
        <v>387</v>
      </c>
      <c r="C161" s="412" t="s">
        <v>395</v>
      </c>
      <c r="D161" s="413" t="s">
        <v>396</v>
      </c>
      <c r="E161" s="412" t="s">
        <v>817</v>
      </c>
      <c r="F161" s="413" t="s">
        <v>818</v>
      </c>
      <c r="G161" s="412" t="s">
        <v>835</v>
      </c>
      <c r="H161" s="412" t="s">
        <v>836</v>
      </c>
      <c r="I161" s="415">
        <v>432.29832204182941</v>
      </c>
      <c r="J161" s="415">
        <v>1036</v>
      </c>
      <c r="K161" s="416">
        <v>447859.3681640625</v>
      </c>
    </row>
    <row r="162" spans="1:11" ht="14.4" customHeight="1" x14ac:dyDescent="0.3">
      <c r="A162" s="410" t="s">
        <v>386</v>
      </c>
      <c r="B162" s="411" t="s">
        <v>387</v>
      </c>
      <c r="C162" s="412" t="s">
        <v>395</v>
      </c>
      <c r="D162" s="413" t="s">
        <v>396</v>
      </c>
      <c r="E162" s="412" t="s">
        <v>817</v>
      </c>
      <c r="F162" s="413" t="s">
        <v>818</v>
      </c>
      <c r="G162" s="412" t="s">
        <v>837</v>
      </c>
      <c r="H162" s="412" t="s">
        <v>838</v>
      </c>
      <c r="I162" s="415">
        <v>85088.8349609375</v>
      </c>
      <c r="J162" s="415">
        <v>24</v>
      </c>
      <c r="K162" s="416">
        <v>2041333.390625</v>
      </c>
    </row>
    <row r="163" spans="1:11" ht="14.4" customHeight="1" x14ac:dyDescent="0.3">
      <c r="A163" s="410" t="s">
        <v>386</v>
      </c>
      <c r="B163" s="411" t="s">
        <v>387</v>
      </c>
      <c r="C163" s="412" t="s">
        <v>395</v>
      </c>
      <c r="D163" s="413" t="s">
        <v>396</v>
      </c>
      <c r="E163" s="412" t="s">
        <v>817</v>
      </c>
      <c r="F163" s="413" t="s">
        <v>818</v>
      </c>
      <c r="G163" s="412" t="s">
        <v>839</v>
      </c>
      <c r="H163" s="412" t="s">
        <v>840</v>
      </c>
      <c r="I163" s="415">
        <v>88229.328125</v>
      </c>
      <c r="J163" s="415">
        <v>-0.80000001192092896</v>
      </c>
      <c r="K163" s="416">
        <v>-70583.4609375</v>
      </c>
    </row>
    <row r="164" spans="1:11" ht="14.4" customHeight="1" x14ac:dyDescent="0.3">
      <c r="A164" s="410" t="s">
        <v>386</v>
      </c>
      <c r="B164" s="411" t="s">
        <v>387</v>
      </c>
      <c r="C164" s="412" t="s">
        <v>395</v>
      </c>
      <c r="D164" s="413" t="s">
        <v>396</v>
      </c>
      <c r="E164" s="412" t="s">
        <v>817</v>
      </c>
      <c r="F164" s="413" t="s">
        <v>818</v>
      </c>
      <c r="G164" s="412" t="s">
        <v>841</v>
      </c>
      <c r="H164" s="412" t="s">
        <v>842</v>
      </c>
      <c r="I164" s="415">
        <v>84628.53125</v>
      </c>
      <c r="J164" s="415">
        <v>22</v>
      </c>
      <c r="K164" s="416">
        <v>1861600.484375</v>
      </c>
    </row>
    <row r="165" spans="1:11" ht="14.4" customHeight="1" x14ac:dyDescent="0.3">
      <c r="A165" s="410" t="s">
        <v>386</v>
      </c>
      <c r="B165" s="411" t="s">
        <v>387</v>
      </c>
      <c r="C165" s="412" t="s">
        <v>395</v>
      </c>
      <c r="D165" s="413" t="s">
        <v>396</v>
      </c>
      <c r="E165" s="412" t="s">
        <v>817</v>
      </c>
      <c r="F165" s="413" t="s">
        <v>818</v>
      </c>
      <c r="G165" s="412" t="s">
        <v>843</v>
      </c>
      <c r="H165" s="412" t="s">
        <v>844</v>
      </c>
      <c r="I165" s="415">
        <v>770.00533040364587</v>
      </c>
      <c r="J165" s="415">
        <v>300</v>
      </c>
      <c r="K165" s="416">
        <v>231001.607421875</v>
      </c>
    </row>
    <row r="166" spans="1:11" ht="14.4" customHeight="1" x14ac:dyDescent="0.3">
      <c r="A166" s="410" t="s">
        <v>386</v>
      </c>
      <c r="B166" s="411" t="s">
        <v>387</v>
      </c>
      <c r="C166" s="412" t="s">
        <v>395</v>
      </c>
      <c r="D166" s="413" t="s">
        <v>396</v>
      </c>
      <c r="E166" s="412" t="s">
        <v>817</v>
      </c>
      <c r="F166" s="413" t="s">
        <v>818</v>
      </c>
      <c r="G166" s="412" t="s">
        <v>845</v>
      </c>
      <c r="H166" s="412" t="s">
        <v>846</v>
      </c>
      <c r="I166" s="415">
        <v>112468.22301136363</v>
      </c>
      <c r="J166" s="415">
        <v>22</v>
      </c>
      <c r="K166" s="416">
        <v>2669682.0625</v>
      </c>
    </row>
    <row r="167" spans="1:11" ht="14.4" customHeight="1" x14ac:dyDescent="0.3">
      <c r="A167" s="410" t="s">
        <v>386</v>
      </c>
      <c r="B167" s="411" t="s">
        <v>387</v>
      </c>
      <c r="C167" s="412" t="s">
        <v>395</v>
      </c>
      <c r="D167" s="413" t="s">
        <v>396</v>
      </c>
      <c r="E167" s="412" t="s">
        <v>817</v>
      </c>
      <c r="F167" s="413" t="s">
        <v>818</v>
      </c>
      <c r="G167" s="412" t="s">
        <v>847</v>
      </c>
      <c r="H167" s="412" t="s">
        <v>848</v>
      </c>
      <c r="I167" s="415">
        <v>1138.8553748497595</v>
      </c>
      <c r="J167" s="415">
        <v>260</v>
      </c>
      <c r="K167" s="416">
        <v>296102.861328125</v>
      </c>
    </row>
    <row r="168" spans="1:11" ht="14.4" customHeight="1" x14ac:dyDescent="0.3">
      <c r="A168" s="410" t="s">
        <v>386</v>
      </c>
      <c r="B168" s="411" t="s">
        <v>387</v>
      </c>
      <c r="C168" s="412" t="s">
        <v>395</v>
      </c>
      <c r="D168" s="413" t="s">
        <v>396</v>
      </c>
      <c r="E168" s="412" t="s">
        <v>817</v>
      </c>
      <c r="F168" s="413" t="s">
        <v>818</v>
      </c>
      <c r="G168" s="412" t="s">
        <v>849</v>
      </c>
      <c r="H168" s="412" t="s">
        <v>850</v>
      </c>
      <c r="I168" s="415">
        <v>965.13462007962744</v>
      </c>
      <c r="J168" s="415">
        <v>260</v>
      </c>
      <c r="K168" s="416">
        <v>250934.634765625</v>
      </c>
    </row>
    <row r="169" spans="1:11" ht="14.4" customHeight="1" x14ac:dyDescent="0.3">
      <c r="A169" s="410" t="s">
        <v>386</v>
      </c>
      <c r="B169" s="411" t="s">
        <v>387</v>
      </c>
      <c r="C169" s="412" t="s">
        <v>395</v>
      </c>
      <c r="D169" s="413" t="s">
        <v>396</v>
      </c>
      <c r="E169" s="412" t="s">
        <v>817</v>
      </c>
      <c r="F169" s="413" t="s">
        <v>818</v>
      </c>
      <c r="G169" s="412" t="s">
        <v>851</v>
      </c>
      <c r="H169" s="412" t="s">
        <v>852</v>
      </c>
      <c r="I169" s="415">
        <v>1737.667696439303</v>
      </c>
      <c r="J169" s="415">
        <v>780</v>
      </c>
      <c r="K169" s="416">
        <v>1355380.3125</v>
      </c>
    </row>
    <row r="170" spans="1:11" ht="14.4" customHeight="1" x14ac:dyDescent="0.3">
      <c r="A170" s="410" t="s">
        <v>386</v>
      </c>
      <c r="B170" s="411" t="s">
        <v>387</v>
      </c>
      <c r="C170" s="412" t="s">
        <v>395</v>
      </c>
      <c r="D170" s="413" t="s">
        <v>396</v>
      </c>
      <c r="E170" s="412" t="s">
        <v>817</v>
      </c>
      <c r="F170" s="413" t="s">
        <v>818</v>
      </c>
      <c r="G170" s="412" t="s">
        <v>853</v>
      </c>
      <c r="H170" s="412" t="s">
        <v>854</v>
      </c>
      <c r="I170" s="415">
        <v>962.67667643229163</v>
      </c>
      <c r="J170" s="415">
        <v>288</v>
      </c>
      <c r="K170" s="416">
        <v>277250.6953125</v>
      </c>
    </row>
    <row r="171" spans="1:11" ht="14.4" customHeight="1" x14ac:dyDescent="0.3">
      <c r="A171" s="410" t="s">
        <v>386</v>
      </c>
      <c r="B171" s="411" t="s">
        <v>387</v>
      </c>
      <c r="C171" s="412" t="s">
        <v>395</v>
      </c>
      <c r="D171" s="413" t="s">
        <v>396</v>
      </c>
      <c r="E171" s="412" t="s">
        <v>817</v>
      </c>
      <c r="F171" s="413" t="s">
        <v>818</v>
      </c>
      <c r="G171" s="412" t="s">
        <v>855</v>
      </c>
      <c r="H171" s="412" t="s">
        <v>856</v>
      </c>
      <c r="I171" s="415">
        <v>571.67001342773437</v>
      </c>
      <c r="J171" s="415">
        <v>40</v>
      </c>
      <c r="K171" s="416">
        <v>22866.8203125</v>
      </c>
    </row>
    <row r="172" spans="1:11" ht="14.4" customHeight="1" x14ac:dyDescent="0.3">
      <c r="A172" s="410" t="s">
        <v>386</v>
      </c>
      <c r="B172" s="411" t="s">
        <v>387</v>
      </c>
      <c r="C172" s="412" t="s">
        <v>395</v>
      </c>
      <c r="D172" s="413" t="s">
        <v>396</v>
      </c>
      <c r="E172" s="412" t="s">
        <v>817</v>
      </c>
      <c r="F172" s="413" t="s">
        <v>818</v>
      </c>
      <c r="G172" s="412" t="s">
        <v>857</v>
      </c>
      <c r="H172" s="412" t="s">
        <v>858</v>
      </c>
      <c r="I172" s="415">
        <v>598.95001220703125</v>
      </c>
      <c r="J172" s="415">
        <v>260</v>
      </c>
      <c r="K172" s="416">
        <v>155727</v>
      </c>
    </row>
    <row r="173" spans="1:11" ht="14.4" customHeight="1" x14ac:dyDescent="0.3">
      <c r="A173" s="410" t="s">
        <v>386</v>
      </c>
      <c r="B173" s="411" t="s">
        <v>387</v>
      </c>
      <c r="C173" s="412" t="s">
        <v>395</v>
      </c>
      <c r="D173" s="413" t="s">
        <v>396</v>
      </c>
      <c r="E173" s="412" t="s">
        <v>817</v>
      </c>
      <c r="F173" s="413" t="s">
        <v>818</v>
      </c>
      <c r="G173" s="412" t="s">
        <v>859</v>
      </c>
      <c r="H173" s="412" t="s">
        <v>860</v>
      </c>
      <c r="I173" s="415">
        <v>14737.396484375</v>
      </c>
      <c r="J173" s="415">
        <v>6</v>
      </c>
      <c r="K173" s="416">
        <v>88424.37890625</v>
      </c>
    </row>
    <row r="174" spans="1:11" ht="14.4" customHeight="1" x14ac:dyDescent="0.3">
      <c r="A174" s="410" t="s">
        <v>386</v>
      </c>
      <c r="B174" s="411" t="s">
        <v>387</v>
      </c>
      <c r="C174" s="412" t="s">
        <v>395</v>
      </c>
      <c r="D174" s="413" t="s">
        <v>396</v>
      </c>
      <c r="E174" s="412" t="s">
        <v>817</v>
      </c>
      <c r="F174" s="413" t="s">
        <v>818</v>
      </c>
      <c r="G174" s="412" t="s">
        <v>861</v>
      </c>
      <c r="H174" s="412" t="s">
        <v>862</v>
      </c>
      <c r="I174" s="415">
        <v>1493.8699951171875</v>
      </c>
      <c r="J174" s="415">
        <v>306</v>
      </c>
      <c r="K174" s="416">
        <v>457123.0205078125</v>
      </c>
    </row>
    <row r="175" spans="1:11" ht="14.4" customHeight="1" x14ac:dyDescent="0.3">
      <c r="A175" s="410" t="s">
        <v>386</v>
      </c>
      <c r="B175" s="411" t="s">
        <v>387</v>
      </c>
      <c r="C175" s="412" t="s">
        <v>395</v>
      </c>
      <c r="D175" s="413" t="s">
        <v>396</v>
      </c>
      <c r="E175" s="412" t="s">
        <v>817</v>
      </c>
      <c r="F175" s="413" t="s">
        <v>818</v>
      </c>
      <c r="G175" s="412" t="s">
        <v>863</v>
      </c>
      <c r="H175" s="412" t="s">
        <v>864</v>
      </c>
      <c r="I175" s="415">
        <v>1493.8699951171875</v>
      </c>
      <c r="J175" s="415">
        <v>294</v>
      </c>
      <c r="K175" s="416">
        <v>439196.6396484375</v>
      </c>
    </row>
    <row r="176" spans="1:11" ht="14.4" customHeight="1" x14ac:dyDescent="0.3">
      <c r="A176" s="410" t="s">
        <v>386</v>
      </c>
      <c r="B176" s="411" t="s">
        <v>387</v>
      </c>
      <c r="C176" s="412" t="s">
        <v>395</v>
      </c>
      <c r="D176" s="413" t="s">
        <v>396</v>
      </c>
      <c r="E176" s="412" t="s">
        <v>817</v>
      </c>
      <c r="F176" s="413" t="s">
        <v>818</v>
      </c>
      <c r="G176" s="412" t="s">
        <v>865</v>
      </c>
      <c r="H176" s="412" t="s">
        <v>866</v>
      </c>
      <c r="I176" s="415">
        <v>3006.64990234375</v>
      </c>
      <c r="J176" s="415">
        <v>24</v>
      </c>
      <c r="K176" s="416">
        <v>72159.5625</v>
      </c>
    </row>
    <row r="177" spans="1:11" ht="14.4" customHeight="1" x14ac:dyDescent="0.3">
      <c r="A177" s="410" t="s">
        <v>386</v>
      </c>
      <c r="B177" s="411" t="s">
        <v>387</v>
      </c>
      <c r="C177" s="412" t="s">
        <v>395</v>
      </c>
      <c r="D177" s="413" t="s">
        <v>396</v>
      </c>
      <c r="E177" s="412" t="s">
        <v>817</v>
      </c>
      <c r="F177" s="413" t="s">
        <v>818</v>
      </c>
      <c r="G177" s="412" t="s">
        <v>867</v>
      </c>
      <c r="H177" s="412" t="s">
        <v>868</v>
      </c>
      <c r="I177" s="415">
        <v>2939.449951171875</v>
      </c>
      <c r="J177" s="415">
        <v>24</v>
      </c>
      <c r="K177" s="416">
        <v>70546.8828125</v>
      </c>
    </row>
    <row r="178" spans="1:11" ht="14.4" customHeight="1" x14ac:dyDescent="0.3">
      <c r="A178" s="410" t="s">
        <v>386</v>
      </c>
      <c r="B178" s="411" t="s">
        <v>387</v>
      </c>
      <c r="C178" s="412" t="s">
        <v>395</v>
      </c>
      <c r="D178" s="413" t="s">
        <v>396</v>
      </c>
      <c r="E178" s="412" t="s">
        <v>869</v>
      </c>
      <c r="F178" s="413" t="s">
        <v>870</v>
      </c>
      <c r="G178" s="412" t="s">
        <v>871</v>
      </c>
      <c r="H178" s="412" t="s">
        <v>872</v>
      </c>
      <c r="I178" s="415">
        <v>6125.1298828125</v>
      </c>
      <c r="J178" s="415">
        <v>2</v>
      </c>
      <c r="K178" s="416">
        <v>12250.259765625</v>
      </c>
    </row>
    <row r="179" spans="1:11" ht="14.4" customHeight="1" x14ac:dyDescent="0.3">
      <c r="A179" s="410" t="s">
        <v>386</v>
      </c>
      <c r="B179" s="411" t="s">
        <v>387</v>
      </c>
      <c r="C179" s="412" t="s">
        <v>395</v>
      </c>
      <c r="D179" s="413" t="s">
        <v>396</v>
      </c>
      <c r="E179" s="412" t="s">
        <v>869</v>
      </c>
      <c r="F179" s="413" t="s">
        <v>870</v>
      </c>
      <c r="G179" s="412" t="s">
        <v>873</v>
      </c>
      <c r="H179" s="412" t="s">
        <v>874</v>
      </c>
      <c r="I179" s="415">
        <v>10.890000343322754</v>
      </c>
      <c r="J179" s="415">
        <v>20</v>
      </c>
      <c r="K179" s="416">
        <v>217.80000305175781</v>
      </c>
    </row>
    <row r="180" spans="1:11" ht="14.4" customHeight="1" x14ac:dyDescent="0.3">
      <c r="A180" s="410" t="s">
        <v>386</v>
      </c>
      <c r="B180" s="411" t="s">
        <v>387</v>
      </c>
      <c r="C180" s="412" t="s">
        <v>395</v>
      </c>
      <c r="D180" s="413" t="s">
        <v>396</v>
      </c>
      <c r="E180" s="412" t="s">
        <v>869</v>
      </c>
      <c r="F180" s="413" t="s">
        <v>870</v>
      </c>
      <c r="G180" s="412" t="s">
        <v>875</v>
      </c>
      <c r="H180" s="412" t="s">
        <v>876</v>
      </c>
      <c r="I180" s="415">
        <v>46.590000152587891</v>
      </c>
      <c r="J180" s="415">
        <v>315</v>
      </c>
      <c r="K180" s="416">
        <v>14674.27978515625</v>
      </c>
    </row>
    <row r="181" spans="1:11" ht="14.4" customHeight="1" x14ac:dyDescent="0.3">
      <c r="A181" s="410" t="s">
        <v>386</v>
      </c>
      <c r="B181" s="411" t="s">
        <v>387</v>
      </c>
      <c r="C181" s="412" t="s">
        <v>395</v>
      </c>
      <c r="D181" s="413" t="s">
        <v>396</v>
      </c>
      <c r="E181" s="412" t="s">
        <v>877</v>
      </c>
      <c r="F181" s="413" t="s">
        <v>878</v>
      </c>
      <c r="G181" s="412" t="s">
        <v>879</v>
      </c>
      <c r="H181" s="412" t="s">
        <v>880</v>
      </c>
      <c r="I181" s="415">
        <v>20.590000152587891</v>
      </c>
      <c r="J181" s="415">
        <v>108</v>
      </c>
      <c r="K181" s="416">
        <v>2223.179931640625</v>
      </c>
    </row>
    <row r="182" spans="1:11" ht="14.4" customHeight="1" x14ac:dyDescent="0.3">
      <c r="A182" s="410" t="s">
        <v>386</v>
      </c>
      <c r="B182" s="411" t="s">
        <v>387</v>
      </c>
      <c r="C182" s="412" t="s">
        <v>395</v>
      </c>
      <c r="D182" s="413" t="s">
        <v>396</v>
      </c>
      <c r="E182" s="412" t="s">
        <v>877</v>
      </c>
      <c r="F182" s="413" t="s">
        <v>878</v>
      </c>
      <c r="G182" s="412" t="s">
        <v>881</v>
      </c>
      <c r="H182" s="412" t="s">
        <v>882</v>
      </c>
      <c r="I182" s="415">
        <v>27.260000228881836</v>
      </c>
      <c r="J182" s="415">
        <v>2304</v>
      </c>
      <c r="K182" s="416">
        <v>62795.518798828125</v>
      </c>
    </row>
    <row r="183" spans="1:11" ht="14.4" customHeight="1" x14ac:dyDescent="0.3">
      <c r="A183" s="410" t="s">
        <v>386</v>
      </c>
      <c r="B183" s="411" t="s">
        <v>387</v>
      </c>
      <c r="C183" s="412" t="s">
        <v>395</v>
      </c>
      <c r="D183" s="413" t="s">
        <v>396</v>
      </c>
      <c r="E183" s="412" t="s">
        <v>877</v>
      </c>
      <c r="F183" s="413" t="s">
        <v>878</v>
      </c>
      <c r="G183" s="412" t="s">
        <v>883</v>
      </c>
      <c r="H183" s="412" t="s">
        <v>884</v>
      </c>
      <c r="I183" s="415">
        <v>28.059999465942383</v>
      </c>
      <c r="J183" s="415">
        <v>1080</v>
      </c>
      <c r="K183" s="416">
        <v>30304.798828125</v>
      </c>
    </row>
    <row r="184" spans="1:11" ht="14.4" customHeight="1" x14ac:dyDescent="0.3">
      <c r="A184" s="410" t="s">
        <v>386</v>
      </c>
      <c r="B184" s="411" t="s">
        <v>387</v>
      </c>
      <c r="C184" s="412" t="s">
        <v>395</v>
      </c>
      <c r="D184" s="413" t="s">
        <v>396</v>
      </c>
      <c r="E184" s="412" t="s">
        <v>877</v>
      </c>
      <c r="F184" s="413" t="s">
        <v>878</v>
      </c>
      <c r="G184" s="412" t="s">
        <v>885</v>
      </c>
      <c r="H184" s="412" t="s">
        <v>886</v>
      </c>
      <c r="I184" s="415">
        <v>26.569999694824219</v>
      </c>
      <c r="J184" s="415">
        <v>144</v>
      </c>
      <c r="K184" s="416">
        <v>3825.360107421875</v>
      </c>
    </row>
    <row r="185" spans="1:11" ht="14.4" customHeight="1" x14ac:dyDescent="0.3">
      <c r="A185" s="410" t="s">
        <v>386</v>
      </c>
      <c r="B185" s="411" t="s">
        <v>387</v>
      </c>
      <c r="C185" s="412" t="s">
        <v>395</v>
      </c>
      <c r="D185" s="413" t="s">
        <v>396</v>
      </c>
      <c r="E185" s="412" t="s">
        <v>877</v>
      </c>
      <c r="F185" s="413" t="s">
        <v>878</v>
      </c>
      <c r="G185" s="412" t="s">
        <v>887</v>
      </c>
      <c r="H185" s="412" t="s">
        <v>888</v>
      </c>
      <c r="I185" s="415">
        <v>148.58000183105469</v>
      </c>
      <c r="J185" s="415">
        <v>420</v>
      </c>
      <c r="K185" s="416">
        <v>62403.599609375</v>
      </c>
    </row>
    <row r="186" spans="1:11" ht="14.4" customHeight="1" x14ac:dyDescent="0.3">
      <c r="A186" s="410" t="s">
        <v>386</v>
      </c>
      <c r="B186" s="411" t="s">
        <v>387</v>
      </c>
      <c r="C186" s="412" t="s">
        <v>395</v>
      </c>
      <c r="D186" s="413" t="s">
        <v>396</v>
      </c>
      <c r="E186" s="412" t="s">
        <v>877</v>
      </c>
      <c r="F186" s="413" t="s">
        <v>878</v>
      </c>
      <c r="G186" s="412" t="s">
        <v>889</v>
      </c>
      <c r="H186" s="412" t="s">
        <v>890</v>
      </c>
      <c r="I186" s="415">
        <v>108.5</v>
      </c>
      <c r="J186" s="415">
        <v>72</v>
      </c>
      <c r="K186" s="416">
        <v>7812.18017578125</v>
      </c>
    </row>
    <row r="187" spans="1:11" ht="14.4" customHeight="1" x14ac:dyDescent="0.3">
      <c r="A187" s="410" t="s">
        <v>386</v>
      </c>
      <c r="B187" s="411" t="s">
        <v>387</v>
      </c>
      <c r="C187" s="412" t="s">
        <v>395</v>
      </c>
      <c r="D187" s="413" t="s">
        <v>396</v>
      </c>
      <c r="E187" s="412" t="s">
        <v>877</v>
      </c>
      <c r="F187" s="413" t="s">
        <v>878</v>
      </c>
      <c r="G187" s="412" t="s">
        <v>891</v>
      </c>
      <c r="H187" s="412" t="s">
        <v>892</v>
      </c>
      <c r="I187" s="415">
        <v>104.20999908447266</v>
      </c>
      <c r="J187" s="415">
        <v>144</v>
      </c>
      <c r="K187" s="416">
        <v>15005.66015625</v>
      </c>
    </row>
    <row r="188" spans="1:11" ht="14.4" customHeight="1" x14ac:dyDescent="0.3">
      <c r="A188" s="410" t="s">
        <v>386</v>
      </c>
      <c r="B188" s="411" t="s">
        <v>387</v>
      </c>
      <c r="C188" s="412" t="s">
        <v>395</v>
      </c>
      <c r="D188" s="413" t="s">
        <v>396</v>
      </c>
      <c r="E188" s="412" t="s">
        <v>877</v>
      </c>
      <c r="F188" s="413" t="s">
        <v>878</v>
      </c>
      <c r="G188" s="412" t="s">
        <v>893</v>
      </c>
      <c r="H188" s="412" t="s">
        <v>894</v>
      </c>
      <c r="I188" s="415">
        <v>113.84999847412109</v>
      </c>
      <c r="J188" s="415">
        <v>216</v>
      </c>
      <c r="K188" s="416">
        <v>24591.599609375</v>
      </c>
    </row>
    <row r="189" spans="1:11" ht="14.4" customHeight="1" x14ac:dyDescent="0.3">
      <c r="A189" s="410" t="s">
        <v>386</v>
      </c>
      <c r="B189" s="411" t="s">
        <v>387</v>
      </c>
      <c r="C189" s="412" t="s">
        <v>395</v>
      </c>
      <c r="D189" s="413" t="s">
        <v>396</v>
      </c>
      <c r="E189" s="412" t="s">
        <v>877</v>
      </c>
      <c r="F189" s="413" t="s">
        <v>878</v>
      </c>
      <c r="G189" s="412" t="s">
        <v>895</v>
      </c>
      <c r="H189" s="412" t="s">
        <v>896</v>
      </c>
      <c r="I189" s="415">
        <v>80.5</v>
      </c>
      <c r="J189" s="415">
        <v>252</v>
      </c>
      <c r="K189" s="416">
        <v>20286</v>
      </c>
    </row>
    <row r="190" spans="1:11" ht="14.4" customHeight="1" x14ac:dyDescent="0.3">
      <c r="A190" s="410" t="s">
        <v>386</v>
      </c>
      <c r="B190" s="411" t="s">
        <v>387</v>
      </c>
      <c r="C190" s="412" t="s">
        <v>395</v>
      </c>
      <c r="D190" s="413" t="s">
        <v>396</v>
      </c>
      <c r="E190" s="412" t="s">
        <v>877</v>
      </c>
      <c r="F190" s="413" t="s">
        <v>878</v>
      </c>
      <c r="G190" s="412" t="s">
        <v>897</v>
      </c>
      <c r="H190" s="412" t="s">
        <v>898</v>
      </c>
      <c r="I190" s="415">
        <v>90.910003662109375</v>
      </c>
      <c r="J190" s="415">
        <v>72</v>
      </c>
      <c r="K190" s="416">
        <v>6545.33984375</v>
      </c>
    </row>
    <row r="191" spans="1:11" ht="14.4" customHeight="1" x14ac:dyDescent="0.3">
      <c r="A191" s="410" t="s">
        <v>386</v>
      </c>
      <c r="B191" s="411" t="s">
        <v>387</v>
      </c>
      <c r="C191" s="412" t="s">
        <v>395</v>
      </c>
      <c r="D191" s="413" t="s">
        <v>396</v>
      </c>
      <c r="E191" s="412" t="s">
        <v>877</v>
      </c>
      <c r="F191" s="413" t="s">
        <v>878</v>
      </c>
      <c r="G191" s="412" t="s">
        <v>899</v>
      </c>
      <c r="H191" s="412" t="s">
        <v>900</v>
      </c>
      <c r="I191" s="415">
        <v>122.19000244140625</v>
      </c>
      <c r="J191" s="415">
        <v>216</v>
      </c>
      <c r="K191" s="416">
        <v>26392.5</v>
      </c>
    </row>
    <row r="192" spans="1:11" ht="14.4" customHeight="1" x14ac:dyDescent="0.3">
      <c r="A192" s="410" t="s">
        <v>386</v>
      </c>
      <c r="B192" s="411" t="s">
        <v>387</v>
      </c>
      <c r="C192" s="412" t="s">
        <v>395</v>
      </c>
      <c r="D192" s="413" t="s">
        <v>396</v>
      </c>
      <c r="E192" s="412" t="s">
        <v>877</v>
      </c>
      <c r="F192" s="413" t="s">
        <v>878</v>
      </c>
      <c r="G192" s="412" t="s">
        <v>901</v>
      </c>
      <c r="H192" s="412" t="s">
        <v>902</v>
      </c>
      <c r="I192" s="415">
        <v>108.21833419799805</v>
      </c>
      <c r="J192" s="415">
        <v>1008</v>
      </c>
      <c r="K192" s="416">
        <v>109080.71923828125</v>
      </c>
    </row>
    <row r="193" spans="1:11" ht="14.4" customHeight="1" x14ac:dyDescent="0.3">
      <c r="A193" s="410" t="s">
        <v>386</v>
      </c>
      <c r="B193" s="411" t="s">
        <v>387</v>
      </c>
      <c r="C193" s="412" t="s">
        <v>395</v>
      </c>
      <c r="D193" s="413" t="s">
        <v>396</v>
      </c>
      <c r="E193" s="412" t="s">
        <v>877</v>
      </c>
      <c r="F193" s="413" t="s">
        <v>878</v>
      </c>
      <c r="G193" s="412" t="s">
        <v>903</v>
      </c>
      <c r="H193" s="412" t="s">
        <v>904</v>
      </c>
      <c r="I193" s="415">
        <v>89.349998474121094</v>
      </c>
      <c r="J193" s="415">
        <v>216</v>
      </c>
      <c r="K193" s="416">
        <v>19298.609375</v>
      </c>
    </row>
    <row r="194" spans="1:11" ht="14.4" customHeight="1" x14ac:dyDescent="0.3">
      <c r="A194" s="410" t="s">
        <v>386</v>
      </c>
      <c r="B194" s="411" t="s">
        <v>387</v>
      </c>
      <c r="C194" s="412" t="s">
        <v>395</v>
      </c>
      <c r="D194" s="413" t="s">
        <v>396</v>
      </c>
      <c r="E194" s="412" t="s">
        <v>877</v>
      </c>
      <c r="F194" s="413" t="s">
        <v>878</v>
      </c>
      <c r="G194" s="412" t="s">
        <v>905</v>
      </c>
      <c r="H194" s="412" t="s">
        <v>906</v>
      </c>
      <c r="I194" s="415">
        <v>110.61000061035156</v>
      </c>
      <c r="J194" s="415">
        <v>216</v>
      </c>
      <c r="K194" s="416">
        <v>23892.609375</v>
      </c>
    </row>
    <row r="195" spans="1:11" ht="14.4" customHeight="1" x14ac:dyDescent="0.3">
      <c r="A195" s="410" t="s">
        <v>386</v>
      </c>
      <c r="B195" s="411" t="s">
        <v>387</v>
      </c>
      <c r="C195" s="412" t="s">
        <v>395</v>
      </c>
      <c r="D195" s="413" t="s">
        <v>396</v>
      </c>
      <c r="E195" s="412" t="s">
        <v>877</v>
      </c>
      <c r="F195" s="413" t="s">
        <v>878</v>
      </c>
      <c r="G195" s="412" t="s">
        <v>907</v>
      </c>
      <c r="H195" s="412" t="s">
        <v>908</v>
      </c>
      <c r="I195" s="415">
        <v>64.709999084472656</v>
      </c>
      <c r="J195" s="415">
        <v>108</v>
      </c>
      <c r="K195" s="416">
        <v>6988.669921875</v>
      </c>
    </row>
    <row r="196" spans="1:11" ht="14.4" customHeight="1" x14ac:dyDescent="0.3">
      <c r="A196" s="410" t="s">
        <v>386</v>
      </c>
      <c r="B196" s="411" t="s">
        <v>387</v>
      </c>
      <c r="C196" s="412" t="s">
        <v>395</v>
      </c>
      <c r="D196" s="413" t="s">
        <v>396</v>
      </c>
      <c r="E196" s="412" t="s">
        <v>877</v>
      </c>
      <c r="F196" s="413" t="s">
        <v>878</v>
      </c>
      <c r="G196" s="412" t="s">
        <v>909</v>
      </c>
      <c r="H196" s="412" t="s">
        <v>910</v>
      </c>
      <c r="I196" s="415">
        <v>72.69000244140625</v>
      </c>
      <c r="J196" s="415">
        <v>108</v>
      </c>
      <c r="K196" s="416">
        <v>7850.47998046875</v>
      </c>
    </row>
    <row r="197" spans="1:11" ht="14.4" customHeight="1" x14ac:dyDescent="0.3">
      <c r="A197" s="410" t="s">
        <v>386</v>
      </c>
      <c r="B197" s="411" t="s">
        <v>387</v>
      </c>
      <c r="C197" s="412" t="s">
        <v>395</v>
      </c>
      <c r="D197" s="413" t="s">
        <v>396</v>
      </c>
      <c r="E197" s="412" t="s">
        <v>877</v>
      </c>
      <c r="F197" s="413" t="s">
        <v>878</v>
      </c>
      <c r="G197" s="412" t="s">
        <v>911</v>
      </c>
      <c r="H197" s="412" t="s">
        <v>912</v>
      </c>
      <c r="I197" s="415">
        <v>74.160003662109375</v>
      </c>
      <c r="J197" s="415">
        <v>288</v>
      </c>
      <c r="K197" s="416">
        <v>21356.869140625</v>
      </c>
    </row>
    <row r="198" spans="1:11" ht="14.4" customHeight="1" x14ac:dyDescent="0.3">
      <c r="A198" s="410" t="s">
        <v>386</v>
      </c>
      <c r="B198" s="411" t="s">
        <v>387</v>
      </c>
      <c r="C198" s="412" t="s">
        <v>395</v>
      </c>
      <c r="D198" s="413" t="s">
        <v>396</v>
      </c>
      <c r="E198" s="412" t="s">
        <v>877</v>
      </c>
      <c r="F198" s="413" t="s">
        <v>878</v>
      </c>
      <c r="G198" s="412" t="s">
        <v>913</v>
      </c>
      <c r="H198" s="412" t="s">
        <v>914</v>
      </c>
      <c r="I198" s="415">
        <v>154.44999694824219</v>
      </c>
      <c r="J198" s="415">
        <v>72</v>
      </c>
      <c r="K198" s="416">
        <v>11120.0400390625</v>
      </c>
    </row>
    <row r="199" spans="1:11" ht="14.4" customHeight="1" x14ac:dyDescent="0.3">
      <c r="A199" s="410" t="s">
        <v>386</v>
      </c>
      <c r="B199" s="411" t="s">
        <v>387</v>
      </c>
      <c r="C199" s="412" t="s">
        <v>395</v>
      </c>
      <c r="D199" s="413" t="s">
        <v>396</v>
      </c>
      <c r="E199" s="412" t="s">
        <v>877</v>
      </c>
      <c r="F199" s="413" t="s">
        <v>878</v>
      </c>
      <c r="G199" s="412" t="s">
        <v>915</v>
      </c>
      <c r="H199" s="412" t="s">
        <v>916</v>
      </c>
      <c r="I199" s="415">
        <v>100.68000030517578</v>
      </c>
      <c r="J199" s="415">
        <v>432</v>
      </c>
      <c r="K199" s="416">
        <v>43494.83935546875</v>
      </c>
    </row>
    <row r="200" spans="1:11" ht="14.4" customHeight="1" x14ac:dyDescent="0.3">
      <c r="A200" s="410" t="s">
        <v>386</v>
      </c>
      <c r="B200" s="411" t="s">
        <v>387</v>
      </c>
      <c r="C200" s="412" t="s">
        <v>395</v>
      </c>
      <c r="D200" s="413" t="s">
        <v>396</v>
      </c>
      <c r="E200" s="412" t="s">
        <v>877</v>
      </c>
      <c r="F200" s="413" t="s">
        <v>878</v>
      </c>
      <c r="G200" s="412" t="s">
        <v>917</v>
      </c>
      <c r="H200" s="412" t="s">
        <v>918</v>
      </c>
      <c r="I200" s="415">
        <v>142.72000122070312</v>
      </c>
      <c r="J200" s="415">
        <v>612</v>
      </c>
      <c r="K200" s="416">
        <v>87341.580078125</v>
      </c>
    </row>
    <row r="201" spans="1:11" ht="14.4" customHeight="1" x14ac:dyDescent="0.3">
      <c r="A201" s="410" t="s">
        <v>386</v>
      </c>
      <c r="B201" s="411" t="s">
        <v>387</v>
      </c>
      <c r="C201" s="412" t="s">
        <v>395</v>
      </c>
      <c r="D201" s="413" t="s">
        <v>396</v>
      </c>
      <c r="E201" s="412" t="s">
        <v>877</v>
      </c>
      <c r="F201" s="413" t="s">
        <v>878</v>
      </c>
      <c r="G201" s="412" t="s">
        <v>919</v>
      </c>
      <c r="H201" s="412" t="s">
        <v>920</v>
      </c>
      <c r="I201" s="415">
        <v>31.360000610351563</v>
      </c>
      <c r="J201" s="415">
        <v>1920</v>
      </c>
      <c r="K201" s="416">
        <v>60204.8017578125</v>
      </c>
    </row>
    <row r="202" spans="1:11" ht="14.4" customHeight="1" x14ac:dyDescent="0.3">
      <c r="A202" s="410" t="s">
        <v>386</v>
      </c>
      <c r="B202" s="411" t="s">
        <v>387</v>
      </c>
      <c r="C202" s="412" t="s">
        <v>395</v>
      </c>
      <c r="D202" s="413" t="s">
        <v>396</v>
      </c>
      <c r="E202" s="412" t="s">
        <v>877</v>
      </c>
      <c r="F202" s="413" t="s">
        <v>878</v>
      </c>
      <c r="G202" s="412" t="s">
        <v>921</v>
      </c>
      <c r="H202" s="412" t="s">
        <v>922</v>
      </c>
      <c r="I202" s="415">
        <v>32.409999847412109</v>
      </c>
      <c r="J202" s="415">
        <v>1488</v>
      </c>
      <c r="K202" s="416">
        <v>48227.321533203125</v>
      </c>
    </row>
    <row r="203" spans="1:11" ht="14.4" customHeight="1" x14ac:dyDescent="0.3">
      <c r="A203" s="410" t="s">
        <v>386</v>
      </c>
      <c r="B203" s="411" t="s">
        <v>387</v>
      </c>
      <c r="C203" s="412" t="s">
        <v>395</v>
      </c>
      <c r="D203" s="413" t="s">
        <v>396</v>
      </c>
      <c r="E203" s="412" t="s">
        <v>877</v>
      </c>
      <c r="F203" s="413" t="s">
        <v>878</v>
      </c>
      <c r="G203" s="412" t="s">
        <v>923</v>
      </c>
      <c r="H203" s="412" t="s">
        <v>924</v>
      </c>
      <c r="I203" s="415">
        <v>30.309999465942383</v>
      </c>
      <c r="J203" s="415">
        <v>5880</v>
      </c>
      <c r="K203" s="416">
        <v>178235.046875</v>
      </c>
    </row>
    <row r="204" spans="1:11" ht="14.4" customHeight="1" x14ac:dyDescent="0.3">
      <c r="A204" s="410" t="s">
        <v>386</v>
      </c>
      <c r="B204" s="411" t="s">
        <v>387</v>
      </c>
      <c r="C204" s="412" t="s">
        <v>395</v>
      </c>
      <c r="D204" s="413" t="s">
        <v>396</v>
      </c>
      <c r="E204" s="412" t="s">
        <v>877</v>
      </c>
      <c r="F204" s="413" t="s">
        <v>878</v>
      </c>
      <c r="G204" s="412" t="s">
        <v>925</v>
      </c>
      <c r="H204" s="412" t="s">
        <v>926</v>
      </c>
      <c r="I204" s="415">
        <v>39.740001678466797</v>
      </c>
      <c r="J204" s="415">
        <v>504</v>
      </c>
      <c r="K204" s="416">
        <v>20028.39990234375</v>
      </c>
    </row>
    <row r="205" spans="1:11" ht="14.4" customHeight="1" x14ac:dyDescent="0.3">
      <c r="A205" s="410" t="s">
        <v>386</v>
      </c>
      <c r="B205" s="411" t="s">
        <v>387</v>
      </c>
      <c r="C205" s="412" t="s">
        <v>395</v>
      </c>
      <c r="D205" s="413" t="s">
        <v>396</v>
      </c>
      <c r="E205" s="412" t="s">
        <v>877</v>
      </c>
      <c r="F205" s="413" t="s">
        <v>878</v>
      </c>
      <c r="G205" s="412" t="s">
        <v>927</v>
      </c>
      <c r="H205" s="412" t="s">
        <v>928</v>
      </c>
      <c r="I205" s="415">
        <v>28.860000610351562</v>
      </c>
      <c r="J205" s="415">
        <v>1080</v>
      </c>
      <c r="K205" s="416">
        <v>31170.76953125</v>
      </c>
    </row>
    <row r="206" spans="1:11" ht="14.4" customHeight="1" x14ac:dyDescent="0.3">
      <c r="A206" s="410" t="s">
        <v>386</v>
      </c>
      <c r="B206" s="411" t="s">
        <v>387</v>
      </c>
      <c r="C206" s="412" t="s">
        <v>395</v>
      </c>
      <c r="D206" s="413" t="s">
        <v>396</v>
      </c>
      <c r="E206" s="412" t="s">
        <v>877</v>
      </c>
      <c r="F206" s="413" t="s">
        <v>878</v>
      </c>
      <c r="G206" s="412" t="s">
        <v>929</v>
      </c>
      <c r="H206" s="412" t="s">
        <v>930</v>
      </c>
      <c r="I206" s="415">
        <v>31.360000610351563</v>
      </c>
      <c r="J206" s="415">
        <v>4920</v>
      </c>
      <c r="K206" s="416">
        <v>154274.7734375</v>
      </c>
    </row>
    <row r="207" spans="1:11" ht="14.4" customHeight="1" x14ac:dyDescent="0.3">
      <c r="A207" s="410" t="s">
        <v>386</v>
      </c>
      <c r="B207" s="411" t="s">
        <v>387</v>
      </c>
      <c r="C207" s="412" t="s">
        <v>395</v>
      </c>
      <c r="D207" s="413" t="s">
        <v>396</v>
      </c>
      <c r="E207" s="412" t="s">
        <v>877</v>
      </c>
      <c r="F207" s="413" t="s">
        <v>878</v>
      </c>
      <c r="G207" s="412" t="s">
        <v>931</v>
      </c>
      <c r="H207" s="412" t="s">
        <v>932</v>
      </c>
      <c r="I207" s="415">
        <v>219.94000244140625</v>
      </c>
      <c r="J207" s="415">
        <v>120</v>
      </c>
      <c r="K207" s="416">
        <v>26392.5</v>
      </c>
    </row>
    <row r="208" spans="1:11" ht="14.4" customHeight="1" x14ac:dyDescent="0.3">
      <c r="A208" s="410" t="s">
        <v>386</v>
      </c>
      <c r="B208" s="411" t="s">
        <v>387</v>
      </c>
      <c r="C208" s="412" t="s">
        <v>395</v>
      </c>
      <c r="D208" s="413" t="s">
        <v>396</v>
      </c>
      <c r="E208" s="412" t="s">
        <v>877</v>
      </c>
      <c r="F208" s="413" t="s">
        <v>878</v>
      </c>
      <c r="G208" s="412" t="s">
        <v>933</v>
      </c>
      <c r="H208" s="412" t="s">
        <v>934</v>
      </c>
      <c r="I208" s="415">
        <v>153.47000122070312</v>
      </c>
      <c r="J208" s="415">
        <v>144</v>
      </c>
      <c r="K208" s="416">
        <v>22099.3203125</v>
      </c>
    </row>
    <row r="209" spans="1:11" ht="14.4" customHeight="1" x14ac:dyDescent="0.3">
      <c r="A209" s="410" t="s">
        <v>386</v>
      </c>
      <c r="B209" s="411" t="s">
        <v>387</v>
      </c>
      <c r="C209" s="412" t="s">
        <v>395</v>
      </c>
      <c r="D209" s="413" t="s">
        <v>396</v>
      </c>
      <c r="E209" s="412" t="s">
        <v>877</v>
      </c>
      <c r="F209" s="413" t="s">
        <v>878</v>
      </c>
      <c r="G209" s="412" t="s">
        <v>935</v>
      </c>
      <c r="H209" s="412" t="s">
        <v>936</v>
      </c>
      <c r="I209" s="415">
        <v>125.12000274658203</v>
      </c>
      <c r="J209" s="415">
        <v>120</v>
      </c>
      <c r="K209" s="416">
        <v>15014.3994140625</v>
      </c>
    </row>
    <row r="210" spans="1:11" ht="14.4" customHeight="1" x14ac:dyDescent="0.3">
      <c r="A210" s="410" t="s">
        <v>386</v>
      </c>
      <c r="B210" s="411" t="s">
        <v>387</v>
      </c>
      <c r="C210" s="412" t="s">
        <v>395</v>
      </c>
      <c r="D210" s="413" t="s">
        <v>396</v>
      </c>
      <c r="E210" s="412" t="s">
        <v>877</v>
      </c>
      <c r="F210" s="413" t="s">
        <v>878</v>
      </c>
      <c r="G210" s="412" t="s">
        <v>937</v>
      </c>
      <c r="H210" s="412" t="s">
        <v>938</v>
      </c>
      <c r="I210" s="415">
        <v>167.14999389648437</v>
      </c>
      <c r="J210" s="415">
        <v>192</v>
      </c>
      <c r="K210" s="416">
        <v>32093.28076171875</v>
      </c>
    </row>
    <row r="211" spans="1:11" ht="14.4" customHeight="1" x14ac:dyDescent="0.3">
      <c r="A211" s="410" t="s">
        <v>386</v>
      </c>
      <c r="B211" s="411" t="s">
        <v>387</v>
      </c>
      <c r="C211" s="412" t="s">
        <v>395</v>
      </c>
      <c r="D211" s="413" t="s">
        <v>396</v>
      </c>
      <c r="E211" s="412" t="s">
        <v>877</v>
      </c>
      <c r="F211" s="413" t="s">
        <v>878</v>
      </c>
      <c r="G211" s="412" t="s">
        <v>939</v>
      </c>
      <c r="H211" s="412" t="s">
        <v>940</v>
      </c>
      <c r="I211" s="415">
        <v>167.14999389648437</v>
      </c>
      <c r="J211" s="415">
        <v>72</v>
      </c>
      <c r="K211" s="416">
        <v>12034.98046875</v>
      </c>
    </row>
    <row r="212" spans="1:11" ht="14.4" customHeight="1" x14ac:dyDescent="0.3">
      <c r="A212" s="410" t="s">
        <v>386</v>
      </c>
      <c r="B212" s="411" t="s">
        <v>387</v>
      </c>
      <c r="C212" s="412" t="s">
        <v>395</v>
      </c>
      <c r="D212" s="413" t="s">
        <v>396</v>
      </c>
      <c r="E212" s="412" t="s">
        <v>877</v>
      </c>
      <c r="F212" s="413" t="s">
        <v>878</v>
      </c>
      <c r="G212" s="412" t="s">
        <v>941</v>
      </c>
      <c r="H212" s="412" t="s">
        <v>942</v>
      </c>
      <c r="I212" s="415">
        <v>91.889999389648438</v>
      </c>
      <c r="J212" s="415">
        <v>216</v>
      </c>
      <c r="K212" s="416">
        <v>19847.16015625</v>
      </c>
    </row>
    <row r="213" spans="1:11" ht="14.4" customHeight="1" x14ac:dyDescent="0.3">
      <c r="A213" s="410" t="s">
        <v>386</v>
      </c>
      <c r="B213" s="411" t="s">
        <v>387</v>
      </c>
      <c r="C213" s="412" t="s">
        <v>395</v>
      </c>
      <c r="D213" s="413" t="s">
        <v>396</v>
      </c>
      <c r="E213" s="412" t="s">
        <v>877</v>
      </c>
      <c r="F213" s="413" t="s">
        <v>878</v>
      </c>
      <c r="G213" s="412" t="s">
        <v>943</v>
      </c>
      <c r="H213" s="412" t="s">
        <v>944</v>
      </c>
      <c r="I213" s="415">
        <v>216.02999877929687</v>
      </c>
      <c r="J213" s="415">
        <v>120</v>
      </c>
      <c r="K213" s="416">
        <v>25923.30078125</v>
      </c>
    </row>
    <row r="214" spans="1:11" ht="14.4" customHeight="1" x14ac:dyDescent="0.3">
      <c r="A214" s="410" t="s">
        <v>386</v>
      </c>
      <c r="B214" s="411" t="s">
        <v>387</v>
      </c>
      <c r="C214" s="412" t="s">
        <v>395</v>
      </c>
      <c r="D214" s="413" t="s">
        <v>396</v>
      </c>
      <c r="E214" s="412" t="s">
        <v>877</v>
      </c>
      <c r="F214" s="413" t="s">
        <v>878</v>
      </c>
      <c r="G214" s="412" t="s">
        <v>945</v>
      </c>
      <c r="H214" s="412" t="s">
        <v>946</v>
      </c>
      <c r="I214" s="415">
        <v>210.16000366210937</v>
      </c>
      <c r="J214" s="415">
        <v>564</v>
      </c>
      <c r="K214" s="416">
        <v>118531.6806640625</v>
      </c>
    </row>
    <row r="215" spans="1:11" ht="14.4" customHeight="1" x14ac:dyDescent="0.3">
      <c r="A215" s="410" t="s">
        <v>386</v>
      </c>
      <c r="B215" s="411" t="s">
        <v>387</v>
      </c>
      <c r="C215" s="412" t="s">
        <v>395</v>
      </c>
      <c r="D215" s="413" t="s">
        <v>396</v>
      </c>
      <c r="E215" s="412" t="s">
        <v>877</v>
      </c>
      <c r="F215" s="413" t="s">
        <v>878</v>
      </c>
      <c r="G215" s="412" t="s">
        <v>947</v>
      </c>
      <c r="H215" s="412" t="s">
        <v>948</v>
      </c>
      <c r="I215" s="415">
        <v>210.16000366210937</v>
      </c>
      <c r="J215" s="415">
        <v>48</v>
      </c>
      <c r="K215" s="416">
        <v>10087.7998046875</v>
      </c>
    </row>
    <row r="216" spans="1:11" ht="14.4" customHeight="1" x14ac:dyDescent="0.3">
      <c r="A216" s="410" t="s">
        <v>386</v>
      </c>
      <c r="B216" s="411" t="s">
        <v>387</v>
      </c>
      <c r="C216" s="412" t="s">
        <v>395</v>
      </c>
      <c r="D216" s="413" t="s">
        <v>396</v>
      </c>
      <c r="E216" s="412" t="s">
        <v>877</v>
      </c>
      <c r="F216" s="413" t="s">
        <v>878</v>
      </c>
      <c r="G216" s="412" t="s">
        <v>949</v>
      </c>
      <c r="H216" s="412" t="s">
        <v>950</v>
      </c>
      <c r="I216" s="415">
        <v>258.05999755859375</v>
      </c>
      <c r="J216" s="415">
        <v>660</v>
      </c>
      <c r="K216" s="416">
        <v>170319.5986328125</v>
      </c>
    </row>
    <row r="217" spans="1:11" ht="14.4" customHeight="1" x14ac:dyDescent="0.3">
      <c r="A217" s="410" t="s">
        <v>386</v>
      </c>
      <c r="B217" s="411" t="s">
        <v>387</v>
      </c>
      <c r="C217" s="412" t="s">
        <v>395</v>
      </c>
      <c r="D217" s="413" t="s">
        <v>396</v>
      </c>
      <c r="E217" s="412" t="s">
        <v>877</v>
      </c>
      <c r="F217" s="413" t="s">
        <v>878</v>
      </c>
      <c r="G217" s="412" t="s">
        <v>951</v>
      </c>
      <c r="H217" s="412" t="s">
        <v>952</v>
      </c>
      <c r="I217" s="415">
        <v>337.239990234375</v>
      </c>
      <c r="J217" s="415">
        <v>96</v>
      </c>
      <c r="K217" s="416">
        <v>32374.7998046875</v>
      </c>
    </row>
    <row r="218" spans="1:11" ht="14.4" customHeight="1" x14ac:dyDescent="0.3">
      <c r="A218" s="410" t="s">
        <v>386</v>
      </c>
      <c r="B218" s="411" t="s">
        <v>387</v>
      </c>
      <c r="C218" s="412" t="s">
        <v>395</v>
      </c>
      <c r="D218" s="413" t="s">
        <v>396</v>
      </c>
      <c r="E218" s="412" t="s">
        <v>877</v>
      </c>
      <c r="F218" s="413" t="s">
        <v>878</v>
      </c>
      <c r="G218" s="412" t="s">
        <v>953</v>
      </c>
      <c r="H218" s="412" t="s">
        <v>954</v>
      </c>
      <c r="I218" s="415">
        <v>216.02999877929687</v>
      </c>
      <c r="J218" s="415">
        <v>72</v>
      </c>
      <c r="K218" s="416">
        <v>15553.98046875</v>
      </c>
    </row>
    <row r="219" spans="1:11" ht="14.4" customHeight="1" x14ac:dyDescent="0.3">
      <c r="A219" s="410" t="s">
        <v>386</v>
      </c>
      <c r="B219" s="411" t="s">
        <v>387</v>
      </c>
      <c r="C219" s="412" t="s">
        <v>395</v>
      </c>
      <c r="D219" s="413" t="s">
        <v>396</v>
      </c>
      <c r="E219" s="412" t="s">
        <v>877</v>
      </c>
      <c r="F219" s="413" t="s">
        <v>878</v>
      </c>
      <c r="G219" s="412" t="s">
        <v>955</v>
      </c>
      <c r="H219" s="412" t="s">
        <v>956</v>
      </c>
      <c r="I219" s="415">
        <v>89.410003662109375</v>
      </c>
      <c r="J219" s="415">
        <v>120</v>
      </c>
      <c r="K219" s="416">
        <v>10729.5</v>
      </c>
    </row>
    <row r="220" spans="1:11" ht="14.4" customHeight="1" x14ac:dyDescent="0.3">
      <c r="A220" s="410" t="s">
        <v>386</v>
      </c>
      <c r="B220" s="411" t="s">
        <v>387</v>
      </c>
      <c r="C220" s="412" t="s">
        <v>395</v>
      </c>
      <c r="D220" s="413" t="s">
        <v>396</v>
      </c>
      <c r="E220" s="412" t="s">
        <v>877</v>
      </c>
      <c r="F220" s="413" t="s">
        <v>878</v>
      </c>
      <c r="G220" s="412" t="s">
        <v>957</v>
      </c>
      <c r="H220" s="412" t="s">
        <v>958</v>
      </c>
      <c r="I220" s="415">
        <v>53.209999084472656</v>
      </c>
      <c r="J220" s="415">
        <v>108</v>
      </c>
      <c r="K220" s="416">
        <v>5746.93994140625</v>
      </c>
    </row>
    <row r="221" spans="1:11" ht="14.4" customHeight="1" x14ac:dyDescent="0.3">
      <c r="A221" s="410" t="s">
        <v>386</v>
      </c>
      <c r="B221" s="411" t="s">
        <v>387</v>
      </c>
      <c r="C221" s="412" t="s">
        <v>395</v>
      </c>
      <c r="D221" s="413" t="s">
        <v>396</v>
      </c>
      <c r="E221" s="412" t="s">
        <v>877</v>
      </c>
      <c r="F221" s="413" t="s">
        <v>878</v>
      </c>
      <c r="G221" s="412" t="s">
        <v>959</v>
      </c>
      <c r="H221" s="412" t="s">
        <v>960</v>
      </c>
      <c r="I221" s="415">
        <v>54.299999237060547</v>
      </c>
      <c r="J221" s="415">
        <v>144</v>
      </c>
      <c r="K221" s="416">
        <v>7818.6201171875</v>
      </c>
    </row>
    <row r="222" spans="1:11" ht="14.4" customHeight="1" x14ac:dyDescent="0.3">
      <c r="A222" s="410" t="s">
        <v>386</v>
      </c>
      <c r="B222" s="411" t="s">
        <v>387</v>
      </c>
      <c r="C222" s="412" t="s">
        <v>395</v>
      </c>
      <c r="D222" s="413" t="s">
        <v>396</v>
      </c>
      <c r="E222" s="412" t="s">
        <v>877</v>
      </c>
      <c r="F222" s="413" t="s">
        <v>878</v>
      </c>
      <c r="G222" s="412" t="s">
        <v>961</v>
      </c>
      <c r="H222" s="412" t="s">
        <v>962</v>
      </c>
      <c r="I222" s="415">
        <v>86.25</v>
      </c>
      <c r="J222" s="415">
        <v>792</v>
      </c>
      <c r="K222" s="416">
        <v>68310</v>
      </c>
    </row>
    <row r="223" spans="1:11" ht="14.4" customHeight="1" x14ac:dyDescent="0.3">
      <c r="A223" s="410" t="s">
        <v>386</v>
      </c>
      <c r="B223" s="411" t="s">
        <v>387</v>
      </c>
      <c r="C223" s="412" t="s">
        <v>395</v>
      </c>
      <c r="D223" s="413" t="s">
        <v>396</v>
      </c>
      <c r="E223" s="412" t="s">
        <v>877</v>
      </c>
      <c r="F223" s="413" t="s">
        <v>878</v>
      </c>
      <c r="G223" s="412" t="s">
        <v>963</v>
      </c>
      <c r="H223" s="412" t="s">
        <v>964</v>
      </c>
      <c r="I223" s="415">
        <v>57.110000610351563</v>
      </c>
      <c r="J223" s="415">
        <v>360</v>
      </c>
      <c r="K223" s="416">
        <v>20558.5498046875</v>
      </c>
    </row>
    <row r="224" spans="1:11" ht="14.4" customHeight="1" x14ac:dyDescent="0.3">
      <c r="A224" s="410" t="s">
        <v>386</v>
      </c>
      <c r="B224" s="411" t="s">
        <v>387</v>
      </c>
      <c r="C224" s="412" t="s">
        <v>395</v>
      </c>
      <c r="D224" s="413" t="s">
        <v>396</v>
      </c>
      <c r="E224" s="412" t="s">
        <v>877</v>
      </c>
      <c r="F224" s="413" t="s">
        <v>878</v>
      </c>
      <c r="G224" s="412" t="s">
        <v>965</v>
      </c>
      <c r="H224" s="412" t="s">
        <v>966</v>
      </c>
      <c r="I224" s="415">
        <v>77.900001525878906</v>
      </c>
      <c r="J224" s="415">
        <v>360</v>
      </c>
      <c r="K224" s="416">
        <v>28045.048828125</v>
      </c>
    </row>
    <row r="225" spans="1:11" ht="14.4" customHeight="1" x14ac:dyDescent="0.3">
      <c r="A225" s="410" t="s">
        <v>386</v>
      </c>
      <c r="B225" s="411" t="s">
        <v>387</v>
      </c>
      <c r="C225" s="412" t="s">
        <v>395</v>
      </c>
      <c r="D225" s="413" t="s">
        <v>396</v>
      </c>
      <c r="E225" s="412" t="s">
        <v>877</v>
      </c>
      <c r="F225" s="413" t="s">
        <v>878</v>
      </c>
      <c r="G225" s="412" t="s">
        <v>967</v>
      </c>
      <c r="H225" s="412" t="s">
        <v>968</v>
      </c>
      <c r="I225" s="415">
        <v>45.029998779296875</v>
      </c>
      <c r="J225" s="415">
        <v>108</v>
      </c>
      <c r="K225" s="416">
        <v>4862.77978515625</v>
      </c>
    </row>
    <row r="226" spans="1:11" ht="14.4" customHeight="1" x14ac:dyDescent="0.3">
      <c r="A226" s="410" t="s">
        <v>386</v>
      </c>
      <c r="B226" s="411" t="s">
        <v>387</v>
      </c>
      <c r="C226" s="412" t="s">
        <v>395</v>
      </c>
      <c r="D226" s="413" t="s">
        <v>396</v>
      </c>
      <c r="E226" s="412" t="s">
        <v>877</v>
      </c>
      <c r="F226" s="413" t="s">
        <v>878</v>
      </c>
      <c r="G226" s="412" t="s">
        <v>969</v>
      </c>
      <c r="H226" s="412" t="s">
        <v>970</v>
      </c>
      <c r="I226" s="415">
        <v>45.029998779296875</v>
      </c>
      <c r="J226" s="415">
        <v>432</v>
      </c>
      <c r="K226" s="416">
        <v>19451.099609375</v>
      </c>
    </row>
    <row r="227" spans="1:11" ht="14.4" customHeight="1" x14ac:dyDescent="0.3">
      <c r="A227" s="410" t="s">
        <v>386</v>
      </c>
      <c r="B227" s="411" t="s">
        <v>387</v>
      </c>
      <c r="C227" s="412" t="s">
        <v>395</v>
      </c>
      <c r="D227" s="413" t="s">
        <v>396</v>
      </c>
      <c r="E227" s="412" t="s">
        <v>877</v>
      </c>
      <c r="F227" s="413" t="s">
        <v>878</v>
      </c>
      <c r="G227" s="412" t="s">
        <v>971</v>
      </c>
      <c r="H227" s="412" t="s">
        <v>972</v>
      </c>
      <c r="I227" s="415">
        <v>45.029998779296875</v>
      </c>
      <c r="J227" s="415">
        <v>648</v>
      </c>
      <c r="K227" s="416">
        <v>29176.6494140625</v>
      </c>
    </row>
    <row r="228" spans="1:11" ht="14.4" customHeight="1" x14ac:dyDescent="0.3">
      <c r="A228" s="410" t="s">
        <v>386</v>
      </c>
      <c r="B228" s="411" t="s">
        <v>387</v>
      </c>
      <c r="C228" s="412" t="s">
        <v>395</v>
      </c>
      <c r="D228" s="413" t="s">
        <v>396</v>
      </c>
      <c r="E228" s="412" t="s">
        <v>877</v>
      </c>
      <c r="F228" s="413" t="s">
        <v>878</v>
      </c>
      <c r="G228" s="412" t="s">
        <v>973</v>
      </c>
      <c r="H228" s="412" t="s">
        <v>974</v>
      </c>
      <c r="I228" s="415">
        <v>60.659999847412109</v>
      </c>
      <c r="J228" s="415">
        <v>288</v>
      </c>
      <c r="K228" s="416">
        <v>17470.80029296875</v>
      </c>
    </row>
    <row r="229" spans="1:11" ht="14.4" customHeight="1" x14ac:dyDescent="0.3">
      <c r="A229" s="410" t="s">
        <v>386</v>
      </c>
      <c r="B229" s="411" t="s">
        <v>387</v>
      </c>
      <c r="C229" s="412" t="s">
        <v>395</v>
      </c>
      <c r="D229" s="413" t="s">
        <v>396</v>
      </c>
      <c r="E229" s="412" t="s">
        <v>877</v>
      </c>
      <c r="F229" s="413" t="s">
        <v>878</v>
      </c>
      <c r="G229" s="412" t="s">
        <v>975</v>
      </c>
      <c r="H229" s="412" t="s">
        <v>976</v>
      </c>
      <c r="I229" s="415">
        <v>42</v>
      </c>
      <c r="J229" s="415">
        <v>576</v>
      </c>
      <c r="K229" s="416">
        <v>24190.4794921875</v>
      </c>
    </row>
    <row r="230" spans="1:11" ht="14.4" customHeight="1" x14ac:dyDescent="0.3">
      <c r="A230" s="410" t="s">
        <v>386</v>
      </c>
      <c r="B230" s="411" t="s">
        <v>387</v>
      </c>
      <c r="C230" s="412" t="s">
        <v>395</v>
      </c>
      <c r="D230" s="413" t="s">
        <v>396</v>
      </c>
      <c r="E230" s="412" t="s">
        <v>877</v>
      </c>
      <c r="F230" s="413" t="s">
        <v>878</v>
      </c>
      <c r="G230" s="412" t="s">
        <v>977</v>
      </c>
      <c r="H230" s="412" t="s">
        <v>978</v>
      </c>
      <c r="I230" s="415">
        <v>50.479999542236328</v>
      </c>
      <c r="J230" s="415">
        <v>432</v>
      </c>
      <c r="K230" s="416">
        <v>21805.39013671875</v>
      </c>
    </row>
    <row r="231" spans="1:11" ht="14.4" customHeight="1" x14ac:dyDescent="0.3">
      <c r="A231" s="410" t="s">
        <v>386</v>
      </c>
      <c r="B231" s="411" t="s">
        <v>387</v>
      </c>
      <c r="C231" s="412" t="s">
        <v>395</v>
      </c>
      <c r="D231" s="413" t="s">
        <v>396</v>
      </c>
      <c r="E231" s="412" t="s">
        <v>877</v>
      </c>
      <c r="F231" s="413" t="s">
        <v>878</v>
      </c>
      <c r="G231" s="412" t="s">
        <v>979</v>
      </c>
      <c r="H231" s="412" t="s">
        <v>980</v>
      </c>
      <c r="I231" s="415">
        <v>54.869998931884766</v>
      </c>
      <c r="J231" s="415">
        <v>504</v>
      </c>
      <c r="K231" s="416">
        <v>27653.35986328125</v>
      </c>
    </row>
    <row r="232" spans="1:11" ht="14.4" customHeight="1" x14ac:dyDescent="0.3">
      <c r="A232" s="410" t="s">
        <v>386</v>
      </c>
      <c r="B232" s="411" t="s">
        <v>387</v>
      </c>
      <c r="C232" s="412" t="s">
        <v>395</v>
      </c>
      <c r="D232" s="413" t="s">
        <v>396</v>
      </c>
      <c r="E232" s="412" t="s">
        <v>877</v>
      </c>
      <c r="F232" s="413" t="s">
        <v>878</v>
      </c>
      <c r="G232" s="412" t="s">
        <v>981</v>
      </c>
      <c r="H232" s="412" t="s">
        <v>982</v>
      </c>
      <c r="I232" s="415">
        <v>75.650001525878906</v>
      </c>
      <c r="J232" s="415">
        <v>540</v>
      </c>
      <c r="K232" s="416">
        <v>40851.44921875</v>
      </c>
    </row>
    <row r="233" spans="1:11" ht="14.4" customHeight="1" x14ac:dyDescent="0.3">
      <c r="A233" s="410" t="s">
        <v>386</v>
      </c>
      <c r="B233" s="411" t="s">
        <v>387</v>
      </c>
      <c r="C233" s="412" t="s">
        <v>395</v>
      </c>
      <c r="D233" s="413" t="s">
        <v>396</v>
      </c>
      <c r="E233" s="412" t="s">
        <v>877</v>
      </c>
      <c r="F233" s="413" t="s">
        <v>878</v>
      </c>
      <c r="G233" s="412" t="s">
        <v>983</v>
      </c>
      <c r="H233" s="412" t="s">
        <v>984</v>
      </c>
      <c r="I233" s="415">
        <v>34.159999847412109</v>
      </c>
      <c r="J233" s="415">
        <v>1800</v>
      </c>
      <c r="K233" s="416">
        <v>61485.40966796875</v>
      </c>
    </row>
    <row r="234" spans="1:11" ht="14.4" customHeight="1" x14ac:dyDescent="0.3">
      <c r="A234" s="410" t="s">
        <v>386</v>
      </c>
      <c r="B234" s="411" t="s">
        <v>387</v>
      </c>
      <c r="C234" s="412" t="s">
        <v>395</v>
      </c>
      <c r="D234" s="413" t="s">
        <v>396</v>
      </c>
      <c r="E234" s="412" t="s">
        <v>877</v>
      </c>
      <c r="F234" s="413" t="s">
        <v>878</v>
      </c>
      <c r="G234" s="412" t="s">
        <v>985</v>
      </c>
      <c r="H234" s="412" t="s">
        <v>986</v>
      </c>
      <c r="I234" s="415">
        <v>41.810001373291016</v>
      </c>
      <c r="J234" s="415">
        <v>2088</v>
      </c>
      <c r="K234" s="416">
        <v>87297.2001953125</v>
      </c>
    </row>
    <row r="235" spans="1:11" ht="14.4" customHeight="1" x14ac:dyDescent="0.3">
      <c r="A235" s="410" t="s">
        <v>386</v>
      </c>
      <c r="B235" s="411" t="s">
        <v>387</v>
      </c>
      <c r="C235" s="412" t="s">
        <v>395</v>
      </c>
      <c r="D235" s="413" t="s">
        <v>396</v>
      </c>
      <c r="E235" s="412" t="s">
        <v>877</v>
      </c>
      <c r="F235" s="413" t="s">
        <v>878</v>
      </c>
      <c r="G235" s="412" t="s">
        <v>987</v>
      </c>
      <c r="H235" s="412" t="s">
        <v>988</v>
      </c>
      <c r="I235" s="415">
        <v>47.740001678466797</v>
      </c>
      <c r="J235" s="415">
        <v>252</v>
      </c>
      <c r="K235" s="416">
        <v>12031.5302734375</v>
      </c>
    </row>
    <row r="236" spans="1:11" ht="14.4" customHeight="1" x14ac:dyDescent="0.3">
      <c r="A236" s="410" t="s">
        <v>386</v>
      </c>
      <c r="B236" s="411" t="s">
        <v>387</v>
      </c>
      <c r="C236" s="412" t="s">
        <v>395</v>
      </c>
      <c r="D236" s="413" t="s">
        <v>396</v>
      </c>
      <c r="E236" s="412" t="s">
        <v>877</v>
      </c>
      <c r="F236" s="413" t="s">
        <v>878</v>
      </c>
      <c r="G236" s="412" t="s">
        <v>989</v>
      </c>
      <c r="H236" s="412" t="s">
        <v>990</v>
      </c>
      <c r="I236" s="415">
        <v>40.639999389648438</v>
      </c>
      <c r="J236" s="415">
        <v>2880</v>
      </c>
      <c r="K236" s="416">
        <v>117035.181640625</v>
      </c>
    </row>
    <row r="237" spans="1:11" ht="14.4" customHeight="1" x14ac:dyDescent="0.3">
      <c r="A237" s="410" t="s">
        <v>386</v>
      </c>
      <c r="B237" s="411" t="s">
        <v>387</v>
      </c>
      <c r="C237" s="412" t="s">
        <v>395</v>
      </c>
      <c r="D237" s="413" t="s">
        <v>396</v>
      </c>
      <c r="E237" s="412" t="s">
        <v>877</v>
      </c>
      <c r="F237" s="413" t="s">
        <v>878</v>
      </c>
      <c r="G237" s="412" t="s">
        <v>991</v>
      </c>
      <c r="H237" s="412" t="s">
        <v>992</v>
      </c>
      <c r="I237" s="415">
        <v>40.009998321533203</v>
      </c>
      <c r="J237" s="415">
        <v>288</v>
      </c>
      <c r="K237" s="416">
        <v>11522.080078125</v>
      </c>
    </row>
    <row r="238" spans="1:11" ht="14.4" customHeight="1" x14ac:dyDescent="0.3">
      <c r="A238" s="410" t="s">
        <v>386</v>
      </c>
      <c r="B238" s="411" t="s">
        <v>387</v>
      </c>
      <c r="C238" s="412" t="s">
        <v>395</v>
      </c>
      <c r="D238" s="413" t="s">
        <v>396</v>
      </c>
      <c r="E238" s="412" t="s">
        <v>877</v>
      </c>
      <c r="F238" s="413" t="s">
        <v>878</v>
      </c>
      <c r="G238" s="412" t="s">
        <v>993</v>
      </c>
      <c r="H238" s="412" t="s">
        <v>994</v>
      </c>
      <c r="I238" s="415">
        <v>48.610000610351563</v>
      </c>
      <c r="J238" s="415">
        <v>612</v>
      </c>
      <c r="K238" s="416">
        <v>29749.240966796875</v>
      </c>
    </row>
    <row r="239" spans="1:11" ht="14.4" customHeight="1" x14ac:dyDescent="0.3">
      <c r="A239" s="410" t="s">
        <v>386</v>
      </c>
      <c r="B239" s="411" t="s">
        <v>387</v>
      </c>
      <c r="C239" s="412" t="s">
        <v>395</v>
      </c>
      <c r="D239" s="413" t="s">
        <v>396</v>
      </c>
      <c r="E239" s="412" t="s">
        <v>877</v>
      </c>
      <c r="F239" s="413" t="s">
        <v>878</v>
      </c>
      <c r="G239" s="412" t="s">
        <v>995</v>
      </c>
      <c r="H239" s="412" t="s">
        <v>996</v>
      </c>
      <c r="I239" s="415">
        <v>59.430000305175781</v>
      </c>
      <c r="J239" s="415">
        <v>216</v>
      </c>
      <c r="K239" s="416">
        <v>12836.06982421875</v>
      </c>
    </row>
    <row r="240" spans="1:11" ht="14.4" customHeight="1" x14ac:dyDescent="0.3">
      <c r="A240" s="410" t="s">
        <v>386</v>
      </c>
      <c r="B240" s="411" t="s">
        <v>387</v>
      </c>
      <c r="C240" s="412" t="s">
        <v>395</v>
      </c>
      <c r="D240" s="413" t="s">
        <v>396</v>
      </c>
      <c r="E240" s="412" t="s">
        <v>877</v>
      </c>
      <c r="F240" s="413" t="s">
        <v>878</v>
      </c>
      <c r="G240" s="412" t="s">
        <v>997</v>
      </c>
      <c r="H240" s="412" t="s">
        <v>998</v>
      </c>
      <c r="I240" s="415">
        <v>65.169998168945313</v>
      </c>
      <c r="J240" s="415">
        <v>288</v>
      </c>
      <c r="K240" s="416">
        <v>18769.83984375</v>
      </c>
    </row>
    <row r="241" spans="1:11" ht="14.4" customHeight="1" x14ac:dyDescent="0.3">
      <c r="A241" s="410" t="s">
        <v>386</v>
      </c>
      <c r="B241" s="411" t="s">
        <v>387</v>
      </c>
      <c r="C241" s="412" t="s">
        <v>395</v>
      </c>
      <c r="D241" s="413" t="s">
        <v>396</v>
      </c>
      <c r="E241" s="412" t="s">
        <v>877</v>
      </c>
      <c r="F241" s="413" t="s">
        <v>878</v>
      </c>
      <c r="G241" s="412" t="s">
        <v>999</v>
      </c>
      <c r="H241" s="412" t="s">
        <v>1000</v>
      </c>
      <c r="I241" s="415">
        <v>129.25999450683594</v>
      </c>
      <c r="J241" s="415">
        <v>192</v>
      </c>
      <c r="K241" s="416">
        <v>24817.009765625</v>
      </c>
    </row>
    <row r="242" spans="1:11" ht="14.4" customHeight="1" x14ac:dyDescent="0.3">
      <c r="A242" s="410" t="s">
        <v>386</v>
      </c>
      <c r="B242" s="411" t="s">
        <v>387</v>
      </c>
      <c r="C242" s="412" t="s">
        <v>395</v>
      </c>
      <c r="D242" s="413" t="s">
        <v>396</v>
      </c>
      <c r="E242" s="412" t="s">
        <v>877</v>
      </c>
      <c r="F242" s="413" t="s">
        <v>878</v>
      </c>
      <c r="G242" s="412" t="s">
        <v>1001</v>
      </c>
      <c r="H242" s="412" t="s">
        <v>1002</v>
      </c>
      <c r="I242" s="415">
        <v>73.795001983642578</v>
      </c>
      <c r="J242" s="415">
        <v>72</v>
      </c>
      <c r="K242" s="416">
        <v>5313.300048828125</v>
      </c>
    </row>
    <row r="243" spans="1:11" ht="14.4" customHeight="1" x14ac:dyDescent="0.3">
      <c r="A243" s="410" t="s">
        <v>386</v>
      </c>
      <c r="B243" s="411" t="s">
        <v>387</v>
      </c>
      <c r="C243" s="412" t="s">
        <v>395</v>
      </c>
      <c r="D243" s="413" t="s">
        <v>396</v>
      </c>
      <c r="E243" s="412" t="s">
        <v>877</v>
      </c>
      <c r="F243" s="413" t="s">
        <v>878</v>
      </c>
      <c r="G243" s="412" t="s">
        <v>1003</v>
      </c>
      <c r="H243" s="412" t="s">
        <v>1004</v>
      </c>
      <c r="I243" s="415">
        <v>73.790000915527344</v>
      </c>
      <c r="J243" s="415">
        <v>144</v>
      </c>
      <c r="K243" s="416">
        <v>10626</v>
      </c>
    </row>
    <row r="244" spans="1:11" ht="14.4" customHeight="1" x14ac:dyDescent="0.3">
      <c r="A244" s="410" t="s">
        <v>386</v>
      </c>
      <c r="B244" s="411" t="s">
        <v>387</v>
      </c>
      <c r="C244" s="412" t="s">
        <v>395</v>
      </c>
      <c r="D244" s="413" t="s">
        <v>396</v>
      </c>
      <c r="E244" s="412" t="s">
        <v>877</v>
      </c>
      <c r="F244" s="413" t="s">
        <v>878</v>
      </c>
      <c r="G244" s="412" t="s">
        <v>1005</v>
      </c>
      <c r="H244" s="412" t="s">
        <v>1006</v>
      </c>
      <c r="I244" s="415">
        <v>414.29000854492187</v>
      </c>
      <c r="J244" s="415">
        <v>16</v>
      </c>
      <c r="K244" s="416">
        <v>6628.60009765625</v>
      </c>
    </row>
    <row r="245" spans="1:11" ht="14.4" customHeight="1" x14ac:dyDescent="0.3">
      <c r="A245" s="410" t="s">
        <v>386</v>
      </c>
      <c r="B245" s="411" t="s">
        <v>387</v>
      </c>
      <c r="C245" s="412" t="s">
        <v>395</v>
      </c>
      <c r="D245" s="413" t="s">
        <v>396</v>
      </c>
      <c r="E245" s="412" t="s">
        <v>877</v>
      </c>
      <c r="F245" s="413" t="s">
        <v>878</v>
      </c>
      <c r="G245" s="412" t="s">
        <v>1007</v>
      </c>
      <c r="H245" s="412" t="s">
        <v>1008</v>
      </c>
      <c r="I245" s="415">
        <v>105.56999969482422</v>
      </c>
      <c r="J245" s="415">
        <v>72</v>
      </c>
      <c r="K245" s="416">
        <v>7601.0400390625</v>
      </c>
    </row>
    <row r="246" spans="1:11" ht="14.4" customHeight="1" x14ac:dyDescent="0.3">
      <c r="A246" s="410" t="s">
        <v>386</v>
      </c>
      <c r="B246" s="411" t="s">
        <v>387</v>
      </c>
      <c r="C246" s="412" t="s">
        <v>395</v>
      </c>
      <c r="D246" s="413" t="s">
        <v>396</v>
      </c>
      <c r="E246" s="412" t="s">
        <v>877</v>
      </c>
      <c r="F246" s="413" t="s">
        <v>878</v>
      </c>
      <c r="G246" s="412" t="s">
        <v>1009</v>
      </c>
      <c r="H246" s="412" t="s">
        <v>1010</v>
      </c>
      <c r="I246" s="415">
        <v>167.14999389648437</v>
      </c>
      <c r="J246" s="415">
        <v>144</v>
      </c>
      <c r="K246" s="416">
        <v>24069.9609375</v>
      </c>
    </row>
    <row r="247" spans="1:11" ht="14.4" customHeight="1" x14ac:dyDescent="0.3">
      <c r="A247" s="410" t="s">
        <v>386</v>
      </c>
      <c r="B247" s="411" t="s">
        <v>387</v>
      </c>
      <c r="C247" s="412" t="s">
        <v>395</v>
      </c>
      <c r="D247" s="413" t="s">
        <v>396</v>
      </c>
      <c r="E247" s="412" t="s">
        <v>877</v>
      </c>
      <c r="F247" s="413" t="s">
        <v>878</v>
      </c>
      <c r="G247" s="412" t="s">
        <v>1011</v>
      </c>
      <c r="H247" s="412" t="s">
        <v>1012</v>
      </c>
      <c r="I247" s="415">
        <v>94.819999694824219</v>
      </c>
      <c r="J247" s="415">
        <v>468</v>
      </c>
      <c r="K247" s="416">
        <v>44374.5908203125</v>
      </c>
    </row>
    <row r="248" spans="1:11" ht="14.4" customHeight="1" x14ac:dyDescent="0.3">
      <c r="A248" s="410" t="s">
        <v>386</v>
      </c>
      <c r="B248" s="411" t="s">
        <v>387</v>
      </c>
      <c r="C248" s="412" t="s">
        <v>395</v>
      </c>
      <c r="D248" s="413" t="s">
        <v>396</v>
      </c>
      <c r="E248" s="412" t="s">
        <v>877</v>
      </c>
      <c r="F248" s="413" t="s">
        <v>878</v>
      </c>
      <c r="G248" s="412" t="s">
        <v>1013</v>
      </c>
      <c r="H248" s="412" t="s">
        <v>1014</v>
      </c>
      <c r="I248" s="415">
        <v>176.92999267578125</v>
      </c>
      <c r="J248" s="415">
        <v>108</v>
      </c>
      <c r="K248" s="416">
        <v>19108.17041015625</v>
      </c>
    </row>
    <row r="249" spans="1:11" ht="14.4" customHeight="1" x14ac:dyDescent="0.3">
      <c r="A249" s="410" t="s">
        <v>386</v>
      </c>
      <c r="B249" s="411" t="s">
        <v>387</v>
      </c>
      <c r="C249" s="412" t="s">
        <v>395</v>
      </c>
      <c r="D249" s="413" t="s">
        <v>396</v>
      </c>
      <c r="E249" s="412" t="s">
        <v>877</v>
      </c>
      <c r="F249" s="413" t="s">
        <v>878</v>
      </c>
      <c r="G249" s="412" t="s">
        <v>1015</v>
      </c>
      <c r="H249" s="412" t="s">
        <v>1016</v>
      </c>
      <c r="I249" s="415">
        <v>104.58999633789062</v>
      </c>
      <c r="J249" s="415">
        <v>72</v>
      </c>
      <c r="K249" s="416">
        <v>7530.66015625</v>
      </c>
    </row>
    <row r="250" spans="1:11" ht="14.4" customHeight="1" x14ac:dyDescent="0.3">
      <c r="A250" s="410" t="s">
        <v>386</v>
      </c>
      <c r="B250" s="411" t="s">
        <v>387</v>
      </c>
      <c r="C250" s="412" t="s">
        <v>395</v>
      </c>
      <c r="D250" s="413" t="s">
        <v>396</v>
      </c>
      <c r="E250" s="412" t="s">
        <v>1017</v>
      </c>
      <c r="F250" s="413" t="s">
        <v>1018</v>
      </c>
      <c r="G250" s="412" t="s">
        <v>1019</v>
      </c>
      <c r="H250" s="412" t="s">
        <v>1020</v>
      </c>
      <c r="I250" s="415">
        <v>925.6500244140625</v>
      </c>
      <c r="J250" s="415">
        <v>30</v>
      </c>
      <c r="K250" s="416">
        <v>27769.5</v>
      </c>
    </row>
    <row r="251" spans="1:11" ht="14.4" customHeight="1" x14ac:dyDescent="0.3">
      <c r="A251" s="410" t="s">
        <v>386</v>
      </c>
      <c r="B251" s="411" t="s">
        <v>387</v>
      </c>
      <c r="C251" s="412" t="s">
        <v>395</v>
      </c>
      <c r="D251" s="413" t="s">
        <v>396</v>
      </c>
      <c r="E251" s="412" t="s">
        <v>1017</v>
      </c>
      <c r="F251" s="413" t="s">
        <v>1018</v>
      </c>
      <c r="G251" s="412" t="s">
        <v>1021</v>
      </c>
      <c r="H251" s="412" t="s">
        <v>1022</v>
      </c>
      <c r="I251" s="415">
        <v>11.539999961853027</v>
      </c>
      <c r="J251" s="415">
        <v>50</v>
      </c>
      <c r="K251" s="416">
        <v>577.16998291015625</v>
      </c>
    </row>
    <row r="252" spans="1:11" ht="14.4" customHeight="1" x14ac:dyDescent="0.3">
      <c r="A252" s="410" t="s">
        <v>386</v>
      </c>
      <c r="B252" s="411" t="s">
        <v>387</v>
      </c>
      <c r="C252" s="412" t="s">
        <v>395</v>
      </c>
      <c r="D252" s="413" t="s">
        <v>396</v>
      </c>
      <c r="E252" s="412" t="s">
        <v>1017</v>
      </c>
      <c r="F252" s="413" t="s">
        <v>1018</v>
      </c>
      <c r="G252" s="412" t="s">
        <v>1023</v>
      </c>
      <c r="H252" s="412" t="s">
        <v>1024</v>
      </c>
      <c r="I252" s="415">
        <v>11.539999961853027</v>
      </c>
      <c r="J252" s="415">
        <v>160</v>
      </c>
      <c r="K252" s="416">
        <v>1846.93994140625</v>
      </c>
    </row>
    <row r="253" spans="1:11" ht="14.4" customHeight="1" x14ac:dyDescent="0.3">
      <c r="A253" s="410" t="s">
        <v>386</v>
      </c>
      <c r="B253" s="411" t="s">
        <v>387</v>
      </c>
      <c r="C253" s="412" t="s">
        <v>395</v>
      </c>
      <c r="D253" s="413" t="s">
        <v>396</v>
      </c>
      <c r="E253" s="412" t="s">
        <v>1017</v>
      </c>
      <c r="F253" s="413" t="s">
        <v>1018</v>
      </c>
      <c r="G253" s="412" t="s">
        <v>1025</v>
      </c>
      <c r="H253" s="412" t="s">
        <v>1026</v>
      </c>
      <c r="I253" s="415">
        <v>11.539999961853027</v>
      </c>
      <c r="J253" s="415">
        <v>50</v>
      </c>
      <c r="K253" s="416">
        <v>577.16998291015625</v>
      </c>
    </row>
    <row r="254" spans="1:11" ht="14.4" customHeight="1" x14ac:dyDescent="0.3">
      <c r="A254" s="410" t="s">
        <v>386</v>
      </c>
      <c r="B254" s="411" t="s">
        <v>387</v>
      </c>
      <c r="C254" s="412" t="s">
        <v>395</v>
      </c>
      <c r="D254" s="413" t="s">
        <v>396</v>
      </c>
      <c r="E254" s="412" t="s">
        <v>1017</v>
      </c>
      <c r="F254" s="413" t="s">
        <v>1018</v>
      </c>
      <c r="G254" s="412" t="s">
        <v>1027</v>
      </c>
      <c r="H254" s="412" t="s">
        <v>1028</v>
      </c>
      <c r="I254" s="415">
        <v>10.989999771118164</v>
      </c>
      <c r="J254" s="415">
        <v>180</v>
      </c>
      <c r="K254" s="416">
        <v>1978.0100708007812</v>
      </c>
    </row>
    <row r="255" spans="1:11" ht="14.4" customHeight="1" x14ac:dyDescent="0.3">
      <c r="A255" s="410" t="s">
        <v>386</v>
      </c>
      <c r="B255" s="411" t="s">
        <v>387</v>
      </c>
      <c r="C255" s="412" t="s">
        <v>395</v>
      </c>
      <c r="D255" s="413" t="s">
        <v>396</v>
      </c>
      <c r="E255" s="412" t="s">
        <v>1017</v>
      </c>
      <c r="F255" s="413" t="s">
        <v>1018</v>
      </c>
      <c r="G255" s="412" t="s">
        <v>1029</v>
      </c>
      <c r="H255" s="412" t="s">
        <v>1030</v>
      </c>
      <c r="I255" s="415">
        <v>11.539999961853027</v>
      </c>
      <c r="J255" s="415">
        <v>120</v>
      </c>
      <c r="K255" s="416">
        <v>1385.199951171875</v>
      </c>
    </row>
    <row r="256" spans="1:11" ht="14.4" customHeight="1" x14ac:dyDescent="0.3">
      <c r="A256" s="410" t="s">
        <v>386</v>
      </c>
      <c r="B256" s="411" t="s">
        <v>387</v>
      </c>
      <c r="C256" s="412" t="s">
        <v>395</v>
      </c>
      <c r="D256" s="413" t="s">
        <v>396</v>
      </c>
      <c r="E256" s="412" t="s">
        <v>1017</v>
      </c>
      <c r="F256" s="413" t="s">
        <v>1018</v>
      </c>
      <c r="G256" s="412" t="s">
        <v>1031</v>
      </c>
      <c r="H256" s="412" t="s">
        <v>1032</v>
      </c>
      <c r="I256" s="415">
        <v>11.539999961853027</v>
      </c>
      <c r="J256" s="415">
        <v>40</v>
      </c>
      <c r="K256" s="416">
        <v>461.739990234375</v>
      </c>
    </row>
    <row r="257" spans="1:11" ht="14.4" customHeight="1" x14ac:dyDescent="0.3">
      <c r="A257" s="410" t="s">
        <v>386</v>
      </c>
      <c r="B257" s="411" t="s">
        <v>387</v>
      </c>
      <c r="C257" s="412" t="s">
        <v>395</v>
      </c>
      <c r="D257" s="413" t="s">
        <v>396</v>
      </c>
      <c r="E257" s="412" t="s">
        <v>1017</v>
      </c>
      <c r="F257" s="413" t="s">
        <v>1018</v>
      </c>
      <c r="G257" s="412" t="s">
        <v>1033</v>
      </c>
      <c r="H257" s="412" t="s">
        <v>1034</v>
      </c>
      <c r="I257" s="415">
        <v>10.989999771118164</v>
      </c>
      <c r="J257" s="415">
        <v>50</v>
      </c>
      <c r="K257" s="416">
        <v>549.34002685546875</v>
      </c>
    </row>
    <row r="258" spans="1:11" ht="14.4" customHeight="1" x14ac:dyDescent="0.3">
      <c r="A258" s="410" t="s">
        <v>386</v>
      </c>
      <c r="B258" s="411" t="s">
        <v>387</v>
      </c>
      <c r="C258" s="412" t="s">
        <v>395</v>
      </c>
      <c r="D258" s="413" t="s">
        <v>396</v>
      </c>
      <c r="E258" s="412" t="s">
        <v>1017</v>
      </c>
      <c r="F258" s="413" t="s">
        <v>1018</v>
      </c>
      <c r="G258" s="412" t="s">
        <v>1035</v>
      </c>
      <c r="H258" s="412" t="s">
        <v>1036</v>
      </c>
      <c r="I258" s="415">
        <v>13.880000114440918</v>
      </c>
      <c r="J258" s="415">
        <v>120</v>
      </c>
      <c r="K258" s="416">
        <v>1665.43994140625</v>
      </c>
    </row>
    <row r="259" spans="1:11" ht="14.4" customHeight="1" x14ac:dyDescent="0.3">
      <c r="A259" s="410" t="s">
        <v>386</v>
      </c>
      <c r="B259" s="411" t="s">
        <v>387</v>
      </c>
      <c r="C259" s="412" t="s">
        <v>395</v>
      </c>
      <c r="D259" s="413" t="s">
        <v>396</v>
      </c>
      <c r="E259" s="412" t="s">
        <v>1017</v>
      </c>
      <c r="F259" s="413" t="s">
        <v>1018</v>
      </c>
      <c r="G259" s="412" t="s">
        <v>1037</v>
      </c>
      <c r="H259" s="412" t="s">
        <v>1038</v>
      </c>
      <c r="I259" s="415">
        <v>11.539999961853027</v>
      </c>
      <c r="J259" s="415">
        <v>120</v>
      </c>
      <c r="K259" s="416">
        <v>1385.199951171875</v>
      </c>
    </row>
    <row r="260" spans="1:11" ht="14.4" customHeight="1" x14ac:dyDescent="0.3">
      <c r="A260" s="410" t="s">
        <v>386</v>
      </c>
      <c r="B260" s="411" t="s">
        <v>387</v>
      </c>
      <c r="C260" s="412" t="s">
        <v>395</v>
      </c>
      <c r="D260" s="413" t="s">
        <v>396</v>
      </c>
      <c r="E260" s="412" t="s">
        <v>1017</v>
      </c>
      <c r="F260" s="413" t="s">
        <v>1018</v>
      </c>
      <c r="G260" s="412" t="s">
        <v>1039</v>
      </c>
      <c r="H260" s="412" t="s">
        <v>1040</v>
      </c>
      <c r="I260" s="415">
        <v>11.539999961853027</v>
      </c>
      <c r="J260" s="415">
        <v>120</v>
      </c>
      <c r="K260" s="416">
        <v>1385.199951171875</v>
      </c>
    </row>
    <row r="261" spans="1:11" ht="14.4" customHeight="1" x14ac:dyDescent="0.3">
      <c r="A261" s="410" t="s">
        <v>386</v>
      </c>
      <c r="B261" s="411" t="s">
        <v>387</v>
      </c>
      <c r="C261" s="412" t="s">
        <v>395</v>
      </c>
      <c r="D261" s="413" t="s">
        <v>396</v>
      </c>
      <c r="E261" s="412" t="s">
        <v>1017</v>
      </c>
      <c r="F261" s="413" t="s">
        <v>1018</v>
      </c>
      <c r="G261" s="412" t="s">
        <v>1041</v>
      </c>
      <c r="H261" s="412" t="s">
        <v>1042</v>
      </c>
      <c r="I261" s="415">
        <v>11.930000305175781</v>
      </c>
      <c r="J261" s="415">
        <v>60</v>
      </c>
      <c r="K261" s="416">
        <v>715.84002685546875</v>
      </c>
    </row>
    <row r="262" spans="1:11" ht="14.4" customHeight="1" x14ac:dyDescent="0.3">
      <c r="A262" s="410" t="s">
        <v>386</v>
      </c>
      <c r="B262" s="411" t="s">
        <v>387</v>
      </c>
      <c r="C262" s="412" t="s">
        <v>395</v>
      </c>
      <c r="D262" s="413" t="s">
        <v>396</v>
      </c>
      <c r="E262" s="412" t="s">
        <v>1017</v>
      </c>
      <c r="F262" s="413" t="s">
        <v>1018</v>
      </c>
      <c r="G262" s="412" t="s">
        <v>1043</v>
      </c>
      <c r="H262" s="412" t="s">
        <v>1044</v>
      </c>
      <c r="I262" s="415">
        <v>6.880000114440918</v>
      </c>
      <c r="J262" s="415">
        <v>180</v>
      </c>
      <c r="K262" s="416">
        <v>1239.2699890136719</v>
      </c>
    </row>
    <row r="263" spans="1:11" ht="14.4" customHeight="1" x14ac:dyDescent="0.3">
      <c r="A263" s="410" t="s">
        <v>386</v>
      </c>
      <c r="B263" s="411" t="s">
        <v>387</v>
      </c>
      <c r="C263" s="412" t="s">
        <v>395</v>
      </c>
      <c r="D263" s="413" t="s">
        <v>396</v>
      </c>
      <c r="E263" s="412" t="s">
        <v>1017</v>
      </c>
      <c r="F263" s="413" t="s">
        <v>1018</v>
      </c>
      <c r="G263" s="412" t="s">
        <v>1045</v>
      </c>
      <c r="H263" s="412" t="s">
        <v>1046</v>
      </c>
      <c r="I263" s="415">
        <v>6.880000114440918</v>
      </c>
      <c r="J263" s="415">
        <v>180</v>
      </c>
      <c r="K263" s="416">
        <v>1239.2699890136719</v>
      </c>
    </row>
    <row r="264" spans="1:11" ht="14.4" customHeight="1" x14ac:dyDescent="0.3">
      <c r="A264" s="410" t="s">
        <v>386</v>
      </c>
      <c r="B264" s="411" t="s">
        <v>387</v>
      </c>
      <c r="C264" s="412" t="s">
        <v>395</v>
      </c>
      <c r="D264" s="413" t="s">
        <v>396</v>
      </c>
      <c r="E264" s="412" t="s">
        <v>1017</v>
      </c>
      <c r="F264" s="413" t="s">
        <v>1018</v>
      </c>
      <c r="G264" s="412" t="s">
        <v>1047</v>
      </c>
      <c r="H264" s="412" t="s">
        <v>1048</v>
      </c>
      <c r="I264" s="415">
        <v>25.510000228881836</v>
      </c>
      <c r="J264" s="415">
        <v>60</v>
      </c>
      <c r="K264" s="416">
        <v>1530.699951171875</v>
      </c>
    </row>
    <row r="265" spans="1:11" ht="14.4" customHeight="1" x14ac:dyDescent="0.3">
      <c r="A265" s="410" t="s">
        <v>386</v>
      </c>
      <c r="B265" s="411" t="s">
        <v>387</v>
      </c>
      <c r="C265" s="412" t="s">
        <v>395</v>
      </c>
      <c r="D265" s="413" t="s">
        <v>396</v>
      </c>
      <c r="E265" s="412" t="s">
        <v>1017</v>
      </c>
      <c r="F265" s="413" t="s">
        <v>1018</v>
      </c>
      <c r="G265" s="412" t="s">
        <v>1049</v>
      </c>
      <c r="H265" s="412" t="s">
        <v>1050</v>
      </c>
      <c r="I265" s="415">
        <v>25.510000228881836</v>
      </c>
      <c r="J265" s="415">
        <v>60</v>
      </c>
      <c r="K265" s="416">
        <v>1530.699951171875</v>
      </c>
    </row>
    <row r="266" spans="1:11" ht="14.4" customHeight="1" x14ac:dyDescent="0.3">
      <c r="A266" s="410" t="s">
        <v>386</v>
      </c>
      <c r="B266" s="411" t="s">
        <v>387</v>
      </c>
      <c r="C266" s="412" t="s">
        <v>395</v>
      </c>
      <c r="D266" s="413" t="s">
        <v>396</v>
      </c>
      <c r="E266" s="412" t="s">
        <v>1017</v>
      </c>
      <c r="F266" s="413" t="s">
        <v>1018</v>
      </c>
      <c r="G266" s="412" t="s">
        <v>1051</v>
      </c>
      <c r="H266" s="412" t="s">
        <v>1052</v>
      </c>
      <c r="I266" s="415">
        <v>25.510000228881836</v>
      </c>
      <c r="J266" s="415">
        <v>72</v>
      </c>
      <c r="K266" s="416">
        <v>1836.780029296875</v>
      </c>
    </row>
    <row r="267" spans="1:11" ht="14.4" customHeight="1" x14ac:dyDescent="0.3">
      <c r="A267" s="410" t="s">
        <v>386</v>
      </c>
      <c r="B267" s="411" t="s">
        <v>387</v>
      </c>
      <c r="C267" s="412" t="s">
        <v>395</v>
      </c>
      <c r="D267" s="413" t="s">
        <v>396</v>
      </c>
      <c r="E267" s="412" t="s">
        <v>1017</v>
      </c>
      <c r="F267" s="413" t="s">
        <v>1018</v>
      </c>
      <c r="G267" s="412" t="s">
        <v>1053</v>
      </c>
      <c r="H267" s="412" t="s">
        <v>1054</v>
      </c>
      <c r="I267" s="415">
        <v>0.30000001192092896</v>
      </c>
      <c r="J267" s="415">
        <v>300</v>
      </c>
      <c r="K267" s="416">
        <v>90</v>
      </c>
    </row>
    <row r="268" spans="1:11" ht="14.4" customHeight="1" x14ac:dyDescent="0.3">
      <c r="A268" s="410" t="s">
        <v>386</v>
      </c>
      <c r="B268" s="411" t="s">
        <v>387</v>
      </c>
      <c r="C268" s="412" t="s">
        <v>395</v>
      </c>
      <c r="D268" s="413" t="s">
        <v>396</v>
      </c>
      <c r="E268" s="412" t="s">
        <v>1017</v>
      </c>
      <c r="F268" s="413" t="s">
        <v>1018</v>
      </c>
      <c r="G268" s="412" t="s">
        <v>1055</v>
      </c>
      <c r="H268" s="412" t="s">
        <v>1056</v>
      </c>
      <c r="I268" s="415">
        <v>0.30000001192092896</v>
      </c>
      <c r="J268" s="415">
        <v>800</v>
      </c>
      <c r="K268" s="416">
        <v>240</v>
      </c>
    </row>
    <row r="269" spans="1:11" ht="14.4" customHeight="1" x14ac:dyDescent="0.3">
      <c r="A269" s="410" t="s">
        <v>386</v>
      </c>
      <c r="B269" s="411" t="s">
        <v>387</v>
      </c>
      <c r="C269" s="412" t="s">
        <v>395</v>
      </c>
      <c r="D269" s="413" t="s">
        <v>396</v>
      </c>
      <c r="E269" s="412" t="s">
        <v>1017</v>
      </c>
      <c r="F269" s="413" t="s">
        <v>1018</v>
      </c>
      <c r="G269" s="412" t="s">
        <v>1057</v>
      </c>
      <c r="H269" s="412" t="s">
        <v>1058</v>
      </c>
      <c r="I269" s="415">
        <v>3.0299999713897705</v>
      </c>
      <c r="J269" s="415">
        <v>100</v>
      </c>
      <c r="K269" s="416">
        <v>302.510009765625</v>
      </c>
    </row>
    <row r="270" spans="1:11" ht="14.4" customHeight="1" x14ac:dyDescent="0.3">
      <c r="A270" s="410" t="s">
        <v>386</v>
      </c>
      <c r="B270" s="411" t="s">
        <v>387</v>
      </c>
      <c r="C270" s="412" t="s">
        <v>395</v>
      </c>
      <c r="D270" s="413" t="s">
        <v>396</v>
      </c>
      <c r="E270" s="412" t="s">
        <v>1017</v>
      </c>
      <c r="F270" s="413" t="s">
        <v>1018</v>
      </c>
      <c r="G270" s="412" t="s">
        <v>1059</v>
      </c>
      <c r="H270" s="412" t="s">
        <v>1060</v>
      </c>
      <c r="I270" s="415">
        <v>0.30500000715255737</v>
      </c>
      <c r="J270" s="415">
        <v>900</v>
      </c>
      <c r="K270" s="416">
        <v>275</v>
      </c>
    </row>
    <row r="271" spans="1:11" ht="14.4" customHeight="1" x14ac:dyDescent="0.3">
      <c r="A271" s="410" t="s">
        <v>386</v>
      </c>
      <c r="B271" s="411" t="s">
        <v>387</v>
      </c>
      <c r="C271" s="412" t="s">
        <v>395</v>
      </c>
      <c r="D271" s="413" t="s">
        <v>396</v>
      </c>
      <c r="E271" s="412" t="s">
        <v>1017</v>
      </c>
      <c r="F271" s="413" t="s">
        <v>1018</v>
      </c>
      <c r="G271" s="412" t="s">
        <v>1061</v>
      </c>
      <c r="H271" s="412" t="s">
        <v>1062</v>
      </c>
      <c r="I271" s="415">
        <v>0.5320000112056732</v>
      </c>
      <c r="J271" s="415">
        <v>900</v>
      </c>
      <c r="K271" s="416">
        <v>486</v>
      </c>
    </row>
    <row r="272" spans="1:11" ht="14.4" customHeight="1" x14ac:dyDescent="0.3">
      <c r="A272" s="410" t="s">
        <v>386</v>
      </c>
      <c r="B272" s="411" t="s">
        <v>387</v>
      </c>
      <c r="C272" s="412" t="s">
        <v>395</v>
      </c>
      <c r="D272" s="413" t="s">
        <v>396</v>
      </c>
      <c r="E272" s="412" t="s">
        <v>1017</v>
      </c>
      <c r="F272" s="413" t="s">
        <v>1018</v>
      </c>
      <c r="G272" s="412" t="s">
        <v>1063</v>
      </c>
      <c r="H272" s="412" t="s">
        <v>1064</v>
      </c>
      <c r="I272" s="415">
        <v>101.58000183105469</v>
      </c>
      <c r="J272" s="415">
        <v>25</v>
      </c>
      <c r="K272" s="416">
        <v>2539.489990234375</v>
      </c>
    </row>
    <row r="273" spans="1:11" ht="14.4" customHeight="1" x14ac:dyDescent="0.3">
      <c r="A273" s="410" t="s">
        <v>386</v>
      </c>
      <c r="B273" s="411" t="s">
        <v>387</v>
      </c>
      <c r="C273" s="412" t="s">
        <v>395</v>
      </c>
      <c r="D273" s="413" t="s">
        <v>396</v>
      </c>
      <c r="E273" s="412" t="s">
        <v>1017</v>
      </c>
      <c r="F273" s="413" t="s">
        <v>1018</v>
      </c>
      <c r="G273" s="412" t="s">
        <v>1065</v>
      </c>
      <c r="H273" s="412" t="s">
        <v>1066</v>
      </c>
      <c r="I273" s="415">
        <v>372.260009765625</v>
      </c>
      <c r="J273" s="415">
        <v>15</v>
      </c>
      <c r="K273" s="416">
        <v>5583.89990234375</v>
      </c>
    </row>
    <row r="274" spans="1:11" ht="14.4" customHeight="1" x14ac:dyDescent="0.3">
      <c r="A274" s="410" t="s">
        <v>386</v>
      </c>
      <c r="B274" s="411" t="s">
        <v>387</v>
      </c>
      <c r="C274" s="412" t="s">
        <v>395</v>
      </c>
      <c r="D274" s="413" t="s">
        <v>396</v>
      </c>
      <c r="E274" s="412" t="s">
        <v>1067</v>
      </c>
      <c r="F274" s="413" t="s">
        <v>1068</v>
      </c>
      <c r="G274" s="412" t="s">
        <v>1069</v>
      </c>
      <c r="H274" s="412" t="s">
        <v>1070</v>
      </c>
      <c r="I274" s="415">
        <v>0.68888888756434119</v>
      </c>
      <c r="J274" s="415">
        <v>41000</v>
      </c>
      <c r="K274" s="416">
        <v>28259.60009765625</v>
      </c>
    </row>
    <row r="275" spans="1:11" ht="14.4" customHeight="1" x14ac:dyDescent="0.3">
      <c r="A275" s="410" t="s">
        <v>386</v>
      </c>
      <c r="B275" s="411" t="s">
        <v>387</v>
      </c>
      <c r="C275" s="412" t="s">
        <v>395</v>
      </c>
      <c r="D275" s="413" t="s">
        <v>396</v>
      </c>
      <c r="E275" s="412" t="s">
        <v>1067</v>
      </c>
      <c r="F275" s="413" t="s">
        <v>1068</v>
      </c>
      <c r="G275" s="412" t="s">
        <v>1071</v>
      </c>
      <c r="H275" s="412" t="s">
        <v>1072</v>
      </c>
      <c r="I275" s="415">
        <v>0.68999999761581421</v>
      </c>
      <c r="J275" s="415">
        <v>8200</v>
      </c>
      <c r="K275" s="416">
        <v>5658</v>
      </c>
    </row>
    <row r="276" spans="1:11" ht="14.4" customHeight="1" x14ac:dyDescent="0.3">
      <c r="A276" s="410" t="s">
        <v>386</v>
      </c>
      <c r="B276" s="411" t="s">
        <v>387</v>
      </c>
      <c r="C276" s="412" t="s">
        <v>395</v>
      </c>
      <c r="D276" s="413" t="s">
        <v>396</v>
      </c>
      <c r="E276" s="412" t="s">
        <v>1067</v>
      </c>
      <c r="F276" s="413" t="s">
        <v>1068</v>
      </c>
      <c r="G276" s="412" t="s">
        <v>1073</v>
      </c>
      <c r="H276" s="412" t="s">
        <v>1074</v>
      </c>
      <c r="I276" s="415">
        <v>12.579999923706055</v>
      </c>
      <c r="J276" s="415">
        <v>300</v>
      </c>
      <c r="K276" s="416">
        <v>3775.199951171875</v>
      </c>
    </row>
    <row r="277" spans="1:11" ht="14.4" customHeight="1" x14ac:dyDescent="0.3">
      <c r="A277" s="410" t="s">
        <v>386</v>
      </c>
      <c r="B277" s="411" t="s">
        <v>387</v>
      </c>
      <c r="C277" s="412" t="s">
        <v>395</v>
      </c>
      <c r="D277" s="413" t="s">
        <v>396</v>
      </c>
      <c r="E277" s="412" t="s">
        <v>1067</v>
      </c>
      <c r="F277" s="413" t="s">
        <v>1068</v>
      </c>
      <c r="G277" s="412" t="s">
        <v>1075</v>
      </c>
      <c r="H277" s="412" t="s">
        <v>1076</v>
      </c>
      <c r="I277" s="415">
        <v>12.058333237965902</v>
      </c>
      <c r="J277" s="415">
        <v>2040</v>
      </c>
      <c r="K277" s="416">
        <v>24564.800048828125</v>
      </c>
    </row>
    <row r="278" spans="1:11" ht="14.4" customHeight="1" x14ac:dyDescent="0.3">
      <c r="A278" s="410" t="s">
        <v>386</v>
      </c>
      <c r="B278" s="411" t="s">
        <v>387</v>
      </c>
      <c r="C278" s="412" t="s">
        <v>395</v>
      </c>
      <c r="D278" s="413" t="s">
        <v>396</v>
      </c>
      <c r="E278" s="412" t="s">
        <v>1067</v>
      </c>
      <c r="F278" s="413" t="s">
        <v>1068</v>
      </c>
      <c r="G278" s="412" t="s">
        <v>1077</v>
      </c>
      <c r="H278" s="412" t="s">
        <v>1078</v>
      </c>
      <c r="I278" s="415">
        <v>12.530000005449567</v>
      </c>
      <c r="J278" s="415">
        <v>3000</v>
      </c>
      <c r="K278" s="416">
        <v>37598</v>
      </c>
    </row>
    <row r="279" spans="1:11" ht="14.4" customHeight="1" x14ac:dyDescent="0.3">
      <c r="A279" s="410" t="s">
        <v>386</v>
      </c>
      <c r="B279" s="411" t="s">
        <v>387</v>
      </c>
      <c r="C279" s="412" t="s">
        <v>395</v>
      </c>
      <c r="D279" s="413" t="s">
        <v>396</v>
      </c>
      <c r="E279" s="412" t="s">
        <v>1067</v>
      </c>
      <c r="F279" s="413" t="s">
        <v>1068</v>
      </c>
      <c r="G279" s="412" t="s">
        <v>1079</v>
      </c>
      <c r="H279" s="412" t="s">
        <v>1080</v>
      </c>
      <c r="I279" s="415">
        <v>12.23222213321262</v>
      </c>
      <c r="J279" s="415">
        <v>4820</v>
      </c>
      <c r="K279" s="416">
        <v>60172</v>
      </c>
    </row>
    <row r="280" spans="1:11" ht="14.4" customHeight="1" x14ac:dyDescent="0.3">
      <c r="A280" s="410" t="s">
        <v>386</v>
      </c>
      <c r="B280" s="411" t="s">
        <v>387</v>
      </c>
      <c r="C280" s="412" t="s">
        <v>395</v>
      </c>
      <c r="D280" s="413" t="s">
        <v>396</v>
      </c>
      <c r="E280" s="412" t="s">
        <v>1067</v>
      </c>
      <c r="F280" s="413" t="s">
        <v>1068</v>
      </c>
      <c r="G280" s="412" t="s">
        <v>1081</v>
      </c>
      <c r="H280" s="412" t="s">
        <v>1082</v>
      </c>
      <c r="I280" s="415">
        <v>12.138749957084656</v>
      </c>
      <c r="J280" s="415">
        <v>4460</v>
      </c>
      <c r="K280" s="416">
        <v>55158.6005859375</v>
      </c>
    </row>
    <row r="281" spans="1:11" ht="14.4" customHeight="1" x14ac:dyDescent="0.3">
      <c r="A281" s="410" t="s">
        <v>386</v>
      </c>
      <c r="B281" s="411" t="s">
        <v>387</v>
      </c>
      <c r="C281" s="412" t="s">
        <v>395</v>
      </c>
      <c r="D281" s="413" t="s">
        <v>396</v>
      </c>
      <c r="E281" s="412" t="s">
        <v>1067</v>
      </c>
      <c r="F281" s="413" t="s">
        <v>1068</v>
      </c>
      <c r="G281" s="412" t="s">
        <v>1083</v>
      </c>
      <c r="H281" s="412" t="s">
        <v>1084</v>
      </c>
      <c r="I281" s="415">
        <v>12.48222213321262</v>
      </c>
      <c r="J281" s="415">
        <v>2950</v>
      </c>
      <c r="K281" s="416">
        <v>36954.5</v>
      </c>
    </row>
    <row r="282" spans="1:11" ht="14.4" customHeight="1" x14ac:dyDescent="0.3">
      <c r="A282" s="410" t="s">
        <v>386</v>
      </c>
      <c r="B282" s="411" t="s">
        <v>387</v>
      </c>
      <c r="C282" s="412" t="s">
        <v>395</v>
      </c>
      <c r="D282" s="413" t="s">
        <v>396</v>
      </c>
      <c r="E282" s="412" t="s">
        <v>1067</v>
      </c>
      <c r="F282" s="413" t="s">
        <v>1068</v>
      </c>
      <c r="G282" s="412" t="s">
        <v>1085</v>
      </c>
      <c r="H282" s="412" t="s">
        <v>1086</v>
      </c>
      <c r="I282" s="415">
        <v>12.579999923706055</v>
      </c>
      <c r="J282" s="415">
        <v>400</v>
      </c>
      <c r="K282" s="416">
        <v>5032</v>
      </c>
    </row>
    <row r="283" spans="1:11" ht="14.4" customHeight="1" x14ac:dyDescent="0.3">
      <c r="A283" s="410" t="s">
        <v>386</v>
      </c>
      <c r="B283" s="411" t="s">
        <v>387</v>
      </c>
      <c r="C283" s="412" t="s">
        <v>395</v>
      </c>
      <c r="D283" s="413" t="s">
        <v>396</v>
      </c>
      <c r="E283" s="412" t="s">
        <v>1067</v>
      </c>
      <c r="F283" s="413" t="s">
        <v>1068</v>
      </c>
      <c r="G283" s="412" t="s">
        <v>1087</v>
      </c>
      <c r="H283" s="412" t="s">
        <v>1088</v>
      </c>
      <c r="I283" s="415">
        <v>16.209999084472656</v>
      </c>
      <c r="J283" s="415">
        <v>800</v>
      </c>
      <c r="K283" s="416">
        <v>12971.2001953125</v>
      </c>
    </row>
    <row r="284" spans="1:11" ht="14.4" customHeight="1" x14ac:dyDescent="0.3">
      <c r="A284" s="410" t="s">
        <v>386</v>
      </c>
      <c r="B284" s="411" t="s">
        <v>387</v>
      </c>
      <c r="C284" s="412" t="s">
        <v>395</v>
      </c>
      <c r="D284" s="413" t="s">
        <v>396</v>
      </c>
      <c r="E284" s="412" t="s">
        <v>1067</v>
      </c>
      <c r="F284" s="413" t="s">
        <v>1068</v>
      </c>
      <c r="G284" s="412" t="s">
        <v>1089</v>
      </c>
      <c r="H284" s="412" t="s">
        <v>1090</v>
      </c>
      <c r="I284" s="415">
        <v>16.209999084472656</v>
      </c>
      <c r="J284" s="415">
        <v>1000</v>
      </c>
      <c r="K284" s="416">
        <v>16214.00048828125</v>
      </c>
    </row>
    <row r="285" spans="1:11" ht="14.4" customHeight="1" x14ac:dyDescent="0.3">
      <c r="A285" s="410" t="s">
        <v>386</v>
      </c>
      <c r="B285" s="411" t="s">
        <v>387</v>
      </c>
      <c r="C285" s="412" t="s">
        <v>395</v>
      </c>
      <c r="D285" s="413" t="s">
        <v>396</v>
      </c>
      <c r="E285" s="412" t="s">
        <v>1067</v>
      </c>
      <c r="F285" s="413" t="s">
        <v>1068</v>
      </c>
      <c r="G285" s="412" t="s">
        <v>1091</v>
      </c>
      <c r="H285" s="412" t="s">
        <v>1092</v>
      </c>
      <c r="I285" s="415">
        <v>16.209999084472656</v>
      </c>
      <c r="J285" s="415">
        <v>1000</v>
      </c>
      <c r="K285" s="416">
        <v>16214.00048828125</v>
      </c>
    </row>
    <row r="286" spans="1:11" ht="14.4" customHeight="1" x14ac:dyDescent="0.3">
      <c r="A286" s="410" t="s">
        <v>386</v>
      </c>
      <c r="B286" s="411" t="s">
        <v>387</v>
      </c>
      <c r="C286" s="412" t="s">
        <v>395</v>
      </c>
      <c r="D286" s="413" t="s">
        <v>396</v>
      </c>
      <c r="E286" s="412" t="s">
        <v>1067</v>
      </c>
      <c r="F286" s="413" t="s">
        <v>1068</v>
      </c>
      <c r="G286" s="412" t="s">
        <v>1093</v>
      </c>
      <c r="H286" s="412" t="s">
        <v>1094</v>
      </c>
      <c r="I286" s="415">
        <v>16.209999084472656</v>
      </c>
      <c r="J286" s="415">
        <v>600</v>
      </c>
      <c r="K286" s="416">
        <v>9726</v>
      </c>
    </row>
    <row r="287" spans="1:11" ht="14.4" customHeight="1" x14ac:dyDescent="0.3">
      <c r="A287" s="410" t="s">
        <v>386</v>
      </c>
      <c r="B287" s="411" t="s">
        <v>387</v>
      </c>
      <c r="C287" s="412" t="s">
        <v>395</v>
      </c>
      <c r="D287" s="413" t="s">
        <v>396</v>
      </c>
      <c r="E287" s="412" t="s">
        <v>1067</v>
      </c>
      <c r="F287" s="413" t="s">
        <v>1068</v>
      </c>
      <c r="G287" s="412" t="s">
        <v>1095</v>
      </c>
      <c r="H287" s="412" t="s">
        <v>1096</v>
      </c>
      <c r="I287" s="415">
        <v>16.214999198913574</v>
      </c>
      <c r="J287" s="415">
        <v>350</v>
      </c>
      <c r="K287" s="416">
        <v>5674.89990234375</v>
      </c>
    </row>
    <row r="288" spans="1:11" ht="14.4" customHeight="1" x14ac:dyDescent="0.3">
      <c r="A288" s="410" t="s">
        <v>386</v>
      </c>
      <c r="B288" s="411" t="s">
        <v>387</v>
      </c>
      <c r="C288" s="412" t="s">
        <v>395</v>
      </c>
      <c r="D288" s="413" t="s">
        <v>396</v>
      </c>
      <c r="E288" s="412" t="s">
        <v>1067</v>
      </c>
      <c r="F288" s="413" t="s">
        <v>1068</v>
      </c>
      <c r="G288" s="412" t="s">
        <v>1097</v>
      </c>
      <c r="H288" s="412" t="s">
        <v>1098</v>
      </c>
      <c r="I288" s="415">
        <v>20.690000534057617</v>
      </c>
      <c r="J288" s="415">
        <v>600</v>
      </c>
      <c r="K288" s="416">
        <v>12414.64990234375</v>
      </c>
    </row>
    <row r="289" spans="1:11" ht="14.4" customHeight="1" x14ac:dyDescent="0.3">
      <c r="A289" s="410" t="s">
        <v>386</v>
      </c>
      <c r="B289" s="411" t="s">
        <v>387</v>
      </c>
      <c r="C289" s="412" t="s">
        <v>395</v>
      </c>
      <c r="D289" s="413" t="s">
        <v>396</v>
      </c>
      <c r="E289" s="412" t="s">
        <v>1067</v>
      </c>
      <c r="F289" s="413" t="s">
        <v>1068</v>
      </c>
      <c r="G289" s="412" t="s">
        <v>1099</v>
      </c>
      <c r="H289" s="412" t="s">
        <v>1100</v>
      </c>
      <c r="I289" s="415">
        <v>20.690000534057617</v>
      </c>
      <c r="J289" s="415">
        <v>200</v>
      </c>
      <c r="K289" s="416">
        <v>4138.349853515625</v>
      </c>
    </row>
    <row r="290" spans="1:11" ht="14.4" customHeight="1" x14ac:dyDescent="0.3">
      <c r="A290" s="410" t="s">
        <v>386</v>
      </c>
      <c r="B290" s="411" t="s">
        <v>387</v>
      </c>
      <c r="C290" s="412" t="s">
        <v>395</v>
      </c>
      <c r="D290" s="413" t="s">
        <v>396</v>
      </c>
      <c r="E290" s="412" t="s">
        <v>1067</v>
      </c>
      <c r="F290" s="413" t="s">
        <v>1068</v>
      </c>
      <c r="G290" s="412" t="s">
        <v>1101</v>
      </c>
      <c r="H290" s="412" t="s">
        <v>1102</v>
      </c>
      <c r="I290" s="415">
        <v>20.690000534057617</v>
      </c>
      <c r="J290" s="415">
        <v>400</v>
      </c>
      <c r="K290" s="416">
        <v>8276.400390625</v>
      </c>
    </row>
    <row r="291" spans="1:11" ht="14.4" customHeight="1" x14ac:dyDescent="0.3">
      <c r="A291" s="410" t="s">
        <v>386</v>
      </c>
      <c r="B291" s="411" t="s">
        <v>387</v>
      </c>
      <c r="C291" s="412" t="s">
        <v>395</v>
      </c>
      <c r="D291" s="413" t="s">
        <v>396</v>
      </c>
      <c r="E291" s="412" t="s">
        <v>1067</v>
      </c>
      <c r="F291" s="413" t="s">
        <v>1068</v>
      </c>
      <c r="G291" s="412" t="s">
        <v>1097</v>
      </c>
      <c r="H291" s="412" t="s">
        <v>1103</v>
      </c>
      <c r="I291" s="415">
        <v>18.966667175292969</v>
      </c>
      <c r="J291" s="415">
        <v>650</v>
      </c>
      <c r="K291" s="416">
        <v>12672.500244140625</v>
      </c>
    </row>
    <row r="292" spans="1:11" ht="14.4" customHeight="1" x14ac:dyDescent="0.3">
      <c r="A292" s="410" t="s">
        <v>386</v>
      </c>
      <c r="B292" s="411" t="s">
        <v>387</v>
      </c>
      <c r="C292" s="412" t="s">
        <v>395</v>
      </c>
      <c r="D292" s="413" t="s">
        <v>396</v>
      </c>
      <c r="E292" s="412" t="s">
        <v>1067</v>
      </c>
      <c r="F292" s="413" t="s">
        <v>1068</v>
      </c>
      <c r="G292" s="412" t="s">
        <v>1099</v>
      </c>
      <c r="H292" s="412" t="s">
        <v>1104</v>
      </c>
      <c r="I292" s="415">
        <v>19.397500514984131</v>
      </c>
      <c r="J292" s="415">
        <v>1100</v>
      </c>
      <c r="K292" s="416">
        <v>21984.190185546875</v>
      </c>
    </row>
    <row r="293" spans="1:11" ht="14.4" customHeight="1" x14ac:dyDescent="0.3">
      <c r="A293" s="410" t="s">
        <v>386</v>
      </c>
      <c r="B293" s="411" t="s">
        <v>387</v>
      </c>
      <c r="C293" s="412" t="s">
        <v>395</v>
      </c>
      <c r="D293" s="413" t="s">
        <v>396</v>
      </c>
      <c r="E293" s="412" t="s">
        <v>1067</v>
      </c>
      <c r="F293" s="413" t="s">
        <v>1068</v>
      </c>
      <c r="G293" s="412" t="s">
        <v>1105</v>
      </c>
      <c r="H293" s="412" t="s">
        <v>1106</v>
      </c>
      <c r="I293" s="415">
        <v>20.690000534057617</v>
      </c>
      <c r="J293" s="415">
        <v>400</v>
      </c>
      <c r="K293" s="416">
        <v>8276.400390625</v>
      </c>
    </row>
    <row r="294" spans="1:11" ht="14.4" customHeight="1" x14ac:dyDescent="0.3">
      <c r="A294" s="410" t="s">
        <v>386</v>
      </c>
      <c r="B294" s="411" t="s">
        <v>387</v>
      </c>
      <c r="C294" s="412" t="s">
        <v>395</v>
      </c>
      <c r="D294" s="413" t="s">
        <v>396</v>
      </c>
      <c r="E294" s="412" t="s">
        <v>1067</v>
      </c>
      <c r="F294" s="413" t="s">
        <v>1068</v>
      </c>
      <c r="G294" s="412" t="s">
        <v>1107</v>
      </c>
      <c r="H294" s="412" t="s">
        <v>1108</v>
      </c>
      <c r="I294" s="415">
        <v>7.5100002288818359</v>
      </c>
      <c r="J294" s="415">
        <v>200</v>
      </c>
      <c r="K294" s="416">
        <v>1502</v>
      </c>
    </row>
    <row r="295" spans="1:11" ht="14.4" customHeight="1" x14ac:dyDescent="0.3">
      <c r="A295" s="410" t="s">
        <v>386</v>
      </c>
      <c r="B295" s="411" t="s">
        <v>387</v>
      </c>
      <c r="C295" s="412" t="s">
        <v>395</v>
      </c>
      <c r="D295" s="413" t="s">
        <v>396</v>
      </c>
      <c r="E295" s="412" t="s">
        <v>1109</v>
      </c>
      <c r="F295" s="413" t="s">
        <v>1110</v>
      </c>
      <c r="G295" s="412" t="s">
        <v>1111</v>
      </c>
      <c r="H295" s="412" t="s">
        <v>1112</v>
      </c>
      <c r="I295" s="415">
        <v>173.02999877929687</v>
      </c>
      <c r="J295" s="415">
        <v>5</v>
      </c>
      <c r="K295" s="416">
        <v>865.1500244140625</v>
      </c>
    </row>
    <row r="296" spans="1:11" ht="14.4" customHeight="1" x14ac:dyDescent="0.3">
      <c r="A296" s="410" t="s">
        <v>386</v>
      </c>
      <c r="B296" s="411" t="s">
        <v>387</v>
      </c>
      <c r="C296" s="412" t="s">
        <v>395</v>
      </c>
      <c r="D296" s="413" t="s">
        <v>396</v>
      </c>
      <c r="E296" s="412" t="s">
        <v>1113</v>
      </c>
      <c r="F296" s="413" t="s">
        <v>1114</v>
      </c>
      <c r="G296" s="412" t="s">
        <v>1115</v>
      </c>
      <c r="H296" s="412" t="s">
        <v>1116</v>
      </c>
      <c r="I296" s="415">
        <v>30.25</v>
      </c>
      <c r="J296" s="415">
        <v>90</v>
      </c>
      <c r="K296" s="416">
        <v>2722.5</v>
      </c>
    </row>
    <row r="297" spans="1:11" ht="14.4" customHeight="1" x14ac:dyDescent="0.3">
      <c r="A297" s="410" t="s">
        <v>386</v>
      </c>
      <c r="B297" s="411" t="s">
        <v>387</v>
      </c>
      <c r="C297" s="412" t="s">
        <v>395</v>
      </c>
      <c r="D297" s="413" t="s">
        <v>396</v>
      </c>
      <c r="E297" s="412" t="s">
        <v>1113</v>
      </c>
      <c r="F297" s="413" t="s">
        <v>1114</v>
      </c>
      <c r="G297" s="412" t="s">
        <v>1117</v>
      </c>
      <c r="H297" s="412" t="s">
        <v>1118</v>
      </c>
      <c r="I297" s="415">
        <v>10.739999771118164</v>
      </c>
      <c r="J297" s="415">
        <v>875</v>
      </c>
      <c r="K297" s="416">
        <v>9401.6998291015625</v>
      </c>
    </row>
    <row r="298" spans="1:11" ht="14.4" customHeight="1" x14ac:dyDescent="0.3">
      <c r="A298" s="410" t="s">
        <v>386</v>
      </c>
      <c r="B298" s="411" t="s">
        <v>387</v>
      </c>
      <c r="C298" s="412" t="s">
        <v>395</v>
      </c>
      <c r="D298" s="413" t="s">
        <v>396</v>
      </c>
      <c r="E298" s="412" t="s">
        <v>1113</v>
      </c>
      <c r="F298" s="413" t="s">
        <v>1114</v>
      </c>
      <c r="G298" s="412" t="s">
        <v>1119</v>
      </c>
      <c r="H298" s="412" t="s">
        <v>1120</v>
      </c>
      <c r="I298" s="415">
        <v>13.789999961853027</v>
      </c>
      <c r="J298" s="415">
        <v>100</v>
      </c>
      <c r="K298" s="416">
        <v>1379.4000244140625</v>
      </c>
    </row>
    <row r="299" spans="1:11" ht="14.4" customHeight="1" x14ac:dyDescent="0.3">
      <c r="A299" s="410" t="s">
        <v>386</v>
      </c>
      <c r="B299" s="411" t="s">
        <v>387</v>
      </c>
      <c r="C299" s="412" t="s">
        <v>395</v>
      </c>
      <c r="D299" s="413" t="s">
        <v>396</v>
      </c>
      <c r="E299" s="412" t="s">
        <v>1113</v>
      </c>
      <c r="F299" s="413" t="s">
        <v>1114</v>
      </c>
      <c r="G299" s="412" t="s">
        <v>1121</v>
      </c>
      <c r="H299" s="412" t="s">
        <v>1122</v>
      </c>
      <c r="I299" s="415">
        <v>83.25</v>
      </c>
      <c r="J299" s="415">
        <v>40</v>
      </c>
      <c r="K299" s="416">
        <v>3329.89990234375</v>
      </c>
    </row>
    <row r="300" spans="1:11" ht="14.4" customHeight="1" x14ac:dyDescent="0.3">
      <c r="A300" s="410" t="s">
        <v>386</v>
      </c>
      <c r="B300" s="411" t="s">
        <v>387</v>
      </c>
      <c r="C300" s="412" t="s">
        <v>395</v>
      </c>
      <c r="D300" s="413" t="s">
        <v>396</v>
      </c>
      <c r="E300" s="412" t="s">
        <v>1113</v>
      </c>
      <c r="F300" s="413" t="s">
        <v>1114</v>
      </c>
      <c r="G300" s="412" t="s">
        <v>1123</v>
      </c>
      <c r="H300" s="412" t="s">
        <v>1124</v>
      </c>
      <c r="I300" s="415">
        <v>43.560001373291016</v>
      </c>
      <c r="J300" s="415">
        <v>80</v>
      </c>
      <c r="K300" s="416">
        <v>3484.800048828125</v>
      </c>
    </row>
    <row r="301" spans="1:11" ht="14.4" customHeight="1" x14ac:dyDescent="0.3">
      <c r="A301" s="410" t="s">
        <v>386</v>
      </c>
      <c r="B301" s="411" t="s">
        <v>387</v>
      </c>
      <c r="C301" s="412" t="s">
        <v>395</v>
      </c>
      <c r="D301" s="413" t="s">
        <v>396</v>
      </c>
      <c r="E301" s="412" t="s">
        <v>1113</v>
      </c>
      <c r="F301" s="413" t="s">
        <v>1114</v>
      </c>
      <c r="G301" s="412" t="s">
        <v>1125</v>
      </c>
      <c r="H301" s="412" t="s">
        <v>1126</v>
      </c>
      <c r="I301" s="415">
        <v>56.388999557495119</v>
      </c>
      <c r="J301" s="415">
        <v>1710</v>
      </c>
      <c r="K301" s="416">
        <v>96420.8994140625</v>
      </c>
    </row>
    <row r="302" spans="1:11" ht="14.4" customHeight="1" x14ac:dyDescent="0.3">
      <c r="A302" s="410" t="s">
        <v>386</v>
      </c>
      <c r="B302" s="411" t="s">
        <v>387</v>
      </c>
      <c r="C302" s="412" t="s">
        <v>400</v>
      </c>
      <c r="D302" s="413" t="s">
        <v>401</v>
      </c>
      <c r="E302" s="412" t="s">
        <v>526</v>
      </c>
      <c r="F302" s="413" t="s">
        <v>527</v>
      </c>
      <c r="G302" s="412" t="s">
        <v>530</v>
      </c>
      <c r="H302" s="412" t="s">
        <v>531</v>
      </c>
      <c r="I302" s="415">
        <v>15.529999732971191</v>
      </c>
      <c r="J302" s="415">
        <v>70</v>
      </c>
      <c r="K302" s="416">
        <v>1087.0999908447266</v>
      </c>
    </row>
    <row r="303" spans="1:11" ht="14.4" customHeight="1" x14ac:dyDescent="0.3">
      <c r="A303" s="410" t="s">
        <v>386</v>
      </c>
      <c r="B303" s="411" t="s">
        <v>387</v>
      </c>
      <c r="C303" s="412" t="s">
        <v>400</v>
      </c>
      <c r="D303" s="413" t="s">
        <v>401</v>
      </c>
      <c r="E303" s="412" t="s">
        <v>526</v>
      </c>
      <c r="F303" s="413" t="s">
        <v>527</v>
      </c>
      <c r="G303" s="412" t="s">
        <v>532</v>
      </c>
      <c r="H303" s="412" t="s">
        <v>533</v>
      </c>
      <c r="I303" s="415">
        <v>65.199996948242188</v>
      </c>
      <c r="J303" s="415">
        <v>110</v>
      </c>
      <c r="K303" s="416">
        <v>7172</v>
      </c>
    </row>
    <row r="304" spans="1:11" ht="14.4" customHeight="1" x14ac:dyDescent="0.3">
      <c r="A304" s="410" t="s">
        <v>386</v>
      </c>
      <c r="B304" s="411" t="s">
        <v>387</v>
      </c>
      <c r="C304" s="412" t="s">
        <v>400</v>
      </c>
      <c r="D304" s="413" t="s">
        <v>401</v>
      </c>
      <c r="E304" s="412" t="s">
        <v>526</v>
      </c>
      <c r="F304" s="413" t="s">
        <v>527</v>
      </c>
      <c r="G304" s="412" t="s">
        <v>534</v>
      </c>
      <c r="H304" s="412" t="s">
        <v>535</v>
      </c>
      <c r="I304" s="415">
        <v>713.55999755859375</v>
      </c>
      <c r="J304" s="415">
        <v>10</v>
      </c>
      <c r="K304" s="416">
        <v>7135.60009765625</v>
      </c>
    </row>
    <row r="305" spans="1:11" ht="14.4" customHeight="1" x14ac:dyDescent="0.3">
      <c r="A305" s="410" t="s">
        <v>386</v>
      </c>
      <c r="B305" s="411" t="s">
        <v>387</v>
      </c>
      <c r="C305" s="412" t="s">
        <v>400</v>
      </c>
      <c r="D305" s="413" t="s">
        <v>401</v>
      </c>
      <c r="E305" s="412" t="s">
        <v>526</v>
      </c>
      <c r="F305" s="413" t="s">
        <v>527</v>
      </c>
      <c r="G305" s="412" t="s">
        <v>540</v>
      </c>
      <c r="H305" s="412" t="s">
        <v>1127</v>
      </c>
      <c r="I305" s="415">
        <v>13.039999961853027</v>
      </c>
      <c r="J305" s="415">
        <v>280</v>
      </c>
      <c r="K305" s="416">
        <v>3651.199951171875</v>
      </c>
    </row>
    <row r="306" spans="1:11" ht="14.4" customHeight="1" x14ac:dyDescent="0.3">
      <c r="A306" s="410" t="s">
        <v>386</v>
      </c>
      <c r="B306" s="411" t="s">
        <v>387</v>
      </c>
      <c r="C306" s="412" t="s">
        <v>400</v>
      </c>
      <c r="D306" s="413" t="s">
        <v>401</v>
      </c>
      <c r="E306" s="412" t="s">
        <v>526</v>
      </c>
      <c r="F306" s="413" t="s">
        <v>527</v>
      </c>
      <c r="G306" s="412" t="s">
        <v>546</v>
      </c>
      <c r="H306" s="412" t="s">
        <v>547</v>
      </c>
      <c r="I306" s="415">
        <v>0.625</v>
      </c>
      <c r="J306" s="415">
        <v>2100</v>
      </c>
      <c r="K306" s="416">
        <v>1303</v>
      </c>
    </row>
    <row r="307" spans="1:11" ht="14.4" customHeight="1" x14ac:dyDescent="0.3">
      <c r="A307" s="410" t="s">
        <v>386</v>
      </c>
      <c r="B307" s="411" t="s">
        <v>387</v>
      </c>
      <c r="C307" s="412" t="s">
        <v>400</v>
      </c>
      <c r="D307" s="413" t="s">
        <v>401</v>
      </c>
      <c r="E307" s="412" t="s">
        <v>526</v>
      </c>
      <c r="F307" s="413" t="s">
        <v>527</v>
      </c>
      <c r="G307" s="412" t="s">
        <v>559</v>
      </c>
      <c r="H307" s="412" t="s">
        <v>560</v>
      </c>
      <c r="I307" s="415">
        <v>65.659999847412109</v>
      </c>
      <c r="J307" s="415">
        <v>120</v>
      </c>
      <c r="K307" s="416">
        <v>7878.77001953125</v>
      </c>
    </row>
    <row r="308" spans="1:11" ht="14.4" customHeight="1" x14ac:dyDescent="0.3">
      <c r="A308" s="410" t="s">
        <v>386</v>
      </c>
      <c r="B308" s="411" t="s">
        <v>387</v>
      </c>
      <c r="C308" s="412" t="s">
        <v>400</v>
      </c>
      <c r="D308" s="413" t="s">
        <v>401</v>
      </c>
      <c r="E308" s="412" t="s">
        <v>526</v>
      </c>
      <c r="F308" s="413" t="s">
        <v>527</v>
      </c>
      <c r="G308" s="412" t="s">
        <v>561</v>
      </c>
      <c r="H308" s="412" t="s">
        <v>562</v>
      </c>
      <c r="I308" s="415">
        <v>113.83000183105469</v>
      </c>
      <c r="J308" s="415">
        <v>75</v>
      </c>
      <c r="K308" s="416">
        <v>8534.4000244140625</v>
      </c>
    </row>
    <row r="309" spans="1:11" ht="14.4" customHeight="1" x14ac:dyDescent="0.3">
      <c r="A309" s="410" t="s">
        <v>386</v>
      </c>
      <c r="B309" s="411" t="s">
        <v>387</v>
      </c>
      <c r="C309" s="412" t="s">
        <v>400</v>
      </c>
      <c r="D309" s="413" t="s">
        <v>401</v>
      </c>
      <c r="E309" s="412" t="s">
        <v>526</v>
      </c>
      <c r="F309" s="413" t="s">
        <v>527</v>
      </c>
      <c r="G309" s="412" t="s">
        <v>563</v>
      </c>
      <c r="H309" s="412" t="s">
        <v>564</v>
      </c>
      <c r="I309" s="415">
        <v>352.27999877929687</v>
      </c>
      <c r="J309" s="415">
        <v>120</v>
      </c>
      <c r="K309" s="416">
        <v>42274</v>
      </c>
    </row>
    <row r="310" spans="1:11" ht="14.4" customHeight="1" x14ac:dyDescent="0.3">
      <c r="A310" s="410" t="s">
        <v>386</v>
      </c>
      <c r="B310" s="411" t="s">
        <v>387</v>
      </c>
      <c r="C310" s="412" t="s">
        <v>400</v>
      </c>
      <c r="D310" s="413" t="s">
        <v>401</v>
      </c>
      <c r="E310" s="412" t="s">
        <v>526</v>
      </c>
      <c r="F310" s="413" t="s">
        <v>527</v>
      </c>
      <c r="G310" s="412" t="s">
        <v>580</v>
      </c>
      <c r="H310" s="412" t="s">
        <v>581</v>
      </c>
      <c r="I310" s="415">
        <v>69</v>
      </c>
      <c r="J310" s="415">
        <v>150</v>
      </c>
      <c r="K310" s="416">
        <v>10350</v>
      </c>
    </row>
    <row r="311" spans="1:11" ht="14.4" customHeight="1" x14ac:dyDescent="0.3">
      <c r="A311" s="410" t="s">
        <v>386</v>
      </c>
      <c r="B311" s="411" t="s">
        <v>387</v>
      </c>
      <c r="C311" s="412" t="s">
        <v>400</v>
      </c>
      <c r="D311" s="413" t="s">
        <v>401</v>
      </c>
      <c r="E311" s="412" t="s">
        <v>526</v>
      </c>
      <c r="F311" s="413" t="s">
        <v>527</v>
      </c>
      <c r="G311" s="412" t="s">
        <v>582</v>
      </c>
      <c r="H311" s="412" t="s">
        <v>583</v>
      </c>
      <c r="I311" s="415">
        <v>113.27999877929687</v>
      </c>
      <c r="J311" s="415">
        <v>20</v>
      </c>
      <c r="K311" s="416">
        <v>2265.5</v>
      </c>
    </row>
    <row r="312" spans="1:11" ht="14.4" customHeight="1" x14ac:dyDescent="0.3">
      <c r="A312" s="410" t="s">
        <v>386</v>
      </c>
      <c r="B312" s="411" t="s">
        <v>387</v>
      </c>
      <c r="C312" s="412" t="s">
        <v>400</v>
      </c>
      <c r="D312" s="413" t="s">
        <v>401</v>
      </c>
      <c r="E312" s="412" t="s">
        <v>526</v>
      </c>
      <c r="F312" s="413" t="s">
        <v>527</v>
      </c>
      <c r="G312" s="412" t="s">
        <v>588</v>
      </c>
      <c r="H312" s="412" t="s">
        <v>589</v>
      </c>
      <c r="I312" s="415">
        <v>0.86000001430511475</v>
      </c>
      <c r="J312" s="415">
        <v>400</v>
      </c>
      <c r="K312" s="416">
        <v>344</v>
      </c>
    </row>
    <row r="313" spans="1:11" ht="14.4" customHeight="1" x14ac:dyDescent="0.3">
      <c r="A313" s="410" t="s">
        <v>386</v>
      </c>
      <c r="B313" s="411" t="s">
        <v>387</v>
      </c>
      <c r="C313" s="412" t="s">
        <v>400</v>
      </c>
      <c r="D313" s="413" t="s">
        <v>401</v>
      </c>
      <c r="E313" s="412" t="s">
        <v>526</v>
      </c>
      <c r="F313" s="413" t="s">
        <v>527</v>
      </c>
      <c r="G313" s="412" t="s">
        <v>590</v>
      </c>
      <c r="H313" s="412" t="s">
        <v>591</v>
      </c>
      <c r="I313" s="415">
        <v>1.5099999904632568</v>
      </c>
      <c r="J313" s="415">
        <v>300</v>
      </c>
      <c r="K313" s="416">
        <v>453</v>
      </c>
    </row>
    <row r="314" spans="1:11" ht="14.4" customHeight="1" x14ac:dyDescent="0.3">
      <c r="A314" s="410" t="s">
        <v>386</v>
      </c>
      <c r="B314" s="411" t="s">
        <v>387</v>
      </c>
      <c r="C314" s="412" t="s">
        <v>400</v>
      </c>
      <c r="D314" s="413" t="s">
        <v>401</v>
      </c>
      <c r="E314" s="412" t="s">
        <v>526</v>
      </c>
      <c r="F314" s="413" t="s">
        <v>527</v>
      </c>
      <c r="G314" s="412" t="s">
        <v>596</v>
      </c>
      <c r="H314" s="412" t="s">
        <v>597</v>
      </c>
      <c r="I314" s="415">
        <v>5.875</v>
      </c>
      <c r="J314" s="415">
        <v>300</v>
      </c>
      <c r="K314" s="416">
        <v>1763</v>
      </c>
    </row>
    <row r="315" spans="1:11" ht="14.4" customHeight="1" x14ac:dyDescent="0.3">
      <c r="A315" s="410" t="s">
        <v>386</v>
      </c>
      <c r="B315" s="411" t="s">
        <v>387</v>
      </c>
      <c r="C315" s="412" t="s">
        <v>400</v>
      </c>
      <c r="D315" s="413" t="s">
        <v>401</v>
      </c>
      <c r="E315" s="412" t="s">
        <v>526</v>
      </c>
      <c r="F315" s="413" t="s">
        <v>527</v>
      </c>
      <c r="G315" s="412" t="s">
        <v>617</v>
      </c>
      <c r="H315" s="412" t="s">
        <v>618</v>
      </c>
      <c r="I315" s="415">
        <v>18.860000610351563</v>
      </c>
      <c r="J315" s="415">
        <v>130</v>
      </c>
      <c r="K315" s="416">
        <v>2451.7999572753906</v>
      </c>
    </row>
    <row r="316" spans="1:11" ht="14.4" customHeight="1" x14ac:dyDescent="0.3">
      <c r="A316" s="410" t="s">
        <v>386</v>
      </c>
      <c r="B316" s="411" t="s">
        <v>387</v>
      </c>
      <c r="C316" s="412" t="s">
        <v>400</v>
      </c>
      <c r="D316" s="413" t="s">
        <v>401</v>
      </c>
      <c r="E316" s="412" t="s">
        <v>526</v>
      </c>
      <c r="F316" s="413" t="s">
        <v>527</v>
      </c>
      <c r="G316" s="412" t="s">
        <v>1128</v>
      </c>
      <c r="H316" s="412" t="s">
        <v>1129</v>
      </c>
      <c r="I316" s="415">
        <v>7.5900001525878906</v>
      </c>
      <c r="J316" s="415">
        <v>80</v>
      </c>
      <c r="K316" s="416">
        <v>607.20001220703125</v>
      </c>
    </row>
    <row r="317" spans="1:11" ht="14.4" customHeight="1" x14ac:dyDescent="0.3">
      <c r="A317" s="410" t="s">
        <v>386</v>
      </c>
      <c r="B317" s="411" t="s">
        <v>387</v>
      </c>
      <c r="C317" s="412" t="s">
        <v>400</v>
      </c>
      <c r="D317" s="413" t="s">
        <v>401</v>
      </c>
      <c r="E317" s="412" t="s">
        <v>526</v>
      </c>
      <c r="F317" s="413" t="s">
        <v>527</v>
      </c>
      <c r="G317" s="412" t="s">
        <v>1130</v>
      </c>
      <c r="H317" s="412" t="s">
        <v>1131</v>
      </c>
      <c r="I317" s="415">
        <v>10.520000457763672</v>
      </c>
      <c r="J317" s="415">
        <v>10</v>
      </c>
      <c r="K317" s="416">
        <v>105.19999694824219</v>
      </c>
    </row>
    <row r="318" spans="1:11" ht="14.4" customHeight="1" x14ac:dyDescent="0.3">
      <c r="A318" s="410" t="s">
        <v>386</v>
      </c>
      <c r="B318" s="411" t="s">
        <v>387</v>
      </c>
      <c r="C318" s="412" t="s">
        <v>400</v>
      </c>
      <c r="D318" s="413" t="s">
        <v>401</v>
      </c>
      <c r="E318" s="412" t="s">
        <v>526</v>
      </c>
      <c r="F318" s="413" t="s">
        <v>527</v>
      </c>
      <c r="G318" s="412" t="s">
        <v>627</v>
      </c>
      <c r="H318" s="412" t="s">
        <v>628</v>
      </c>
      <c r="I318" s="415">
        <v>3.9700000286102295</v>
      </c>
      <c r="J318" s="415">
        <v>100</v>
      </c>
      <c r="K318" s="416">
        <v>397</v>
      </c>
    </row>
    <row r="319" spans="1:11" ht="14.4" customHeight="1" x14ac:dyDescent="0.3">
      <c r="A319" s="410" t="s">
        <v>386</v>
      </c>
      <c r="B319" s="411" t="s">
        <v>387</v>
      </c>
      <c r="C319" s="412" t="s">
        <v>400</v>
      </c>
      <c r="D319" s="413" t="s">
        <v>401</v>
      </c>
      <c r="E319" s="412" t="s">
        <v>526</v>
      </c>
      <c r="F319" s="413" t="s">
        <v>527</v>
      </c>
      <c r="G319" s="412" t="s">
        <v>629</v>
      </c>
      <c r="H319" s="412" t="s">
        <v>630</v>
      </c>
      <c r="I319" s="415">
        <v>4.4899997711181641</v>
      </c>
      <c r="J319" s="415">
        <v>100</v>
      </c>
      <c r="K319" s="416">
        <v>449</v>
      </c>
    </row>
    <row r="320" spans="1:11" ht="14.4" customHeight="1" x14ac:dyDescent="0.3">
      <c r="A320" s="410" t="s">
        <v>386</v>
      </c>
      <c r="B320" s="411" t="s">
        <v>387</v>
      </c>
      <c r="C320" s="412" t="s">
        <v>400</v>
      </c>
      <c r="D320" s="413" t="s">
        <v>401</v>
      </c>
      <c r="E320" s="412" t="s">
        <v>526</v>
      </c>
      <c r="F320" s="413" t="s">
        <v>527</v>
      </c>
      <c r="G320" s="412" t="s">
        <v>637</v>
      </c>
      <c r="H320" s="412" t="s">
        <v>638</v>
      </c>
      <c r="I320" s="415">
        <v>9.7299995422363281</v>
      </c>
      <c r="J320" s="415">
        <v>240</v>
      </c>
      <c r="K320" s="416">
        <v>2334.9599609375</v>
      </c>
    </row>
    <row r="321" spans="1:11" ht="14.4" customHeight="1" x14ac:dyDescent="0.3">
      <c r="A321" s="410" t="s">
        <v>386</v>
      </c>
      <c r="B321" s="411" t="s">
        <v>387</v>
      </c>
      <c r="C321" s="412" t="s">
        <v>400</v>
      </c>
      <c r="D321" s="413" t="s">
        <v>401</v>
      </c>
      <c r="E321" s="412" t="s">
        <v>526</v>
      </c>
      <c r="F321" s="413" t="s">
        <v>527</v>
      </c>
      <c r="G321" s="412" t="s">
        <v>643</v>
      </c>
      <c r="H321" s="412" t="s">
        <v>644</v>
      </c>
      <c r="I321" s="415">
        <v>685.05999755859375</v>
      </c>
      <c r="J321" s="415">
        <v>10</v>
      </c>
      <c r="K321" s="416">
        <v>6850.60009765625</v>
      </c>
    </row>
    <row r="322" spans="1:11" ht="14.4" customHeight="1" x14ac:dyDescent="0.3">
      <c r="A322" s="410" t="s">
        <v>386</v>
      </c>
      <c r="B322" s="411" t="s">
        <v>387</v>
      </c>
      <c r="C322" s="412" t="s">
        <v>400</v>
      </c>
      <c r="D322" s="413" t="s">
        <v>401</v>
      </c>
      <c r="E322" s="412" t="s">
        <v>526</v>
      </c>
      <c r="F322" s="413" t="s">
        <v>527</v>
      </c>
      <c r="G322" s="412" t="s">
        <v>647</v>
      </c>
      <c r="H322" s="412" t="s">
        <v>648</v>
      </c>
      <c r="I322" s="415">
        <v>1083.8800048828125</v>
      </c>
      <c r="J322" s="415">
        <v>10</v>
      </c>
      <c r="K322" s="416">
        <v>10838.7998046875</v>
      </c>
    </row>
    <row r="323" spans="1:11" ht="14.4" customHeight="1" x14ac:dyDescent="0.3">
      <c r="A323" s="410" t="s">
        <v>386</v>
      </c>
      <c r="B323" s="411" t="s">
        <v>387</v>
      </c>
      <c r="C323" s="412" t="s">
        <v>400</v>
      </c>
      <c r="D323" s="413" t="s">
        <v>401</v>
      </c>
      <c r="E323" s="412" t="s">
        <v>526</v>
      </c>
      <c r="F323" s="413" t="s">
        <v>527</v>
      </c>
      <c r="G323" s="412" t="s">
        <v>649</v>
      </c>
      <c r="H323" s="412" t="s">
        <v>650</v>
      </c>
      <c r="I323" s="415">
        <v>16.219999313354492</v>
      </c>
      <c r="J323" s="415">
        <v>9000</v>
      </c>
      <c r="K323" s="416">
        <v>145935</v>
      </c>
    </row>
    <row r="324" spans="1:11" ht="14.4" customHeight="1" x14ac:dyDescent="0.3">
      <c r="A324" s="410" t="s">
        <v>386</v>
      </c>
      <c r="B324" s="411" t="s">
        <v>387</v>
      </c>
      <c r="C324" s="412" t="s">
        <v>400</v>
      </c>
      <c r="D324" s="413" t="s">
        <v>401</v>
      </c>
      <c r="E324" s="412" t="s">
        <v>526</v>
      </c>
      <c r="F324" s="413" t="s">
        <v>527</v>
      </c>
      <c r="G324" s="412" t="s">
        <v>655</v>
      </c>
      <c r="H324" s="412" t="s">
        <v>656</v>
      </c>
      <c r="I324" s="415">
        <v>4714.33984375</v>
      </c>
      <c r="J324" s="415">
        <v>10</v>
      </c>
      <c r="K324" s="416">
        <v>47143.3984375</v>
      </c>
    </row>
    <row r="325" spans="1:11" ht="14.4" customHeight="1" x14ac:dyDescent="0.3">
      <c r="A325" s="410" t="s">
        <v>386</v>
      </c>
      <c r="B325" s="411" t="s">
        <v>387</v>
      </c>
      <c r="C325" s="412" t="s">
        <v>400</v>
      </c>
      <c r="D325" s="413" t="s">
        <v>401</v>
      </c>
      <c r="E325" s="412" t="s">
        <v>526</v>
      </c>
      <c r="F325" s="413" t="s">
        <v>527</v>
      </c>
      <c r="G325" s="412" t="s">
        <v>663</v>
      </c>
      <c r="H325" s="412" t="s">
        <v>664</v>
      </c>
      <c r="I325" s="415">
        <v>0.6600000262260437</v>
      </c>
      <c r="J325" s="415">
        <v>1000</v>
      </c>
      <c r="K325" s="416">
        <v>660</v>
      </c>
    </row>
    <row r="326" spans="1:11" ht="14.4" customHeight="1" x14ac:dyDescent="0.3">
      <c r="A326" s="410" t="s">
        <v>386</v>
      </c>
      <c r="B326" s="411" t="s">
        <v>387</v>
      </c>
      <c r="C326" s="412" t="s">
        <v>400</v>
      </c>
      <c r="D326" s="413" t="s">
        <v>401</v>
      </c>
      <c r="E326" s="412" t="s">
        <v>526</v>
      </c>
      <c r="F326" s="413" t="s">
        <v>527</v>
      </c>
      <c r="G326" s="412" t="s">
        <v>665</v>
      </c>
      <c r="H326" s="412" t="s">
        <v>666</v>
      </c>
      <c r="I326" s="415">
        <v>0.89999997615814209</v>
      </c>
      <c r="J326" s="415">
        <v>12000</v>
      </c>
      <c r="K326" s="416">
        <v>10764</v>
      </c>
    </row>
    <row r="327" spans="1:11" ht="14.4" customHeight="1" x14ac:dyDescent="0.3">
      <c r="A327" s="410" t="s">
        <v>386</v>
      </c>
      <c r="B327" s="411" t="s">
        <v>387</v>
      </c>
      <c r="C327" s="412" t="s">
        <v>400</v>
      </c>
      <c r="D327" s="413" t="s">
        <v>401</v>
      </c>
      <c r="E327" s="412" t="s">
        <v>526</v>
      </c>
      <c r="F327" s="413" t="s">
        <v>527</v>
      </c>
      <c r="G327" s="412" t="s">
        <v>667</v>
      </c>
      <c r="H327" s="412" t="s">
        <v>668</v>
      </c>
      <c r="I327" s="415">
        <v>2.5399999618530273</v>
      </c>
      <c r="J327" s="415">
        <v>9000</v>
      </c>
      <c r="K327" s="416">
        <v>22852.800048828125</v>
      </c>
    </row>
    <row r="328" spans="1:11" ht="14.4" customHeight="1" x14ac:dyDescent="0.3">
      <c r="A328" s="410" t="s">
        <v>386</v>
      </c>
      <c r="B328" s="411" t="s">
        <v>387</v>
      </c>
      <c r="C328" s="412" t="s">
        <v>400</v>
      </c>
      <c r="D328" s="413" t="s">
        <v>401</v>
      </c>
      <c r="E328" s="412" t="s">
        <v>526</v>
      </c>
      <c r="F328" s="413" t="s">
        <v>527</v>
      </c>
      <c r="G328" s="412" t="s">
        <v>671</v>
      </c>
      <c r="H328" s="412" t="s">
        <v>672</v>
      </c>
      <c r="I328" s="415">
        <v>1</v>
      </c>
      <c r="J328" s="415">
        <v>500</v>
      </c>
      <c r="K328" s="416">
        <v>501.57000732421875</v>
      </c>
    </row>
    <row r="329" spans="1:11" ht="14.4" customHeight="1" x14ac:dyDescent="0.3">
      <c r="A329" s="410" t="s">
        <v>386</v>
      </c>
      <c r="B329" s="411" t="s">
        <v>387</v>
      </c>
      <c r="C329" s="412" t="s">
        <v>400</v>
      </c>
      <c r="D329" s="413" t="s">
        <v>401</v>
      </c>
      <c r="E329" s="412" t="s">
        <v>526</v>
      </c>
      <c r="F329" s="413" t="s">
        <v>527</v>
      </c>
      <c r="G329" s="412" t="s">
        <v>1132</v>
      </c>
      <c r="H329" s="412" t="s">
        <v>1133</v>
      </c>
      <c r="I329" s="415">
        <v>0.14000000059604645</v>
      </c>
      <c r="J329" s="415">
        <v>100</v>
      </c>
      <c r="K329" s="416">
        <v>14</v>
      </c>
    </row>
    <row r="330" spans="1:11" ht="14.4" customHeight="1" x14ac:dyDescent="0.3">
      <c r="A330" s="410" t="s">
        <v>386</v>
      </c>
      <c r="B330" s="411" t="s">
        <v>387</v>
      </c>
      <c r="C330" s="412" t="s">
        <v>400</v>
      </c>
      <c r="D330" s="413" t="s">
        <v>401</v>
      </c>
      <c r="E330" s="412" t="s">
        <v>675</v>
      </c>
      <c r="F330" s="413" t="s">
        <v>676</v>
      </c>
      <c r="G330" s="412" t="s">
        <v>1134</v>
      </c>
      <c r="H330" s="412" t="s">
        <v>1135</v>
      </c>
      <c r="I330" s="415">
        <v>539.969970703125</v>
      </c>
      <c r="J330" s="415">
        <v>2</v>
      </c>
      <c r="K330" s="416">
        <v>1079.9300537109375</v>
      </c>
    </row>
    <row r="331" spans="1:11" ht="14.4" customHeight="1" x14ac:dyDescent="0.3">
      <c r="A331" s="410" t="s">
        <v>386</v>
      </c>
      <c r="B331" s="411" t="s">
        <v>387</v>
      </c>
      <c r="C331" s="412" t="s">
        <v>400</v>
      </c>
      <c r="D331" s="413" t="s">
        <v>401</v>
      </c>
      <c r="E331" s="412" t="s">
        <v>675</v>
      </c>
      <c r="F331" s="413" t="s">
        <v>676</v>
      </c>
      <c r="G331" s="412" t="s">
        <v>1136</v>
      </c>
      <c r="H331" s="412" t="s">
        <v>1137</v>
      </c>
      <c r="I331" s="415">
        <v>539.969970703125</v>
      </c>
      <c r="J331" s="415">
        <v>2</v>
      </c>
      <c r="K331" s="416">
        <v>1079.9300537109375</v>
      </c>
    </row>
    <row r="332" spans="1:11" ht="14.4" customHeight="1" x14ac:dyDescent="0.3">
      <c r="A332" s="410" t="s">
        <v>386</v>
      </c>
      <c r="B332" s="411" t="s">
        <v>387</v>
      </c>
      <c r="C332" s="412" t="s">
        <v>400</v>
      </c>
      <c r="D332" s="413" t="s">
        <v>401</v>
      </c>
      <c r="E332" s="412" t="s">
        <v>675</v>
      </c>
      <c r="F332" s="413" t="s">
        <v>676</v>
      </c>
      <c r="G332" s="412" t="s">
        <v>677</v>
      </c>
      <c r="H332" s="412" t="s">
        <v>678</v>
      </c>
      <c r="I332" s="415">
        <v>211.75999450683594</v>
      </c>
      <c r="J332" s="415">
        <v>50</v>
      </c>
      <c r="K332" s="416">
        <v>10588</v>
      </c>
    </row>
    <row r="333" spans="1:11" ht="14.4" customHeight="1" x14ac:dyDescent="0.3">
      <c r="A333" s="410" t="s">
        <v>386</v>
      </c>
      <c r="B333" s="411" t="s">
        <v>387</v>
      </c>
      <c r="C333" s="412" t="s">
        <v>400</v>
      </c>
      <c r="D333" s="413" t="s">
        <v>401</v>
      </c>
      <c r="E333" s="412" t="s">
        <v>675</v>
      </c>
      <c r="F333" s="413" t="s">
        <v>676</v>
      </c>
      <c r="G333" s="412" t="s">
        <v>685</v>
      </c>
      <c r="H333" s="412" t="s">
        <v>686</v>
      </c>
      <c r="I333" s="415">
        <v>2.9000000953674316</v>
      </c>
      <c r="J333" s="415">
        <v>200</v>
      </c>
      <c r="K333" s="416">
        <v>580</v>
      </c>
    </row>
    <row r="334" spans="1:11" ht="14.4" customHeight="1" x14ac:dyDescent="0.3">
      <c r="A334" s="410" t="s">
        <v>386</v>
      </c>
      <c r="B334" s="411" t="s">
        <v>387</v>
      </c>
      <c r="C334" s="412" t="s">
        <v>400</v>
      </c>
      <c r="D334" s="413" t="s">
        <v>401</v>
      </c>
      <c r="E334" s="412" t="s">
        <v>675</v>
      </c>
      <c r="F334" s="413" t="s">
        <v>676</v>
      </c>
      <c r="G334" s="412" t="s">
        <v>691</v>
      </c>
      <c r="H334" s="412" t="s">
        <v>692</v>
      </c>
      <c r="I334" s="415">
        <v>2.9000000953674316</v>
      </c>
      <c r="J334" s="415">
        <v>200</v>
      </c>
      <c r="K334" s="416">
        <v>580</v>
      </c>
    </row>
    <row r="335" spans="1:11" ht="14.4" customHeight="1" x14ac:dyDescent="0.3">
      <c r="A335" s="410" t="s">
        <v>386</v>
      </c>
      <c r="B335" s="411" t="s">
        <v>387</v>
      </c>
      <c r="C335" s="412" t="s">
        <v>400</v>
      </c>
      <c r="D335" s="413" t="s">
        <v>401</v>
      </c>
      <c r="E335" s="412" t="s">
        <v>675</v>
      </c>
      <c r="F335" s="413" t="s">
        <v>676</v>
      </c>
      <c r="G335" s="412" t="s">
        <v>693</v>
      </c>
      <c r="H335" s="412" t="s">
        <v>694</v>
      </c>
      <c r="I335" s="415">
        <v>2.9000000953674316</v>
      </c>
      <c r="J335" s="415">
        <v>600</v>
      </c>
      <c r="K335" s="416">
        <v>1742</v>
      </c>
    </row>
    <row r="336" spans="1:11" ht="14.4" customHeight="1" x14ac:dyDescent="0.3">
      <c r="A336" s="410" t="s">
        <v>386</v>
      </c>
      <c r="B336" s="411" t="s">
        <v>387</v>
      </c>
      <c r="C336" s="412" t="s">
        <v>400</v>
      </c>
      <c r="D336" s="413" t="s">
        <v>401</v>
      </c>
      <c r="E336" s="412" t="s">
        <v>675</v>
      </c>
      <c r="F336" s="413" t="s">
        <v>676</v>
      </c>
      <c r="G336" s="412" t="s">
        <v>1138</v>
      </c>
      <c r="H336" s="412" t="s">
        <v>1139</v>
      </c>
      <c r="I336" s="415">
        <v>265.45999145507812</v>
      </c>
      <c r="J336" s="415">
        <v>24</v>
      </c>
      <c r="K336" s="416">
        <v>6371</v>
      </c>
    </row>
    <row r="337" spans="1:11" ht="14.4" customHeight="1" x14ac:dyDescent="0.3">
      <c r="A337" s="410" t="s">
        <v>386</v>
      </c>
      <c r="B337" s="411" t="s">
        <v>387</v>
      </c>
      <c r="C337" s="412" t="s">
        <v>400</v>
      </c>
      <c r="D337" s="413" t="s">
        <v>401</v>
      </c>
      <c r="E337" s="412" t="s">
        <v>675</v>
      </c>
      <c r="F337" s="413" t="s">
        <v>676</v>
      </c>
      <c r="G337" s="412" t="s">
        <v>695</v>
      </c>
      <c r="H337" s="412" t="s">
        <v>696</v>
      </c>
      <c r="I337" s="415">
        <v>181.5</v>
      </c>
      <c r="J337" s="415">
        <v>40</v>
      </c>
      <c r="K337" s="416">
        <v>7260</v>
      </c>
    </row>
    <row r="338" spans="1:11" ht="14.4" customHeight="1" x14ac:dyDescent="0.3">
      <c r="A338" s="410" t="s">
        <v>386</v>
      </c>
      <c r="B338" s="411" t="s">
        <v>387</v>
      </c>
      <c r="C338" s="412" t="s">
        <v>400</v>
      </c>
      <c r="D338" s="413" t="s">
        <v>401</v>
      </c>
      <c r="E338" s="412" t="s">
        <v>675</v>
      </c>
      <c r="F338" s="413" t="s">
        <v>676</v>
      </c>
      <c r="G338" s="412" t="s">
        <v>1140</v>
      </c>
      <c r="H338" s="412" t="s">
        <v>1141</v>
      </c>
      <c r="I338" s="415">
        <v>8.4700002670288086</v>
      </c>
      <c r="J338" s="415">
        <v>190</v>
      </c>
      <c r="K338" s="416">
        <v>1609.2999877929687</v>
      </c>
    </row>
    <row r="339" spans="1:11" ht="14.4" customHeight="1" x14ac:dyDescent="0.3">
      <c r="A339" s="410" t="s">
        <v>386</v>
      </c>
      <c r="B339" s="411" t="s">
        <v>387</v>
      </c>
      <c r="C339" s="412" t="s">
        <v>400</v>
      </c>
      <c r="D339" s="413" t="s">
        <v>401</v>
      </c>
      <c r="E339" s="412" t="s">
        <v>675</v>
      </c>
      <c r="F339" s="413" t="s">
        <v>676</v>
      </c>
      <c r="G339" s="412" t="s">
        <v>697</v>
      </c>
      <c r="H339" s="412" t="s">
        <v>698</v>
      </c>
      <c r="I339" s="415">
        <v>8.4700002670288086</v>
      </c>
      <c r="J339" s="415">
        <v>300</v>
      </c>
      <c r="K339" s="416">
        <v>2541</v>
      </c>
    </row>
    <row r="340" spans="1:11" ht="14.4" customHeight="1" x14ac:dyDescent="0.3">
      <c r="A340" s="410" t="s">
        <v>386</v>
      </c>
      <c r="B340" s="411" t="s">
        <v>387</v>
      </c>
      <c r="C340" s="412" t="s">
        <v>400</v>
      </c>
      <c r="D340" s="413" t="s">
        <v>401</v>
      </c>
      <c r="E340" s="412" t="s">
        <v>675</v>
      </c>
      <c r="F340" s="413" t="s">
        <v>676</v>
      </c>
      <c r="G340" s="412" t="s">
        <v>699</v>
      </c>
      <c r="H340" s="412" t="s">
        <v>700</v>
      </c>
      <c r="I340" s="415">
        <v>8.4700002670288086</v>
      </c>
      <c r="J340" s="415">
        <v>250</v>
      </c>
      <c r="K340" s="416">
        <v>2117.5</v>
      </c>
    </row>
    <row r="341" spans="1:11" ht="14.4" customHeight="1" x14ac:dyDescent="0.3">
      <c r="A341" s="410" t="s">
        <v>386</v>
      </c>
      <c r="B341" s="411" t="s">
        <v>387</v>
      </c>
      <c r="C341" s="412" t="s">
        <v>400</v>
      </c>
      <c r="D341" s="413" t="s">
        <v>401</v>
      </c>
      <c r="E341" s="412" t="s">
        <v>675</v>
      </c>
      <c r="F341" s="413" t="s">
        <v>676</v>
      </c>
      <c r="G341" s="412" t="s">
        <v>703</v>
      </c>
      <c r="H341" s="412" t="s">
        <v>704</v>
      </c>
      <c r="I341" s="415">
        <v>839.97998046875</v>
      </c>
      <c r="J341" s="415">
        <v>60</v>
      </c>
      <c r="K341" s="416">
        <v>50398.55859375</v>
      </c>
    </row>
    <row r="342" spans="1:11" ht="14.4" customHeight="1" x14ac:dyDescent="0.3">
      <c r="A342" s="410" t="s">
        <v>386</v>
      </c>
      <c r="B342" s="411" t="s">
        <v>387</v>
      </c>
      <c r="C342" s="412" t="s">
        <v>400</v>
      </c>
      <c r="D342" s="413" t="s">
        <v>401</v>
      </c>
      <c r="E342" s="412" t="s">
        <v>675</v>
      </c>
      <c r="F342" s="413" t="s">
        <v>676</v>
      </c>
      <c r="G342" s="412" t="s">
        <v>705</v>
      </c>
      <c r="H342" s="412" t="s">
        <v>706</v>
      </c>
      <c r="I342" s="415">
        <v>48.279998779296875</v>
      </c>
      <c r="J342" s="415">
        <v>200</v>
      </c>
      <c r="K342" s="416">
        <v>9655.7001953125</v>
      </c>
    </row>
    <row r="343" spans="1:11" ht="14.4" customHeight="1" x14ac:dyDescent="0.3">
      <c r="A343" s="410" t="s">
        <v>386</v>
      </c>
      <c r="B343" s="411" t="s">
        <v>387</v>
      </c>
      <c r="C343" s="412" t="s">
        <v>400</v>
      </c>
      <c r="D343" s="413" t="s">
        <v>401</v>
      </c>
      <c r="E343" s="412" t="s">
        <v>675</v>
      </c>
      <c r="F343" s="413" t="s">
        <v>676</v>
      </c>
      <c r="G343" s="412" t="s">
        <v>707</v>
      </c>
      <c r="H343" s="412" t="s">
        <v>708</v>
      </c>
      <c r="I343" s="415">
        <v>48.279998779296875</v>
      </c>
      <c r="J343" s="415">
        <v>100</v>
      </c>
      <c r="K343" s="416">
        <v>4827.8701171875</v>
      </c>
    </row>
    <row r="344" spans="1:11" ht="14.4" customHeight="1" x14ac:dyDescent="0.3">
      <c r="A344" s="410" t="s">
        <v>386</v>
      </c>
      <c r="B344" s="411" t="s">
        <v>387</v>
      </c>
      <c r="C344" s="412" t="s">
        <v>400</v>
      </c>
      <c r="D344" s="413" t="s">
        <v>401</v>
      </c>
      <c r="E344" s="412" t="s">
        <v>675</v>
      </c>
      <c r="F344" s="413" t="s">
        <v>676</v>
      </c>
      <c r="G344" s="412" t="s">
        <v>1142</v>
      </c>
      <c r="H344" s="412" t="s">
        <v>1143</v>
      </c>
      <c r="I344" s="415">
        <v>62.919998168945313</v>
      </c>
      <c r="J344" s="415">
        <v>50</v>
      </c>
      <c r="K344" s="416">
        <v>3146</v>
      </c>
    </row>
    <row r="345" spans="1:11" ht="14.4" customHeight="1" x14ac:dyDescent="0.3">
      <c r="A345" s="410" t="s">
        <v>386</v>
      </c>
      <c r="B345" s="411" t="s">
        <v>387</v>
      </c>
      <c r="C345" s="412" t="s">
        <v>400</v>
      </c>
      <c r="D345" s="413" t="s">
        <v>401</v>
      </c>
      <c r="E345" s="412" t="s">
        <v>675</v>
      </c>
      <c r="F345" s="413" t="s">
        <v>676</v>
      </c>
      <c r="G345" s="412" t="s">
        <v>1144</v>
      </c>
      <c r="H345" s="412" t="s">
        <v>1145</v>
      </c>
      <c r="I345" s="415">
        <v>1541.6800537109375</v>
      </c>
      <c r="J345" s="415">
        <v>1</v>
      </c>
      <c r="K345" s="416">
        <v>1541.6800537109375</v>
      </c>
    </row>
    <row r="346" spans="1:11" ht="14.4" customHeight="1" x14ac:dyDescent="0.3">
      <c r="A346" s="410" t="s">
        <v>386</v>
      </c>
      <c r="B346" s="411" t="s">
        <v>387</v>
      </c>
      <c r="C346" s="412" t="s">
        <v>400</v>
      </c>
      <c r="D346" s="413" t="s">
        <v>401</v>
      </c>
      <c r="E346" s="412" t="s">
        <v>675</v>
      </c>
      <c r="F346" s="413" t="s">
        <v>676</v>
      </c>
      <c r="G346" s="412" t="s">
        <v>1146</v>
      </c>
      <c r="H346" s="412" t="s">
        <v>1147</v>
      </c>
      <c r="I346" s="415">
        <v>1428.8699951171875</v>
      </c>
      <c r="J346" s="415">
        <v>1</v>
      </c>
      <c r="K346" s="416">
        <v>1428.8699951171875</v>
      </c>
    </row>
    <row r="347" spans="1:11" ht="14.4" customHeight="1" x14ac:dyDescent="0.3">
      <c r="A347" s="410" t="s">
        <v>386</v>
      </c>
      <c r="B347" s="411" t="s">
        <v>387</v>
      </c>
      <c r="C347" s="412" t="s">
        <v>400</v>
      </c>
      <c r="D347" s="413" t="s">
        <v>401</v>
      </c>
      <c r="E347" s="412" t="s">
        <v>675</v>
      </c>
      <c r="F347" s="413" t="s">
        <v>676</v>
      </c>
      <c r="G347" s="412" t="s">
        <v>713</v>
      </c>
      <c r="H347" s="412" t="s">
        <v>714</v>
      </c>
      <c r="I347" s="415">
        <v>62.560001373291016</v>
      </c>
      <c r="J347" s="415">
        <v>800</v>
      </c>
      <c r="K347" s="416">
        <v>50045.599609375</v>
      </c>
    </row>
    <row r="348" spans="1:11" ht="14.4" customHeight="1" x14ac:dyDescent="0.3">
      <c r="A348" s="410" t="s">
        <v>386</v>
      </c>
      <c r="B348" s="411" t="s">
        <v>387</v>
      </c>
      <c r="C348" s="412" t="s">
        <v>400</v>
      </c>
      <c r="D348" s="413" t="s">
        <v>401</v>
      </c>
      <c r="E348" s="412" t="s">
        <v>675</v>
      </c>
      <c r="F348" s="413" t="s">
        <v>676</v>
      </c>
      <c r="G348" s="412" t="s">
        <v>715</v>
      </c>
      <c r="H348" s="412" t="s">
        <v>716</v>
      </c>
      <c r="I348" s="415">
        <v>87.819999694824219</v>
      </c>
      <c r="J348" s="415">
        <v>100</v>
      </c>
      <c r="K348" s="416">
        <v>8782.3603515625</v>
      </c>
    </row>
    <row r="349" spans="1:11" ht="14.4" customHeight="1" x14ac:dyDescent="0.3">
      <c r="A349" s="410" t="s">
        <v>386</v>
      </c>
      <c r="B349" s="411" t="s">
        <v>387</v>
      </c>
      <c r="C349" s="412" t="s">
        <v>400</v>
      </c>
      <c r="D349" s="413" t="s">
        <v>401</v>
      </c>
      <c r="E349" s="412" t="s">
        <v>675</v>
      </c>
      <c r="F349" s="413" t="s">
        <v>676</v>
      </c>
      <c r="G349" s="412" t="s">
        <v>717</v>
      </c>
      <c r="H349" s="412" t="s">
        <v>718</v>
      </c>
      <c r="I349" s="415">
        <v>57.717500686645508</v>
      </c>
      <c r="J349" s="415">
        <v>2400</v>
      </c>
      <c r="K349" s="416">
        <v>138519.2998046875</v>
      </c>
    </row>
    <row r="350" spans="1:11" ht="14.4" customHeight="1" x14ac:dyDescent="0.3">
      <c r="A350" s="410" t="s">
        <v>386</v>
      </c>
      <c r="B350" s="411" t="s">
        <v>387</v>
      </c>
      <c r="C350" s="412" t="s">
        <v>400</v>
      </c>
      <c r="D350" s="413" t="s">
        <v>401</v>
      </c>
      <c r="E350" s="412" t="s">
        <v>675</v>
      </c>
      <c r="F350" s="413" t="s">
        <v>676</v>
      </c>
      <c r="G350" s="412" t="s">
        <v>1148</v>
      </c>
      <c r="H350" s="412" t="s">
        <v>1149</v>
      </c>
      <c r="I350" s="415">
        <v>160.92999267578125</v>
      </c>
      <c r="J350" s="415">
        <v>10</v>
      </c>
      <c r="K350" s="416">
        <v>1609.300048828125</v>
      </c>
    </row>
    <row r="351" spans="1:11" ht="14.4" customHeight="1" x14ac:dyDescent="0.3">
      <c r="A351" s="410" t="s">
        <v>386</v>
      </c>
      <c r="B351" s="411" t="s">
        <v>387</v>
      </c>
      <c r="C351" s="412" t="s">
        <v>400</v>
      </c>
      <c r="D351" s="413" t="s">
        <v>401</v>
      </c>
      <c r="E351" s="412" t="s">
        <v>675</v>
      </c>
      <c r="F351" s="413" t="s">
        <v>676</v>
      </c>
      <c r="G351" s="412" t="s">
        <v>1150</v>
      </c>
      <c r="H351" s="412" t="s">
        <v>1151</v>
      </c>
      <c r="I351" s="415">
        <v>2142.550048828125</v>
      </c>
      <c r="J351" s="415">
        <v>6</v>
      </c>
      <c r="K351" s="416">
        <v>12855.2802734375</v>
      </c>
    </row>
    <row r="352" spans="1:11" ht="14.4" customHeight="1" x14ac:dyDescent="0.3">
      <c r="A352" s="410" t="s">
        <v>386</v>
      </c>
      <c r="B352" s="411" t="s">
        <v>387</v>
      </c>
      <c r="C352" s="412" t="s">
        <v>400</v>
      </c>
      <c r="D352" s="413" t="s">
        <v>401</v>
      </c>
      <c r="E352" s="412" t="s">
        <v>675</v>
      </c>
      <c r="F352" s="413" t="s">
        <v>676</v>
      </c>
      <c r="G352" s="412" t="s">
        <v>1152</v>
      </c>
      <c r="H352" s="412" t="s">
        <v>1153</v>
      </c>
      <c r="I352" s="415">
        <v>2952.39990234375</v>
      </c>
      <c r="J352" s="415">
        <v>2</v>
      </c>
      <c r="K352" s="416">
        <v>5904.7998046875</v>
      </c>
    </row>
    <row r="353" spans="1:11" ht="14.4" customHeight="1" x14ac:dyDescent="0.3">
      <c r="A353" s="410" t="s">
        <v>386</v>
      </c>
      <c r="B353" s="411" t="s">
        <v>387</v>
      </c>
      <c r="C353" s="412" t="s">
        <v>400</v>
      </c>
      <c r="D353" s="413" t="s">
        <v>401</v>
      </c>
      <c r="E353" s="412" t="s">
        <v>675</v>
      </c>
      <c r="F353" s="413" t="s">
        <v>676</v>
      </c>
      <c r="G353" s="412" t="s">
        <v>1154</v>
      </c>
      <c r="H353" s="412" t="s">
        <v>1155</v>
      </c>
      <c r="I353" s="415">
        <v>7629.0498046875</v>
      </c>
      <c r="J353" s="415">
        <v>1</v>
      </c>
      <c r="K353" s="416">
        <v>7629.0498046875</v>
      </c>
    </row>
    <row r="354" spans="1:11" ht="14.4" customHeight="1" x14ac:dyDescent="0.3">
      <c r="A354" s="410" t="s">
        <v>386</v>
      </c>
      <c r="B354" s="411" t="s">
        <v>387</v>
      </c>
      <c r="C354" s="412" t="s">
        <v>400</v>
      </c>
      <c r="D354" s="413" t="s">
        <v>401</v>
      </c>
      <c r="E354" s="412" t="s">
        <v>675</v>
      </c>
      <c r="F354" s="413" t="s">
        <v>676</v>
      </c>
      <c r="G354" s="412" t="s">
        <v>727</v>
      </c>
      <c r="H354" s="412" t="s">
        <v>728</v>
      </c>
      <c r="I354" s="415">
        <v>13.199999809265137</v>
      </c>
      <c r="J354" s="415">
        <v>30</v>
      </c>
      <c r="K354" s="416">
        <v>396</v>
      </c>
    </row>
    <row r="355" spans="1:11" ht="14.4" customHeight="1" x14ac:dyDescent="0.3">
      <c r="A355" s="410" t="s">
        <v>386</v>
      </c>
      <c r="B355" s="411" t="s">
        <v>387</v>
      </c>
      <c r="C355" s="412" t="s">
        <v>400</v>
      </c>
      <c r="D355" s="413" t="s">
        <v>401</v>
      </c>
      <c r="E355" s="412" t="s">
        <v>675</v>
      </c>
      <c r="F355" s="413" t="s">
        <v>676</v>
      </c>
      <c r="G355" s="412" t="s">
        <v>729</v>
      </c>
      <c r="H355" s="412" t="s">
        <v>730</v>
      </c>
      <c r="I355" s="415">
        <v>13.199999809265137</v>
      </c>
      <c r="J355" s="415">
        <v>70</v>
      </c>
      <c r="K355" s="416">
        <v>924</v>
      </c>
    </row>
    <row r="356" spans="1:11" ht="14.4" customHeight="1" x14ac:dyDescent="0.3">
      <c r="A356" s="410" t="s">
        <v>386</v>
      </c>
      <c r="B356" s="411" t="s">
        <v>387</v>
      </c>
      <c r="C356" s="412" t="s">
        <v>400</v>
      </c>
      <c r="D356" s="413" t="s">
        <v>401</v>
      </c>
      <c r="E356" s="412" t="s">
        <v>675</v>
      </c>
      <c r="F356" s="413" t="s">
        <v>676</v>
      </c>
      <c r="G356" s="412" t="s">
        <v>1156</v>
      </c>
      <c r="H356" s="412" t="s">
        <v>1157</v>
      </c>
      <c r="I356" s="415">
        <v>620.46002197265625</v>
      </c>
      <c r="J356" s="415">
        <v>30</v>
      </c>
      <c r="K356" s="416">
        <v>18613.900390625</v>
      </c>
    </row>
    <row r="357" spans="1:11" ht="14.4" customHeight="1" x14ac:dyDescent="0.3">
      <c r="A357" s="410" t="s">
        <v>386</v>
      </c>
      <c r="B357" s="411" t="s">
        <v>387</v>
      </c>
      <c r="C357" s="412" t="s">
        <v>400</v>
      </c>
      <c r="D357" s="413" t="s">
        <v>401</v>
      </c>
      <c r="E357" s="412" t="s">
        <v>675</v>
      </c>
      <c r="F357" s="413" t="s">
        <v>676</v>
      </c>
      <c r="G357" s="412" t="s">
        <v>735</v>
      </c>
      <c r="H357" s="412" t="s">
        <v>736</v>
      </c>
      <c r="I357" s="415">
        <v>4.6100001335144043</v>
      </c>
      <c r="J357" s="415">
        <v>175</v>
      </c>
      <c r="K357" s="416">
        <v>806.75</v>
      </c>
    </row>
    <row r="358" spans="1:11" ht="14.4" customHeight="1" x14ac:dyDescent="0.3">
      <c r="A358" s="410" t="s">
        <v>386</v>
      </c>
      <c r="B358" s="411" t="s">
        <v>387</v>
      </c>
      <c r="C358" s="412" t="s">
        <v>400</v>
      </c>
      <c r="D358" s="413" t="s">
        <v>401</v>
      </c>
      <c r="E358" s="412" t="s">
        <v>675</v>
      </c>
      <c r="F358" s="413" t="s">
        <v>676</v>
      </c>
      <c r="G358" s="412" t="s">
        <v>737</v>
      </c>
      <c r="H358" s="412" t="s">
        <v>738</v>
      </c>
      <c r="I358" s="415">
        <v>80.571111043294266</v>
      </c>
      <c r="J358" s="415">
        <v>865</v>
      </c>
      <c r="K358" s="416">
        <v>69694.28125</v>
      </c>
    </row>
    <row r="359" spans="1:11" ht="14.4" customHeight="1" x14ac:dyDescent="0.3">
      <c r="A359" s="410" t="s">
        <v>386</v>
      </c>
      <c r="B359" s="411" t="s">
        <v>387</v>
      </c>
      <c r="C359" s="412" t="s">
        <v>400</v>
      </c>
      <c r="D359" s="413" t="s">
        <v>401</v>
      </c>
      <c r="E359" s="412" t="s">
        <v>675</v>
      </c>
      <c r="F359" s="413" t="s">
        <v>676</v>
      </c>
      <c r="G359" s="412" t="s">
        <v>749</v>
      </c>
      <c r="H359" s="412" t="s">
        <v>750</v>
      </c>
      <c r="I359" s="415">
        <v>12.520000457763672</v>
      </c>
      <c r="J359" s="415">
        <v>245</v>
      </c>
      <c r="K359" s="416">
        <v>3067.77001953125</v>
      </c>
    </row>
    <row r="360" spans="1:11" ht="14.4" customHeight="1" x14ac:dyDescent="0.3">
      <c r="A360" s="410" t="s">
        <v>386</v>
      </c>
      <c r="B360" s="411" t="s">
        <v>387</v>
      </c>
      <c r="C360" s="412" t="s">
        <v>400</v>
      </c>
      <c r="D360" s="413" t="s">
        <v>401</v>
      </c>
      <c r="E360" s="412" t="s">
        <v>675</v>
      </c>
      <c r="F360" s="413" t="s">
        <v>676</v>
      </c>
      <c r="G360" s="412" t="s">
        <v>751</v>
      </c>
      <c r="H360" s="412" t="s">
        <v>752</v>
      </c>
      <c r="I360" s="415">
        <v>20.149999618530273</v>
      </c>
      <c r="J360" s="415">
        <v>105</v>
      </c>
      <c r="K360" s="416">
        <v>2115.3798828125</v>
      </c>
    </row>
    <row r="361" spans="1:11" ht="14.4" customHeight="1" x14ac:dyDescent="0.3">
      <c r="A361" s="410" t="s">
        <v>386</v>
      </c>
      <c r="B361" s="411" t="s">
        <v>387</v>
      </c>
      <c r="C361" s="412" t="s">
        <v>400</v>
      </c>
      <c r="D361" s="413" t="s">
        <v>401</v>
      </c>
      <c r="E361" s="412" t="s">
        <v>675</v>
      </c>
      <c r="F361" s="413" t="s">
        <v>676</v>
      </c>
      <c r="G361" s="412" t="s">
        <v>753</v>
      </c>
      <c r="H361" s="412" t="s">
        <v>754</v>
      </c>
      <c r="I361" s="415">
        <v>5.380000114440918</v>
      </c>
      <c r="J361" s="415">
        <v>200</v>
      </c>
      <c r="K361" s="416">
        <v>1076</v>
      </c>
    </row>
    <row r="362" spans="1:11" ht="14.4" customHeight="1" x14ac:dyDescent="0.3">
      <c r="A362" s="410" t="s">
        <v>386</v>
      </c>
      <c r="B362" s="411" t="s">
        <v>387</v>
      </c>
      <c r="C362" s="412" t="s">
        <v>400</v>
      </c>
      <c r="D362" s="413" t="s">
        <v>401</v>
      </c>
      <c r="E362" s="412" t="s">
        <v>675</v>
      </c>
      <c r="F362" s="413" t="s">
        <v>676</v>
      </c>
      <c r="G362" s="412" t="s">
        <v>755</v>
      </c>
      <c r="H362" s="412" t="s">
        <v>756</v>
      </c>
      <c r="I362" s="415">
        <v>6.320000171661377</v>
      </c>
      <c r="J362" s="415">
        <v>300</v>
      </c>
      <c r="K362" s="416">
        <v>1895.239990234375</v>
      </c>
    </row>
    <row r="363" spans="1:11" ht="14.4" customHeight="1" x14ac:dyDescent="0.3">
      <c r="A363" s="410" t="s">
        <v>386</v>
      </c>
      <c r="B363" s="411" t="s">
        <v>387</v>
      </c>
      <c r="C363" s="412" t="s">
        <v>400</v>
      </c>
      <c r="D363" s="413" t="s">
        <v>401</v>
      </c>
      <c r="E363" s="412" t="s">
        <v>675</v>
      </c>
      <c r="F363" s="413" t="s">
        <v>676</v>
      </c>
      <c r="G363" s="412" t="s">
        <v>757</v>
      </c>
      <c r="H363" s="412" t="s">
        <v>758</v>
      </c>
      <c r="I363" s="415">
        <v>83.800003051757813</v>
      </c>
      <c r="J363" s="415">
        <v>80</v>
      </c>
      <c r="K363" s="416">
        <v>6704.3701171875</v>
      </c>
    </row>
    <row r="364" spans="1:11" ht="14.4" customHeight="1" x14ac:dyDescent="0.3">
      <c r="A364" s="410" t="s">
        <v>386</v>
      </c>
      <c r="B364" s="411" t="s">
        <v>387</v>
      </c>
      <c r="C364" s="412" t="s">
        <v>400</v>
      </c>
      <c r="D364" s="413" t="s">
        <v>401</v>
      </c>
      <c r="E364" s="412" t="s">
        <v>675</v>
      </c>
      <c r="F364" s="413" t="s">
        <v>676</v>
      </c>
      <c r="G364" s="412" t="s">
        <v>757</v>
      </c>
      <c r="H364" s="412" t="s">
        <v>1158</v>
      </c>
      <c r="I364" s="415">
        <v>83.800003051757813</v>
      </c>
      <c r="J364" s="415">
        <v>48</v>
      </c>
      <c r="K364" s="416">
        <v>4022.6201171875</v>
      </c>
    </row>
    <row r="365" spans="1:11" ht="14.4" customHeight="1" x14ac:dyDescent="0.3">
      <c r="A365" s="410" t="s">
        <v>386</v>
      </c>
      <c r="B365" s="411" t="s">
        <v>387</v>
      </c>
      <c r="C365" s="412" t="s">
        <v>400</v>
      </c>
      <c r="D365" s="413" t="s">
        <v>401</v>
      </c>
      <c r="E365" s="412" t="s">
        <v>675</v>
      </c>
      <c r="F365" s="413" t="s">
        <v>676</v>
      </c>
      <c r="G365" s="412" t="s">
        <v>759</v>
      </c>
      <c r="H365" s="412" t="s">
        <v>760</v>
      </c>
      <c r="I365" s="415">
        <v>11.729999542236328</v>
      </c>
      <c r="J365" s="415">
        <v>100</v>
      </c>
      <c r="K365" s="416">
        <v>1173</v>
      </c>
    </row>
    <row r="366" spans="1:11" ht="14.4" customHeight="1" x14ac:dyDescent="0.3">
      <c r="A366" s="410" t="s">
        <v>386</v>
      </c>
      <c r="B366" s="411" t="s">
        <v>387</v>
      </c>
      <c r="C366" s="412" t="s">
        <v>400</v>
      </c>
      <c r="D366" s="413" t="s">
        <v>401</v>
      </c>
      <c r="E366" s="412" t="s">
        <v>675</v>
      </c>
      <c r="F366" s="413" t="s">
        <v>676</v>
      </c>
      <c r="G366" s="412" t="s">
        <v>1159</v>
      </c>
      <c r="H366" s="412" t="s">
        <v>1160</v>
      </c>
      <c r="I366" s="415">
        <v>11724.900390625</v>
      </c>
      <c r="J366" s="415">
        <v>2</v>
      </c>
      <c r="K366" s="416">
        <v>23449.80078125</v>
      </c>
    </row>
    <row r="367" spans="1:11" ht="14.4" customHeight="1" x14ac:dyDescent="0.3">
      <c r="A367" s="410" t="s">
        <v>386</v>
      </c>
      <c r="B367" s="411" t="s">
        <v>387</v>
      </c>
      <c r="C367" s="412" t="s">
        <v>400</v>
      </c>
      <c r="D367" s="413" t="s">
        <v>401</v>
      </c>
      <c r="E367" s="412" t="s">
        <v>675</v>
      </c>
      <c r="F367" s="413" t="s">
        <v>676</v>
      </c>
      <c r="G367" s="412" t="s">
        <v>1161</v>
      </c>
      <c r="H367" s="412" t="s">
        <v>1162</v>
      </c>
      <c r="I367" s="415">
        <v>6921.2001953125</v>
      </c>
      <c r="J367" s="415">
        <v>4</v>
      </c>
      <c r="K367" s="416">
        <v>27684.80078125</v>
      </c>
    </row>
    <row r="368" spans="1:11" ht="14.4" customHeight="1" x14ac:dyDescent="0.3">
      <c r="A368" s="410" t="s">
        <v>386</v>
      </c>
      <c r="B368" s="411" t="s">
        <v>387</v>
      </c>
      <c r="C368" s="412" t="s">
        <v>400</v>
      </c>
      <c r="D368" s="413" t="s">
        <v>401</v>
      </c>
      <c r="E368" s="412" t="s">
        <v>675</v>
      </c>
      <c r="F368" s="413" t="s">
        <v>676</v>
      </c>
      <c r="G368" s="412" t="s">
        <v>1163</v>
      </c>
      <c r="H368" s="412" t="s">
        <v>1164</v>
      </c>
      <c r="I368" s="415">
        <v>80</v>
      </c>
      <c r="J368" s="415">
        <v>48</v>
      </c>
      <c r="K368" s="416">
        <v>3839.85009765625</v>
      </c>
    </row>
    <row r="369" spans="1:11" ht="14.4" customHeight="1" x14ac:dyDescent="0.3">
      <c r="A369" s="410" t="s">
        <v>386</v>
      </c>
      <c r="B369" s="411" t="s">
        <v>387</v>
      </c>
      <c r="C369" s="412" t="s">
        <v>400</v>
      </c>
      <c r="D369" s="413" t="s">
        <v>401</v>
      </c>
      <c r="E369" s="412" t="s">
        <v>675</v>
      </c>
      <c r="F369" s="413" t="s">
        <v>676</v>
      </c>
      <c r="G369" s="412" t="s">
        <v>767</v>
      </c>
      <c r="H369" s="412" t="s">
        <v>768</v>
      </c>
      <c r="I369" s="415">
        <v>30.860000610351562</v>
      </c>
      <c r="J369" s="415">
        <v>25</v>
      </c>
      <c r="K369" s="416">
        <v>771.3800048828125</v>
      </c>
    </row>
    <row r="370" spans="1:11" ht="14.4" customHeight="1" x14ac:dyDescent="0.3">
      <c r="A370" s="410" t="s">
        <v>386</v>
      </c>
      <c r="B370" s="411" t="s">
        <v>387</v>
      </c>
      <c r="C370" s="412" t="s">
        <v>400</v>
      </c>
      <c r="D370" s="413" t="s">
        <v>401</v>
      </c>
      <c r="E370" s="412" t="s">
        <v>675</v>
      </c>
      <c r="F370" s="413" t="s">
        <v>676</v>
      </c>
      <c r="G370" s="412" t="s">
        <v>769</v>
      </c>
      <c r="H370" s="412" t="s">
        <v>770</v>
      </c>
      <c r="I370" s="415">
        <v>2.3299999237060547</v>
      </c>
      <c r="J370" s="415">
        <v>200</v>
      </c>
      <c r="K370" s="416">
        <v>466</v>
      </c>
    </row>
    <row r="371" spans="1:11" ht="14.4" customHeight="1" x14ac:dyDescent="0.3">
      <c r="A371" s="410" t="s">
        <v>386</v>
      </c>
      <c r="B371" s="411" t="s">
        <v>387</v>
      </c>
      <c r="C371" s="412" t="s">
        <v>400</v>
      </c>
      <c r="D371" s="413" t="s">
        <v>401</v>
      </c>
      <c r="E371" s="412" t="s">
        <v>675</v>
      </c>
      <c r="F371" s="413" t="s">
        <v>676</v>
      </c>
      <c r="G371" s="412" t="s">
        <v>771</v>
      </c>
      <c r="H371" s="412" t="s">
        <v>772</v>
      </c>
      <c r="I371" s="415">
        <v>496.35000610351562</v>
      </c>
      <c r="J371" s="415">
        <v>60</v>
      </c>
      <c r="K371" s="416">
        <v>29781.240234375</v>
      </c>
    </row>
    <row r="372" spans="1:11" ht="14.4" customHeight="1" x14ac:dyDescent="0.3">
      <c r="A372" s="410" t="s">
        <v>386</v>
      </c>
      <c r="B372" s="411" t="s">
        <v>387</v>
      </c>
      <c r="C372" s="412" t="s">
        <v>400</v>
      </c>
      <c r="D372" s="413" t="s">
        <v>401</v>
      </c>
      <c r="E372" s="412" t="s">
        <v>675</v>
      </c>
      <c r="F372" s="413" t="s">
        <v>676</v>
      </c>
      <c r="G372" s="412" t="s">
        <v>1165</v>
      </c>
      <c r="H372" s="412" t="s">
        <v>1166</v>
      </c>
      <c r="I372" s="415">
        <v>2313.8499755859375</v>
      </c>
      <c r="J372" s="415">
        <v>30</v>
      </c>
      <c r="K372" s="416">
        <v>69375.900390625</v>
      </c>
    </row>
    <row r="373" spans="1:11" ht="14.4" customHeight="1" x14ac:dyDescent="0.3">
      <c r="A373" s="410" t="s">
        <v>386</v>
      </c>
      <c r="B373" s="411" t="s">
        <v>387</v>
      </c>
      <c r="C373" s="412" t="s">
        <v>400</v>
      </c>
      <c r="D373" s="413" t="s">
        <v>401</v>
      </c>
      <c r="E373" s="412" t="s">
        <v>675</v>
      </c>
      <c r="F373" s="413" t="s">
        <v>676</v>
      </c>
      <c r="G373" s="412" t="s">
        <v>1167</v>
      </c>
      <c r="H373" s="412" t="s">
        <v>1168</v>
      </c>
      <c r="I373" s="415">
        <v>2903.179931640625</v>
      </c>
      <c r="J373" s="415">
        <v>3</v>
      </c>
      <c r="K373" s="416">
        <v>8709.5302734375</v>
      </c>
    </row>
    <row r="374" spans="1:11" ht="14.4" customHeight="1" x14ac:dyDescent="0.3">
      <c r="A374" s="410" t="s">
        <v>386</v>
      </c>
      <c r="B374" s="411" t="s">
        <v>387</v>
      </c>
      <c r="C374" s="412" t="s">
        <v>400</v>
      </c>
      <c r="D374" s="413" t="s">
        <v>401</v>
      </c>
      <c r="E374" s="412" t="s">
        <v>675</v>
      </c>
      <c r="F374" s="413" t="s">
        <v>676</v>
      </c>
      <c r="G374" s="412" t="s">
        <v>1169</v>
      </c>
      <c r="H374" s="412" t="s">
        <v>1170</v>
      </c>
      <c r="I374" s="415">
        <v>6.6549999713897705</v>
      </c>
      <c r="J374" s="415">
        <v>60</v>
      </c>
      <c r="K374" s="416">
        <v>399.239990234375</v>
      </c>
    </row>
    <row r="375" spans="1:11" ht="14.4" customHeight="1" x14ac:dyDescent="0.3">
      <c r="A375" s="410" t="s">
        <v>386</v>
      </c>
      <c r="B375" s="411" t="s">
        <v>387</v>
      </c>
      <c r="C375" s="412" t="s">
        <v>400</v>
      </c>
      <c r="D375" s="413" t="s">
        <v>401</v>
      </c>
      <c r="E375" s="412" t="s">
        <v>675</v>
      </c>
      <c r="F375" s="413" t="s">
        <v>676</v>
      </c>
      <c r="G375" s="412" t="s">
        <v>788</v>
      </c>
      <c r="H375" s="412" t="s">
        <v>789</v>
      </c>
      <c r="I375" s="415">
        <v>9.6800003051757812</v>
      </c>
      <c r="J375" s="415">
        <v>200</v>
      </c>
      <c r="K375" s="416">
        <v>1936</v>
      </c>
    </row>
    <row r="376" spans="1:11" ht="14.4" customHeight="1" x14ac:dyDescent="0.3">
      <c r="A376" s="410" t="s">
        <v>386</v>
      </c>
      <c r="B376" s="411" t="s">
        <v>387</v>
      </c>
      <c r="C376" s="412" t="s">
        <v>400</v>
      </c>
      <c r="D376" s="413" t="s">
        <v>401</v>
      </c>
      <c r="E376" s="412" t="s">
        <v>675</v>
      </c>
      <c r="F376" s="413" t="s">
        <v>676</v>
      </c>
      <c r="G376" s="412" t="s">
        <v>790</v>
      </c>
      <c r="H376" s="412" t="s">
        <v>791</v>
      </c>
      <c r="I376" s="415">
        <v>19.969999313354492</v>
      </c>
      <c r="J376" s="415">
        <v>50</v>
      </c>
      <c r="K376" s="416">
        <v>998.25</v>
      </c>
    </row>
    <row r="377" spans="1:11" ht="14.4" customHeight="1" x14ac:dyDescent="0.3">
      <c r="A377" s="410" t="s">
        <v>386</v>
      </c>
      <c r="B377" s="411" t="s">
        <v>387</v>
      </c>
      <c r="C377" s="412" t="s">
        <v>400</v>
      </c>
      <c r="D377" s="413" t="s">
        <v>401</v>
      </c>
      <c r="E377" s="412" t="s">
        <v>675</v>
      </c>
      <c r="F377" s="413" t="s">
        <v>676</v>
      </c>
      <c r="G377" s="412" t="s">
        <v>1171</v>
      </c>
      <c r="H377" s="412" t="s">
        <v>1172</v>
      </c>
      <c r="I377" s="415">
        <v>186.55000305175781</v>
      </c>
      <c r="J377" s="415">
        <v>12</v>
      </c>
      <c r="K377" s="416">
        <v>2238.60009765625</v>
      </c>
    </row>
    <row r="378" spans="1:11" ht="14.4" customHeight="1" x14ac:dyDescent="0.3">
      <c r="A378" s="410" t="s">
        <v>386</v>
      </c>
      <c r="B378" s="411" t="s">
        <v>387</v>
      </c>
      <c r="C378" s="412" t="s">
        <v>400</v>
      </c>
      <c r="D378" s="413" t="s">
        <v>401</v>
      </c>
      <c r="E378" s="412" t="s">
        <v>675</v>
      </c>
      <c r="F378" s="413" t="s">
        <v>676</v>
      </c>
      <c r="G378" s="412" t="s">
        <v>792</v>
      </c>
      <c r="H378" s="412" t="s">
        <v>793</v>
      </c>
      <c r="I378" s="415">
        <v>1.1000000238418579</v>
      </c>
      <c r="J378" s="415">
        <v>300</v>
      </c>
      <c r="K378" s="416">
        <v>330</v>
      </c>
    </row>
    <row r="379" spans="1:11" ht="14.4" customHeight="1" x14ac:dyDescent="0.3">
      <c r="A379" s="410" t="s">
        <v>386</v>
      </c>
      <c r="B379" s="411" t="s">
        <v>387</v>
      </c>
      <c r="C379" s="412" t="s">
        <v>400</v>
      </c>
      <c r="D379" s="413" t="s">
        <v>401</v>
      </c>
      <c r="E379" s="412" t="s">
        <v>675</v>
      </c>
      <c r="F379" s="413" t="s">
        <v>676</v>
      </c>
      <c r="G379" s="412" t="s">
        <v>796</v>
      </c>
      <c r="H379" s="412" t="s">
        <v>797</v>
      </c>
      <c r="I379" s="415">
        <v>0.47999998927116394</v>
      </c>
      <c r="J379" s="415">
        <v>300</v>
      </c>
      <c r="K379" s="416">
        <v>144</v>
      </c>
    </row>
    <row r="380" spans="1:11" ht="14.4" customHeight="1" x14ac:dyDescent="0.3">
      <c r="A380" s="410" t="s">
        <v>386</v>
      </c>
      <c r="B380" s="411" t="s">
        <v>387</v>
      </c>
      <c r="C380" s="412" t="s">
        <v>400</v>
      </c>
      <c r="D380" s="413" t="s">
        <v>401</v>
      </c>
      <c r="E380" s="412" t="s">
        <v>675</v>
      </c>
      <c r="F380" s="413" t="s">
        <v>676</v>
      </c>
      <c r="G380" s="412" t="s">
        <v>798</v>
      </c>
      <c r="H380" s="412" t="s">
        <v>799</v>
      </c>
      <c r="I380" s="415">
        <v>1.6799999475479126</v>
      </c>
      <c r="J380" s="415">
        <v>800</v>
      </c>
      <c r="K380" s="416">
        <v>1344</v>
      </c>
    </row>
    <row r="381" spans="1:11" ht="14.4" customHeight="1" x14ac:dyDescent="0.3">
      <c r="A381" s="410" t="s">
        <v>386</v>
      </c>
      <c r="B381" s="411" t="s">
        <v>387</v>
      </c>
      <c r="C381" s="412" t="s">
        <v>400</v>
      </c>
      <c r="D381" s="413" t="s">
        <v>401</v>
      </c>
      <c r="E381" s="412" t="s">
        <v>675</v>
      </c>
      <c r="F381" s="413" t="s">
        <v>676</v>
      </c>
      <c r="G381" s="412" t="s">
        <v>802</v>
      </c>
      <c r="H381" s="412" t="s">
        <v>803</v>
      </c>
      <c r="I381" s="415">
        <v>9.1499996185302734</v>
      </c>
      <c r="J381" s="415">
        <v>200</v>
      </c>
      <c r="K381" s="416">
        <v>1829.300048828125</v>
      </c>
    </row>
    <row r="382" spans="1:11" ht="14.4" customHeight="1" x14ac:dyDescent="0.3">
      <c r="A382" s="410" t="s">
        <v>386</v>
      </c>
      <c r="B382" s="411" t="s">
        <v>387</v>
      </c>
      <c r="C382" s="412" t="s">
        <v>400</v>
      </c>
      <c r="D382" s="413" t="s">
        <v>401</v>
      </c>
      <c r="E382" s="412" t="s">
        <v>675</v>
      </c>
      <c r="F382" s="413" t="s">
        <v>676</v>
      </c>
      <c r="G382" s="412" t="s">
        <v>806</v>
      </c>
      <c r="H382" s="412" t="s">
        <v>807</v>
      </c>
      <c r="I382" s="415">
        <v>6.2300000190734863</v>
      </c>
      <c r="J382" s="415">
        <v>90</v>
      </c>
      <c r="K382" s="416">
        <v>560.70001220703125</v>
      </c>
    </row>
    <row r="383" spans="1:11" ht="14.4" customHeight="1" x14ac:dyDescent="0.3">
      <c r="A383" s="410" t="s">
        <v>386</v>
      </c>
      <c r="B383" s="411" t="s">
        <v>387</v>
      </c>
      <c r="C383" s="412" t="s">
        <v>400</v>
      </c>
      <c r="D383" s="413" t="s">
        <v>401</v>
      </c>
      <c r="E383" s="412" t="s">
        <v>675</v>
      </c>
      <c r="F383" s="413" t="s">
        <v>676</v>
      </c>
      <c r="G383" s="412" t="s">
        <v>808</v>
      </c>
      <c r="H383" s="412" t="s">
        <v>809</v>
      </c>
      <c r="I383" s="415">
        <v>37.150001525878906</v>
      </c>
      <c r="J383" s="415">
        <v>60</v>
      </c>
      <c r="K383" s="416">
        <v>2228.820068359375</v>
      </c>
    </row>
    <row r="384" spans="1:11" ht="14.4" customHeight="1" x14ac:dyDescent="0.3">
      <c r="A384" s="410" t="s">
        <v>386</v>
      </c>
      <c r="B384" s="411" t="s">
        <v>387</v>
      </c>
      <c r="C384" s="412" t="s">
        <v>400</v>
      </c>
      <c r="D384" s="413" t="s">
        <v>401</v>
      </c>
      <c r="E384" s="412" t="s">
        <v>675</v>
      </c>
      <c r="F384" s="413" t="s">
        <v>676</v>
      </c>
      <c r="G384" s="412" t="s">
        <v>1173</v>
      </c>
      <c r="H384" s="412" t="s">
        <v>1174</v>
      </c>
      <c r="I384" s="415">
        <v>492.64999389648438</v>
      </c>
      <c r="J384" s="415">
        <v>20</v>
      </c>
      <c r="K384" s="416">
        <v>9852.9501953125</v>
      </c>
    </row>
    <row r="385" spans="1:11" ht="14.4" customHeight="1" x14ac:dyDescent="0.3">
      <c r="A385" s="410" t="s">
        <v>386</v>
      </c>
      <c r="B385" s="411" t="s">
        <v>387</v>
      </c>
      <c r="C385" s="412" t="s">
        <v>400</v>
      </c>
      <c r="D385" s="413" t="s">
        <v>401</v>
      </c>
      <c r="E385" s="412" t="s">
        <v>675</v>
      </c>
      <c r="F385" s="413" t="s">
        <v>676</v>
      </c>
      <c r="G385" s="412" t="s">
        <v>1175</v>
      </c>
      <c r="H385" s="412" t="s">
        <v>1176</v>
      </c>
      <c r="I385" s="415">
        <v>471.3699951171875</v>
      </c>
      <c r="J385" s="415">
        <v>20</v>
      </c>
      <c r="K385" s="416">
        <v>9427.3603515625</v>
      </c>
    </row>
    <row r="386" spans="1:11" ht="14.4" customHeight="1" x14ac:dyDescent="0.3">
      <c r="A386" s="410" t="s">
        <v>386</v>
      </c>
      <c r="B386" s="411" t="s">
        <v>387</v>
      </c>
      <c r="C386" s="412" t="s">
        <v>400</v>
      </c>
      <c r="D386" s="413" t="s">
        <v>401</v>
      </c>
      <c r="E386" s="412" t="s">
        <v>675</v>
      </c>
      <c r="F386" s="413" t="s">
        <v>676</v>
      </c>
      <c r="G386" s="412" t="s">
        <v>1177</v>
      </c>
      <c r="H386" s="412" t="s">
        <v>1178</v>
      </c>
      <c r="I386" s="415">
        <v>3.1400001049041748</v>
      </c>
      <c r="J386" s="415">
        <v>100</v>
      </c>
      <c r="K386" s="416">
        <v>314</v>
      </c>
    </row>
    <row r="387" spans="1:11" ht="14.4" customHeight="1" x14ac:dyDescent="0.3">
      <c r="A387" s="410" t="s">
        <v>386</v>
      </c>
      <c r="B387" s="411" t="s">
        <v>387</v>
      </c>
      <c r="C387" s="412" t="s">
        <v>400</v>
      </c>
      <c r="D387" s="413" t="s">
        <v>401</v>
      </c>
      <c r="E387" s="412" t="s">
        <v>675</v>
      </c>
      <c r="F387" s="413" t="s">
        <v>676</v>
      </c>
      <c r="G387" s="412" t="s">
        <v>812</v>
      </c>
      <c r="H387" s="412" t="s">
        <v>813</v>
      </c>
      <c r="I387" s="415">
        <v>2.0299999713897705</v>
      </c>
      <c r="J387" s="415">
        <v>100</v>
      </c>
      <c r="K387" s="416">
        <v>203</v>
      </c>
    </row>
    <row r="388" spans="1:11" ht="14.4" customHeight="1" x14ac:dyDescent="0.3">
      <c r="A388" s="410" t="s">
        <v>386</v>
      </c>
      <c r="B388" s="411" t="s">
        <v>387</v>
      </c>
      <c r="C388" s="412" t="s">
        <v>400</v>
      </c>
      <c r="D388" s="413" t="s">
        <v>401</v>
      </c>
      <c r="E388" s="412" t="s">
        <v>675</v>
      </c>
      <c r="F388" s="413" t="s">
        <v>676</v>
      </c>
      <c r="G388" s="412" t="s">
        <v>814</v>
      </c>
      <c r="H388" s="412" t="s">
        <v>816</v>
      </c>
      <c r="I388" s="415">
        <v>21.239999771118164</v>
      </c>
      <c r="J388" s="415">
        <v>240</v>
      </c>
      <c r="K388" s="416">
        <v>5097.60009765625</v>
      </c>
    </row>
    <row r="389" spans="1:11" ht="14.4" customHeight="1" x14ac:dyDescent="0.3">
      <c r="A389" s="410" t="s">
        <v>386</v>
      </c>
      <c r="B389" s="411" t="s">
        <v>387</v>
      </c>
      <c r="C389" s="412" t="s">
        <v>400</v>
      </c>
      <c r="D389" s="413" t="s">
        <v>401</v>
      </c>
      <c r="E389" s="412" t="s">
        <v>877</v>
      </c>
      <c r="F389" s="413" t="s">
        <v>878</v>
      </c>
      <c r="G389" s="412" t="s">
        <v>881</v>
      </c>
      <c r="H389" s="412" t="s">
        <v>882</v>
      </c>
      <c r="I389" s="415">
        <v>27.260000228881836</v>
      </c>
      <c r="J389" s="415">
        <v>108</v>
      </c>
      <c r="K389" s="416">
        <v>2944.080078125</v>
      </c>
    </row>
    <row r="390" spans="1:11" ht="14.4" customHeight="1" x14ac:dyDescent="0.3">
      <c r="A390" s="410" t="s">
        <v>386</v>
      </c>
      <c r="B390" s="411" t="s">
        <v>387</v>
      </c>
      <c r="C390" s="412" t="s">
        <v>400</v>
      </c>
      <c r="D390" s="413" t="s">
        <v>401</v>
      </c>
      <c r="E390" s="412" t="s">
        <v>877</v>
      </c>
      <c r="F390" s="413" t="s">
        <v>878</v>
      </c>
      <c r="G390" s="412" t="s">
        <v>883</v>
      </c>
      <c r="H390" s="412" t="s">
        <v>884</v>
      </c>
      <c r="I390" s="415">
        <v>28.059999465942383</v>
      </c>
      <c r="J390" s="415">
        <v>360</v>
      </c>
      <c r="K390" s="416">
        <v>10101.599609375</v>
      </c>
    </row>
    <row r="391" spans="1:11" ht="14.4" customHeight="1" x14ac:dyDescent="0.3">
      <c r="A391" s="410" t="s">
        <v>386</v>
      </c>
      <c r="B391" s="411" t="s">
        <v>387</v>
      </c>
      <c r="C391" s="412" t="s">
        <v>400</v>
      </c>
      <c r="D391" s="413" t="s">
        <v>401</v>
      </c>
      <c r="E391" s="412" t="s">
        <v>877</v>
      </c>
      <c r="F391" s="413" t="s">
        <v>878</v>
      </c>
      <c r="G391" s="412" t="s">
        <v>1179</v>
      </c>
      <c r="H391" s="412" t="s">
        <v>1180</v>
      </c>
      <c r="I391" s="415">
        <v>147.60000610351562</v>
      </c>
      <c r="J391" s="415">
        <v>240</v>
      </c>
      <c r="K391" s="416">
        <v>35424.6015625</v>
      </c>
    </row>
    <row r="392" spans="1:11" ht="14.4" customHeight="1" x14ac:dyDescent="0.3">
      <c r="A392" s="410" t="s">
        <v>386</v>
      </c>
      <c r="B392" s="411" t="s">
        <v>387</v>
      </c>
      <c r="C392" s="412" t="s">
        <v>400</v>
      </c>
      <c r="D392" s="413" t="s">
        <v>401</v>
      </c>
      <c r="E392" s="412" t="s">
        <v>877</v>
      </c>
      <c r="F392" s="413" t="s">
        <v>878</v>
      </c>
      <c r="G392" s="412" t="s">
        <v>1181</v>
      </c>
      <c r="H392" s="412" t="s">
        <v>1182</v>
      </c>
      <c r="I392" s="415">
        <v>93.839996337890625</v>
      </c>
      <c r="J392" s="415">
        <v>120</v>
      </c>
      <c r="K392" s="416">
        <v>11260.7998046875</v>
      </c>
    </row>
    <row r="393" spans="1:11" ht="14.4" customHeight="1" x14ac:dyDescent="0.3">
      <c r="A393" s="410" t="s">
        <v>386</v>
      </c>
      <c r="B393" s="411" t="s">
        <v>387</v>
      </c>
      <c r="C393" s="412" t="s">
        <v>400</v>
      </c>
      <c r="D393" s="413" t="s">
        <v>401</v>
      </c>
      <c r="E393" s="412" t="s">
        <v>877</v>
      </c>
      <c r="F393" s="413" t="s">
        <v>878</v>
      </c>
      <c r="G393" s="412" t="s">
        <v>1183</v>
      </c>
      <c r="H393" s="412" t="s">
        <v>1184</v>
      </c>
      <c r="I393" s="415">
        <v>46.959999084472656</v>
      </c>
      <c r="J393" s="415">
        <v>72</v>
      </c>
      <c r="K393" s="416">
        <v>3381.1201171875</v>
      </c>
    </row>
    <row r="394" spans="1:11" ht="14.4" customHeight="1" x14ac:dyDescent="0.3">
      <c r="A394" s="410" t="s">
        <v>386</v>
      </c>
      <c r="B394" s="411" t="s">
        <v>387</v>
      </c>
      <c r="C394" s="412" t="s">
        <v>400</v>
      </c>
      <c r="D394" s="413" t="s">
        <v>401</v>
      </c>
      <c r="E394" s="412" t="s">
        <v>877</v>
      </c>
      <c r="F394" s="413" t="s">
        <v>878</v>
      </c>
      <c r="G394" s="412" t="s">
        <v>911</v>
      </c>
      <c r="H394" s="412" t="s">
        <v>912</v>
      </c>
      <c r="I394" s="415">
        <v>74.160003662109375</v>
      </c>
      <c r="J394" s="415">
        <v>288</v>
      </c>
      <c r="K394" s="416">
        <v>21356.880859375</v>
      </c>
    </row>
    <row r="395" spans="1:11" ht="14.4" customHeight="1" x14ac:dyDescent="0.3">
      <c r="A395" s="410" t="s">
        <v>386</v>
      </c>
      <c r="B395" s="411" t="s">
        <v>387</v>
      </c>
      <c r="C395" s="412" t="s">
        <v>400</v>
      </c>
      <c r="D395" s="413" t="s">
        <v>401</v>
      </c>
      <c r="E395" s="412" t="s">
        <v>877</v>
      </c>
      <c r="F395" s="413" t="s">
        <v>878</v>
      </c>
      <c r="G395" s="412" t="s">
        <v>1185</v>
      </c>
      <c r="H395" s="412" t="s">
        <v>1186</v>
      </c>
      <c r="I395" s="415">
        <v>345</v>
      </c>
      <c r="J395" s="415">
        <v>24</v>
      </c>
      <c r="K395" s="416">
        <v>8280</v>
      </c>
    </row>
    <row r="396" spans="1:11" ht="14.4" customHeight="1" x14ac:dyDescent="0.3">
      <c r="A396" s="410" t="s">
        <v>386</v>
      </c>
      <c r="B396" s="411" t="s">
        <v>387</v>
      </c>
      <c r="C396" s="412" t="s">
        <v>400</v>
      </c>
      <c r="D396" s="413" t="s">
        <v>401</v>
      </c>
      <c r="E396" s="412" t="s">
        <v>877</v>
      </c>
      <c r="F396" s="413" t="s">
        <v>878</v>
      </c>
      <c r="G396" s="412" t="s">
        <v>919</v>
      </c>
      <c r="H396" s="412" t="s">
        <v>920</v>
      </c>
      <c r="I396" s="415">
        <v>31.360000610351563</v>
      </c>
      <c r="J396" s="415">
        <v>360</v>
      </c>
      <c r="K396" s="416">
        <v>11288.400390625</v>
      </c>
    </row>
    <row r="397" spans="1:11" ht="14.4" customHeight="1" x14ac:dyDescent="0.3">
      <c r="A397" s="410" t="s">
        <v>386</v>
      </c>
      <c r="B397" s="411" t="s">
        <v>387</v>
      </c>
      <c r="C397" s="412" t="s">
        <v>400</v>
      </c>
      <c r="D397" s="413" t="s">
        <v>401</v>
      </c>
      <c r="E397" s="412" t="s">
        <v>877</v>
      </c>
      <c r="F397" s="413" t="s">
        <v>878</v>
      </c>
      <c r="G397" s="412" t="s">
        <v>923</v>
      </c>
      <c r="H397" s="412" t="s">
        <v>924</v>
      </c>
      <c r="I397" s="415">
        <v>30.309999465942383</v>
      </c>
      <c r="J397" s="415">
        <v>600</v>
      </c>
      <c r="K397" s="416">
        <v>18187.259765625</v>
      </c>
    </row>
    <row r="398" spans="1:11" ht="14.4" customHeight="1" x14ac:dyDescent="0.3">
      <c r="A398" s="410" t="s">
        <v>386</v>
      </c>
      <c r="B398" s="411" t="s">
        <v>387</v>
      </c>
      <c r="C398" s="412" t="s">
        <v>400</v>
      </c>
      <c r="D398" s="413" t="s">
        <v>401</v>
      </c>
      <c r="E398" s="412" t="s">
        <v>877</v>
      </c>
      <c r="F398" s="413" t="s">
        <v>878</v>
      </c>
      <c r="G398" s="412" t="s">
        <v>925</v>
      </c>
      <c r="H398" s="412" t="s">
        <v>926</v>
      </c>
      <c r="I398" s="415">
        <v>39.740001678466797</v>
      </c>
      <c r="J398" s="415">
        <v>360</v>
      </c>
      <c r="K398" s="416">
        <v>14306</v>
      </c>
    </row>
    <row r="399" spans="1:11" ht="14.4" customHeight="1" x14ac:dyDescent="0.3">
      <c r="A399" s="410" t="s">
        <v>386</v>
      </c>
      <c r="B399" s="411" t="s">
        <v>387</v>
      </c>
      <c r="C399" s="412" t="s">
        <v>400</v>
      </c>
      <c r="D399" s="413" t="s">
        <v>401</v>
      </c>
      <c r="E399" s="412" t="s">
        <v>877</v>
      </c>
      <c r="F399" s="413" t="s">
        <v>878</v>
      </c>
      <c r="G399" s="412" t="s">
        <v>927</v>
      </c>
      <c r="H399" s="412" t="s">
        <v>928</v>
      </c>
      <c r="I399" s="415">
        <v>28.860000610351562</v>
      </c>
      <c r="J399" s="415">
        <v>360</v>
      </c>
      <c r="K399" s="416">
        <v>10390.259765625</v>
      </c>
    </row>
    <row r="400" spans="1:11" ht="14.4" customHeight="1" x14ac:dyDescent="0.3">
      <c r="A400" s="410" t="s">
        <v>386</v>
      </c>
      <c r="B400" s="411" t="s">
        <v>387</v>
      </c>
      <c r="C400" s="412" t="s">
        <v>400</v>
      </c>
      <c r="D400" s="413" t="s">
        <v>401</v>
      </c>
      <c r="E400" s="412" t="s">
        <v>877</v>
      </c>
      <c r="F400" s="413" t="s">
        <v>878</v>
      </c>
      <c r="G400" s="412" t="s">
        <v>1187</v>
      </c>
      <c r="H400" s="412" t="s">
        <v>1188</v>
      </c>
      <c r="I400" s="415">
        <v>40.139999389648438</v>
      </c>
      <c r="J400" s="415">
        <v>360</v>
      </c>
      <c r="K400" s="416">
        <v>14450.900390625</v>
      </c>
    </row>
    <row r="401" spans="1:11" ht="14.4" customHeight="1" x14ac:dyDescent="0.3">
      <c r="A401" s="410" t="s">
        <v>386</v>
      </c>
      <c r="B401" s="411" t="s">
        <v>387</v>
      </c>
      <c r="C401" s="412" t="s">
        <v>400</v>
      </c>
      <c r="D401" s="413" t="s">
        <v>401</v>
      </c>
      <c r="E401" s="412" t="s">
        <v>877</v>
      </c>
      <c r="F401" s="413" t="s">
        <v>878</v>
      </c>
      <c r="G401" s="412" t="s">
        <v>929</v>
      </c>
      <c r="H401" s="412" t="s">
        <v>930</v>
      </c>
      <c r="I401" s="415">
        <v>31.360000610351563</v>
      </c>
      <c r="J401" s="415">
        <v>600</v>
      </c>
      <c r="K401" s="416">
        <v>18814</v>
      </c>
    </row>
    <row r="402" spans="1:11" ht="14.4" customHeight="1" x14ac:dyDescent="0.3">
      <c r="A402" s="410" t="s">
        <v>386</v>
      </c>
      <c r="B402" s="411" t="s">
        <v>387</v>
      </c>
      <c r="C402" s="412" t="s">
        <v>400</v>
      </c>
      <c r="D402" s="413" t="s">
        <v>401</v>
      </c>
      <c r="E402" s="412" t="s">
        <v>877</v>
      </c>
      <c r="F402" s="413" t="s">
        <v>878</v>
      </c>
      <c r="G402" s="412" t="s">
        <v>977</v>
      </c>
      <c r="H402" s="412" t="s">
        <v>978</v>
      </c>
      <c r="I402" s="415">
        <v>50.479999542236328</v>
      </c>
      <c r="J402" s="415">
        <v>288</v>
      </c>
      <c r="K402" s="416">
        <v>14536.919921875</v>
      </c>
    </row>
    <row r="403" spans="1:11" ht="14.4" customHeight="1" x14ac:dyDescent="0.3">
      <c r="A403" s="410" t="s">
        <v>386</v>
      </c>
      <c r="B403" s="411" t="s">
        <v>387</v>
      </c>
      <c r="C403" s="412" t="s">
        <v>400</v>
      </c>
      <c r="D403" s="413" t="s">
        <v>401</v>
      </c>
      <c r="E403" s="412" t="s">
        <v>877</v>
      </c>
      <c r="F403" s="413" t="s">
        <v>878</v>
      </c>
      <c r="G403" s="412" t="s">
        <v>987</v>
      </c>
      <c r="H403" s="412" t="s">
        <v>988</v>
      </c>
      <c r="I403" s="415">
        <v>47.740001678466797</v>
      </c>
      <c r="J403" s="415">
        <v>288</v>
      </c>
      <c r="K403" s="416">
        <v>13750.3203125</v>
      </c>
    </row>
    <row r="404" spans="1:11" ht="14.4" customHeight="1" x14ac:dyDescent="0.3">
      <c r="A404" s="410" t="s">
        <v>386</v>
      </c>
      <c r="B404" s="411" t="s">
        <v>387</v>
      </c>
      <c r="C404" s="412" t="s">
        <v>400</v>
      </c>
      <c r="D404" s="413" t="s">
        <v>401</v>
      </c>
      <c r="E404" s="412" t="s">
        <v>877</v>
      </c>
      <c r="F404" s="413" t="s">
        <v>878</v>
      </c>
      <c r="G404" s="412" t="s">
        <v>991</v>
      </c>
      <c r="H404" s="412" t="s">
        <v>992</v>
      </c>
      <c r="I404" s="415">
        <v>40.009998321533203</v>
      </c>
      <c r="J404" s="415">
        <v>72</v>
      </c>
      <c r="K404" s="416">
        <v>2880.52001953125</v>
      </c>
    </row>
    <row r="405" spans="1:11" ht="14.4" customHeight="1" x14ac:dyDescent="0.3">
      <c r="A405" s="410" t="s">
        <v>386</v>
      </c>
      <c r="B405" s="411" t="s">
        <v>387</v>
      </c>
      <c r="C405" s="412" t="s">
        <v>400</v>
      </c>
      <c r="D405" s="413" t="s">
        <v>401</v>
      </c>
      <c r="E405" s="412" t="s">
        <v>877</v>
      </c>
      <c r="F405" s="413" t="s">
        <v>878</v>
      </c>
      <c r="G405" s="412" t="s">
        <v>999</v>
      </c>
      <c r="H405" s="412" t="s">
        <v>1000</v>
      </c>
      <c r="I405" s="415">
        <v>129.25999450683594</v>
      </c>
      <c r="J405" s="415">
        <v>48</v>
      </c>
      <c r="K405" s="416">
        <v>6204.25</v>
      </c>
    </row>
    <row r="406" spans="1:11" ht="14.4" customHeight="1" x14ac:dyDescent="0.3">
      <c r="A406" s="410" t="s">
        <v>386</v>
      </c>
      <c r="B406" s="411" t="s">
        <v>387</v>
      </c>
      <c r="C406" s="412" t="s">
        <v>400</v>
      </c>
      <c r="D406" s="413" t="s">
        <v>401</v>
      </c>
      <c r="E406" s="412" t="s">
        <v>877</v>
      </c>
      <c r="F406" s="413" t="s">
        <v>878</v>
      </c>
      <c r="G406" s="412" t="s">
        <v>1189</v>
      </c>
      <c r="H406" s="412" t="s">
        <v>1190</v>
      </c>
      <c r="I406" s="415">
        <v>171.22999572753906</v>
      </c>
      <c r="J406" s="415">
        <v>48</v>
      </c>
      <c r="K406" s="416">
        <v>8218.8203125</v>
      </c>
    </row>
    <row r="407" spans="1:11" ht="14.4" customHeight="1" x14ac:dyDescent="0.3">
      <c r="A407" s="410" t="s">
        <v>386</v>
      </c>
      <c r="B407" s="411" t="s">
        <v>387</v>
      </c>
      <c r="C407" s="412" t="s">
        <v>400</v>
      </c>
      <c r="D407" s="413" t="s">
        <v>401</v>
      </c>
      <c r="E407" s="412" t="s">
        <v>877</v>
      </c>
      <c r="F407" s="413" t="s">
        <v>878</v>
      </c>
      <c r="G407" s="412" t="s">
        <v>1007</v>
      </c>
      <c r="H407" s="412" t="s">
        <v>1008</v>
      </c>
      <c r="I407" s="415">
        <v>105.56999969482422</v>
      </c>
      <c r="J407" s="415">
        <v>72</v>
      </c>
      <c r="K407" s="416">
        <v>7601.0400390625</v>
      </c>
    </row>
    <row r="408" spans="1:11" ht="14.4" customHeight="1" x14ac:dyDescent="0.3">
      <c r="A408" s="410" t="s">
        <v>386</v>
      </c>
      <c r="B408" s="411" t="s">
        <v>387</v>
      </c>
      <c r="C408" s="412" t="s">
        <v>400</v>
      </c>
      <c r="D408" s="413" t="s">
        <v>401</v>
      </c>
      <c r="E408" s="412" t="s">
        <v>877</v>
      </c>
      <c r="F408" s="413" t="s">
        <v>878</v>
      </c>
      <c r="G408" s="412" t="s">
        <v>1191</v>
      </c>
      <c r="H408" s="412" t="s">
        <v>1192</v>
      </c>
      <c r="I408" s="415">
        <v>105.56999969482422</v>
      </c>
      <c r="J408" s="415">
        <v>144</v>
      </c>
      <c r="K408" s="416">
        <v>15202.080078125</v>
      </c>
    </row>
    <row r="409" spans="1:11" ht="14.4" customHeight="1" x14ac:dyDescent="0.3">
      <c r="A409" s="410" t="s">
        <v>386</v>
      </c>
      <c r="B409" s="411" t="s">
        <v>387</v>
      </c>
      <c r="C409" s="412" t="s">
        <v>400</v>
      </c>
      <c r="D409" s="413" t="s">
        <v>401</v>
      </c>
      <c r="E409" s="412" t="s">
        <v>1017</v>
      </c>
      <c r="F409" s="413" t="s">
        <v>1018</v>
      </c>
      <c r="G409" s="412" t="s">
        <v>1193</v>
      </c>
      <c r="H409" s="412" t="s">
        <v>1194</v>
      </c>
      <c r="I409" s="415">
        <v>10.989999771118164</v>
      </c>
      <c r="J409" s="415">
        <v>20</v>
      </c>
      <c r="K409" s="416">
        <v>219.74000549316406</v>
      </c>
    </row>
    <row r="410" spans="1:11" ht="14.4" customHeight="1" x14ac:dyDescent="0.3">
      <c r="A410" s="410" t="s">
        <v>386</v>
      </c>
      <c r="B410" s="411" t="s">
        <v>387</v>
      </c>
      <c r="C410" s="412" t="s">
        <v>400</v>
      </c>
      <c r="D410" s="413" t="s">
        <v>401</v>
      </c>
      <c r="E410" s="412" t="s">
        <v>1017</v>
      </c>
      <c r="F410" s="413" t="s">
        <v>1018</v>
      </c>
      <c r="G410" s="412" t="s">
        <v>1023</v>
      </c>
      <c r="H410" s="412" t="s">
        <v>1024</v>
      </c>
      <c r="I410" s="415">
        <v>11.539999961853027</v>
      </c>
      <c r="J410" s="415">
        <v>30</v>
      </c>
      <c r="K410" s="416">
        <v>346.29998779296875</v>
      </c>
    </row>
    <row r="411" spans="1:11" ht="14.4" customHeight="1" x14ac:dyDescent="0.3">
      <c r="A411" s="410" t="s">
        <v>386</v>
      </c>
      <c r="B411" s="411" t="s">
        <v>387</v>
      </c>
      <c r="C411" s="412" t="s">
        <v>400</v>
      </c>
      <c r="D411" s="413" t="s">
        <v>401</v>
      </c>
      <c r="E411" s="412" t="s">
        <v>1017</v>
      </c>
      <c r="F411" s="413" t="s">
        <v>1018</v>
      </c>
      <c r="G411" s="412" t="s">
        <v>1195</v>
      </c>
      <c r="H411" s="412" t="s">
        <v>1196</v>
      </c>
      <c r="I411" s="415">
        <v>11.539999961853027</v>
      </c>
      <c r="J411" s="415">
        <v>30</v>
      </c>
      <c r="K411" s="416">
        <v>346.29998779296875</v>
      </c>
    </row>
    <row r="412" spans="1:11" ht="14.4" customHeight="1" x14ac:dyDescent="0.3">
      <c r="A412" s="410" t="s">
        <v>386</v>
      </c>
      <c r="B412" s="411" t="s">
        <v>387</v>
      </c>
      <c r="C412" s="412" t="s">
        <v>400</v>
      </c>
      <c r="D412" s="413" t="s">
        <v>401</v>
      </c>
      <c r="E412" s="412" t="s">
        <v>1017</v>
      </c>
      <c r="F412" s="413" t="s">
        <v>1018</v>
      </c>
      <c r="G412" s="412" t="s">
        <v>1029</v>
      </c>
      <c r="H412" s="412" t="s">
        <v>1030</v>
      </c>
      <c r="I412" s="415">
        <v>11.539999961853027</v>
      </c>
      <c r="J412" s="415">
        <v>40</v>
      </c>
      <c r="K412" s="416">
        <v>461.72998809814453</v>
      </c>
    </row>
    <row r="413" spans="1:11" ht="14.4" customHeight="1" x14ac:dyDescent="0.3">
      <c r="A413" s="410" t="s">
        <v>386</v>
      </c>
      <c r="B413" s="411" t="s">
        <v>387</v>
      </c>
      <c r="C413" s="412" t="s">
        <v>400</v>
      </c>
      <c r="D413" s="413" t="s">
        <v>401</v>
      </c>
      <c r="E413" s="412" t="s">
        <v>1017</v>
      </c>
      <c r="F413" s="413" t="s">
        <v>1018</v>
      </c>
      <c r="G413" s="412" t="s">
        <v>1031</v>
      </c>
      <c r="H413" s="412" t="s">
        <v>1032</v>
      </c>
      <c r="I413" s="415">
        <v>11.539999961853027</v>
      </c>
      <c r="J413" s="415">
        <v>30</v>
      </c>
      <c r="K413" s="416">
        <v>346.29998779296875</v>
      </c>
    </row>
    <row r="414" spans="1:11" ht="14.4" customHeight="1" x14ac:dyDescent="0.3">
      <c r="A414" s="410" t="s">
        <v>386</v>
      </c>
      <c r="B414" s="411" t="s">
        <v>387</v>
      </c>
      <c r="C414" s="412" t="s">
        <v>400</v>
      </c>
      <c r="D414" s="413" t="s">
        <v>401</v>
      </c>
      <c r="E414" s="412" t="s">
        <v>1017</v>
      </c>
      <c r="F414" s="413" t="s">
        <v>1018</v>
      </c>
      <c r="G414" s="412" t="s">
        <v>1051</v>
      </c>
      <c r="H414" s="412" t="s">
        <v>1052</v>
      </c>
      <c r="I414" s="415">
        <v>25.510000228881836</v>
      </c>
      <c r="J414" s="415">
        <v>120</v>
      </c>
      <c r="K414" s="416">
        <v>3061.300048828125</v>
      </c>
    </row>
    <row r="415" spans="1:11" ht="14.4" customHeight="1" x14ac:dyDescent="0.3">
      <c r="A415" s="410" t="s">
        <v>386</v>
      </c>
      <c r="B415" s="411" t="s">
        <v>387</v>
      </c>
      <c r="C415" s="412" t="s">
        <v>400</v>
      </c>
      <c r="D415" s="413" t="s">
        <v>401</v>
      </c>
      <c r="E415" s="412" t="s">
        <v>1017</v>
      </c>
      <c r="F415" s="413" t="s">
        <v>1018</v>
      </c>
      <c r="G415" s="412" t="s">
        <v>1055</v>
      </c>
      <c r="H415" s="412" t="s">
        <v>1056</v>
      </c>
      <c r="I415" s="415">
        <v>0.30000001192092896</v>
      </c>
      <c r="J415" s="415">
        <v>200</v>
      </c>
      <c r="K415" s="416">
        <v>60</v>
      </c>
    </row>
    <row r="416" spans="1:11" ht="14.4" customHeight="1" x14ac:dyDescent="0.3">
      <c r="A416" s="410" t="s">
        <v>386</v>
      </c>
      <c r="B416" s="411" t="s">
        <v>387</v>
      </c>
      <c r="C416" s="412" t="s">
        <v>400</v>
      </c>
      <c r="D416" s="413" t="s">
        <v>401</v>
      </c>
      <c r="E416" s="412" t="s">
        <v>1017</v>
      </c>
      <c r="F416" s="413" t="s">
        <v>1018</v>
      </c>
      <c r="G416" s="412" t="s">
        <v>1059</v>
      </c>
      <c r="H416" s="412" t="s">
        <v>1060</v>
      </c>
      <c r="I416" s="415">
        <v>0.30000001192092896</v>
      </c>
      <c r="J416" s="415">
        <v>200</v>
      </c>
      <c r="K416" s="416">
        <v>60</v>
      </c>
    </row>
    <row r="417" spans="1:11" ht="14.4" customHeight="1" x14ac:dyDescent="0.3">
      <c r="A417" s="410" t="s">
        <v>386</v>
      </c>
      <c r="B417" s="411" t="s">
        <v>387</v>
      </c>
      <c r="C417" s="412" t="s">
        <v>400</v>
      </c>
      <c r="D417" s="413" t="s">
        <v>401</v>
      </c>
      <c r="E417" s="412" t="s">
        <v>1017</v>
      </c>
      <c r="F417" s="413" t="s">
        <v>1018</v>
      </c>
      <c r="G417" s="412" t="s">
        <v>1061</v>
      </c>
      <c r="H417" s="412" t="s">
        <v>1062</v>
      </c>
      <c r="I417" s="415">
        <v>0.47999998927116394</v>
      </c>
      <c r="J417" s="415">
        <v>200</v>
      </c>
      <c r="K417" s="416">
        <v>96</v>
      </c>
    </row>
    <row r="418" spans="1:11" ht="14.4" customHeight="1" x14ac:dyDescent="0.3">
      <c r="A418" s="410" t="s">
        <v>386</v>
      </c>
      <c r="B418" s="411" t="s">
        <v>387</v>
      </c>
      <c r="C418" s="412" t="s">
        <v>400</v>
      </c>
      <c r="D418" s="413" t="s">
        <v>401</v>
      </c>
      <c r="E418" s="412" t="s">
        <v>1017</v>
      </c>
      <c r="F418" s="413" t="s">
        <v>1018</v>
      </c>
      <c r="G418" s="412" t="s">
        <v>1065</v>
      </c>
      <c r="H418" s="412" t="s">
        <v>1066</v>
      </c>
      <c r="I418" s="415">
        <v>372.25</v>
      </c>
      <c r="J418" s="415">
        <v>5</v>
      </c>
      <c r="K418" s="416">
        <v>1861.22998046875</v>
      </c>
    </row>
    <row r="419" spans="1:11" ht="14.4" customHeight="1" x14ac:dyDescent="0.3">
      <c r="A419" s="410" t="s">
        <v>386</v>
      </c>
      <c r="B419" s="411" t="s">
        <v>387</v>
      </c>
      <c r="C419" s="412" t="s">
        <v>400</v>
      </c>
      <c r="D419" s="413" t="s">
        <v>401</v>
      </c>
      <c r="E419" s="412" t="s">
        <v>1067</v>
      </c>
      <c r="F419" s="413" t="s">
        <v>1068</v>
      </c>
      <c r="G419" s="412" t="s">
        <v>1069</v>
      </c>
      <c r="H419" s="412" t="s">
        <v>1070</v>
      </c>
      <c r="I419" s="415">
        <v>0.68999999761581421</v>
      </c>
      <c r="J419" s="415">
        <v>2000</v>
      </c>
      <c r="K419" s="416">
        <v>1380</v>
      </c>
    </row>
    <row r="420" spans="1:11" ht="14.4" customHeight="1" x14ac:dyDescent="0.3">
      <c r="A420" s="410" t="s">
        <v>386</v>
      </c>
      <c r="B420" s="411" t="s">
        <v>387</v>
      </c>
      <c r="C420" s="412" t="s">
        <v>400</v>
      </c>
      <c r="D420" s="413" t="s">
        <v>401</v>
      </c>
      <c r="E420" s="412" t="s">
        <v>1067</v>
      </c>
      <c r="F420" s="413" t="s">
        <v>1068</v>
      </c>
      <c r="G420" s="412" t="s">
        <v>1197</v>
      </c>
      <c r="H420" s="412" t="s">
        <v>1198</v>
      </c>
      <c r="I420" s="415">
        <v>2.940000057220459</v>
      </c>
      <c r="J420" s="415">
        <v>100</v>
      </c>
      <c r="K420" s="416">
        <v>293.94000244140625</v>
      </c>
    </row>
    <row r="421" spans="1:11" ht="14.4" customHeight="1" x14ac:dyDescent="0.3">
      <c r="A421" s="410" t="s">
        <v>386</v>
      </c>
      <c r="B421" s="411" t="s">
        <v>387</v>
      </c>
      <c r="C421" s="412" t="s">
        <v>400</v>
      </c>
      <c r="D421" s="413" t="s">
        <v>401</v>
      </c>
      <c r="E421" s="412" t="s">
        <v>1067</v>
      </c>
      <c r="F421" s="413" t="s">
        <v>1068</v>
      </c>
      <c r="G421" s="412" t="s">
        <v>1199</v>
      </c>
      <c r="H421" s="412" t="s">
        <v>1200</v>
      </c>
      <c r="I421" s="415">
        <v>2.940000057220459</v>
      </c>
      <c r="J421" s="415">
        <v>100</v>
      </c>
      <c r="K421" s="416">
        <v>293.94000244140625</v>
      </c>
    </row>
    <row r="422" spans="1:11" ht="14.4" customHeight="1" x14ac:dyDescent="0.3">
      <c r="A422" s="410" t="s">
        <v>386</v>
      </c>
      <c r="B422" s="411" t="s">
        <v>387</v>
      </c>
      <c r="C422" s="412" t="s">
        <v>400</v>
      </c>
      <c r="D422" s="413" t="s">
        <v>401</v>
      </c>
      <c r="E422" s="412" t="s">
        <v>1067</v>
      </c>
      <c r="F422" s="413" t="s">
        <v>1068</v>
      </c>
      <c r="G422" s="412" t="s">
        <v>1073</v>
      </c>
      <c r="H422" s="412" t="s">
        <v>1074</v>
      </c>
      <c r="I422" s="415">
        <v>12.579999923706055</v>
      </c>
      <c r="J422" s="415">
        <v>600</v>
      </c>
      <c r="K422" s="416">
        <v>7550.400146484375</v>
      </c>
    </row>
    <row r="423" spans="1:11" ht="14.4" customHeight="1" x14ac:dyDescent="0.3">
      <c r="A423" s="410" t="s">
        <v>386</v>
      </c>
      <c r="B423" s="411" t="s">
        <v>387</v>
      </c>
      <c r="C423" s="412" t="s">
        <v>400</v>
      </c>
      <c r="D423" s="413" t="s">
        <v>401</v>
      </c>
      <c r="E423" s="412" t="s">
        <v>1067</v>
      </c>
      <c r="F423" s="413" t="s">
        <v>1068</v>
      </c>
      <c r="G423" s="412" t="s">
        <v>1077</v>
      </c>
      <c r="H423" s="412" t="s">
        <v>1078</v>
      </c>
      <c r="I423" s="415">
        <v>12.579999923706055</v>
      </c>
      <c r="J423" s="415">
        <v>200</v>
      </c>
      <c r="K423" s="416">
        <v>2516</v>
      </c>
    </row>
    <row r="424" spans="1:11" ht="14.4" customHeight="1" x14ac:dyDescent="0.3">
      <c r="A424" s="410" t="s">
        <v>386</v>
      </c>
      <c r="B424" s="411" t="s">
        <v>387</v>
      </c>
      <c r="C424" s="412" t="s">
        <v>400</v>
      </c>
      <c r="D424" s="413" t="s">
        <v>401</v>
      </c>
      <c r="E424" s="412" t="s">
        <v>1067</v>
      </c>
      <c r="F424" s="413" t="s">
        <v>1068</v>
      </c>
      <c r="G424" s="412" t="s">
        <v>1079</v>
      </c>
      <c r="H424" s="412" t="s">
        <v>1080</v>
      </c>
      <c r="I424" s="415">
        <v>12.590000152587891</v>
      </c>
      <c r="J424" s="415">
        <v>400</v>
      </c>
      <c r="K424" s="416">
        <v>5036</v>
      </c>
    </row>
    <row r="425" spans="1:11" ht="14.4" customHeight="1" x14ac:dyDescent="0.3">
      <c r="A425" s="410" t="s">
        <v>386</v>
      </c>
      <c r="B425" s="411" t="s">
        <v>387</v>
      </c>
      <c r="C425" s="412" t="s">
        <v>400</v>
      </c>
      <c r="D425" s="413" t="s">
        <v>401</v>
      </c>
      <c r="E425" s="412" t="s">
        <v>1067</v>
      </c>
      <c r="F425" s="413" t="s">
        <v>1068</v>
      </c>
      <c r="G425" s="412" t="s">
        <v>1081</v>
      </c>
      <c r="H425" s="412" t="s">
        <v>1082</v>
      </c>
      <c r="I425" s="415">
        <v>12.579999923706055</v>
      </c>
      <c r="J425" s="415">
        <v>400</v>
      </c>
      <c r="K425" s="416">
        <v>5032</v>
      </c>
    </row>
    <row r="426" spans="1:11" ht="14.4" customHeight="1" x14ac:dyDescent="0.3">
      <c r="A426" s="410" t="s">
        <v>386</v>
      </c>
      <c r="B426" s="411" t="s">
        <v>387</v>
      </c>
      <c r="C426" s="412" t="s">
        <v>400</v>
      </c>
      <c r="D426" s="413" t="s">
        <v>401</v>
      </c>
      <c r="E426" s="412" t="s">
        <v>1067</v>
      </c>
      <c r="F426" s="413" t="s">
        <v>1068</v>
      </c>
      <c r="G426" s="412" t="s">
        <v>1201</v>
      </c>
      <c r="H426" s="412" t="s">
        <v>1202</v>
      </c>
      <c r="I426" s="415">
        <v>12.159999847412109</v>
      </c>
      <c r="J426" s="415">
        <v>300</v>
      </c>
      <c r="K426" s="416">
        <v>3648.14990234375</v>
      </c>
    </row>
    <row r="427" spans="1:11" ht="14.4" customHeight="1" x14ac:dyDescent="0.3">
      <c r="A427" s="410" t="s">
        <v>386</v>
      </c>
      <c r="B427" s="411" t="s">
        <v>387</v>
      </c>
      <c r="C427" s="412" t="s">
        <v>400</v>
      </c>
      <c r="D427" s="413" t="s">
        <v>401</v>
      </c>
      <c r="E427" s="412" t="s">
        <v>1067</v>
      </c>
      <c r="F427" s="413" t="s">
        <v>1068</v>
      </c>
      <c r="G427" s="412" t="s">
        <v>1087</v>
      </c>
      <c r="H427" s="412" t="s">
        <v>1088</v>
      </c>
      <c r="I427" s="415">
        <v>15.632856369018555</v>
      </c>
      <c r="J427" s="415">
        <v>1600</v>
      </c>
      <c r="K427" s="416">
        <v>25334.690307617188</v>
      </c>
    </row>
    <row r="428" spans="1:11" ht="14.4" customHeight="1" x14ac:dyDescent="0.3">
      <c r="A428" s="410" t="s">
        <v>386</v>
      </c>
      <c r="B428" s="411" t="s">
        <v>387</v>
      </c>
      <c r="C428" s="412" t="s">
        <v>400</v>
      </c>
      <c r="D428" s="413" t="s">
        <v>401</v>
      </c>
      <c r="E428" s="412" t="s">
        <v>1067</v>
      </c>
      <c r="F428" s="413" t="s">
        <v>1068</v>
      </c>
      <c r="G428" s="412" t="s">
        <v>1089</v>
      </c>
      <c r="H428" s="412" t="s">
        <v>1090</v>
      </c>
      <c r="I428" s="415">
        <v>15.199999332427979</v>
      </c>
      <c r="J428" s="415">
        <v>1800</v>
      </c>
      <c r="K428" s="416">
        <v>27361.700561523438</v>
      </c>
    </row>
    <row r="429" spans="1:11" ht="14.4" customHeight="1" x14ac:dyDescent="0.3">
      <c r="A429" s="410" t="s">
        <v>386</v>
      </c>
      <c r="B429" s="411" t="s">
        <v>387</v>
      </c>
      <c r="C429" s="412" t="s">
        <v>400</v>
      </c>
      <c r="D429" s="413" t="s">
        <v>401</v>
      </c>
      <c r="E429" s="412" t="s">
        <v>1067</v>
      </c>
      <c r="F429" s="413" t="s">
        <v>1068</v>
      </c>
      <c r="G429" s="412" t="s">
        <v>1091</v>
      </c>
      <c r="H429" s="412" t="s">
        <v>1092</v>
      </c>
      <c r="I429" s="415">
        <v>15.399999237060547</v>
      </c>
      <c r="J429" s="415">
        <v>1800</v>
      </c>
      <c r="K429" s="416">
        <v>26752.990234375</v>
      </c>
    </row>
    <row r="430" spans="1:11" ht="14.4" customHeight="1" x14ac:dyDescent="0.3">
      <c r="A430" s="410" t="s">
        <v>386</v>
      </c>
      <c r="B430" s="411" t="s">
        <v>387</v>
      </c>
      <c r="C430" s="412" t="s">
        <v>400</v>
      </c>
      <c r="D430" s="413" t="s">
        <v>401</v>
      </c>
      <c r="E430" s="412" t="s">
        <v>1067</v>
      </c>
      <c r="F430" s="413" t="s">
        <v>1068</v>
      </c>
      <c r="G430" s="412" t="s">
        <v>1093</v>
      </c>
      <c r="H430" s="412" t="s">
        <v>1094</v>
      </c>
      <c r="I430" s="415">
        <v>16.22499942779541</v>
      </c>
      <c r="J430" s="415">
        <v>300</v>
      </c>
      <c r="K430" s="416">
        <v>4866.60009765625</v>
      </c>
    </row>
    <row r="431" spans="1:11" ht="14.4" customHeight="1" x14ac:dyDescent="0.3">
      <c r="A431" s="410" t="s">
        <v>386</v>
      </c>
      <c r="B431" s="411" t="s">
        <v>387</v>
      </c>
      <c r="C431" s="412" t="s">
        <v>400</v>
      </c>
      <c r="D431" s="413" t="s">
        <v>401</v>
      </c>
      <c r="E431" s="412" t="s">
        <v>1067</v>
      </c>
      <c r="F431" s="413" t="s">
        <v>1068</v>
      </c>
      <c r="G431" s="412" t="s">
        <v>1095</v>
      </c>
      <c r="H431" s="412" t="s">
        <v>1096</v>
      </c>
      <c r="I431" s="415">
        <v>12.159999847412109</v>
      </c>
      <c r="J431" s="415">
        <v>400</v>
      </c>
      <c r="K431" s="416">
        <v>4864.2001953125</v>
      </c>
    </row>
    <row r="432" spans="1:11" ht="14.4" customHeight="1" x14ac:dyDescent="0.3">
      <c r="A432" s="410" t="s">
        <v>386</v>
      </c>
      <c r="B432" s="411" t="s">
        <v>387</v>
      </c>
      <c r="C432" s="412" t="s">
        <v>400</v>
      </c>
      <c r="D432" s="413" t="s">
        <v>401</v>
      </c>
      <c r="E432" s="412" t="s">
        <v>1067</v>
      </c>
      <c r="F432" s="413" t="s">
        <v>1068</v>
      </c>
      <c r="G432" s="412" t="s">
        <v>1097</v>
      </c>
      <c r="H432" s="412" t="s">
        <v>1098</v>
      </c>
      <c r="I432" s="415">
        <v>20.690000534057617</v>
      </c>
      <c r="J432" s="415">
        <v>500</v>
      </c>
      <c r="K432" s="416">
        <v>10345.2001953125</v>
      </c>
    </row>
    <row r="433" spans="1:11" ht="14.4" customHeight="1" x14ac:dyDescent="0.3">
      <c r="A433" s="410" t="s">
        <v>386</v>
      </c>
      <c r="B433" s="411" t="s">
        <v>387</v>
      </c>
      <c r="C433" s="412" t="s">
        <v>400</v>
      </c>
      <c r="D433" s="413" t="s">
        <v>401</v>
      </c>
      <c r="E433" s="412" t="s">
        <v>1067</v>
      </c>
      <c r="F433" s="413" t="s">
        <v>1068</v>
      </c>
      <c r="G433" s="412" t="s">
        <v>1099</v>
      </c>
      <c r="H433" s="412" t="s">
        <v>1100</v>
      </c>
      <c r="I433" s="415">
        <v>20.690000534057617</v>
      </c>
      <c r="J433" s="415">
        <v>300</v>
      </c>
      <c r="K433" s="416">
        <v>6207.2998046875</v>
      </c>
    </row>
    <row r="434" spans="1:11" ht="14.4" customHeight="1" x14ac:dyDescent="0.3">
      <c r="A434" s="410" t="s">
        <v>386</v>
      </c>
      <c r="B434" s="411" t="s">
        <v>387</v>
      </c>
      <c r="C434" s="412" t="s">
        <v>400</v>
      </c>
      <c r="D434" s="413" t="s">
        <v>401</v>
      </c>
      <c r="E434" s="412" t="s">
        <v>1067</v>
      </c>
      <c r="F434" s="413" t="s">
        <v>1068</v>
      </c>
      <c r="G434" s="412" t="s">
        <v>1107</v>
      </c>
      <c r="H434" s="412" t="s">
        <v>1108</v>
      </c>
      <c r="I434" s="415">
        <v>7.5</v>
      </c>
      <c r="J434" s="415">
        <v>200</v>
      </c>
      <c r="K434" s="416">
        <v>1500</v>
      </c>
    </row>
    <row r="435" spans="1:11" ht="14.4" customHeight="1" x14ac:dyDescent="0.3">
      <c r="A435" s="410" t="s">
        <v>386</v>
      </c>
      <c r="B435" s="411" t="s">
        <v>387</v>
      </c>
      <c r="C435" s="412" t="s">
        <v>400</v>
      </c>
      <c r="D435" s="413" t="s">
        <v>401</v>
      </c>
      <c r="E435" s="412" t="s">
        <v>1203</v>
      </c>
      <c r="F435" s="413" t="s">
        <v>1204</v>
      </c>
      <c r="G435" s="412" t="s">
        <v>1205</v>
      </c>
      <c r="H435" s="412" t="s">
        <v>1206</v>
      </c>
      <c r="I435" s="415">
        <v>30237.900390625</v>
      </c>
      <c r="J435" s="415">
        <v>2</v>
      </c>
      <c r="K435" s="416">
        <v>60475.80078125</v>
      </c>
    </row>
    <row r="436" spans="1:11" ht="14.4" customHeight="1" x14ac:dyDescent="0.3">
      <c r="A436" s="410" t="s">
        <v>386</v>
      </c>
      <c r="B436" s="411" t="s">
        <v>387</v>
      </c>
      <c r="C436" s="412" t="s">
        <v>400</v>
      </c>
      <c r="D436" s="413" t="s">
        <v>401</v>
      </c>
      <c r="E436" s="412" t="s">
        <v>1203</v>
      </c>
      <c r="F436" s="413" t="s">
        <v>1204</v>
      </c>
      <c r="G436" s="412" t="s">
        <v>1207</v>
      </c>
      <c r="H436" s="412" t="s">
        <v>1208</v>
      </c>
      <c r="I436" s="415">
        <v>95.720001220703125</v>
      </c>
      <c r="J436" s="415">
        <v>90</v>
      </c>
      <c r="K436" s="416">
        <v>8614.9599609375</v>
      </c>
    </row>
    <row r="437" spans="1:11" ht="14.4" customHeight="1" x14ac:dyDescent="0.3">
      <c r="A437" s="410" t="s">
        <v>386</v>
      </c>
      <c r="B437" s="411" t="s">
        <v>387</v>
      </c>
      <c r="C437" s="412" t="s">
        <v>400</v>
      </c>
      <c r="D437" s="413" t="s">
        <v>401</v>
      </c>
      <c r="E437" s="412" t="s">
        <v>1203</v>
      </c>
      <c r="F437" s="413" t="s">
        <v>1204</v>
      </c>
      <c r="G437" s="412" t="s">
        <v>1209</v>
      </c>
      <c r="H437" s="412" t="s">
        <v>1210</v>
      </c>
      <c r="I437" s="415">
        <v>1636.0899658203125</v>
      </c>
      <c r="J437" s="415">
        <v>30</v>
      </c>
      <c r="K437" s="416">
        <v>49082.609375</v>
      </c>
    </row>
    <row r="438" spans="1:11" ht="14.4" customHeight="1" x14ac:dyDescent="0.3">
      <c r="A438" s="410" t="s">
        <v>386</v>
      </c>
      <c r="B438" s="411" t="s">
        <v>387</v>
      </c>
      <c r="C438" s="412" t="s">
        <v>400</v>
      </c>
      <c r="D438" s="413" t="s">
        <v>401</v>
      </c>
      <c r="E438" s="412" t="s">
        <v>1203</v>
      </c>
      <c r="F438" s="413" t="s">
        <v>1204</v>
      </c>
      <c r="G438" s="412" t="s">
        <v>1211</v>
      </c>
      <c r="H438" s="412" t="s">
        <v>1212</v>
      </c>
      <c r="I438" s="415">
        <v>6655</v>
      </c>
      <c r="J438" s="415">
        <v>6</v>
      </c>
      <c r="K438" s="416">
        <v>39930</v>
      </c>
    </row>
    <row r="439" spans="1:11" ht="14.4" customHeight="1" thickBot="1" x14ac:dyDescent="0.35">
      <c r="A439" s="417" t="s">
        <v>386</v>
      </c>
      <c r="B439" s="418" t="s">
        <v>387</v>
      </c>
      <c r="C439" s="419" t="s">
        <v>400</v>
      </c>
      <c r="D439" s="420" t="s">
        <v>401</v>
      </c>
      <c r="E439" s="419" t="s">
        <v>1203</v>
      </c>
      <c r="F439" s="420" t="s">
        <v>1204</v>
      </c>
      <c r="G439" s="419" t="s">
        <v>1213</v>
      </c>
      <c r="H439" s="419" t="s">
        <v>1214</v>
      </c>
      <c r="I439" s="422">
        <v>9075</v>
      </c>
      <c r="J439" s="422">
        <v>4</v>
      </c>
      <c r="K439" s="423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206</v>
      </c>
      <c r="B2" s="184"/>
    </row>
    <row r="3" spans="1:19" x14ac:dyDescent="0.3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203</v>
      </c>
      <c r="Q3" s="359"/>
      <c r="R3" s="359"/>
      <c r="S3" s="360"/>
    </row>
    <row r="4" spans="1:19" ht="15" thickBot="1" x14ac:dyDescent="0.35">
      <c r="A4" s="347">
        <v>2017</v>
      </c>
      <c r="B4" s="348"/>
      <c r="C4" s="349" t="s">
        <v>202</v>
      </c>
      <c r="D4" s="351" t="s">
        <v>64</v>
      </c>
      <c r="E4" s="351" t="s">
        <v>59</v>
      </c>
      <c r="F4" s="337" t="s">
        <v>54</v>
      </c>
      <c r="G4" s="341" t="s">
        <v>123</v>
      </c>
      <c r="H4" s="343" t="s">
        <v>127</v>
      </c>
      <c r="I4" s="343" t="s">
        <v>201</v>
      </c>
      <c r="J4" s="345" t="s">
        <v>124</v>
      </c>
      <c r="K4" s="334" t="s">
        <v>200</v>
      </c>
      <c r="L4" s="335"/>
      <c r="M4" s="335"/>
      <c r="N4" s="336"/>
      <c r="O4" s="337" t="s">
        <v>199</v>
      </c>
      <c r="P4" s="326" t="s">
        <v>198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197</v>
      </c>
      <c r="B5" s="333"/>
      <c r="C5" s="350"/>
      <c r="D5" s="352"/>
      <c r="E5" s="352"/>
      <c r="F5" s="338"/>
      <c r="G5" s="342"/>
      <c r="H5" s="344"/>
      <c r="I5" s="344"/>
      <c r="J5" s="346"/>
      <c r="K5" s="255" t="s">
        <v>125</v>
      </c>
      <c r="L5" s="254" t="s">
        <v>126</v>
      </c>
      <c r="M5" s="254" t="s">
        <v>196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39" t="s">
        <v>120</v>
      </c>
      <c r="B6" s="340"/>
      <c r="C6" s="251">
        <f ca="1">SUM(Tabulka[01 uv_sk])/2</f>
        <v>52.254999999999995</v>
      </c>
      <c r="D6" s="249"/>
      <c r="E6" s="249"/>
      <c r="F6" s="248"/>
      <c r="G6" s="250">
        <f ca="1">SUM(Tabulka[05 h_vram])/2</f>
        <v>73747.450000000012</v>
      </c>
      <c r="H6" s="249">
        <f ca="1">SUM(Tabulka[06 h_naduv])/2</f>
        <v>5403</v>
      </c>
      <c r="I6" s="249">
        <f ca="1">SUM(Tabulka[07 h_nadzk])/2</f>
        <v>211.23000000000002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647356</v>
      </c>
      <c r="N6" s="249">
        <f ca="1">SUM(Tabulka[12 m_oc])/2</f>
        <v>647356</v>
      </c>
      <c r="O6" s="248">
        <f ca="1">SUM(Tabulka[13 m_sk])/2</f>
        <v>17941703</v>
      </c>
      <c r="P6" s="247">
        <f ca="1">SUM(Tabulka[14_vzsk])/2</f>
        <v>16886</v>
      </c>
      <c r="Q6" s="247">
        <f ca="1">SUM(Tabulka[15_vzpl])/2</f>
        <v>58572.239817080197</v>
      </c>
      <c r="R6" s="246">
        <f ca="1">IF(Q6=0,0,P6/Q6)</f>
        <v>0.28829356795530786</v>
      </c>
      <c r="S6" s="245">
        <f ca="1">Q6-P6</f>
        <v>41686.239817080197</v>
      </c>
    </row>
    <row r="7" spans="1:19" hidden="1" x14ac:dyDescent="0.3">
      <c r="A7" s="244" t="s">
        <v>195</v>
      </c>
      <c r="B7" s="243" t="s">
        <v>194</v>
      </c>
      <c r="C7" s="242" t="s">
        <v>193</v>
      </c>
      <c r="D7" s="241" t="s">
        <v>192</v>
      </c>
      <c r="E7" s="240" t="s">
        <v>191</v>
      </c>
      <c r="F7" s="239" t="s">
        <v>190</v>
      </c>
      <c r="G7" s="238" t="s">
        <v>189</v>
      </c>
      <c r="H7" s="236" t="s">
        <v>188</v>
      </c>
      <c r="I7" s="236" t="s">
        <v>187</v>
      </c>
      <c r="J7" s="235" t="s">
        <v>186</v>
      </c>
      <c r="K7" s="237" t="s">
        <v>185</v>
      </c>
      <c r="L7" s="236" t="s">
        <v>184</v>
      </c>
      <c r="M7" s="236" t="s">
        <v>183</v>
      </c>
      <c r="N7" s="235" t="s">
        <v>182</v>
      </c>
      <c r="O7" s="234" t="s">
        <v>181</v>
      </c>
      <c r="P7" s="233" t="s">
        <v>180</v>
      </c>
      <c r="Q7" s="232" t="s">
        <v>179</v>
      </c>
      <c r="R7" s="231" t="s">
        <v>178</v>
      </c>
      <c r="S7" s="230" t="s">
        <v>177</v>
      </c>
    </row>
    <row r="8" spans="1:19" x14ac:dyDescent="0.3">
      <c r="A8" s="227" t="s">
        <v>176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7.9999999999999988E-2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238.90648374685415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238.90648374685415</v>
      </c>
    </row>
    <row r="9" spans="1:19" x14ac:dyDescent="0.3">
      <c r="A9" s="227">
        <v>99</v>
      </c>
      <c r="B9" s="226" t="s">
        <v>1228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238.90648374685415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238.90648374685415</v>
      </c>
    </row>
    <row r="10" spans="1:19" x14ac:dyDescent="0.3">
      <c r="A10" s="227">
        <v>101</v>
      </c>
      <c r="B10" s="226" t="s">
        <v>1229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7.9999999999999988E-2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1216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52.175000000000011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73485.05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5383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211.23000000000002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632356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632356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17829931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16886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58333.333333333343</v>
      </c>
      <c r="R11" s="229">
        <f ca="1">IF(Tabulka[[#This Row],[15_vzpl]]=0,"",Tabulka[[#This Row],[14_vzsk]]/Tabulka[[#This Row],[15_vzpl]])</f>
        <v>0.28947428571428568</v>
      </c>
      <c r="S11" s="228">
        <f ca="1">IF(Tabulka[[#This Row],[15_vzpl]]-Tabulka[[#This Row],[14_vzsk]]=0,"",Tabulka[[#This Row],[15_vzpl]]-Tabulka[[#This Row],[14_vzsk]])</f>
        <v>41447.333333333343</v>
      </c>
    </row>
    <row r="12" spans="1:19" x14ac:dyDescent="0.3">
      <c r="A12" s="227">
        <v>302</v>
      </c>
      <c r="B12" s="226" t="s">
        <v>1230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403020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303</v>
      </c>
      <c r="B13" s="226" t="s">
        <v>1231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15.45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20386.53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161883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161883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5108980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16886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58333.333333333343</v>
      </c>
      <c r="R13" s="229">
        <f ca="1">IF(Tabulka[[#This Row],[15_vzpl]]=0,"",Tabulka[[#This Row],[14_vzsk]]/Tabulka[[#This Row],[15_vzpl]])</f>
        <v>0.28947428571428568</v>
      </c>
      <c r="S13" s="228">
        <f ca="1">IF(Tabulka[[#This Row],[15_vzpl]]-Tabulka[[#This Row],[14_vzsk]]=0,"",Tabulka[[#This Row],[15_vzpl]]-Tabulka[[#This Row],[14_vzsk]])</f>
        <v>41447.333333333343</v>
      </c>
    </row>
    <row r="14" spans="1:19" x14ac:dyDescent="0.3">
      <c r="A14" s="227">
        <v>304</v>
      </c>
      <c r="B14" s="226" t="s">
        <v>1232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17.724999999999998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25542.27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109.23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301921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301921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7007965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305</v>
      </c>
      <c r="B15" s="226" t="s">
        <v>1233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4369.5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58629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58629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1456822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306</v>
      </c>
      <c r="B16" s="226" t="s">
        <v>1234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10983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10983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246156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9" x14ac:dyDescent="0.3">
      <c r="A17" s="227">
        <v>642</v>
      </c>
      <c r="B17" s="226" t="s">
        <v>1235</v>
      </c>
      <c r="C17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</v>
      </c>
      <c r="D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20225.25</v>
      </c>
      <c r="H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</v>
      </c>
      <c r="I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98940</v>
      </c>
      <c r="N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98940</v>
      </c>
      <c r="O17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3606988</v>
      </c>
      <c r="P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29" t="str">
        <f ca="1">IF(Tabulka[[#This Row],[15_vzpl]]=0,"",Tabulka[[#This Row],[14_vzsk]]/Tabulka[[#This Row],[15_vzpl]])</f>
        <v/>
      </c>
      <c r="S17" s="228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205</v>
      </c>
    </row>
    <row r="19" spans="1:19" x14ac:dyDescent="0.3">
      <c r="A19" s="90" t="s">
        <v>102</v>
      </c>
    </row>
    <row r="20" spans="1:19" x14ac:dyDescent="0.3">
      <c r="A20" s="91" t="s">
        <v>175</v>
      </c>
    </row>
    <row r="21" spans="1:19" x14ac:dyDescent="0.3">
      <c r="A21" s="219" t="s">
        <v>174</v>
      </c>
    </row>
    <row r="22" spans="1:19" x14ac:dyDescent="0.3">
      <c r="A22" s="186" t="s">
        <v>130</v>
      </c>
    </row>
    <row r="23" spans="1:19" x14ac:dyDescent="0.3">
      <c r="A23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1227</v>
      </c>
    </row>
    <row r="2" spans="1:19" x14ac:dyDescent="0.3">
      <c r="A2" s="183" t="s">
        <v>206</v>
      </c>
    </row>
    <row r="3" spans="1:19" x14ac:dyDescent="0.3">
      <c r="A3" s="265" t="s">
        <v>107</v>
      </c>
      <c r="B3" s="264" t="s">
        <v>173</v>
      </c>
      <c r="C3" t="s">
        <v>204</v>
      </c>
      <c r="D3" t="s">
        <v>195</v>
      </c>
      <c r="E3" t="s">
        <v>193</v>
      </c>
      <c r="F3" t="s">
        <v>192</v>
      </c>
      <c r="G3" t="s">
        <v>191</v>
      </c>
      <c r="H3" t="s">
        <v>190</v>
      </c>
      <c r="I3" t="s">
        <v>189</v>
      </c>
      <c r="J3" t="s">
        <v>188</v>
      </c>
      <c r="K3" t="s">
        <v>187</v>
      </c>
      <c r="L3" t="s">
        <v>186</v>
      </c>
      <c r="M3" t="s">
        <v>185</v>
      </c>
      <c r="N3" t="s">
        <v>184</v>
      </c>
      <c r="O3" t="s">
        <v>183</v>
      </c>
      <c r="P3" t="s">
        <v>182</v>
      </c>
      <c r="Q3" t="s">
        <v>181</v>
      </c>
      <c r="R3" t="s">
        <v>180</v>
      </c>
      <c r="S3" t="s">
        <v>179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176</v>
      </c>
      <c r="E4" s="256">
        <v>0.1</v>
      </c>
      <c r="F4" s="256"/>
      <c r="G4" s="256"/>
      <c r="H4" s="256"/>
      <c r="I4" s="256">
        <v>35.200000000000003</v>
      </c>
      <c r="J4" s="256"/>
      <c r="K4" s="256"/>
      <c r="L4" s="256"/>
      <c r="M4" s="256"/>
      <c r="N4" s="256"/>
      <c r="O4" s="256"/>
      <c r="P4" s="256"/>
      <c r="Q4" s="256">
        <v>10327</v>
      </c>
      <c r="R4" s="256"/>
      <c r="S4" s="256">
        <v>23.890648374685416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23.890648374685416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0.1</v>
      </c>
      <c r="I6">
        <v>35.200000000000003</v>
      </c>
      <c r="Q6">
        <v>10327</v>
      </c>
    </row>
    <row r="7" spans="1:19" x14ac:dyDescent="0.3">
      <c r="A7" s="261" t="s">
        <v>111</v>
      </c>
      <c r="B7" s="260">
        <v>4</v>
      </c>
      <c r="C7">
        <v>1</v>
      </c>
      <c r="D7" t="s">
        <v>1216</v>
      </c>
      <c r="E7">
        <v>51.1</v>
      </c>
      <c r="I7">
        <v>7671.5</v>
      </c>
      <c r="J7">
        <v>658.5</v>
      </c>
      <c r="K7">
        <v>30</v>
      </c>
      <c r="Q7">
        <v>1680713</v>
      </c>
      <c r="S7">
        <v>5833.333333333333</v>
      </c>
    </row>
    <row r="8" spans="1:19" x14ac:dyDescent="0.3">
      <c r="A8" s="263" t="s">
        <v>112</v>
      </c>
      <c r="B8" s="262">
        <v>5</v>
      </c>
      <c r="C8">
        <v>1</v>
      </c>
      <c r="D8">
        <v>302</v>
      </c>
      <c r="E8">
        <v>2</v>
      </c>
      <c r="I8">
        <v>298</v>
      </c>
      <c r="J8">
        <v>25</v>
      </c>
      <c r="Q8">
        <v>51921</v>
      </c>
    </row>
    <row r="9" spans="1:19" x14ac:dyDescent="0.3">
      <c r="A9" s="261" t="s">
        <v>113</v>
      </c>
      <c r="B9" s="260">
        <v>6</v>
      </c>
      <c r="C9">
        <v>1</v>
      </c>
      <c r="D9">
        <v>303</v>
      </c>
      <c r="E9">
        <v>16.25</v>
      </c>
      <c r="I9">
        <v>2251</v>
      </c>
      <c r="J9">
        <v>240</v>
      </c>
      <c r="Q9">
        <v>524280</v>
      </c>
      <c r="S9">
        <v>5833.333333333333</v>
      </c>
    </row>
    <row r="10" spans="1:19" x14ac:dyDescent="0.3">
      <c r="A10" s="263" t="s">
        <v>114</v>
      </c>
      <c r="B10" s="262">
        <v>7</v>
      </c>
      <c r="C10">
        <v>1</v>
      </c>
      <c r="D10">
        <v>304</v>
      </c>
      <c r="E10">
        <v>15.850000000000001</v>
      </c>
      <c r="I10">
        <v>2491.5</v>
      </c>
      <c r="J10">
        <v>110</v>
      </c>
      <c r="K10">
        <v>30</v>
      </c>
      <c r="Q10">
        <v>612631</v>
      </c>
    </row>
    <row r="11" spans="1:19" x14ac:dyDescent="0.3">
      <c r="A11" s="261" t="s">
        <v>115</v>
      </c>
      <c r="B11" s="260">
        <v>8</v>
      </c>
      <c r="C11">
        <v>1</v>
      </c>
      <c r="D11">
        <v>305</v>
      </c>
      <c r="E11">
        <v>3</v>
      </c>
      <c r="I11">
        <v>468.5</v>
      </c>
      <c r="J11">
        <v>45</v>
      </c>
      <c r="Q11">
        <v>132334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2162.5</v>
      </c>
      <c r="J12">
        <v>238.5</v>
      </c>
      <c r="Q12">
        <v>359547</v>
      </c>
    </row>
    <row r="13" spans="1:19" x14ac:dyDescent="0.3">
      <c r="A13" s="261" t="s">
        <v>117</v>
      </c>
      <c r="B13" s="260">
        <v>10</v>
      </c>
      <c r="C13" t="s">
        <v>1217</v>
      </c>
      <c r="E13">
        <v>51.2</v>
      </c>
      <c r="I13">
        <v>7706.7</v>
      </c>
      <c r="J13">
        <v>658.5</v>
      </c>
      <c r="K13">
        <v>30</v>
      </c>
      <c r="Q13">
        <v>1691040</v>
      </c>
      <c r="S13">
        <v>5857.2239817080181</v>
      </c>
    </row>
    <row r="14" spans="1:19" x14ac:dyDescent="0.3">
      <c r="A14" s="263" t="s">
        <v>118</v>
      </c>
      <c r="B14" s="262">
        <v>11</v>
      </c>
      <c r="C14">
        <v>2</v>
      </c>
      <c r="D14" t="s">
        <v>176</v>
      </c>
      <c r="E14">
        <v>0.1</v>
      </c>
      <c r="I14">
        <v>32</v>
      </c>
      <c r="Q14">
        <v>10327</v>
      </c>
      <c r="S14">
        <v>23.890648374685416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23.890648374685416</v>
      </c>
    </row>
    <row r="16" spans="1:19" x14ac:dyDescent="0.3">
      <c r="A16" s="259" t="s">
        <v>107</v>
      </c>
      <c r="B16" s="258">
        <v>2017</v>
      </c>
      <c r="C16">
        <v>2</v>
      </c>
      <c r="D16">
        <v>101</v>
      </c>
      <c r="E16">
        <v>0.1</v>
      </c>
      <c r="I16">
        <v>32</v>
      </c>
      <c r="Q16">
        <v>10327</v>
      </c>
    </row>
    <row r="17" spans="3:19" x14ac:dyDescent="0.3">
      <c r="C17">
        <v>2</v>
      </c>
      <c r="D17" t="s">
        <v>1216</v>
      </c>
      <c r="E17">
        <v>51.1</v>
      </c>
      <c r="I17">
        <v>7009</v>
      </c>
      <c r="J17">
        <v>642.5</v>
      </c>
      <c r="K17">
        <v>11.5</v>
      </c>
      <c r="Q17">
        <v>1660231</v>
      </c>
      <c r="S17">
        <v>5833.333333333333</v>
      </c>
    </row>
    <row r="18" spans="3:19" x14ac:dyDescent="0.3">
      <c r="C18">
        <v>2</v>
      </c>
      <c r="D18">
        <v>302</v>
      </c>
      <c r="E18">
        <v>2</v>
      </c>
      <c r="I18">
        <v>234</v>
      </c>
      <c r="J18">
        <v>30</v>
      </c>
      <c r="Q18">
        <v>58746</v>
      </c>
    </row>
    <row r="19" spans="3:19" x14ac:dyDescent="0.3">
      <c r="C19">
        <v>2</v>
      </c>
      <c r="D19">
        <v>303</v>
      </c>
      <c r="E19">
        <v>15.25</v>
      </c>
      <c r="I19">
        <v>2109.5</v>
      </c>
      <c r="J19">
        <v>255</v>
      </c>
      <c r="K19">
        <v>11.5</v>
      </c>
      <c r="Q19">
        <v>514244</v>
      </c>
      <c r="S19">
        <v>5833.333333333333</v>
      </c>
    </row>
    <row r="20" spans="3:19" x14ac:dyDescent="0.3">
      <c r="C20">
        <v>2</v>
      </c>
      <c r="D20">
        <v>304</v>
      </c>
      <c r="E20">
        <v>15.850000000000001</v>
      </c>
      <c r="I20">
        <v>2233.5</v>
      </c>
      <c r="J20">
        <v>122.5</v>
      </c>
      <c r="Q20">
        <v>592595</v>
      </c>
    </row>
    <row r="21" spans="3:19" x14ac:dyDescent="0.3">
      <c r="C21">
        <v>2</v>
      </c>
      <c r="D21">
        <v>305</v>
      </c>
      <c r="E21">
        <v>4</v>
      </c>
      <c r="I21">
        <v>395.5</v>
      </c>
      <c r="J21">
        <v>35</v>
      </c>
      <c r="Q21">
        <v>150506</v>
      </c>
    </row>
    <row r="22" spans="3:19" x14ac:dyDescent="0.3">
      <c r="C22">
        <v>2</v>
      </c>
      <c r="D22">
        <v>642</v>
      </c>
      <c r="E22">
        <v>14</v>
      </c>
      <c r="I22">
        <v>2036.5</v>
      </c>
      <c r="J22">
        <v>200</v>
      </c>
      <c r="Q22">
        <v>344140</v>
      </c>
    </row>
    <row r="23" spans="3:19" x14ac:dyDescent="0.3">
      <c r="C23" t="s">
        <v>1218</v>
      </c>
      <c r="E23">
        <v>51.2</v>
      </c>
      <c r="I23">
        <v>7041</v>
      </c>
      <c r="J23">
        <v>642.5</v>
      </c>
      <c r="K23">
        <v>11.5</v>
      </c>
      <c r="Q23">
        <v>1670558</v>
      </c>
      <c r="S23">
        <v>5857.2239817080181</v>
      </c>
    </row>
    <row r="24" spans="3:19" x14ac:dyDescent="0.3">
      <c r="C24">
        <v>3</v>
      </c>
      <c r="D24" t="s">
        <v>176</v>
      </c>
      <c r="E24">
        <v>0.1</v>
      </c>
      <c r="I24">
        <v>36.800000000000004</v>
      </c>
      <c r="Q24">
        <v>10327</v>
      </c>
      <c r="S24">
        <v>23.890648374685416</v>
      </c>
    </row>
    <row r="25" spans="3:19" x14ac:dyDescent="0.3">
      <c r="C25">
        <v>3</v>
      </c>
      <c r="D25">
        <v>99</v>
      </c>
      <c r="S25">
        <v>23.890648374685416</v>
      </c>
    </row>
    <row r="26" spans="3:19" x14ac:dyDescent="0.3">
      <c r="C26">
        <v>3</v>
      </c>
      <c r="D26">
        <v>101</v>
      </c>
      <c r="E26">
        <v>0.1</v>
      </c>
      <c r="I26">
        <v>36.800000000000004</v>
      </c>
      <c r="Q26">
        <v>10327</v>
      </c>
    </row>
    <row r="27" spans="3:19" x14ac:dyDescent="0.3">
      <c r="C27">
        <v>3</v>
      </c>
      <c r="D27" t="s">
        <v>1216</v>
      </c>
      <c r="E27">
        <v>52.1</v>
      </c>
      <c r="I27">
        <v>7905.27</v>
      </c>
      <c r="J27">
        <v>674</v>
      </c>
      <c r="K27">
        <v>18</v>
      </c>
      <c r="Q27">
        <v>1650313</v>
      </c>
      <c r="R27">
        <v>500</v>
      </c>
      <c r="S27">
        <v>5833.333333333333</v>
      </c>
    </row>
    <row r="28" spans="3:19" x14ac:dyDescent="0.3">
      <c r="C28">
        <v>3</v>
      </c>
      <c r="D28">
        <v>302</v>
      </c>
      <c r="E28">
        <v>2</v>
      </c>
      <c r="I28">
        <v>263.5</v>
      </c>
      <c r="J28">
        <v>20</v>
      </c>
      <c r="Q28">
        <v>46502</v>
      </c>
    </row>
    <row r="29" spans="3:19" x14ac:dyDescent="0.3">
      <c r="C29">
        <v>3</v>
      </c>
      <c r="D29">
        <v>303</v>
      </c>
      <c r="E29">
        <v>17.25</v>
      </c>
      <c r="I29">
        <v>2448.5</v>
      </c>
      <c r="J29">
        <v>236</v>
      </c>
      <c r="K29">
        <v>18</v>
      </c>
      <c r="Q29">
        <v>532947</v>
      </c>
      <c r="R29">
        <v>500</v>
      </c>
      <c r="S29">
        <v>5833.333333333333</v>
      </c>
    </row>
    <row r="30" spans="3:19" x14ac:dyDescent="0.3">
      <c r="C30">
        <v>3</v>
      </c>
      <c r="D30">
        <v>304</v>
      </c>
      <c r="E30">
        <v>15.850000000000001</v>
      </c>
      <c r="I30">
        <v>2608.27</v>
      </c>
      <c r="J30">
        <v>125</v>
      </c>
      <c r="Q30">
        <v>592330</v>
      </c>
    </row>
    <row r="31" spans="3:19" x14ac:dyDescent="0.3">
      <c r="C31">
        <v>3</v>
      </c>
      <c r="D31">
        <v>305</v>
      </c>
      <c r="E31">
        <v>3</v>
      </c>
      <c r="I31">
        <v>410</v>
      </c>
      <c r="J31">
        <v>30</v>
      </c>
      <c r="Q31">
        <v>132861</v>
      </c>
    </row>
    <row r="32" spans="3:19" x14ac:dyDescent="0.3">
      <c r="C32">
        <v>3</v>
      </c>
      <c r="D32">
        <v>642</v>
      </c>
      <c r="E32">
        <v>14</v>
      </c>
      <c r="I32">
        <v>2175</v>
      </c>
      <c r="J32">
        <v>263</v>
      </c>
      <c r="Q32">
        <v>345673</v>
      </c>
    </row>
    <row r="33" spans="3:19" x14ac:dyDescent="0.3">
      <c r="C33" t="s">
        <v>1219</v>
      </c>
      <c r="E33">
        <v>52.2</v>
      </c>
      <c r="I33">
        <v>7942.07</v>
      </c>
      <c r="J33">
        <v>674</v>
      </c>
      <c r="K33">
        <v>18</v>
      </c>
      <c r="Q33">
        <v>1660640</v>
      </c>
      <c r="R33">
        <v>500</v>
      </c>
      <c r="S33">
        <v>5857.2239817080181</v>
      </c>
    </row>
    <row r="34" spans="3:19" x14ac:dyDescent="0.3">
      <c r="C34">
        <v>4</v>
      </c>
      <c r="D34" t="s">
        <v>176</v>
      </c>
      <c r="E34">
        <v>0.1</v>
      </c>
      <c r="I34">
        <v>24</v>
      </c>
      <c r="Q34">
        <v>10141</v>
      </c>
      <c r="S34">
        <v>23.890648374685416</v>
      </c>
    </row>
    <row r="35" spans="3:19" x14ac:dyDescent="0.3">
      <c r="C35">
        <v>4</v>
      </c>
      <c r="D35">
        <v>99</v>
      </c>
      <c r="S35">
        <v>23.890648374685416</v>
      </c>
    </row>
    <row r="36" spans="3:19" x14ac:dyDescent="0.3">
      <c r="C36">
        <v>4</v>
      </c>
      <c r="D36">
        <v>101</v>
      </c>
      <c r="E36">
        <v>0.1</v>
      </c>
      <c r="I36">
        <v>24</v>
      </c>
      <c r="Q36">
        <v>10141</v>
      </c>
    </row>
    <row r="37" spans="3:19" x14ac:dyDescent="0.3">
      <c r="C37">
        <v>4</v>
      </c>
      <c r="D37" t="s">
        <v>1216</v>
      </c>
      <c r="E37">
        <v>50.1</v>
      </c>
      <c r="I37">
        <v>7195</v>
      </c>
      <c r="J37">
        <v>375</v>
      </c>
      <c r="O37">
        <v>6498</v>
      </c>
      <c r="P37">
        <v>6498</v>
      </c>
      <c r="Q37">
        <v>1642538</v>
      </c>
      <c r="R37">
        <v>7888</v>
      </c>
      <c r="S37">
        <v>5833.333333333333</v>
      </c>
    </row>
    <row r="38" spans="3:19" x14ac:dyDescent="0.3">
      <c r="C38">
        <v>4</v>
      </c>
      <c r="D38">
        <v>302</v>
      </c>
      <c r="E38">
        <v>2</v>
      </c>
      <c r="I38">
        <v>314.5</v>
      </c>
      <c r="Q38">
        <v>54288</v>
      </c>
    </row>
    <row r="39" spans="3:19" x14ac:dyDescent="0.3">
      <c r="C39">
        <v>4</v>
      </c>
      <c r="D39">
        <v>303</v>
      </c>
      <c r="E39">
        <v>16.25</v>
      </c>
      <c r="I39">
        <v>2067</v>
      </c>
      <c r="J39">
        <v>150</v>
      </c>
      <c r="O39">
        <v>6498</v>
      </c>
      <c r="P39">
        <v>6498</v>
      </c>
      <c r="Q39">
        <v>524696</v>
      </c>
      <c r="R39">
        <v>7888</v>
      </c>
      <c r="S39">
        <v>5833.333333333333</v>
      </c>
    </row>
    <row r="40" spans="3:19" x14ac:dyDescent="0.3">
      <c r="C40">
        <v>4</v>
      </c>
      <c r="D40">
        <v>304</v>
      </c>
      <c r="E40">
        <v>15.850000000000001</v>
      </c>
      <c r="I40">
        <v>2425</v>
      </c>
      <c r="J40">
        <v>60</v>
      </c>
      <c r="Q40">
        <v>602010</v>
      </c>
    </row>
    <row r="41" spans="3:19" x14ac:dyDescent="0.3">
      <c r="C41">
        <v>4</v>
      </c>
      <c r="D41">
        <v>305</v>
      </c>
      <c r="E41">
        <v>3</v>
      </c>
      <c r="I41">
        <v>430.5</v>
      </c>
      <c r="J41">
        <v>50</v>
      </c>
      <c r="Q41">
        <v>137967</v>
      </c>
    </row>
    <row r="42" spans="3:19" x14ac:dyDescent="0.3">
      <c r="C42">
        <v>4</v>
      </c>
      <c r="D42">
        <v>642</v>
      </c>
      <c r="E42">
        <v>13</v>
      </c>
      <c r="I42">
        <v>1958</v>
      </c>
      <c r="J42">
        <v>115</v>
      </c>
      <c r="Q42">
        <v>323577</v>
      </c>
    </row>
    <row r="43" spans="3:19" x14ac:dyDescent="0.3">
      <c r="C43" t="s">
        <v>1220</v>
      </c>
      <c r="E43">
        <v>50.2</v>
      </c>
      <c r="I43">
        <v>7219</v>
      </c>
      <c r="J43">
        <v>375</v>
      </c>
      <c r="O43">
        <v>6498</v>
      </c>
      <c r="P43">
        <v>6498</v>
      </c>
      <c r="Q43">
        <v>1652679</v>
      </c>
      <c r="R43">
        <v>7888</v>
      </c>
      <c r="S43">
        <v>5857.2239817080181</v>
      </c>
    </row>
    <row r="44" spans="3:19" x14ac:dyDescent="0.3">
      <c r="C44">
        <v>5</v>
      </c>
      <c r="D44" t="s">
        <v>176</v>
      </c>
      <c r="E44">
        <v>0.1</v>
      </c>
      <c r="I44">
        <v>36.800000000000004</v>
      </c>
      <c r="Q44">
        <v>10327</v>
      </c>
      <c r="S44">
        <v>23.890648374685416</v>
      </c>
    </row>
    <row r="45" spans="3:19" x14ac:dyDescent="0.3">
      <c r="C45">
        <v>5</v>
      </c>
      <c r="D45">
        <v>99</v>
      </c>
      <c r="S45">
        <v>23.890648374685416</v>
      </c>
    </row>
    <row r="46" spans="3:19" x14ac:dyDescent="0.3">
      <c r="C46">
        <v>5</v>
      </c>
      <c r="D46">
        <v>101</v>
      </c>
      <c r="E46">
        <v>0.1</v>
      </c>
      <c r="I46">
        <v>36.800000000000004</v>
      </c>
      <c r="Q46">
        <v>10327</v>
      </c>
    </row>
    <row r="47" spans="3:19" x14ac:dyDescent="0.3">
      <c r="C47">
        <v>5</v>
      </c>
      <c r="D47" t="s">
        <v>1216</v>
      </c>
      <c r="E47">
        <v>51.1</v>
      </c>
      <c r="I47">
        <v>7788.75</v>
      </c>
      <c r="J47">
        <v>604</v>
      </c>
      <c r="K47">
        <v>62.5</v>
      </c>
      <c r="O47">
        <v>16542</v>
      </c>
      <c r="P47">
        <v>16542</v>
      </c>
      <c r="Q47">
        <v>1732231</v>
      </c>
      <c r="R47">
        <v>500</v>
      </c>
      <c r="S47">
        <v>5833.333333333333</v>
      </c>
    </row>
    <row r="48" spans="3:19" x14ac:dyDescent="0.3">
      <c r="C48">
        <v>5</v>
      </c>
      <c r="D48">
        <v>302</v>
      </c>
      <c r="E48">
        <v>2</v>
      </c>
      <c r="I48">
        <v>334</v>
      </c>
      <c r="J48">
        <v>40</v>
      </c>
      <c r="Q48">
        <v>65640</v>
      </c>
    </row>
    <row r="49" spans="3:19" x14ac:dyDescent="0.3">
      <c r="C49">
        <v>5</v>
      </c>
      <c r="D49">
        <v>303</v>
      </c>
      <c r="E49">
        <v>14.25</v>
      </c>
      <c r="I49">
        <v>1675</v>
      </c>
      <c r="J49">
        <v>240</v>
      </c>
      <c r="K49">
        <v>32.5</v>
      </c>
      <c r="O49">
        <v>5000</v>
      </c>
      <c r="P49">
        <v>5000</v>
      </c>
      <c r="Q49">
        <v>473236</v>
      </c>
      <c r="R49">
        <v>500</v>
      </c>
      <c r="S49">
        <v>5833.333333333333</v>
      </c>
    </row>
    <row r="50" spans="3:19" x14ac:dyDescent="0.3">
      <c r="C50">
        <v>5</v>
      </c>
      <c r="D50">
        <v>304</v>
      </c>
      <c r="E50">
        <v>16.850000000000001</v>
      </c>
      <c r="I50">
        <v>2789</v>
      </c>
      <c r="J50">
        <v>120</v>
      </c>
      <c r="K50">
        <v>30</v>
      </c>
      <c r="O50">
        <v>11542</v>
      </c>
      <c r="P50">
        <v>11542</v>
      </c>
      <c r="Q50">
        <v>679305</v>
      </c>
    </row>
    <row r="51" spans="3:19" x14ac:dyDescent="0.3">
      <c r="C51">
        <v>5</v>
      </c>
      <c r="D51">
        <v>305</v>
      </c>
      <c r="E51">
        <v>3</v>
      </c>
      <c r="I51">
        <v>526.5</v>
      </c>
      <c r="J51">
        <v>30</v>
      </c>
      <c r="Q51">
        <v>128326</v>
      </c>
    </row>
    <row r="52" spans="3:19" x14ac:dyDescent="0.3">
      <c r="C52">
        <v>5</v>
      </c>
      <c r="D52">
        <v>306</v>
      </c>
      <c r="E52">
        <v>1</v>
      </c>
      <c r="I52">
        <v>166.5</v>
      </c>
      <c r="Q52">
        <v>37009</v>
      </c>
    </row>
    <row r="53" spans="3:19" x14ac:dyDescent="0.3">
      <c r="C53">
        <v>5</v>
      </c>
      <c r="D53">
        <v>642</v>
      </c>
      <c r="E53">
        <v>14</v>
      </c>
      <c r="I53">
        <v>2297.75</v>
      </c>
      <c r="J53">
        <v>174</v>
      </c>
      <c r="Q53">
        <v>348715</v>
      </c>
    </row>
    <row r="54" spans="3:19" x14ac:dyDescent="0.3">
      <c r="C54" t="s">
        <v>1221</v>
      </c>
      <c r="E54">
        <v>51.2</v>
      </c>
      <c r="I54">
        <v>7825.55</v>
      </c>
      <c r="J54">
        <v>604</v>
      </c>
      <c r="K54">
        <v>62.5</v>
      </c>
      <c r="O54">
        <v>16542</v>
      </c>
      <c r="P54">
        <v>16542</v>
      </c>
      <c r="Q54">
        <v>1742558</v>
      </c>
      <c r="R54">
        <v>500</v>
      </c>
      <c r="S54">
        <v>5857.2239817080181</v>
      </c>
    </row>
    <row r="55" spans="3:19" x14ac:dyDescent="0.3">
      <c r="C55">
        <v>6</v>
      </c>
      <c r="D55" t="s">
        <v>176</v>
      </c>
      <c r="E55">
        <v>0.1</v>
      </c>
      <c r="I55">
        <v>32</v>
      </c>
      <c r="J55">
        <v>5.6000000000000005</v>
      </c>
      <c r="Q55">
        <v>12227</v>
      </c>
      <c r="S55">
        <v>23.890648374685416</v>
      </c>
    </row>
    <row r="56" spans="3:19" x14ac:dyDescent="0.3">
      <c r="C56">
        <v>6</v>
      </c>
      <c r="D56">
        <v>99</v>
      </c>
      <c r="S56">
        <v>23.890648374685416</v>
      </c>
    </row>
    <row r="57" spans="3:19" x14ac:dyDescent="0.3">
      <c r="C57">
        <v>6</v>
      </c>
      <c r="D57">
        <v>101</v>
      </c>
      <c r="E57">
        <v>0.1</v>
      </c>
      <c r="I57">
        <v>32</v>
      </c>
      <c r="J57">
        <v>5.6000000000000005</v>
      </c>
      <c r="Q57">
        <v>12227</v>
      </c>
    </row>
    <row r="58" spans="3:19" x14ac:dyDescent="0.3">
      <c r="C58">
        <v>6</v>
      </c>
      <c r="D58" t="s">
        <v>1216</v>
      </c>
      <c r="E58">
        <v>53.1</v>
      </c>
      <c r="I58">
        <v>7397.03</v>
      </c>
      <c r="J58">
        <v>705</v>
      </c>
      <c r="K58">
        <v>39.230000000000004</v>
      </c>
      <c r="O58">
        <v>22134</v>
      </c>
      <c r="P58">
        <v>22134</v>
      </c>
      <c r="Q58">
        <v>1717831</v>
      </c>
      <c r="S58">
        <v>5833.333333333333</v>
      </c>
    </row>
    <row r="59" spans="3:19" x14ac:dyDescent="0.3">
      <c r="C59">
        <v>6</v>
      </c>
      <c r="D59">
        <v>302</v>
      </c>
      <c r="E59">
        <v>2</v>
      </c>
      <c r="I59">
        <v>330.5</v>
      </c>
      <c r="J59">
        <v>35</v>
      </c>
      <c r="Q59">
        <v>58009</v>
      </c>
    </row>
    <row r="60" spans="3:19" x14ac:dyDescent="0.3">
      <c r="C60">
        <v>6</v>
      </c>
      <c r="D60">
        <v>303</v>
      </c>
      <c r="E60">
        <v>15.25</v>
      </c>
      <c r="I60">
        <v>1845.03</v>
      </c>
      <c r="J60">
        <v>170</v>
      </c>
      <c r="K60">
        <v>20</v>
      </c>
      <c r="O60">
        <v>10879</v>
      </c>
      <c r="P60">
        <v>10879</v>
      </c>
      <c r="Q60">
        <v>413158</v>
      </c>
      <c r="S60">
        <v>5833.333333333333</v>
      </c>
    </row>
    <row r="61" spans="3:19" x14ac:dyDescent="0.3">
      <c r="C61">
        <v>6</v>
      </c>
      <c r="D61">
        <v>304</v>
      </c>
      <c r="E61">
        <v>17.850000000000001</v>
      </c>
      <c r="I61">
        <v>2549.5</v>
      </c>
      <c r="J61">
        <v>200</v>
      </c>
      <c r="K61">
        <v>19.23</v>
      </c>
      <c r="O61">
        <v>6923</v>
      </c>
      <c r="P61">
        <v>6923</v>
      </c>
      <c r="Q61">
        <v>705273</v>
      </c>
    </row>
    <row r="62" spans="3:19" x14ac:dyDescent="0.3">
      <c r="C62">
        <v>6</v>
      </c>
      <c r="D62">
        <v>305</v>
      </c>
      <c r="E62">
        <v>3</v>
      </c>
      <c r="I62">
        <v>466.5</v>
      </c>
      <c r="J62">
        <v>40</v>
      </c>
      <c r="O62">
        <v>4332</v>
      </c>
      <c r="P62">
        <v>4332</v>
      </c>
      <c r="Q62">
        <v>141976</v>
      </c>
    </row>
    <row r="63" spans="3:19" x14ac:dyDescent="0.3">
      <c r="C63">
        <v>6</v>
      </c>
      <c r="D63">
        <v>306</v>
      </c>
      <c r="E63">
        <v>1</v>
      </c>
      <c r="I63">
        <v>120</v>
      </c>
      <c r="Q63">
        <v>38890</v>
      </c>
    </row>
    <row r="64" spans="3:19" x14ac:dyDescent="0.3">
      <c r="C64">
        <v>6</v>
      </c>
      <c r="D64">
        <v>642</v>
      </c>
      <c r="E64">
        <v>14</v>
      </c>
      <c r="I64">
        <v>2085.5</v>
      </c>
      <c r="J64">
        <v>260</v>
      </c>
      <c r="Q64">
        <v>360525</v>
      </c>
    </row>
    <row r="65" spans="3:19" x14ac:dyDescent="0.3">
      <c r="C65" t="s">
        <v>1222</v>
      </c>
      <c r="E65">
        <v>53.2</v>
      </c>
      <c r="I65">
        <v>7429.03</v>
      </c>
      <c r="J65">
        <v>710.6</v>
      </c>
      <c r="K65">
        <v>39.230000000000004</v>
      </c>
      <c r="O65">
        <v>22134</v>
      </c>
      <c r="P65">
        <v>22134</v>
      </c>
      <c r="Q65">
        <v>1730058</v>
      </c>
      <c r="S65">
        <v>5857.2239817080181</v>
      </c>
    </row>
    <row r="66" spans="3:19" x14ac:dyDescent="0.3">
      <c r="C66">
        <v>7</v>
      </c>
      <c r="D66" t="s">
        <v>176</v>
      </c>
      <c r="E66">
        <v>0.1</v>
      </c>
      <c r="I66">
        <v>33.6</v>
      </c>
      <c r="J66">
        <v>2.4</v>
      </c>
      <c r="O66">
        <v>15000</v>
      </c>
      <c r="P66">
        <v>15000</v>
      </c>
      <c r="Q66">
        <v>26163</v>
      </c>
      <c r="S66">
        <v>23.890648374685416</v>
      </c>
    </row>
    <row r="67" spans="3:19" x14ac:dyDescent="0.3">
      <c r="C67">
        <v>7</v>
      </c>
      <c r="D67">
        <v>99</v>
      </c>
      <c r="S67">
        <v>23.890648374685416</v>
      </c>
    </row>
    <row r="68" spans="3:19" x14ac:dyDescent="0.3">
      <c r="C68">
        <v>7</v>
      </c>
      <c r="D68">
        <v>101</v>
      </c>
      <c r="E68">
        <v>0.1</v>
      </c>
      <c r="I68">
        <v>33.6</v>
      </c>
      <c r="J68">
        <v>2.4</v>
      </c>
      <c r="O68">
        <v>15000</v>
      </c>
      <c r="P68">
        <v>15000</v>
      </c>
      <c r="Q68">
        <v>26163</v>
      </c>
    </row>
    <row r="69" spans="3:19" x14ac:dyDescent="0.3">
      <c r="C69">
        <v>7</v>
      </c>
      <c r="D69" t="s">
        <v>1216</v>
      </c>
      <c r="E69">
        <v>54.1</v>
      </c>
      <c r="I69">
        <v>6390</v>
      </c>
      <c r="J69">
        <v>452.5</v>
      </c>
      <c r="K69">
        <v>30</v>
      </c>
      <c r="O69">
        <v>486084</v>
      </c>
      <c r="P69">
        <v>486084</v>
      </c>
      <c r="Q69">
        <v>2351065</v>
      </c>
      <c r="S69">
        <v>5833.333333333333</v>
      </c>
    </row>
    <row r="70" spans="3:19" x14ac:dyDescent="0.3">
      <c r="C70">
        <v>7</v>
      </c>
      <c r="D70">
        <v>302</v>
      </c>
      <c r="E70">
        <v>1</v>
      </c>
      <c r="I70">
        <v>159</v>
      </c>
      <c r="J70">
        <v>15</v>
      </c>
      <c r="Q70">
        <v>38274</v>
      </c>
    </row>
    <row r="71" spans="3:19" x14ac:dyDescent="0.3">
      <c r="C71">
        <v>7</v>
      </c>
      <c r="D71">
        <v>303</v>
      </c>
      <c r="E71">
        <v>15.25</v>
      </c>
      <c r="I71">
        <v>1756.5</v>
      </c>
      <c r="J71">
        <v>90</v>
      </c>
      <c r="O71">
        <v>113664</v>
      </c>
      <c r="P71">
        <v>113664</v>
      </c>
      <c r="Q71">
        <v>612721</v>
      </c>
      <c r="S71">
        <v>5833.333333333333</v>
      </c>
    </row>
    <row r="72" spans="3:19" x14ac:dyDescent="0.3">
      <c r="C72">
        <v>7</v>
      </c>
      <c r="D72">
        <v>304</v>
      </c>
      <c r="E72">
        <v>19.850000000000001</v>
      </c>
      <c r="I72">
        <v>2378</v>
      </c>
      <c r="J72">
        <v>142.5</v>
      </c>
      <c r="K72">
        <v>30</v>
      </c>
      <c r="O72">
        <v>219443</v>
      </c>
      <c r="P72">
        <v>219443</v>
      </c>
      <c r="Q72">
        <v>999570</v>
      </c>
    </row>
    <row r="73" spans="3:19" x14ac:dyDescent="0.3">
      <c r="C73">
        <v>7</v>
      </c>
      <c r="D73">
        <v>305</v>
      </c>
      <c r="E73">
        <v>3</v>
      </c>
      <c r="I73">
        <v>424.5</v>
      </c>
      <c r="J73">
        <v>50</v>
      </c>
      <c r="O73">
        <v>52169</v>
      </c>
      <c r="P73">
        <v>52169</v>
      </c>
      <c r="Q73">
        <v>195650</v>
      </c>
    </row>
    <row r="74" spans="3:19" x14ac:dyDescent="0.3">
      <c r="C74">
        <v>7</v>
      </c>
      <c r="D74">
        <v>306</v>
      </c>
      <c r="E74">
        <v>1</v>
      </c>
      <c r="I74">
        <v>159</v>
      </c>
      <c r="O74">
        <v>9096</v>
      </c>
      <c r="P74">
        <v>9096</v>
      </c>
      <c r="Q74">
        <v>50331</v>
      </c>
    </row>
    <row r="75" spans="3:19" x14ac:dyDescent="0.3">
      <c r="C75">
        <v>7</v>
      </c>
      <c r="D75">
        <v>642</v>
      </c>
      <c r="E75">
        <v>14</v>
      </c>
      <c r="I75">
        <v>1513</v>
      </c>
      <c r="J75">
        <v>155</v>
      </c>
      <c r="O75">
        <v>91712</v>
      </c>
      <c r="P75">
        <v>91712</v>
      </c>
      <c r="Q75">
        <v>454519</v>
      </c>
    </row>
    <row r="76" spans="3:19" x14ac:dyDescent="0.3">
      <c r="C76" t="s">
        <v>1223</v>
      </c>
      <c r="E76">
        <v>54.2</v>
      </c>
      <c r="I76">
        <v>6423.6</v>
      </c>
      <c r="J76">
        <v>454.9</v>
      </c>
      <c r="K76">
        <v>30</v>
      </c>
      <c r="O76">
        <v>501084</v>
      </c>
      <c r="P76">
        <v>501084</v>
      </c>
      <c r="Q76">
        <v>2377228</v>
      </c>
      <c r="S76">
        <v>5857.2239817080181</v>
      </c>
    </row>
    <row r="77" spans="3:19" x14ac:dyDescent="0.3">
      <c r="C77">
        <v>8</v>
      </c>
      <c r="D77" t="s">
        <v>176</v>
      </c>
      <c r="E77">
        <v>0.1</v>
      </c>
      <c r="I77">
        <v>30.400000000000002</v>
      </c>
      <c r="J77">
        <v>3.2</v>
      </c>
      <c r="Q77">
        <v>11488</v>
      </c>
      <c r="S77">
        <v>23.890648374685416</v>
      </c>
    </row>
    <row r="78" spans="3:19" x14ac:dyDescent="0.3">
      <c r="C78">
        <v>8</v>
      </c>
      <c r="D78">
        <v>99</v>
      </c>
      <c r="S78">
        <v>23.890648374685416</v>
      </c>
    </row>
    <row r="79" spans="3:19" x14ac:dyDescent="0.3">
      <c r="C79">
        <v>8</v>
      </c>
      <c r="D79">
        <v>101</v>
      </c>
      <c r="E79">
        <v>0.1</v>
      </c>
      <c r="I79">
        <v>30.400000000000002</v>
      </c>
      <c r="J79">
        <v>3.2</v>
      </c>
      <c r="Q79">
        <v>11488</v>
      </c>
    </row>
    <row r="80" spans="3:19" x14ac:dyDescent="0.3">
      <c r="C80">
        <v>8</v>
      </c>
      <c r="D80" t="s">
        <v>1216</v>
      </c>
      <c r="E80">
        <v>53.35</v>
      </c>
      <c r="I80">
        <v>6647</v>
      </c>
      <c r="J80">
        <v>576.5</v>
      </c>
      <c r="K80">
        <v>20</v>
      </c>
      <c r="O80">
        <v>31520</v>
      </c>
      <c r="P80">
        <v>31520</v>
      </c>
      <c r="Q80">
        <v>1873659</v>
      </c>
      <c r="S80">
        <v>5833.333333333333</v>
      </c>
    </row>
    <row r="81" spans="3:19" x14ac:dyDescent="0.3">
      <c r="C81">
        <v>8</v>
      </c>
      <c r="D81">
        <v>302</v>
      </c>
      <c r="E81">
        <v>1</v>
      </c>
      <c r="I81">
        <v>171.5</v>
      </c>
      <c r="Q81">
        <v>29640</v>
      </c>
    </row>
    <row r="82" spans="3:19" x14ac:dyDescent="0.3">
      <c r="C82">
        <v>8</v>
      </c>
      <c r="D82">
        <v>303</v>
      </c>
      <c r="E82">
        <v>14.25</v>
      </c>
      <c r="I82">
        <v>1717.5</v>
      </c>
      <c r="J82">
        <v>141</v>
      </c>
      <c r="K82">
        <v>20</v>
      </c>
      <c r="O82">
        <v>4264</v>
      </c>
      <c r="P82">
        <v>4264</v>
      </c>
      <c r="Q82">
        <v>528466</v>
      </c>
      <c r="S82">
        <v>5833.333333333333</v>
      </c>
    </row>
    <row r="83" spans="3:19" x14ac:dyDescent="0.3">
      <c r="C83">
        <v>8</v>
      </c>
      <c r="D83">
        <v>304</v>
      </c>
      <c r="E83">
        <v>20.100000000000001</v>
      </c>
      <c r="I83">
        <v>2598</v>
      </c>
      <c r="J83">
        <v>175</v>
      </c>
      <c r="O83">
        <v>25128</v>
      </c>
      <c r="P83">
        <v>25128</v>
      </c>
      <c r="Q83">
        <v>755718</v>
      </c>
    </row>
    <row r="84" spans="3:19" x14ac:dyDescent="0.3">
      <c r="C84">
        <v>8</v>
      </c>
      <c r="D84">
        <v>305</v>
      </c>
      <c r="E84">
        <v>3</v>
      </c>
      <c r="I84">
        <v>375.5</v>
      </c>
      <c r="J84">
        <v>50</v>
      </c>
      <c r="O84">
        <v>2128</v>
      </c>
      <c r="P84">
        <v>2128</v>
      </c>
      <c r="Q84">
        <v>153489</v>
      </c>
    </row>
    <row r="85" spans="3:19" x14ac:dyDescent="0.3">
      <c r="C85">
        <v>8</v>
      </c>
      <c r="D85">
        <v>306</v>
      </c>
      <c r="E85">
        <v>1</v>
      </c>
      <c r="I85">
        <v>102</v>
      </c>
      <c r="Q85">
        <v>39346</v>
      </c>
    </row>
    <row r="86" spans="3:19" x14ac:dyDescent="0.3">
      <c r="C86">
        <v>8</v>
      </c>
      <c r="D86">
        <v>642</v>
      </c>
      <c r="E86">
        <v>14</v>
      </c>
      <c r="I86">
        <v>1682.5</v>
      </c>
      <c r="J86">
        <v>210.5</v>
      </c>
      <c r="Q86">
        <v>367000</v>
      </c>
    </row>
    <row r="87" spans="3:19" x14ac:dyDescent="0.3">
      <c r="C87" t="s">
        <v>1224</v>
      </c>
      <c r="E87">
        <v>53.45</v>
      </c>
      <c r="I87">
        <v>6677.4</v>
      </c>
      <c r="J87">
        <v>579.70000000000005</v>
      </c>
      <c r="K87">
        <v>20</v>
      </c>
      <c r="O87">
        <v>31520</v>
      </c>
      <c r="P87">
        <v>31520</v>
      </c>
      <c r="Q87">
        <v>1885147</v>
      </c>
      <c r="S87">
        <v>5857.2239817080181</v>
      </c>
    </row>
    <row r="88" spans="3:19" x14ac:dyDescent="0.3">
      <c r="C88">
        <v>9</v>
      </c>
      <c r="D88" t="s">
        <v>176</v>
      </c>
      <c r="I88">
        <v>1.6</v>
      </c>
      <c r="J88">
        <v>8.8000000000000007</v>
      </c>
      <c r="Q88">
        <v>9670</v>
      </c>
      <c r="S88">
        <v>23.890648374685416</v>
      </c>
    </row>
    <row r="89" spans="3:19" x14ac:dyDescent="0.3">
      <c r="C89">
        <v>9</v>
      </c>
      <c r="D89">
        <v>99</v>
      </c>
      <c r="S89">
        <v>23.890648374685416</v>
      </c>
    </row>
    <row r="90" spans="3:19" x14ac:dyDescent="0.3">
      <c r="C90">
        <v>9</v>
      </c>
      <c r="D90">
        <v>101</v>
      </c>
      <c r="I90">
        <v>1.6</v>
      </c>
      <c r="J90">
        <v>8.8000000000000007</v>
      </c>
      <c r="Q90">
        <v>9670</v>
      </c>
    </row>
    <row r="91" spans="3:19" x14ac:dyDescent="0.3">
      <c r="C91">
        <v>9</v>
      </c>
      <c r="D91" t="s">
        <v>1216</v>
      </c>
      <c r="E91">
        <v>52.85</v>
      </c>
      <c r="I91">
        <v>7409</v>
      </c>
      <c r="J91">
        <v>400</v>
      </c>
      <c r="O91">
        <v>46088</v>
      </c>
      <c r="P91">
        <v>46088</v>
      </c>
      <c r="Q91">
        <v>1754842</v>
      </c>
      <c r="S91">
        <v>5833.333333333333</v>
      </c>
    </row>
    <row r="92" spans="3:19" x14ac:dyDescent="0.3">
      <c r="C92">
        <v>9</v>
      </c>
      <c r="D92">
        <v>303</v>
      </c>
      <c r="E92">
        <v>15.25</v>
      </c>
      <c r="I92">
        <v>2201.5</v>
      </c>
      <c r="J92">
        <v>85</v>
      </c>
      <c r="O92">
        <v>13314</v>
      </c>
      <c r="P92">
        <v>13314</v>
      </c>
      <c r="Q92">
        <v>513589</v>
      </c>
      <c r="S92">
        <v>5833.333333333333</v>
      </c>
    </row>
    <row r="93" spans="3:19" x14ac:dyDescent="0.3">
      <c r="C93">
        <v>9</v>
      </c>
      <c r="D93">
        <v>304</v>
      </c>
      <c r="E93">
        <v>19.600000000000001</v>
      </c>
      <c r="I93">
        <v>2492.5</v>
      </c>
      <c r="J93">
        <v>115</v>
      </c>
      <c r="O93">
        <v>30887</v>
      </c>
      <c r="P93">
        <v>30887</v>
      </c>
      <c r="Q93">
        <v>705861</v>
      </c>
    </row>
    <row r="94" spans="3:19" x14ac:dyDescent="0.3">
      <c r="C94">
        <v>9</v>
      </c>
      <c r="D94">
        <v>305</v>
      </c>
      <c r="E94">
        <v>3</v>
      </c>
      <c r="I94">
        <v>437.5</v>
      </c>
      <c r="J94">
        <v>30</v>
      </c>
      <c r="Q94">
        <v>146172</v>
      </c>
    </row>
    <row r="95" spans="3:19" x14ac:dyDescent="0.3">
      <c r="C95">
        <v>9</v>
      </c>
      <c r="D95">
        <v>306</v>
      </c>
      <c r="E95">
        <v>1</v>
      </c>
      <c r="I95">
        <v>152.5</v>
      </c>
      <c r="O95">
        <v>1887</v>
      </c>
      <c r="P95">
        <v>1887</v>
      </c>
      <c r="Q95">
        <v>40662</v>
      </c>
    </row>
    <row r="96" spans="3:19" x14ac:dyDescent="0.3">
      <c r="C96">
        <v>9</v>
      </c>
      <c r="D96">
        <v>642</v>
      </c>
      <c r="E96">
        <v>14</v>
      </c>
      <c r="I96">
        <v>2125</v>
      </c>
      <c r="J96">
        <v>170</v>
      </c>
      <c r="Q96">
        <v>348558</v>
      </c>
    </row>
    <row r="97" spans="3:19" x14ac:dyDescent="0.3">
      <c r="C97" t="s">
        <v>1225</v>
      </c>
      <c r="E97">
        <v>52.85</v>
      </c>
      <c r="I97">
        <v>7410.6</v>
      </c>
      <c r="J97">
        <v>408.8</v>
      </c>
      <c r="O97">
        <v>46088</v>
      </c>
      <c r="P97">
        <v>46088</v>
      </c>
      <c r="Q97">
        <v>1764512</v>
      </c>
      <c r="S97">
        <v>5857.2239817080181</v>
      </c>
    </row>
    <row r="98" spans="3:19" x14ac:dyDescent="0.3">
      <c r="C98">
        <v>10</v>
      </c>
      <c r="D98" t="s">
        <v>176</v>
      </c>
      <c r="Q98">
        <v>775</v>
      </c>
      <c r="S98">
        <v>23.890648374685416</v>
      </c>
    </row>
    <row r="99" spans="3:19" x14ac:dyDescent="0.3">
      <c r="C99">
        <v>10</v>
      </c>
      <c r="D99">
        <v>99</v>
      </c>
      <c r="S99">
        <v>23.890648374685416</v>
      </c>
    </row>
    <row r="100" spans="3:19" x14ac:dyDescent="0.3">
      <c r="C100">
        <v>10</v>
      </c>
      <c r="D100">
        <v>101</v>
      </c>
      <c r="Q100">
        <v>775</v>
      </c>
    </row>
    <row r="101" spans="3:19" x14ac:dyDescent="0.3">
      <c r="C101">
        <v>10</v>
      </c>
      <c r="D101" t="s">
        <v>1216</v>
      </c>
      <c r="E101">
        <v>52.85</v>
      </c>
      <c r="I101">
        <v>8072.5</v>
      </c>
      <c r="J101">
        <v>295</v>
      </c>
      <c r="O101">
        <v>23490</v>
      </c>
      <c r="P101">
        <v>23490</v>
      </c>
      <c r="Q101">
        <v>1766508</v>
      </c>
      <c r="R101">
        <v>7998</v>
      </c>
      <c r="S101">
        <v>5833.333333333333</v>
      </c>
    </row>
    <row r="102" spans="3:19" x14ac:dyDescent="0.3">
      <c r="C102">
        <v>10</v>
      </c>
      <c r="D102">
        <v>303</v>
      </c>
      <c r="E102">
        <v>15.25</v>
      </c>
      <c r="I102">
        <v>2315</v>
      </c>
      <c r="O102">
        <v>8264</v>
      </c>
      <c r="P102">
        <v>8264</v>
      </c>
      <c r="Q102">
        <v>471643</v>
      </c>
      <c r="R102">
        <v>7998</v>
      </c>
      <c r="S102">
        <v>5833.333333333333</v>
      </c>
    </row>
    <row r="103" spans="3:19" x14ac:dyDescent="0.3">
      <c r="C103">
        <v>10</v>
      </c>
      <c r="D103">
        <v>304</v>
      </c>
      <c r="E103">
        <v>19.600000000000001</v>
      </c>
      <c r="I103">
        <v>2977</v>
      </c>
      <c r="J103">
        <v>90</v>
      </c>
      <c r="O103">
        <v>7998</v>
      </c>
      <c r="P103">
        <v>7998</v>
      </c>
      <c r="Q103">
        <v>762672</v>
      </c>
    </row>
    <row r="104" spans="3:19" x14ac:dyDescent="0.3">
      <c r="C104">
        <v>10</v>
      </c>
      <c r="D104">
        <v>305</v>
      </c>
      <c r="E104">
        <v>3</v>
      </c>
      <c r="I104">
        <v>434.5</v>
      </c>
      <c r="Q104">
        <v>137541</v>
      </c>
    </row>
    <row r="105" spans="3:19" x14ac:dyDescent="0.3">
      <c r="C105">
        <v>10</v>
      </c>
      <c r="D105">
        <v>306</v>
      </c>
      <c r="E105">
        <v>1</v>
      </c>
      <c r="I105">
        <v>156.5</v>
      </c>
      <c r="Q105">
        <v>39918</v>
      </c>
    </row>
    <row r="106" spans="3:19" x14ac:dyDescent="0.3">
      <c r="C106">
        <v>10</v>
      </c>
      <c r="D106">
        <v>642</v>
      </c>
      <c r="E106">
        <v>14</v>
      </c>
      <c r="I106">
        <v>2189.5</v>
      </c>
      <c r="J106">
        <v>205</v>
      </c>
      <c r="O106">
        <v>7228</v>
      </c>
      <c r="P106">
        <v>7228</v>
      </c>
      <c r="Q106">
        <v>354734</v>
      </c>
    </row>
    <row r="107" spans="3:19" x14ac:dyDescent="0.3">
      <c r="C107" t="s">
        <v>1226</v>
      </c>
      <c r="E107">
        <v>52.85</v>
      </c>
      <c r="I107">
        <v>8072.5</v>
      </c>
      <c r="J107">
        <v>295</v>
      </c>
      <c r="O107">
        <v>23490</v>
      </c>
      <c r="P107">
        <v>23490</v>
      </c>
      <c r="Q107">
        <v>1767283</v>
      </c>
      <c r="R107">
        <v>7998</v>
      </c>
      <c r="S107">
        <v>5857.2239817080181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206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64191.07276941109</v>
      </c>
      <c r="D4" s="134">
        <f ca="1">IF(ISERROR(VLOOKUP("Náklady celkem",INDIRECT("HI!$A:$G"),5,0)),0,VLOOKUP("Náklady celkem",INDIRECT("HI!$A:$G"),5,0))</f>
        <v>66055.820539999972</v>
      </c>
      <c r="E4" s="135">
        <f ca="1">IF(C4=0,0,D4/C4)</f>
        <v>1.0290499549257803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752.50001660156249</v>
      </c>
      <c r="D7" s="142">
        <f>IF(ISERROR(HI!E5),"",HI!E5)</f>
        <v>732.40836999999988</v>
      </c>
      <c r="E7" s="139">
        <f t="shared" ref="E7:E13" si="0">IF(C7=0,0,D7/C7)</f>
        <v>0.97330013799561033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0.9626878173475919</v>
      </c>
      <c r="E8" s="139">
        <f t="shared" si="0"/>
        <v>1.0696531303862131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3.4768211920529798E-2</v>
      </c>
      <c r="E9" s="139">
        <f>IF(C9=0,0,D9/C9)</f>
        <v>0.11589403973509933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9327.058875488281</v>
      </c>
      <c r="D13" s="142">
        <f>IF(ISERROR(HI!E6),"",HI!E6)</f>
        <v>10815.794239999988</v>
      </c>
      <c r="E13" s="139">
        <f t="shared" si="0"/>
        <v>1.1596146635703284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22448.332862915038</v>
      </c>
      <c r="D14" s="138">
        <f ca="1">IF(ISERROR(VLOOKUP("Osobní náklady (Kč) *",INDIRECT("HI!$A:$G"),5,0)),0,VLOOKUP("Osobní náklady (Kč) *",INDIRECT("HI!$A:$G"),5,0))</f>
        <v>24481.602749999998</v>
      </c>
      <c r="E14" s="139">
        <f ca="1">IF(C14=0,0,D14/C14)</f>
        <v>1.0905755407094819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206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2016</v>
      </c>
      <c r="D3" s="7"/>
      <c r="E3" s="276">
        <v>2017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171</v>
      </c>
      <c r="J4" s="212" t="s">
        <v>172</v>
      </c>
    </row>
    <row r="5" spans="1:10" ht="14.4" customHeight="1" x14ac:dyDescent="0.3">
      <c r="A5" s="89" t="str">
        <f>HYPERLINK("#'Léky Žádanky'!A1","Léky (Kč)")</f>
        <v>Léky (Kč)</v>
      </c>
      <c r="B5" s="27">
        <v>756.14254000000017</v>
      </c>
      <c r="C5" s="29">
        <v>732.17768000000024</v>
      </c>
      <c r="D5" s="8"/>
      <c r="E5" s="94">
        <v>732.40836999999988</v>
      </c>
      <c r="F5" s="28">
        <v>752.50001660156249</v>
      </c>
      <c r="G5" s="93">
        <f>E5-F5</f>
        <v>-20.091646601562616</v>
      </c>
      <c r="H5" s="99">
        <f>IF(F5&lt;0.00000001,"",E5/F5)</f>
        <v>0.97330013799561033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11967.013989999998</v>
      </c>
      <c r="C6" s="31">
        <v>10954.373700000004</v>
      </c>
      <c r="D6" s="8"/>
      <c r="E6" s="95">
        <v>10815.794239999988</v>
      </c>
      <c r="F6" s="30">
        <v>9327.058875488281</v>
      </c>
      <c r="G6" s="96">
        <f>E6-F6</f>
        <v>1488.7353645117073</v>
      </c>
      <c r="H6" s="100">
        <f>IF(F6&lt;0.00000001,"",E6/F6)</f>
        <v>1.1596146635703284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19671.26352</v>
      </c>
      <c r="C7" s="31">
        <v>21154.634669999999</v>
      </c>
      <c r="D7" s="8"/>
      <c r="E7" s="95">
        <v>24481.602749999998</v>
      </c>
      <c r="F7" s="30">
        <v>22448.332862915038</v>
      </c>
      <c r="G7" s="96">
        <f>E7-F7</f>
        <v>2033.2698870849599</v>
      </c>
      <c r="H7" s="100">
        <f>IF(F7&lt;0.00000001,"",E7/F7)</f>
        <v>1.0905755407094819</v>
      </c>
    </row>
    <row r="8" spans="1:10" ht="14.4" customHeight="1" thickBot="1" x14ac:dyDescent="0.35">
      <c r="A8" s="1" t="s">
        <v>60</v>
      </c>
      <c r="B8" s="11">
        <v>33513.604239999986</v>
      </c>
      <c r="C8" s="33">
        <v>33101.92704000001</v>
      </c>
      <c r="D8" s="8"/>
      <c r="E8" s="97">
        <v>30026.015179999988</v>
      </c>
      <c r="F8" s="32">
        <v>31663.181014406207</v>
      </c>
      <c r="G8" s="98">
        <f>E8-F8</f>
        <v>-1637.1658344062198</v>
      </c>
      <c r="H8" s="101">
        <f>IF(F8&lt;0.00000001,"",E8/F8)</f>
        <v>0.94829433487237635</v>
      </c>
    </row>
    <row r="9" spans="1:10" ht="14.4" customHeight="1" thickBot="1" x14ac:dyDescent="0.35">
      <c r="A9" s="2" t="s">
        <v>61</v>
      </c>
      <c r="B9" s="3">
        <v>65908.024289999987</v>
      </c>
      <c r="C9" s="35">
        <v>65943.113090000013</v>
      </c>
      <c r="D9" s="8"/>
      <c r="E9" s="3">
        <v>66055.820539999972</v>
      </c>
      <c r="F9" s="34">
        <v>64191.07276941109</v>
      </c>
      <c r="G9" s="34">
        <f>E9-F9</f>
        <v>1864.7477705888814</v>
      </c>
      <c r="H9" s="102">
        <f>IF(F9&lt;0.00000001,"",E9/F9)</f>
        <v>1.0290499549257803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170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208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10" t="s">
        <v>149</v>
      </c>
      <c r="E4" s="210" t="s">
        <v>150</v>
      </c>
      <c r="F4" s="210" t="s">
        <v>151</v>
      </c>
      <c r="G4" s="210" t="s">
        <v>152</v>
      </c>
      <c r="H4" s="210" t="s">
        <v>153</v>
      </c>
      <c r="I4" s="210" t="s">
        <v>154</v>
      </c>
      <c r="J4" s="210" t="s">
        <v>155</v>
      </c>
      <c r="K4" s="210" t="s">
        <v>156</v>
      </c>
      <c r="L4" s="210" t="s">
        <v>157</v>
      </c>
      <c r="M4" s="210" t="s">
        <v>158</v>
      </c>
      <c r="N4" s="210" t="s">
        <v>159</v>
      </c>
      <c r="O4" s="210" t="s">
        <v>160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207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80.293549999999996</v>
      </c>
      <c r="L7" s="52">
        <v>73.992289999999997</v>
      </c>
      <c r="M7" s="52">
        <v>66.439279999999997</v>
      </c>
      <c r="N7" s="52">
        <v>0</v>
      </c>
      <c r="O7" s="52">
        <v>0</v>
      </c>
      <c r="P7" s="53">
        <v>732.40836999999999</v>
      </c>
      <c r="Q7" s="78">
        <v>0.97330015946799997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207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1523.1324199999999</v>
      </c>
      <c r="L9" s="52">
        <v>120.16876000000001</v>
      </c>
      <c r="M9" s="52">
        <v>900.54713000000004</v>
      </c>
      <c r="N9" s="52">
        <v>0</v>
      </c>
      <c r="O9" s="52">
        <v>0</v>
      </c>
      <c r="P9" s="53">
        <v>10815.794239999999</v>
      </c>
      <c r="Q9" s="78">
        <v>1.159614677847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207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54.455739999999999</v>
      </c>
      <c r="L11" s="52">
        <v>62.658659999999998</v>
      </c>
      <c r="M11" s="52">
        <v>64.724069999999998</v>
      </c>
      <c r="N11" s="52">
        <v>0</v>
      </c>
      <c r="O11" s="52">
        <v>0</v>
      </c>
      <c r="P11" s="53">
        <v>573.93331999999998</v>
      </c>
      <c r="Q11" s="78">
        <v>0.97150425611000002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78.229590000000002</v>
      </c>
      <c r="L12" s="52">
        <v>66.723100000000002</v>
      </c>
      <c r="M12" s="52">
        <v>33.315890000000003</v>
      </c>
      <c r="N12" s="52">
        <v>0</v>
      </c>
      <c r="O12" s="52">
        <v>0</v>
      </c>
      <c r="P12" s="53">
        <v>262.61583999999999</v>
      </c>
      <c r="Q12" s="78">
        <v>0.65319616671900005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528.135770000001</v>
      </c>
      <c r="L13" s="52">
        <v>577.95441000000005</v>
      </c>
      <c r="M13" s="52">
        <v>497.09159</v>
      </c>
      <c r="N13" s="52">
        <v>0</v>
      </c>
      <c r="O13" s="52">
        <v>0</v>
      </c>
      <c r="P13" s="53">
        <v>5354.2011199999997</v>
      </c>
      <c r="Q13" s="78">
        <v>0.91008334660199997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154.048</v>
      </c>
      <c r="L14" s="52">
        <v>152.721</v>
      </c>
      <c r="M14" s="52">
        <v>183.88800000000001</v>
      </c>
      <c r="N14" s="52">
        <v>0</v>
      </c>
      <c r="O14" s="52">
        <v>0</v>
      </c>
      <c r="P14" s="53">
        <v>1805.1690000000001</v>
      </c>
      <c r="Q14" s="78">
        <v>0.93584374344099996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207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207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94.075860000000006</v>
      </c>
      <c r="L17" s="52">
        <v>200.57628</v>
      </c>
      <c r="M17" s="52">
        <v>29.74766</v>
      </c>
      <c r="N17" s="52">
        <v>0</v>
      </c>
      <c r="O17" s="52">
        <v>0</v>
      </c>
      <c r="P17" s="53">
        <v>1643.0633700000001</v>
      </c>
      <c r="Q17" s="78">
        <v>0.74568894639100003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10.939</v>
      </c>
      <c r="N18" s="52">
        <v>0</v>
      </c>
      <c r="O18" s="52">
        <v>0</v>
      </c>
      <c r="P18" s="53">
        <v>25.881</v>
      </c>
      <c r="Q18" s="78" t="s">
        <v>207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354.51281000000102</v>
      </c>
      <c r="L19" s="52">
        <v>280.70127000000002</v>
      </c>
      <c r="M19" s="52">
        <v>431.93376000000001</v>
      </c>
      <c r="N19" s="52">
        <v>0</v>
      </c>
      <c r="O19" s="52">
        <v>0</v>
      </c>
      <c r="P19" s="53">
        <v>7427.6740900000004</v>
      </c>
      <c r="Q19" s="78">
        <v>0.85788115987199998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2573.1909700000101</v>
      </c>
      <c r="L20" s="52">
        <v>2429.5315900000001</v>
      </c>
      <c r="M20" s="52">
        <v>2402.1236100000001</v>
      </c>
      <c r="N20" s="52">
        <v>0</v>
      </c>
      <c r="O20" s="52">
        <v>0</v>
      </c>
      <c r="P20" s="53">
        <v>24481.602749999998</v>
      </c>
      <c r="Q20" s="78">
        <v>1.0905755178550001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1316.019</v>
      </c>
      <c r="L21" s="52">
        <v>1317.1990000000001</v>
      </c>
      <c r="M21" s="52">
        <v>681.58699999999999</v>
      </c>
      <c r="N21" s="52">
        <v>0</v>
      </c>
      <c r="O21" s="52">
        <v>0</v>
      </c>
      <c r="P21" s="53">
        <v>12687.124</v>
      </c>
      <c r="Q21" s="78">
        <v>1.05932012246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7.7077</v>
      </c>
      <c r="M22" s="52">
        <v>16.04871</v>
      </c>
      <c r="N22" s="52">
        <v>0</v>
      </c>
      <c r="O22" s="52">
        <v>0</v>
      </c>
      <c r="P22" s="53">
        <v>138.59630000000001</v>
      </c>
      <c r="Q22" s="78">
        <v>6.9298149999999996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207</v>
      </c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9.5189399999990005</v>
      </c>
      <c r="L24" s="52">
        <v>31.281429999998998</v>
      </c>
      <c r="M24" s="52">
        <v>2.2568600000000001</v>
      </c>
      <c r="N24" s="52">
        <v>0</v>
      </c>
      <c r="O24" s="52">
        <v>0</v>
      </c>
      <c r="P24" s="53">
        <v>80.294009999997002</v>
      </c>
      <c r="Q24" s="78"/>
    </row>
    <row r="25" spans="1:17" ht="14.4" customHeight="1" x14ac:dyDescent="0.3">
      <c r="A25" s="17" t="s">
        <v>40</v>
      </c>
      <c r="B25" s="54">
        <v>77029.286995260394</v>
      </c>
      <c r="C25" s="55">
        <v>6419.1072496050301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6765.61265000002</v>
      </c>
      <c r="L25" s="55">
        <v>5321.2154899999996</v>
      </c>
      <c r="M25" s="55">
        <v>5320.6425600000002</v>
      </c>
      <c r="N25" s="55">
        <v>0</v>
      </c>
      <c r="O25" s="55">
        <v>0</v>
      </c>
      <c r="P25" s="56">
        <v>66055.820540000001</v>
      </c>
      <c r="Q25" s="79">
        <v>1.029049959308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468.45116999999999</v>
      </c>
      <c r="L26" s="52">
        <v>304.29259000000002</v>
      </c>
      <c r="M26" s="52">
        <v>416.49144999999999</v>
      </c>
      <c r="N26" s="52">
        <v>0</v>
      </c>
      <c r="O26" s="52">
        <v>0</v>
      </c>
      <c r="P26" s="53">
        <v>3423.7884600000002</v>
      </c>
      <c r="Q26" s="78">
        <v>1.1434680135069999</v>
      </c>
    </row>
    <row r="27" spans="1:17" ht="14.4" customHeight="1" x14ac:dyDescent="0.3">
      <c r="A27" s="18" t="s">
        <v>42</v>
      </c>
      <c r="B27" s="54">
        <v>80622.344346639598</v>
      </c>
      <c r="C27" s="55">
        <v>6718.5286955533002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7234.0638200000203</v>
      </c>
      <c r="L27" s="55">
        <v>5625.5080799999996</v>
      </c>
      <c r="M27" s="55">
        <v>5737.1340099999998</v>
      </c>
      <c r="N27" s="55">
        <v>0</v>
      </c>
      <c r="O27" s="55">
        <v>0</v>
      </c>
      <c r="P27" s="56">
        <v>69479.608999999997</v>
      </c>
      <c r="Q27" s="79">
        <v>1.0341491738499999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207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207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161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162</v>
      </c>
      <c r="G4" s="294" t="s">
        <v>51</v>
      </c>
      <c r="H4" s="117" t="s">
        <v>89</v>
      </c>
      <c r="I4" s="292" t="s">
        <v>52</v>
      </c>
      <c r="J4" s="294" t="s">
        <v>169</v>
      </c>
      <c r="K4" s="295" t="s">
        <v>163</v>
      </c>
    </row>
    <row r="5" spans="1:11" ht="42" thickBot="1" x14ac:dyDescent="0.35">
      <c r="A5" s="68"/>
      <c r="B5" s="24" t="s">
        <v>165</v>
      </c>
      <c r="C5" s="25" t="s">
        <v>166</v>
      </c>
      <c r="D5" s="26" t="s">
        <v>167</v>
      </c>
      <c r="E5" s="26" t="s">
        <v>168</v>
      </c>
      <c r="F5" s="293"/>
      <c r="G5" s="293"/>
      <c r="H5" s="25" t="s">
        <v>164</v>
      </c>
      <c r="I5" s="293"/>
      <c r="J5" s="293"/>
      <c r="K5" s="296"/>
    </row>
    <row r="6" spans="1:11" ht="14.4" customHeight="1" thickBot="1" x14ac:dyDescent="0.35">
      <c r="A6" s="382" t="s">
        <v>209</v>
      </c>
      <c r="B6" s="364">
        <v>76724.088312176696</v>
      </c>
      <c r="C6" s="364">
        <v>82172.843529999998</v>
      </c>
      <c r="D6" s="365">
        <v>5448.75521782335</v>
      </c>
      <c r="E6" s="366">
        <v>1.0710175296660001</v>
      </c>
      <c r="F6" s="364">
        <v>77029.286995260394</v>
      </c>
      <c r="G6" s="365">
        <v>64191.072496050299</v>
      </c>
      <c r="H6" s="367">
        <v>5320.6425600000002</v>
      </c>
      <c r="I6" s="364">
        <v>66055.820540000001</v>
      </c>
      <c r="J6" s="365">
        <v>1864.7480439497001</v>
      </c>
      <c r="K6" s="368">
        <v>0.85754163275600004</v>
      </c>
    </row>
    <row r="7" spans="1:11" ht="14.4" customHeight="1" thickBot="1" x14ac:dyDescent="0.35">
      <c r="A7" s="383" t="s">
        <v>210</v>
      </c>
      <c r="B7" s="364">
        <v>22585.978939456101</v>
      </c>
      <c r="C7" s="364">
        <v>26262.172340000001</v>
      </c>
      <c r="D7" s="365">
        <v>3676.1934005439002</v>
      </c>
      <c r="E7" s="366">
        <v>1.162764403987</v>
      </c>
      <c r="F7" s="364">
        <v>22661.392684763701</v>
      </c>
      <c r="G7" s="365">
        <v>18884.4939039698</v>
      </c>
      <c r="H7" s="367">
        <v>1746.00982</v>
      </c>
      <c r="I7" s="364">
        <v>19571.6263</v>
      </c>
      <c r="J7" s="365">
        <v>687.13239603023601</v>
      </c>
      <c r="K7" s="368">
        <v>0.86365505299000001</v>
      </c>
    </row>
    <row r="8" spans="1:11" ht="14.4" customHeight="1" thickBot="1" x14ac:dyDescent="0.35">
      <c r="A8" s="384" t="s">
        <v>211</v>
      </c>
      <c r="B8" s="364">
        <v>20430.410552927598</v>
      </c>
      <c r="C8" s="364">
        <v>24031.317340000001</v>
      </c>
      <c r="D8" s="365">
        <v>3600.9067870724102</v>
      </c>
      <c r="E8" s="366">
        <v>1.1762522969239999</v>
      </c>
      <c r="F8" s="364">
        <v>20346.687035256</v>
      </c>
      <c r="G8" s="365">
        <v>16955.572529379999</v>
      </c>
      <c r="H8" s="367">
        <v>1562.1218200000001</v>
      </c>
      <c r="I8" s="364">
        <v>17766.457299999998</v>
      </c>
      <c r="J8" s="365">
        <v>810.88477062001402</v>
      </c>
      <c r="K8" s="368">
        <v>0.87318673891300003</v>
      </c>
    </row>
    <row r="9" spans="1:11" ht="14.4" customHeight="1" thickBot="1" x14ac:dyDescent="0.35">
      <c r="A9" s="385" t="s">
        <v>212</v>
      </c>
      <c r="B9" s="369">
        <v>0</v>
      </c>
      <c r="C9" s="369">
        <v>4.4380000000000003E-2</v>
      </c>
      <c r="D9" s="370">
        <v>4.4380000000000003E-2</v>
      </c>
      <c r="E9" s="371" t="s">
        <v>207</v>
      </c>
      <c r="F9" s="369">
        <v>0</v>
      </c>
      <c r="G9" s="370">
        <v>0</v>
      </c>
      <c r="H9" s="372">
        <v>3.8600000000000001E-3</v>
      </c>
      <c r="I9" s="369">
        <v>4.1279999999999997E-2</v>
      </c>
      <c r="J9" s="370">
        <v>4.1279999999999997E-2</v>
      </c>
      <c r="K9" s="373" t="s">
        <v>207</v>
      </c>
    </row>
    <row r="10" spans="1:11" ht="14.4" customHeight="1" thickBot="1" x14ac:dyDescent="0.35">
      <c r="A10" s="386" t="s">
        <v>213</v>
      </c>
      <c r="B10" s="364">
        <v>0</v>
      </c>
      <c r="C10" s="364">
        <v>4.4380000000000003E-2</v>
      </c>
      <c r="D10" s="365">
        <v>4.4380000000000003E-2</v>
      </c>
      <c r="E10" s="374" t="s">
        <v>207</v>
      </c>
      <c r="F10" s="364">
        <v>0</v>
      </c>
      <c r="G10" s="365">
        <v>0</v>
      </c>
      <c r="H10" s="367">
        <v>3.8600000000000001E-3</v>
      </c>
      <c r="I10" s="364">
        <v>4.1279999999999997E-2</v>
      </c>
      <c r="J10" s="365">
        <v>4.1279999999999997E-2</v>
      </c>
      <c r="K10" s="375" t="s">
        <v>207</v>
      </c>
    </row>
    <row r="11" spans="1:11" ht="14.4" customHeight="1" thickBot="1" x14ac:dyDescent="0.35">
      <c r="A11" s="385" t="s">
        <v>214</v>
      </c>
      <c r="B11" s="369">
        <v>911.00008224461101</v>
      </c>
      <c r="C11" s="369">
        <v>917.22098000000096</v>
      </c>
      <c r="D11" s="370">
        <v>6.2208977553890001</v>
      </c>
      <c r="E11" s="376">
        <v>1.006828646754</v>
      </c>
      <c r="F11" s="369">
        <v>903</v>
      </c>
      <c r="G11" s="370">
        <v>752.5</v>
      </c>
      <c r="H11" s="372">
        <v>66.439279999999997</v>
      </c>
      <c r="I11" s="369">
        <v>732.40836999999999</v>
      </c>
      <c r="J11" s="370">
        <v>-20.091629999999</v>
      </c>
      <c r="K11" s="377">
        <v>0.81108346622299998</v>
      </c>
    </row>
    <row r="12" spans="1:11" ht="14.4" customHeight="1" thickBot="1" x14ac:dyDescent="0.35">
      <c r="A12" s="386" t="s">
        <v>215</v>
      </c>
      <c r="B12" s="364">
        <v>712.00006427899302</v>
      </c>
      <c r="C12" s="364">
        <v>715.01161000000002</v>
      </c>
      <c r="D12" s="365">
        <v>3.0115457210069998</v>
      </c>
      <c r="E12" s="366">
        <v>1.004229698664</v>
      </c>
      <c r="F12" s="364">
        <v>698</v>
      </c>
      <c r="G12" s="365">
        <v>581.66666666666697</v>
      </c>
      <c r="H12" s="367">
        <v>52.466949999999997</v>
      </c>
      <c r="I12" s="364">
        <v>550.37172999999996</v>
      </c>
      <c r="J12" s="365">
        <v>-31.294936666666</v>
      </c>
      <c r="K12" s="368">
        <v>0.78849818051499998</v>
      </c>
    </row>
    <row r="13" spans="1:11" ht="14.4" customHeight="1" thickBot="1" x14ac:dyDescent="0.35">
      <c r="A13" s="386" t="s">
        <v>216</v>
      </c>
      <c r="B13" s="364">
        <v>0</v>
      </c>
      <c r="C13" s="364">
        <v>0</v>
      </c>
      <c r="D13" s="365">
        <v>0</v>
      </c>
      <c r="E13" s="366">
        <v>1</v>
      </c>
      <c r="F13" s="364">
        <v>0</v>
      </c>
      <c r="G13" s="365">
        <v>0</v>
      </c>
      <c r="H13" s="367">
        <v>0</v>
      </c>
      <c r="I13" s="364">
        <v>29.178799999999999</v>
      </c>
      <c r="J13" s="365">
        <v>29.178799999999999</v>
      </c>
      <c r="K13" s="375" t="s">
        <v>217</v>
      </c>
    </row>
    <row r="14" spans="1:11" ht="14.4" customHeight="1" thickBot="1" x14ac:dyDescent="0.35">
      <c r="A14" s="386" t="s">
        <v>218</v>
      </c>
      <c r="B14" s="364">
        <v>9.0000008125149993</v>
      </c>
      <c r="C14" s="364">
        <v>19.33137</v>
      </c>
      <c r="D14" s="365">
        <v>10.331369187484</v>
      </c>
      <c r="E14" s="366">
        <v>2.1479298060860001</v>
      </c>
      <c r="F14" s="364">
        <v>15</v>
      </c>
      <c r="G14" s="365">
        <v>12.5</v>
      </c>
      <c r="H14" s="367">
        <v>1.35165</v>
      </c>
      <c r="I14" s="364">
        <v>10.038270000000001</v>
      </c>
      <c r="J14" s="365">
        <v>-2.4617299999990001</v>
      </c>
      <c r="K14" s="368">
        <v>0.66921799999999998</v>
      </c>
    </row>
    <row r="15" spans="1:11" ht="14.4" customHeight="1" thickBot="1" x14ac:dyDescent="0.35">
      <c r="A15" s="386" t="s">
        <v>219</v>
      </c>
      <c r="B15" s="364">
        <v>190.00001715310299</v>
      </c>
      <c r="C15" s="364">
        <v>182.87799999999999</v>
      </c>
      <c r="D15" s="365">
        <v>-7.122017153102</v>
      </c>
      <c r="E15" s="366">
        <v>0.96251570257800001</v>
      </c>
      <c r="F15" s="364">
        <v>190</v>
      </c>
      <c r="G15" s="365">
        <v>158.333333333333</v>
      </c>
      <c r="H15" s="367">
        <v>12.62068</v>
      </c>
      <c r="I15" s="364">
        <v>142.81957</v>
      </c>
      <c r="J15" s="365">
        <v>-15.513763333332999</v>
      </c>
      <c r="K15" s="368">
        <v>0.75168194736799998</v>
      </c>
    </row>
    <row r="16" spans="1:11" ht="14.4" customHeight="1" thickBot="1" x14ac:dyDescent="0.35">
      <c r="A16" s="385" t="s">
        <v>220</v>
      </c>
      <c r="B16" s="369">
        <v>11688.0010634563</v>
      </c>
      <c r="C16" s="369">
        <v>15160.6049</v>
      </c>
      <c r="D16" s="370">
        <v>3472.6038365437298</v>
      </c>
      <c r="E16" s="376">
        <v>1.2971084463189999</v>
      </c>
      <c r="F16" s="369">
        <v>11192.470512783701</v>
      </c>
      <c r="G16" s="370">
        <v>9327.0587606530498</v>
      </c>
      <c r="H16" s="372">
        <v>900.54713000000004</v>
      </c>
      <c r="I16" s="369">
        <v>10815.794239999999</v>
      </c>
      <c r="J16" s="370">
        <v>1488.7354793469599</v>
      </c>
      <c r="K16" s="377">
        <v>0.96634556487199996</v>
      </c>
    </row>
    <row r="17" spans="1:11" ht="14.4" customHeight="1" thickBot="1" x14ac:dyDescent="0.35">
      <c r="A17" s="386" t="s">
        <v>221</v>
      </c>
      <c r="B17" s="364">
        <v>7.0000006319560004</v>
      </c>
      <c r="C17" s="364">
        <v>0</v>
      </c>
      <c r="D17" s="365">
        <v>-7.0000006319560004</v>
      </c>
      <c r="E17" s="366">
        <v>0</v>
      </c>
      <c r="F17" s="364">
        <v>0</v>
      </c>
      <c r="G17" s="365">
        <v>0</v>
      </c>
      <c r="H17" s="367">
        <v>-3.0000000000000001E-5</v>
      </c>
      <c r="I17" s="364">
        <v>-3.0000000000000001E-5</v>
      </c>
      <c r="J17" s="365">
        <v>-3.0000000000000001E-5</v>
      </c>
      <c r="K17" s="375" t="s">
        <v>217</v>
      </c>
    </row>
    <row r="18" spans="1:11" ht="14.4" customHeight="1" thickBot="1" x14ac:dyDescent="0.35">
      <c r="A18" s="386" t="s">
        <v>222</v>
      </c>
      <c r="B18" s="364">
        <v>0</v>
      </c>
      <c r="C18" s="364">
        <v>0</v>
      </c>
      <c r="D18" s="365">
        <v>0</v>
      </c>
      <c r="E18" s="366">
        <v>1</v>
      </c>
      <c r="F18" s="364">
        <v>0</v>
      </c>
      <c r="G18" s="365">
        <v>0</v>
      </c>
      <c r="H18" s="367">
        <v>0.13067999999999999</v>
      </c>
      <c r="I18" s="364">
        <v>1.3604099999999999</v>
      </c>
      <c r="J18" s="365">
        <v>1.3604099999999999</v>
      </c>
      <c r="K18" s="375" t="s">
        <v>217</v>
      </c>
    </row>
    <row r="19" spans="1:11" ht="14.4" customHeight="1" thickBot="1" x14ac:dyDescent="0.35">
      <c r="A19" s="386" t="s">
        <v>223</v>
      </c>
      <c r="B19" s="364">
        <v>3862.00034865937</v>
      </c>
      <c r="C19" s="364">
        <v>3681.2820999999999</v>
      </c>
      <c r="D19" s="365">
        <v>-180.71824865936699</v>
      </c>
      <c r="E19" s="366">
        <v>0.95320605066099995</v>
      </c>
      <c r="F19" s="364">
        <v>3667.6730770647</v>
      </c>
      <c r="G19" s="365">
        <v>3056.3942308872502</v>
      </c>
      <c r="H19" s="367">
        <v>194.94561999999999</v>
      </c>
      <c r="I19" s="364">
        <v>2535.5042600000002</v>
      </c>
      <c r="J19" s="365">
        <v>-520.889970887245</v>
      </c>
      <c r="K19" s="368">
        <v>0.69131141372799998</v>
      </c>
    </row>
    <row r="20" spans="1:11" ht="14.4" customHeight="1" thickBot="1" x14ac:dyDescent="0.35">
      <c r="A20" s="386" t="s">
        <v>224</v>
      </c>
      <c r="B20" s="364">
        <v>1870.00016882264</v>
      </c>
      <c r="C20" s="364">
        <v>1801.1657600000001</v>
      </c>
      <c r="D20" s="365">
        <v>-68.834408822634003</v>
      </c>
      <c r="E20" s="366">
        <v>0.963190159032</v>
      </c>
      <c r="F20" s="364">
        <v>1799.75550337501</v>
      </c>
      <c r="G20" s="365">
        <v>1499.7962528125099</v>
      </c>
      <c r="H20" s="367">
        <v>251.09438</v>
      </c>
      <c r="I20" s="364">
        <v>1479.93542</v>
      </c>
      <c r="J20" s="365">
        <v>-19.860832812510001</v>
      </c>
      <c r="K20" s="368">
        <v>0.82229803838600002</v>
      </c>
    </row>
    <row r="21" spans="1:11" ht="14.4" customHeight="1" thickBot="1" x14ac:dyDescent="0.35">
      <c r="A21" s="386" t="s">
        <v>225</v>
      </c>
      <c r="B21" s="364">
        <v>0</v>
      </c>
      <c r="C21" s="364">
        <v>4148.6390499999998</v>
      </c>
      <c r="D21" s="365">
        <v>4148.6390499999998</v>
      </c>
      <c r="E21" s="374" t="s">
        <v>207</v>
      </c>
      <c r="F21" s="364">
        <v>0</v>
      </c>
      <c r="G21" s="365">
        <v>0</v>
      </c>
      <c r="H21" s="367">
        <v>103.73618</v>
      </c>
      <c r="I21" s="364">
        <v>2777.96612</v>
      </c>
      <c r="J21" s="365">
        <v>2777.96612</v>
      </c>
      <c r="K21" s="375" t="s">
        <v>207</v>
      </c>
    </row>
    <row r="22" spans="1:11" ht="14.4" customHeight="1" thickBot="1" x14ac:dyDescent="0.35">
      <c r="A22" s="386" t="s">
        <v>226</v>
      </c>
      <c r="B22" s="364">
        <v>60.000005416769</v>
      </c>
      <c r="C22" s="364">
        <v>52.457700000000003</v>
      </c>
      <c r="D22" s="365">
        <v>-7.5423054167689996</v>
      </c>
      <c r="E22" s="366">
        <v>0.87429492106899998</v>
      </c>
      <c r="F22" s="364">
        <v>50</v>
      </c>
      <c r="G22" s="365">
        <v>41.666666666666003</v>
      </c>
      <c r="H22" s="367">
        <v>8.3701799999999995</v>
      </c>
      <c r="I22" s="364">
        <v>34.542819999999999</v>
      </c>
      <c r="J22" s="365">
        <v>-7.1238466666660001</v>
      </c>
      <c r="K22" s="368">
        <v>0.69085640000000004</v>
      </c>
    </row>
    <row r="23" spans="1:11" ht="14.4" customHeight="1" thickBot="1" x14ac:dyDescent="0.35">
      <c r="A23" s="386" t="s">
        <v>227</v>
      </c>
      <c r="B23" s="364">
        <v>4100.00037014589</v>
      </c>
      <c r="C23" s="364">
        <v>3830.9960500000002</v>
      </c>
      <c r="D23" s="365">
        <v>-269.00432014588603</v>
      </c>
      <c r="E23" s="366">
        <v>0.93438919613100002</v>
      </c>
      <c r="F23" s="364">
        <v>4000</v>
      </c>
      <c r="G23" s="365">
        <v>3333.3333333333298</v>
      </c>
      <c r="H23" s="367">
        <v>300.18347</v>
      </c>
      <c r="I23" s="364">
        <v>3002.0254100000002</v>
      </c>
      <c r="J23" s="365">
        <v>-331.30792333333102</v>
      </c>
      <c r="K23" s="368">
        <v>0.75050635249999997</v>
      </c>
    </row>
    <row r="24" spans="1:11" ht="14.4" customHeight="1" thickBot="1" x14ac:dyDescent="0.35">
      <c r="A24" s="386" t="s">
        <v>228</v>
      </c>
      <c r="B24" s="364">
        <v>110.000009930743</v>
      </c>
      <c r="C24" s="364">
        <v>81.992339999999999</v>
      </c>
      <c r="D24" s="365">
        <v>-28.007669930742999</v>
      </c>
      <c r="E24" s="366">
        <v>0.74538484179700004</v>
      </c>
      <c r="F24" s="364">
        <v>100</v>
      </c>
      <c r="G24" s="365">
        <v>83.333333333333002</v>
      </c>
      <c r="H24" s="367">
        <v>3.1772999999999998</v>
      </c>
      <c r="I24" s="364">
        <v>70.018810000000002</v>
      </c>
      <c r="J24" s="365">
        <v>-13.314523333333</v>
      </c>
      <c r="K24" s="368">
        <v>0.70018809999999998</v>
      </c>
    </row>
    <row r="25" spans="1:11" ht="14.4" customHeight="1" thickBot="1" x14ac:dyDescent="0.35">
      <c r="A25" s="386" t="s">
        <v>229</v>
      </c>
      <c r="B25" s="364">
        <v>8.2696686138916692E-6</v>
      </c>
      <c r="C25" s="364">
        <v>0</v>
      </c>
      <c r="D25" s="365">
        <v>-8.2696686138916692E-6</v>
      </c>
      <c r="E25" s="366">
        <v>0</v>
      </c>
      <c r="F25" s="364">
        <v>0</v>
      </c>
      <c r="G25" s="365">
        <v>0</v>
      </c>
      <c r="H25" s="367">
        <v>0</v>
      </c>
      <c r="I25" s="364">
        <v>0</v>
      </c>
      <c r="J25" s="365">
        <v>0</v>
      </c>
      <c r="K25" s="368">
        <v>0</v>
      </c>
    </row>
    <row r="26" spans="1:11" ht="14.4" customHeight="1" thickBot="1" x14ac:dyDescent="0.35">
      <c r="A26" s="386" t="s">
        <v>230</v>
      </c>
      <c r="B26" s="364">
        <v>810.00007312638297</v>
      </c>
      <c r="C26" s="364">
        <v>746.55073000000004</v>
      </c>
      <c r="D26" s="365">
        <v>-63.449343126381997</v>
      </c>
      <c r="E26" s="366">
        <v>0.92166748469299997</v>
      </c>
      <c r="F26" s="364">
        <v>800</v>
      </c>
      <c r="G26" s="365">
        <v>666.66666666666697</v>
      </c>
      <c r="H26" s="367">
        <v>16.133520000000001</v>
      </c>
      <c r="I26" s="364">
        <v>588.75546999999995</v>
      </c>
      <c r="J26" s="365">
        <v>-77.911196666666001</v>
      </c>
      <c r="K26" s="368">
        <v>0.73594433749999999</v>
      </c>
    </row>
    <row r="27" spans="1:11" ht="14.4" customHeight="1" thickBot="1" x14ac:dyDescent="0.35">
      <c r="A27" s="386" t="s">
        <v>231</v>
      </c>
      <c r="B27" s="364">
        <v>9.0000008125149993</v>
      </c>
      <c r="C27" s="364">
        <v>1.7302999999999999</v>
      </c>
      <c r="D27" s="365">
        <v>-7.2697008125150004</v>
      </c>
      <c r="E27" s="366">
        <v>0.19225553819800001</v>
      </c>
      <c r="F27" s="364">
        <v>0</v>
      </c>
      <c r="G27" s="365">
        <v>0</v>
      </c>
      <c r="H27" s="367">
        <v>0.86514999999999997</v>
      </c>
      <c r="I27" s="364">
        <v>0.86514999999999997</v>
      </c>
      <c r="J27" s="365">
        <v>0.86514999999999997</v>
      </c>
      <c r="K27" s="375" t="s">
        <v>207</v>
      </c>
    </row>
    <row r="28" spans="1:11" ht="14.4" customHeight="1" thickBot="1" x14ac:dyDescent="0.35">
      <c r="A28" s="386" t="s">
        <v>232</v>
      </c>
      <c r="B28" s="364">
        <v>190.00001715310199</v>
      </c>
      <c r="C28" s="364">
        <v>170.88442000000001</v>
      </c>
      <c r="D28" s="365">
        <v>-19.115597153102001</v>
      </c>
      <c r="E28" s="366">
        <v>0.89939160301300003</v>
      </c>
      <c r="F28" s="364">
        <v>175.04193234394899</v>
      </c>
      <c r="G28" s="365">
        <v>145.868276953291</v>
      </c>
      <c r="H28" s="367">
        <v>21.910679999999999</v>
      </c>
      <c r="I28" s="364">
        <v>130.41703000000001</v>
      </c>
      <c r="J28" s="365">
        <v>-15.451246953289999</v>
      </c>
      <c r="K28" s="368">
        <v>0.74506164467900005</v>
      </c>
    </row>
    <row r="29" spans="1:11" ht="14.4" customHeight="1" thickBot="1" x14ac:dyDescent="0.35">
      <c r="A29" s="386" t="s">
        <v>233</v>
      </c>
      <c r="B29" s="364">
        <v>670.00006048725504</v>
      </c>
      <c r="C29" s="364">
        <v>644.90644999999995</v>
      </c>
      <c r="D29" s="365">
        <v>-25.093610487254001</v>
      </c>
      <c r="E29" s="366">
        <v>0.96254685340000001</v>
      </c>
      <c r="F29" s="364">
        <v>600</v>
      </c>
      <c r="G29" s="365">
        <v>500</v>
      </c>
      <c r="H29" s="367">
        <v>0</v>
      </c>
      <c r="I29" s="364">
        <v>194.40337</v>
      </c>
      <c r="J29" s="365">
        <v>-305.59663</v>
      </c>
      <c r="K29" s="368">
        <v>0.32400561666599997</v>
      </c>
    </row>
    <row r="30" spans="1:11" ht="14.4" customHeight="1" thickBot="1" x14ac:dyDescent="0.35">
      <c r="A30" s="385" t="s">
        <v>234</v>
      </c>
      <c r="B30" s="369">
        <v>0</v>
      </c>
      <c r="C30" s="369">
        <v>0</v>
      </c>
      <c r="D30" s="370">
        <v>0</v>
      </c>
      <c r="E30" s="376">
        <v>1</v>
      </c>
      <c r="F30" s="369">
        <v>0</v>
      </c>
      <c r="G30" s="370">
        <v>0</v>
      </c>
      <c r="H30" s="372">
        <v>0</v>
      </c>
      <c r="I30" s="369">
        <v>27.46313</v>
      </c>
      <c r="J30" s="370">
        <v>27.46313</v>
      </c>
      <c r="K30" s="373" t="s">
        <v>217</v>
      </c>
    </row>
    <row r="31" spans="1:11" ht="14.4" customHeight="1" thickBot="1" x14ac:dyDescent="0.35">
      <c r="A31" s="386" t="s">
        <v>235</v>
      </c>
      <c r="B31" s="364">
        <v>0</v>
      </c>
      <c r="C31" s="364">
        <v>0</v>
      </c>
      <c r="D31" s="365">
        <v>0</v>
      </c>
      <c r="E31" s="366">
        <v>1</v>
      </c>
      <c r="F31" s="364">
        <v>0</v>
      </c>
      <c r="G31" s="365">
        <v>0</v>
      </c>
      <c r="H31" s="367">
        <v>0</v>
      </c>
      <c r="I31" s="364">
        <v>27.46313</v>
      </c>
      <c r="J31" s="365">
        <v>27.46313</v>
      </c>
      <c r="K31" s="375" t="s">
        <v>217</v>
      </c>
    </row>
    <row r="32" spans="1:11" ht="14.4" customHeight="1" thickBot="1" x14ac:dyDescent="0.35">
      <c r="A32" s="385" t="s">
        <v>236</v>
      </c>
      <c r="B32" s="369">
        <v>671.16335038408397</v>
      </c>
      <c r="C32" s="369">
        <v>773.01183000000105</v>
      </c>
      <c r="D32" s="370">
        <v>101.848479615917</v>
      </c>
      <c r="E32" s="376">
        <v>1.151749167408</v>
      </c>
      <c r="F32" s="369">
        <v>708.92122156728101</v>
      </c>
      <c r="G32" s="370">
        <v>590.76768463940095</v>
      </c>
      <c r="H32" s="372">
        <v>64.724069999999998</v>
      </c>
      <c r="I32" s="369">
        <v>573.93331999999998</v>
      </c>
      <c r="J32" s="370">
        <v>-16.8343646394</v>
      </c>
      <c r="K32" s="377">
        <v>0.80958688009199997</v>
      </c>
    </row>
    <row r="33" spans="1:11" ht="14.4" customHeight="1" thickBot="1" x14ac:dyDescent="0.35">
      <c r="A33" s="386" t="s">
        <v>237</v>
      </c>
      <c r="B33" s="364">
        <v>6.7503448220440001</v>
      </c>
      <c r="C33" s="364">
        <v>3.6299999999989998</v>
      </c>
      <c r="D33" s="365">
        <v>-3.1203448220440002</v>
      </c>
      <c r="E33" s="366">
        <v>0.53775030693899994</v>
      </c>
      <c r="F33" s="364">
        <v>0</v>
      </c>
      <c r="G33" s="365">
        <v>0</v>
      </c>
      <c r="H33" s="367">
        <v>0</v>
      </c>
      <c r="I33" s="364">
        <v>6.0239999999000003E-2</v>
      </c>
      <c r="J33" s="365">
        <v>6.0239999999000003E-2</v>
      </c>
      <c r="K33" s="375" t="s">
        <v>207</v>
      </c>
    </row>
    <row r="34" spans="1:11" ht="14.4" customHeight="1" thickBot="1" x14ac:dyDescent="0.35">
      <c r="A34" s="386" t="s">
        <v>238</v>
      </c>
      <c r="B34" s="364">
        <v>20.046657061998999</v>
      </c>
      <c r="C34" s="364">
        <v>18.087230000000002</v>
      </c>
      <c r="D34" s="365">
        <v>-1.959427061999</v>
      </c>
      <c r="E34" s="366">
        <v>0.90225666773500002</v>
      </c>
      <c r="F34" s="364">
        <v>20</v>
      </c>
      <c r="G34" s="365">
        <v>16.666666666666</v>
      </c>
      <c r="H34" s="367">
        <v>2.3080699999999998</v>
      </c>
      <c r="I34" s="364">
        <v>15.06052</v>
      </c>
      <c r="J34" s="365">
        <v>-1.606146666666</v>
      </c>
      <c r="K34" s="368">
        <v>0.75302599999999997</v>
      </c>
    </row>
    <row r="35" spans="1:11" ht="14.4" customHeight="1" thickBot="1" x14ac:dyDescent="0.35">
      <c r="A35" s="386" t="s">
        <v>239</v>
      </c>
      <c r="B35" s="364">
        <v>460.16680412419498</v>
      </c>
      <c r="C35" s="364">
        <v>534.80727000000002</v>
      </c>
      <c r="D35" s="365">
        <v>74.640465875805006</v>
      </c>
      <c r="E35" s="366">
        <v>1.1622030646420001</v>
      </c>
      <c r="F35" s="364">
        <v>469.87497700089699</v>
      </c>
      <c r="G35" s="365">
        <v>391.56248083408099</v>
      </c>
      <c r="H35" s="367">
        <v>35.82564</v>
      </c>
      <c r="I35" s="364">
        <v>377.35122999999999</v>
      </c>
      <c r="J35" s="365">
        <v>-14.211250834079999</v>
      </c>
      <c r="K35" s="368">
        <v>0.80308858413399997</v>
      </c>
    </row>
    <row r="36" spans="1:11" ht="14.4" customHeight="1" thickBot="1" x14ac:dyDescent="0.35">
      <c r="A36" s="386" t="s">
        <v>240</v>
      </c>
      <c r="B36" s="364">
        <v>22.479152597144001</v>
      </c>
      <c r="C36" s="364">
        <v>21.891169999999999</v>
      </c>
      <c r="D36" s="365">
        <v>-0.58798259714400003</v>
      </c>
      <c r="E36" s="366">
        <v>0.97384320451499995</v>
      </c>
      <c r="F36" s="364">
        <v>25</v>
      </c>
      <c r="G36" s="365">
        <v>20.833333333333002</v>
      </c>
      <c r="H36" s="367">
        <v>2.3666299999999998</v>
      </c>
      <c r="I36" s="364">
        <v>20.771149999999999</v>
      </c>
      <c r="J36" s="365">
        <v>-6.2183333333000003E-2</v>
      </c>
      <c r="K36" s="368">
        <v>0.83084599999999997</v>
      </c>
    </row>
    <row r="37" spans="1:11" ht="14.4" customHeight="1" thickBot="1" x14ac:dyDescent="0.35">
      <c r="A37" s="386" t="s">
        <v>241</v>
      </c>
      <c r="B37" s="364">
        <v>8.4806021155749995</v>
      </c>
      <c r="C37" s="364">
        <v>13.837260000000001</v>
      </c>
      <c r="D37" s="365">
        <v>5.356657884424</v>
      </c>
      <c r="E37" s="366">
        <v>1.631636505453</v>
      </c>
      <c r="F37" s="364">
        <v>15.799875775728999</v>
      </c>
      <c r="G37" s="365">
        <v>13.16656314644</v>
      </c>
      <c r="H37" s="367">
        <v>3.8170700000000002</v>
      </c>
      <c r="I37" s="364">
        <v>5.5552000000000001</v>
      </c>
      <c r="J37" s="365">
        <v>-7.6113631464399996</v>
      </c>
      <c r="K37" s="368">
        <v>0.35159770107299998</v>
      </c>
    </row>
    <row r="38" spans="1:11" ht="14.4" customHeight="1" thickBot="1" x14ac:dyDescent="0.35">
      <c r="A38" s="386" t="s">
        <v>242</v>
      </c>
      <c r="B38" s="364">
        <v>0</v>
      </c>
      <c r="C38" s="364">
        <v>0.20874000000000001</v>
      </c>
      <c r="D38" s="365">
        <v>0.20874000000000001</v>
      </c>
      <c r="E38" s="374" t="s">
        <v>207</v>
      </c>
      <c r="F38" s="364">
        <v>0</v>
      </c>
      <c r="G38" s="365">
        <v>0</v>
      </c>
      <c r="H38" s="367">
        <v>0</v>
      </c>
      <c r="I38" s="364">
        <v>0.52795000000000003</v>
      </c>
      <c r="J38" s="365">
        <v>0.52795000000000003</v>
      </c>
      <c r="K38" s="375" t="s">
        <v>207</v>
      </c>
    </row>
    <row r="39" spans="1:11" ht="14.4" customHeight="1" thickBot="1" x14ac:dyDescent="0.35">
      <c r="A39" s="386" t="s">
        <v>243</v>
      </c>
      <c r="B39" s="364">
        <v>0</v>
      </c>
      <c r="C39" s="364">
        <v>0.816749999999</v>
      </c>
      <c r="D39" s="365">
        <v>0.816749999999</v>
      </c>
      <c r="E39" s="374" t="s">
        <v>217</v>
      </c>
      <c r="F39" s="364">
        <v>0</v>
      </c>
      <c r="G39" s="365">
        <v>0</v>
      </c>
      <c r="H39" s="367">
        <v>0</v>
      </c>
      <c r="I39" s="364">
        <v>3.1339000000000001</v>
      </c>
      <c r="J39" s="365">
        <v>3.1339000000000001</v>
      </c>
      <c r="K39" s="375" t="s">
        <v>207</v>
      </c>
    </row>
    <row r="40" spans="1:11" ht="14.4" customHeight="1" thickBot="1" x14ac:dyDescent="0.35">
      <c r="A40" s="386" t="s">
        <v>244</v>
      </c>
      <c r="B40" s="364">
        <v>6.7474233325370001</v>
      </c>
      <c r="C40" s="364">
        <v>5.3906499999999999</v>
      </c>
      <c r="D40" s="365">
        <v>-1.3567733325369999</v>
      </c>
      <c r="E40" s="366">
        <v>0.79891978527600005</v>
      </c>
      <c r="F40" s="364">
        <v>7</v>
      </c>
      <c r="G40" s="365">
        <v>5.833333333333</v>
      </c>
      <c r="H40" s="367">
        <v>2.7673800000000002</v>
      </c>
      <c r="I40" s="364">
        <v>6.6585700000000001</v>
      </c>
      <c r="J40" s="365">
        <v>0.82523666666600004</v>
      </c>
      <c r="K40" s="368">
        <v>0.95122428571399997</v>
      </c>
    </row>
    <row r="41" spans="1:11" ht="14.4" customHeight="1" thickBot="1" x14ac:dyDescent="0.35">
      <c r="A41" s="386" t="s">
        <v>245</v>
      </c>
      <c r="B41" s="364">
        <v>67.025949448177002</v>
      </c>
      <c r="C41" s="364">
        <v>65.22654</v>
      </c>
      <c r="D41" s="365">
        <v>-1.799409448177</v>
      </c>
      <c r="E41" s="366">
        <v>0.97315354033699997</v>
      </c>
      <c r="F41" s="364">
        <v>67</v>
      </c>
      <c r="G41" s="365">
        <v>55.833333333333002</v>
      </c>
      <c r="H41" s="367">
        <v>2.4659800000000001</v>
      </c>
      <c r="I41" s="364">
        <v>46.351570000000002</v>
      </c>
      <c r="J41" s="365">
        <v>-9.4817633333329994</v>
      </c>
      <c r="K41" s="368">
        <v>0.69181447761100001</v>
      </c>
    </row>
    <row r="42" spans="1:11" ht="14.4" customHeight="1" thickBot="1" x14ac:dyDescent="0.35">
      <c r="A42" s="386" t="s">
        <v>246</v>
      </c>
      <c r="B42" s="364">
        <v>13.128117681337001</v>
      </c>
      <c r="C42" s="364">
        <v>9.4900300000000009</v>
      </c>
      <c r="D42" s="365">
        <v>-3.6380876813369998</v>
      </c>
      <c r="E42" s="366">
        <v>0.72287819399200004</v>
      </c>
      <c r="F42" s="364">
        <v>13.246368790654</v>
      </c>
      <c r="G42" s="365">
        <v>11.038640658878</v>
      </c>
      <c r="H42" s="367">
        <v>0.76471999999999996</v>
      </c>
      <c r="I42" s="364">
        <v>12.82376</v>
      </c>
      <c r="J42" s="365">
        <v>1.785119341121</v>
      </c>
      <c r="K42" s="368">
        <v>0.96809625359700002</v>
      </c>
    </row>
    <row r="43" spans="1:11" ht="14.4" customHeight="1" thickBot="1" x14ac:dyDescent="0.35">
      <c r="A43" s="386" t="s">
        <v>247</v>
      </c>
      <c r="B43" s="364">
        <v>58.781162720018997</v>
      </c>
      <c r="C43" s="364">
        <v>97.266689999999997</v>
      </c>
      <c r="D43" s="365">
        <v>38.485527279979998</v>
      </c>
      <c r="E43" s="366">
        <v>1.654725519181</v>
      </c>
      <c r="F43" s="364">
        <v>91</v>
      </c>
      <c r="G43" s="365">
        <v>75.833333333333002</v>
      </c>
      <c r="H43" s="367">
        <v>14.408580000000001</v>
      </c>
      <c r="I43" s="364">
        <v>85.639229999999998</v>
      </c>
      <c r="J43" s="365">
        <v>9.8058966666659995</v>
      </c>
      <c r="K43" s="368">
        <v>0.94109043956000005</v>
      </c>
    </row>
    <row r="44" spans="1:11" ht="14.4" customHeight="1" thickBot="1" x14ac:dyDescent="0.35">
      <c r="A44" s="386" t="s">
        <v>248</v>
      </c>
      <c r="B44" s="364">
        <v>7.557136481054</v>
      </c>
      <c r="C44" s="364">
        <v>2.3595000000000002</v>
      </c>
      <c r="D44" s="365">
        <v>-5.1976364810540003</v>
      </c>
      <c r="E44" s="366">
        <v>0.312221435449</v>
      </c>
      <c r="F44" s="364">
        <v>0</v>
      </c>
      <c r="G44" s="365">
        <v>0</v>
      </c>
      <c r="H44" s="367">
        <v>0</v>
      </c>
      <c r="I44" s="364">
        <v>0</v>
      </c>
      <c r="J44" s="365">
        <v>0</v>
      </c>
      <c r="K44" s="375" t="s">
        <v>207</v>
      </c>
    </row>
    <row r="45" spans="1:11" ht="14.4" customHeight="1" thickBot="1" x14ac:dyDescent="0.35">
      <c r="A45" s="385" t="s">
        <v>249</v>
      </c>
      <c r="B45" s="369">
        <v>414.632613999667</v>
      </c>
      <c r="C45" s="369">
        <v>395.59598999999997</v>
      </c>
      <c r="D45" s="370">
        <v>-19.036623999667</v>
      </c>
      <c r="E45" s="376">
        <v>0.95408797244300003</v>
      </c>
      <c r="F45" s="369">
        <v>482.45691578771499</v>
      </c>
      <c r="G45" s="370">
        <v>402.04742982309602</v>
      </c>
      <c r="H45" s="372">
        <v>33.315890000000003</v>
      </c>
      <c r="I45" s="369">
        <v>262.61583999999999</v>
      </c>
      <c r="J45" s="370">
        <v>-139.431589823096</v>
      </c>
      <c r="K45" s="377">
        <v>0.54433013893299997</v>
      </c>
    </row>
    <row r="46" spans="1:11" ht="14.4" customHeight="1" thickBot="1" x14ac:dyDescent="0.35">
      <c r="A46" s="386" t="s">
        <v>250</v>
      </c>
      <c r="B46" s="364">
        <v>50.766983791784</v>
      </c>
      <c r="C46" s="364">
        <v>106.2895</v>
      </c>
      <c r="D46" s="365">
        <v>55.522516208215002</v>
      </c>
      <c r="E46" s="366">
        <v>2.0936737237709999</v>
      </c>
      <c r="F46" s="364">
        <v>138.595005225839</v>
      </c>
      <c r="G46" s="365">
        <v>115.495837688199</v>
      </c>
      <c r="H46" s="367">
        <v>3.0190000000000001</v>
      </c>
      <c r="I46" s="364">
        <v>127.91336</v>
      </c>
      <c r="J46" s="365">
        <v>12.417522311800999</v>
      </c>
      <c r="K46" s="368">
        <v>0.92292907519599998</v>
      </c>
    </row>
    <row r="47" spans="1:11" ht="14.4" customHeight="1" thickBot="1" x14ac:dyDescent="0.35">
      <c r="A47" s="386" t="s">
        <v>251</v>
      </c>
      <c r="B47" s="364">
        <v>343.91759590368702</v>
      </c>
      <c r="C47" s="364">
        <v>283.95022999999998</v>
      </c>
      <c r="D47" s="365">
        <v>-59.967365903687003</v>
      </c>
      <c r="E47" s="366">
        <v>0.82563449321000004</v>
      </c>
      <c r="F47" s="364">
        <v>337.98104826028498</v>
      </c>
      <c r="G47" s="365">
        <v>281.65087355023797</v>
      </c>
      <c r="H47" s="367">
        <v>30.296890000000001</v>
      </c>
      <c r="I47" s="364">
        <v>127.97674000000001</v>
      </c>
      <c r="J47" s="365">
        <v>-153.674133550238</v>
      </c>
      <c r="K47" s="368">
        <v>0.378650639314</v>
      </c>
    </row>
    <row r="48" spans="1:11" ht="14.4" customHeight="1" thickBot="1" x14ac:dyDescent="0.35">
      <c r="A48" s="386" t="s">
        <v>252</v>
      </c>
      <c r="B48" s="364">
        <v>0</v>
      </c>
      <c r="C48" s="364">
        <v>0</v>
      </c>
      <c r="D48" s="365">
        <v>0</v>
      </c>
      <c r="E48" s="366">
        <v>1</v>
      </c>
      <c r="F48" s="364">
        <v>0</v>
      </c>
      <c r="G48" s="365">
        <v>0</v>
      </c>
      <c r="H48" s="367">
        <v>0</v>
      </c>
      <c r="I48" s="364">
        <v>0.84430000000000005</v>
      </c>
      <c r="J48" s="365">
        <v>0.84430000000000005</v>
      </c>
      <c r="K48" s="375" t="s">
        <v>217</v>
      </c>
    </row>
    <row r="49" spans="1:11" ht="14.4" customHeight="1" thickBot="1" x14ac:dyDescent="0.35">
      <c r="A49" s="386" t="s">
        <v>253</v>
      </c>
      <c r="B49" s="364">
        <v>19.948034304195001</v>
      </c>
      <c r="C49" s="364">
        <v>5.3562599999999998</v>
      </c>
      <c r="D49" s="365">
        <v>-14.591774304195001</v>
      </c>
      <c r="E49" s="366">
        <v>0.26851066718200001</v>
      </c>
      <c r="F49" s="364">
        <v>5.8808623015899997</v>
      </c>
      <c r="G49" s="365">
        <v>4.9007185846589998</v>
      </c>
      <c r="H49" s="367">
        <v>0</v>
      </c>
      <c r="I49" s="364">
        <v>5.8814399999999996</v>
      </c>
      <c r="J49" s="365">
        <v>0.98072141534000001</v>
      </c>
      <c r="K49" s="368">
        <v>1.0000982336219999</v>
      </c>
    </row>
    <row r="50" spans="1:11" ht="14.4" customHeight="1" thickBot="1" x14ac:dyDescent="0.35">
      <c r="A50" s="385" t="s">
        <v>254</v>
      </c>
      <c r="B50" s="369">
        <v>6745.6134428429596</v>
      </c>
      <c r="C50" s="369">
        <v>6782.65726</v>
      </c>
      <c r="D50" s="370">
        <v>37.043817157040998</v>
      </c>
      <c r="E50" s="376">
        <v>1.0054915416470001</v>
      </c>
      <c r="F50" s="369">
        <v>7059.8383851173403</v>
      </c>
      <c r="G50" s="370">
        <v>5883.1986542644499</v>
      </c>
      <c r="H50" s="372">
        <v>497.09159</v>
      </c>
      <c r="I50" s="369">
        <v>5354.2011199999997</v>
      </c>
      <c r="J50" s="370">
        <v>-528.99753426444602</v>
      </c>
      <c r="K50" s="377">
        <v>0.75840278883500001</v>
      </c>
    </row>
    <row r="51" spans="1:11" ht="14.4" customHeight="1" thickBot="1" x14ac:dyDescent="0.35">
      <c r="A51" s="386" t="s">
        <v>255</v>
      </c>
      <c r="B51" s="364">
        <v>0</v>
      </c>
      <c r="C51" s="364">
        <v>49.358319999999999</v>
      </c>
      <c r="D51" s="365">
        <v>49.358319999999999</v>
      </c>
      <c r="E51" s="374" t="s">
        <v>207</v>
      </c>
      <c r="F51" s="364">
        <v>61</v>
      </c>
      <c r="G51" s="365">
        <v>50.833333333333002</v>
      </c>
      <c r="H51" s="367">
        <v>3.3124099999999999</v>
      </c>
      <c r="I51" s="364">
        <v>31.35887</v>
      </c>
      <c r="J51" s="365">
        <v>-19.474463333332999</v>
      </c>
      <c r="K51" s="368">
        <v>0.51407983606499996</v>
      </c>
    </row>
    <row r="52" spans="1:11" ht="14.4" customHeight="1" thickBot="1" x14ac:dyDescent="0.35">
      <c r="A52" s="386" t="s">
        <v>256</v>
      </c>
      <c r="B52" s="364">
        <v>0</v>
      </c>
      <c r="C52" s="364">
        <v>0.86880000000000002</v>
      </c>
      <c r="D52" s="365">
        <v>0.86880000000000002</v>
      </c>
      <c r="E52" s="374" t="s">
        <v>217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207</v>
      </c>
    </row>
    <row r="53" spans="1:11" ht="14.4" customHeight="1" thickBot="1" x14ac:dyDescent="0.35">
      <c r="A53" s="386" t="s">
        <v>257</v>
      </c>
      <c r="B53" s="364">
        <v>0</v>
      </c>
      <c r="C53" s="364">
        <v>0</v>
      </c>
      <c r="D53" s="365">
        <v>0</v>
      </c>
      <c r="E53" s="366">
        <v>1</v>
      </c>
      <c r="F53" s="364">
        <v>0</v>
      </c>
      <c r="G53" s="365">
        <v>0</v>
      </c>
      <c r="H53" s="367">
        <v>-0.53239999999999998</v>
      </c>
      <c r="I53" s="364">
        <v>-0.53239999999999998</v>
      </c>
      <c r="J53" s="365">
        <v>-0.53239999999999998</v>
      </c>
      <c r="K53" s="375" t="s">
        <v>217</v>
      </c>
    </row>
    <row r="54" spans="1:11" ht="14.4" customHeight="1" thickBot="1" x14ac:dyDescent="0.35">
      <c r="A54" s="386" t="s">
        <v>258</v>
      </c>
      <c r="B54" s="364">
        <v>2170.0001959064898</v>
      </c>
      <c r="C54" s="364">
        <v>2166.0734299999999</v>
      </c>
      <c r="D54" s="365">
        <v>-3.926765906485</v>
      </c>
      <c r="E54" s="366">
        <v>0.99819043062099999</v>
      </c>
      <c r="F54" s="364">
        <v>2170</v>
      </c>
      <c r="G54" s="365">
        <v>1808.3333333333301</v>
      </c>
      <c r="H54" s="367">
        <v>163.3424</v>
      </c>
      <c r="I54" s="364">
        <v>1774.2556999999999</v>
      </c>
      <c r="J54" s="365">
        <v>-34.077633333332003</v>
      </c>
      <c r="K54" s="368">
        <v>0.81762935483800003</v>
      </c>
    </row>
    <row r="55" spans="1:11" ht="14.4" customHeight="1" thickBot="1" x14ac:dyDescent="0.35">
      <c r="A55" s="386" t="s">
        <v>259</v>
      </c>
      <c r="B55" s="364">
        <v>3657.0003301520801</v>
      </c>
      <c r="C55" s="364">
        <v>3619.6228599999999</v>
      </c>
      <c r="D55" s="365">
        <v>-37.377470152081003</v>
      </c>
      <c r="E55" s="366">
        <v>0.98977919967700001</v>
      </c>
      <c r="F55" s="364">
        <v>3549.9374277636998</v>
      </c>
      <c r="G55" s="365">
        <v>2958.28118980308</v>
      </c>
      <c r="H55" s="367">
        <v>283.05061000000001</v>
      </c>
      <c r="I55" s="364">
        <v>2780.8335000000002</v>
      </c>
      <c r="J55" s="365">
        <v>-177.447689803081</v>
      </c>
      <c r="K55" s="368">
        <v>0.78334718754499999</v>
      </c>
    </row>
    <row r="56" spans="1:11" ht="14.4" customHeight="1" thickBot="1" x14ac:dyDescent="0.35">
      <c r="A56" s="386" t="s">
        <v>260</v>
      </c>
      <c r="B56" s="364">
        <v>918.61291678439204</v>
      </c>
      <c r="C56" s="364">
        <v>946.73385000000098</v>
      </c>
      <c r="D56" s="365">
        <v>28.120933215608002</v>
      </c>
      <c r="E56" s="366">
        <v>1.030612386024</v>
      </c>
      <c r="F56" s="364">
        <v>1278.90095735364</v>
      </c>
      <c r="G56" s="365">
        <v>1065.7507977947</v>
      </c>
      <c r="H56" s="367">
        <v>47.918570000000003</v>
      </c>
      <c r="I56" s="364">
        <v>768.28544999999997</v>
      </c>
      <c r="J56" s="365">
        <v>-297.46534779469903</v>
      </c>
      <c r="K56" s="368">
        <v>0.60073881842200005</v>
      </c>
    </row>
    <row r="57" spans="1:11" ht="14.4" customHeight="1" thickBot="1" x14ac:dyDescent="0.35">
      <c r="A57" s="385" t="s">
        <v>261</v>
      </c>
      <c r="B57" s="369">
        <v>0</v>
      </c>
      <c r="C57" s="369">
        <v>2.1819999999999999</v>
      </c>
      <c r="D57" s="370">
        <v>2.1819999999999999</v>
      </c>
      <c r="E57" s="371" t="s">
        <v>217</v>
      </c>
      <c r="F57" s="369">
        <v>0</v>
      </c>
      <c r="G57" s="370">
        <v>0</v>
      </c>
      <c r="H57" s="372">
        <v>0</v>
      </c>
      <c r="I57" s="369">
        <v>0</v>
      </c>
      <c r="J57" s="370">
        <v>0</v>
      </c>
      <c r="K57" s="377">
        <v>0</v>
      </c>
    </row>
    <row r="58" spans="1:11" ht="14.4" customHeight="1" thickBot="1" x14ac:dyDescent="0.35">
      <c r="A58" s="386" t="s">
        <v>262</v>
      </c>
      <c r="B58" s="364">
        <v>0</v>
      </c>
      <c r="C58" s="364">
        <v>2.1819999999999999</v>
      </c>
      <c r="D58" s="365">
        <v>2.1819999999999999</v>
      </c>
      <c r="E58" s="374" t="s">
        <v>217</v>
      </c>
      <c r="F58" s="364">
        <v>0</v>
      </c>
      <c r="G58" s="365">
        <v>0</v>
      </c>
      <c r="H58" s="367">
        <v>0</v>
      </c>
      <c r="I58" s="364">
        <v>0</v>
      </c>
      <c r="J58" s="365">
        <v>0</v>
      </c>
      <c r="K58" s="368">
        <v>0</v>
      </c>
    </row>
    <row r="59" spans="1:11" ht="14.4" customHeight="1" thickBot="1" x14ac:dyDescent="0.35">
      <c r="A59" s="384" t="s">
        <v>29</v>
      </c>
      <c r="B59" s="364">
        <v>2155.5683865285</v>
      </c>
      <c r="C59" s="364">
        <v>2230.855</v>
      </c>
      <c r="D59" s="365">
        <v>75.286613471498001</v>
      </c>
      <c r="E59" s="366">
        <v>1.0349265715439999</v>
      </c>
      <c r="F59" s="364">
        <v>2314.70564950774</v>
      </c>
      <c r="G59" s="365">
        <v>1928.92137458978</v>
      </c>
      <c r="H59" s="367">
        <v>183.88800000000001</v>
      </c>
      <c r="I59" s="364">
        <v>1805.1690000000001</v>
      </c>
      <c r="J59" s="365">
        <v>-123.752374589778</v>
      </c>
      <c r="K59" s="368">
        <v>0.779869786201</v>
      </c>
    </row>
    <row r="60" spans="1:11" ht="14.4" customHeight="1" thickBot="1" x14ac:dyDescent="0.35">
      <c r="A60" s="385" t="s">
        <v>263</v>
      </c>
      <c r="B60" s="369">
        <v>2155.5683865285</v>
      </c>
      <c r="C60" s="369">
        <v>2230.855</v>
      </c>
      <c r="D60" s="370">
        <v>75.286613471498001</v>
      </c>
      <c r="E60" s="376">
        <v>1.0349265715439999</v>
      </c>
      <c r="F60" s="369">
        <v>2314.70564950774</v>
      </c>
      <c r="G60" s="370">
        <v>1928.92137458978</v>
      </c>
      <c r="H60" s="372">
        <v>183.88800000000001</v>
      </c>
      <c r="I60" s="369">
        <v>1805.1690000000001</v>
      </c>
      <c r="J60" s="370">
        <v>-123.752374589778</v>
      </c>
      <c r="K60" s="377">
        <v>0.779869786201</v>
      </c>
    </row>
    <row r="61" spans="1:11" ht="14.4" customHeight="1" thickBot="1" x14ac:dyDescent="0.35">
      <c r="A61" s="386" t="s">
        <v>264</v>
      </c>
      <c r="B61" s="364">
        <v>521.23992050731204</v>
      </c>
      <c r="C61" s="364">
        <v>474.00900000000001</v>
      </c>
      <c r="D61" s="365">
        <v>-47.230920507310998</v>
      </c>
      <c r="E61" s="366">
        <v>0.909387369138</v>
      </c>
      <c r="F61" s="364">
        <v>488.99999999999801</v>
      </c>
      <c r="G61" s="365">
        <v>407.49999999999801</v>
      </c>
      <c r="H61" s="367">
        <v>42.206000000000003</v>
      </c>
      <c r="I61" s="364">
        <v>413.49799999999999</v>
      </c>
      <c r="J61" s="365">
        <v>5.9980000000010003</v>
      </c>
      <c r="K61" s="368">
        <v>0.84559918200399997</v>
      </c>
    </row>
    <row r="62" spans="1:11" ht="14.4" customHeight="1" thickBot="1" x14ac:dyDescent="0.35">
      <c r="A62" s="386" t="s">
        <v>265</v>
      </c>
      <c r="B62" s="364">
        <v>878.98811046600997</v>
      </c>
      <c r="C62" s="364">
        <v>972.7</v>
      </c>
      <c r="D62" s="365">
        <v>93.711889533990004</v>
      </c>
      <c r="E62" s="366">
        <v>1.1066133755600001</v>
      </c>
      <c r="F62" s="364">
        <v>1050.70564950774</v>
      </c>
      <c r="G62" s="365">
        <v>875.58804125644997</v>
      </c>
      <c r="H62" s="367">
        <v>79.150000000000006</v>
      </c>
      <c r="I62" s="364">
        <v>811.08500000000004</v>
      </c>
      <c r="J62" s="365">
        <v>-64.503041256450004</v>
      </c>
      <c r="K62" s="368">
        <v>0.77194312258599995</v>
      </c>
    </row>
    <row r="63" spans="1:11" ht="14.4" customHeight="1" thickBot="1" x14ac:dyDescent="0.35">
      <c r="A63" s="386" t="s">
        <v>266</v>
      </c>
      <c r="B63" s="364">
        <v>755.34035555518096</v>
      </c>
      <c r="C63" s="364">
        <v>784.14599999999996</v>
      </c>
      <c r="D63" s="365">
        <v>28.805644444818999</v>
      </c>
      <c r="E63" s="366">
        <v>1.0381359796709999</v>
      </c>
      <c r="F63" s="364">
        <v>774.99999999999704</v>
      </c>
      <c r="G63" s="365">
        <v>645.83333333333098</v>
      </c>
      <c r="H63" s="367">
        <v>62.531999999999996</v>
      </c>
      <c r="I63" s="364">
        <v>580.58600000000001</v>
      </c>
      <c r="J63" s="365">
        <v>-65.247333333330005</v>
      </c>
      <c r="K63" s="368">
        <v>0.74914322580600001</v>
      </c>
    </row>
    <row r="64" spans="1:11" ht="14.4" customHeight="1" thickBot="1" x14ac:dyDescent="0.35">
      <c r="A64" s="387" t="s">
        <v>267</v>
      </c>
      <c r="B64" s="369">
        <v>11391.063729462399</v>
      </c>
      <c r="C64" s="369">
        <v>10141.36169</v>
      </c>
      <c r="D64" s="370">
        <v>-1249.7020394623901</v>
      </c>
      <c r="E64" s="376">
        <v>0.89029101503200003</v>
      </c>
      <c r="F64" s="369">
        <v>13033.8943104967</v>
      </c>
      <c r="G64" s="370">
        <v>10861.578592080599</v>
      </c>
      <c r="H64" s="372">
        <v>472.62042000000002</v>
      </c>
      <c r="I64" s="369">
        <v>9096.6184599999997</v>
      </c>
      <c r="J64" s="370">
        <v>-1764.96013208055</v>
      </c>
      <c r="K64" s="377">
        <v>0.69792022578099999</v>
      </c>
    </row>
    <row r="65" spans="1:11" ht="14.4" customHeight="1" thickBot="1" x14ac:dyDescent="0.35">
      <c r="A65" s="384" t="s">
        <v>32</v>
      </c>
      <c r="B65" s="364">
        <v>1038.3824644358599</v>
      </c>
      <c r="C65" s="364">
        <v>2216.8783899999999</v>
      </c>
      <c r="D65" s="365">
        <v>1178.49592556414</v>
      </c>
      <c r="E65" s="366">
        <v>2.1349343483030001</v>
      </c>
      <c r="F65" s="364">
        <v>2644.0998670291501</v>
      </c>
      <c r="G65" s="365">
        <v>2203.4165558576201</v>
      </c>
      <c r="H65" s="367">
        <v>29.74766</v>
      </c>
      <c r="I65" s="364">
        <v>1643.0633700000001</v>
      </c>
      <c r="J65" s="365">
        <v>-560.35318585762195</v>
      </c>
      <c r="K65" s="368">
        <v>0.62140745532599995</v>
      </c>
    </row>
    <row r="66" spans="1:11" ht="14.4" customHeight="1" thickBot="1" x14ac:dyDescent="0.35">
      <c r="A66" s="388" t="s">
        <v>268</v>
      </c>
      <c r="B66" s="364">
        <v>1038.3824644358599</v>
      </c>
      <c r="C66" s="364">
        <v>2216.8783899999999</v>
      </c>
      <c r="D66" s="365">
        <v>1178.49592556414</v>
      </c>
      <c r="E66" s="366">
        <v>2.1349343483030001</v>
      </c>
      <c r="F66" s="364">
        <v>2644.0998670291501</v>
      </c>
      <c r="G66" s="365">
        <v>2203.4165558576201</v>
      </c>
      <c r="H66" s="367">
        <v>29.74766</v>
      </c>
      <c r="I66" s="364">
        <v>1643.0633700000001</v>
      </c>
      <c r="J66" s="365">
        <v>-560.35318585762195</v>
      </c>
      <c r="K66" s="368">
        <v>0.62140745532599995</v>
      </c>
    </row>
    <row r="67" spans="1:11" ht="14.4" customHeight="1" thickBot="1" x14ac:dyDescent="0.35">
      <c r="A67" s="386" t="s">
        <v>269</v>
      </c>
      <c r="B67" s="364">
        <v>777.07203665548002</v>
      </c>
      <c r="C67" s="364">
        <v>1917.3796199999999</v>
      </c>
      <c r="D67" s="365">
        <v>1140.30758334452</v>
      </c>
      <c r="E67" s="366">
        <v>2.4674412789989999</v>
      </c>
      <c r="F67" s="364">
        <v>2214.1091679060301</v>
      </c>
      <c r="G67" s="365">
        <v>1845.0909732550199</v>
      </c>
      <c r="H67" s="367">
        <v>21.90127</v>
      </c>
      <c r="I67" s="364">
        <v>1242.0847799999999</v>
      </c>
      <c r="J67" s="365">
        <v>-603.006193255021</v>
      </c>
      <c r="K67" s="368">
        <v>0.56098624132999997</v>
      </c>
    </row>
    <row r="68" spans="1:11" ht="14.4" customHeight="1" thickBot="1" x14ac:dyDescent="0.35">
      <c r="A68" s="386" t="s">
        <v>270</v>
      </c>
      <c r="B68" s="364">
        <v>44.871872211263998</v>
      </c>
      <c r="C68" s="364">
        <v>156.12689</v>
      </c>
      <c r="D68" s="365">
        <v>111.255017788735</v>
      </c>
      <c r="E68" s="366">
        <v>3.4793932658950002</v>
      </c>
      <c r="F68" s="364">
        <v>143.35634769305099</v>
      </c>
      <c r="G68" s="365">
        <v>119.46362307754301</v>
      </c>
      <c r="H68" s="367">
        <v>1.0164</v>
      </c>
      <c r="I68" s="364">
        <v>89.039699999999996</v>
      </c>
      <c r="J68" s="365">
        <v>-30.423923077542</v>
      </c>
      <c r="K68" s="368">
        <v>0.62110748099299995</v>
      </c>
    </row>
    <row r="69" spans="1:11" ht="14.4" customHeight="1" thickBot="1" x14ac:dyDescent="0.35">
      <c r="A69" s="386" t="s">
        <v>271</v>
      </c>
      <c r="B69" s="364">
        <v>126.347156282236</v>
      </c>
      <c r="C69" s="364">
        <v>74.487650000000002</v>
      </c>
      <c r="D69" s="365">
        <v>-51.859506282235003</v>
      </c>
      <c r="E69" s="366">
        <v>0.58954749906299997</v>
      </c>
      <c r="F69" s="364">
        <v>216.63435143007001</v>
      </c>
      <c r="G69" s="365">
        <v>180.52862619172501</v>
      </c>
      <c r="H69" s="367">
        <v>1.5173399999999999</v>
      </c>
      <c r="I69" s="364">
        <v>240.34156999999999</v>
      </c>
      <c r="J69" s="365">
        <v>59.812943808275001</v>
      </c>
      <c r="K69" s="368">
        <v>1.109434253678</v>
      </c>
    </row>
    <row r="70" spans="1:11" ht="14.4" customHeight="1" thickBot="1" x14ac:dyDescent="0.35">
      <c r="A70" s="386" t="s">
        <v>272</v>
      </c>
      <c r="B70" s="364">
        <v>90.091399286877007</v>
      </c>
      <c r="C70" s="364">
        <v>68.884230000000002</v>
      </c>
      <c r="D70" s="365">
        <v>-21.207169286877001</v>
      </c>
      <c r="E70" s="366">
        <v>0.76460384171200002</v>
      </c>
      <c r="F70" s="364">
        <v>69.999999999999005</v>
      </c>
      <c r="G70" s="365">
        <v>58.333333333333002</v>
      </c>
      <c r="H70" s="367">
        <v>5.3126499999999997</v>
      </c>
      <c r="I70" s="364">
        <v>71.597319999999996</v>
      </c>
      <c r="J70" s="365">
        <v>13.263986666666</v>
      </c>
      <c r="K70" s="368">
        <v>1.022818857142</v>
      </c>
    </row>
    <row r="71" spans="1:11" ht="14.4" customHeight="1" thickBot="1" x14ac:dyDescent="0.35">
      <c r="A71" s="389" t="s">
        <v>33</v>
      </c>
      <c r="B71" s="369">
        <v>0</v>
      </c>
      <c r="C71" s="369">
        <v>55.573999999999998</v>
      </c>
      <c r="D71" s="370">
        <v>55.573999999999998</v>
      </c>
      <c r="E71" s="371" t="s">
        <v>207</v>
      </c>
      <c r="F71" s="369">
        <v>0</v>
      </c>
      <c r="G71" s="370">
        <v>0</v>
      </c>
      <c r="H71" s="372">
        <v>10.939</v>
      </c>
      <c r="I71" s="369">
        <v>25.881</v>
      </c>
      <c r="J71" s="370">
        <v>25.881</v>
      </c>
      <c r="K71" s="373" t="s">
        <v>207</v>
      </c>
    </row>
    <row r="72" spans="1:11" ht="14.4" customHeight="1" thickBot="1" x14ac:dyDescent="0.35">
      <c r="A72" s="385" t="s">
        <v>273</v>
      </c>
      <c r="B72" s="369">
        <v>0</v>
      </c>
      <c r="C72" s="369">
        <v>55.573999999999998</v>
      </c>
      <c r="D72" s="370">
        <v>55.573999999999998</v>
      </c>
      <c r="E72" s="371" t="s">
        <v>207</v>
      </c>
      <c r="F72" s="369">
        <v>0</v>
      </c>
      <c r="G72" s="370">
        <v>0</v>
      </c>
      <c r="H72" s="372">
        <v>1.996</v>
      </c>
      <c r="I72" s="369">
        <v>16.937999999999999</v>
      </c>
      <c r="J72" s="370">
        <v>16.937999999999999</v>
      </c>
      <c r="K72" s="373" t="s">
        <v>207</v>
      </c>
    </row>
    <row r="73" spans="1:11" ht="14.4" customHeight="1" thickBot="1" x14ac:dyDescent="0.35">
      <c r="A73" s="386" t="s">
        <v>274</v>
      </c>
      <c r="B73" s="364">
        <v>0</v>
      </c>
      <c r="C73" s="364">
        <v>33.994</v>
      </c>
      <c r="D73" s="365">
        <v>33.994</v>
      </c>
      <c r="E73" s="374" t="s">
        <v>207</v>
      </c>
      <c r="F73" s="364">
        <v>0</v>
      </c>
      <c r="G73" s="365">
        <v>0</v>
      </c>
      <c r="H73" s="367">
        <v>1.996</v>
      </c>
      <c r="I73" s="364">
        <v>13.202999999999999</v>
      </c>
      <c r="J73" s="365">
        <v>13.202999999999999</v>
      </c>
      <c r="K73" s="375" t="s">
        <v>207</v>
      </c>
    </row>
    <row r="74" spans="1:11" ht="14.4" customHeight="1" thickBot="1" x14ac:dyDescent="0.35">
      <c r="A74" s="386" t="s">
        <v>275</v>
      </c>
      <c r="B74" s="364">
        <v>0</v>
      </c>
      <c r="C74" s="364">
        <v>21.58</v>
      </c>
      <c r="D74" s="365">
        <v>21.58</v>
      </c>
      <c r="E74" s="374" t="s">
        <v>207</v>
      </c>
      <c r="F74" s="364">
        <v>0</v>
      </c>
      <c r="G74" s="365">
        <v>0</v>
      </c>
      <c r="H74" s="367">
        <v>0</v>
      </c>
      <c r="I74" s="364">
        <v>3.7349999999999999</v>
      </c>
      <c r="J74" s="365">
        <v>3.7349999999999999</v>
      </c>
      <c r="K74" s="375" t="s">
        <v>207</v>
      </c>
    </row>
    <row r="75" spans="1:11" ht="14.4" customHeight="1" thickBot="1" x14ac:dyDescent="0.35">
      <c r="A75" s="385" t="s">
        <v>276</v>
      </c>
      <c r="B75" s="369">
        <v>0</v>
      </c>
      <c r="C75" s="369">
        <v>0</v>
      </c>
      <c r="D75" s="370">
        <v>0</v>
      </c>
      <c r="E75" s="376">
        <v>1</v>
      </c>
      <c r="F75" s="369">
        <v>0</v>
      </c>
      <c r="G75" s="370">
        <v>0</v>
      </c>
      <c r="H75" s="372">
        <v>8.9429999999999996</v>
      </c>
      <c r="I75" s="369">
        <v>8.9429999999999996</v>
      </c>
      <c r="J75" s="370">
        <v>8.9429999999999996</v>
      </c>
      <c r="K75" s="373" t="s">
        <v>217</v>
      </c>
    </row>
    <row r="76" spans="1:11" ht="14.4" customHeight="1" thickBot="1" x14ac:dyDescent="0.35">
      <c r="A76" s="386" t="s">
        <v>277</v>
      </c>
      <c r="B76" s="364">
        <v>0</v>
      </c>
      <c r="C76" s="364">
        <v>0</v>
      </c>
      <c r="D76" s="365">
        <v>0</v>
      </c>
      <c r="E76" s="366">
        <v>1</v>
      </c>
      <c r="F76" s="364">
        <v>0</v>
      </c>
      <c r="G76" s="365">
        <v>0</v>
      </c>
      <c r="H76" s="367">
        <v>8.9429999999999996</v>
      </c>
      <c r="I76" s="364">
        <v>8.9429999999999996</v>
      </c>
      <c r="J76" s="365">
        <v>8.9429999999999996</v>
      </c>
      <c r="K76" s="375" t="s">
        <v>217</v>
      </c>
    </row>
    <row r="77" spans="1:11" ht="14.4" customHeight="1" thickBot="1" x14ac:dyDescent="0.35">
      <c r="A77" s="384" t="s">
        <v>34</v>
      </c>
      <c r="B77" s="364">
        <v>10352.6812650265</v>
      </c>
      <c r="C77" s="364">
        <v>7868.9093000000003</v>
      </c>
      <c r="D77" s="365">
        <v>-2483.7719650265399</v>
      </c>
      <c r="E77" s="366">
        <v>0.76008418481700002</v>
      </c>
      <c r="F77" s="364">
        <v>10389.794443467499</v>
      </c>
      <c r="G77" s="365">
        <v>8658.1620362229296</v>
      </c>
      <c r="H77" s="367">
        <v>431.93376000000001</v>
      </c>
      <c r="I77" s="364">
        <v>7427.6740900000004</v>
      </c>
      <c r="J77" s="365">
        <v>-1230.4879462229301</v>
      </c>
      <c r="K77" s="368">
        <v>0.71490096656000002</v>
      </c>
    </row>
    <row r="78" spans="1:11" ht="14.4" customHeight="1" thickBot="1" x14ac:dyDescent="0.35">
      <c r="A78" s="385" t="s">
        <v>278</v>
      </c>
      <c r="B78" s="369">
        <v>4.0629509389700003</v>
      </c>
      <c r="C78" s="369">
        <v>0.13683000000000001</v>
      </c>
      <c r="D78" s="370">
        <v>-3.92612093897</v>
      </c>
      <c r="E78" s="376">
        <v>3.3677492555000001E-2</v>
      </c>
      <c r="F78" s="369">
        <v>0.15184136647900001</v>
      </c>
      <c r="G78" s="370">
        <v>0.12653447206599999</v>
      </c>
      <c r="H78" s="372">
        <v>0</v>
      </c>
      <c r="I78" s="369">
        <v>0</v>
      </c>
      <c r="J78" s="370">
        <v>-0.12653447206599999</v>
      </c>
      <c r="K78" s="377">
        <v>0</v>
      </c>
    </row>
    <row r="79" spans="1:11" ht="14.4" customHeight="1" thickBot="1" x14ac:dyDescent="0.35">
      <c r="A79" s="386" t="s">
        <v>279</v>
      </c>
      <c r="B79" s="364">
        <v>4.0629509389700003</v>
      </c>
      <c r="C79" s="364">
        <v>0.13683000000000001</v>
      </c>
      <c r="D79" s="365">
        <v>-3.92612093897</v>
      </c>
      <c r="E79" s="366">
        <v>3.3677492555000001E-2</v>
      </c>
      <c r="F79" s="364">
        <v>0.15184136647900001</v>
      </c>
      <c r="G79" s="365">
        <v>0.12653447206599999</v>
      </c>
      <c r="H79" s="367">
        <v>0</v>
      </c>
      <c r="I79" s="364">
        <v>0</v>
      </c>
      <c r="J79" s="365">
        <v>-0.12653447206599999</v>
      </c>
      <c r="K79" s="368">
        <v>0</v>
      </c>
    </row>
    <row r="80" spans="1:11" ht="14.4" customHeight="1" thickBot="1" x14ac:dyDescent="0.35">
      <c r="A80" s="385" t="s">
        <v>280</v>
      </c>
      <c r="B80" s="369">
        <v>3.0573735941489999</v>
      </c>
      <c r="C80" s="369">
        <v>2.8722699999999999</v>
      </c>
      <c r="D80" s="370">
        <v>-0.18510359414899999</v>
      </c>
      <c r="E80" s="376">
        <v>0.93945666486199997</v>
      </c>
      <c r="F80" s="369">
        <v>3.2755072941479999</v>
      </c>
      <c r="G80" s="370">
        <v>2.7295894117900001</v>
      </c>
      <c r="H80" s="372">
        <v>0.48734</v>
      </c>
      <c r="I80" s="369">
        <v>3.03464</v>
      </c>
      <c r="J80" s="370">
        <v>0.305050588209</v>
      </c>
      <c r="K80" s="377">
        <v>0.92646412524199995</v>
      </c>
    </row>
    <row r="81" spans="1:11" ht="14.4" customHeight="1" thickBot="1" x14ac:dyDescent="0.35">
      <c r="A81" s="386" t="s">
        <v>281</v>
      </c>
      <c r="B81" s="364">
        <v>3.0573735941489999</v>
      </c>
      <c r="C81" s="364">
        <v>2.8722699999999999</v>
      </c>
      <c r="D81" s="365">
        <v>-0.18510359414899999</v>
      </c>
      <c r="E81" s="366">
        <v>0.93945666486199997</v>
      </c>
      <c r="F81" s="364">
        <v>3.2755072941479999</v>
      </c>
      <c r="G81" s="365">
        <v>2.7295894117900001</v>
      </c>
      <c r="H81" s="367">
        <v>0.48734</v>
      </c>
      <c r="I81" s="364">
        <v>3.03464</v>
      </c>
      <c r="J81" s="365">
        <v>0.305050588209</v>
      </c>
      <c r="K81" s="368">
        <v>0.92646412524199995</v>
      </c>
    </row>
    <row r="82" spans="1:11" ht="14.4" customHeight="1" thickBot="1" x14ac:dyDescent="0.35">
      <c r="A82" s="385" t="s">
        <v>282</v>
      </c>
      <c r="B82" s="369">
        <v>26.980065276769</v>
      </c>
      <c r="C82" s="369">
        <v>28.733239999999999</v>
      </c>
      <c r="D82" s="370">
        <v>1.7531747232299999</v>
      </c>
      <c r="E82" s="376">
        <v>1.064980373666</v>
      </c>
      <c r="F82" s="369">
        <v>21</v>
      </c>
      <c r="G82" s="370">
        <v>17.5</v>
      </c>
      <c r="H82" s="372">
        <v>2.2726700000000002</v>
      </c>
      <c r="I82" s="369">
        <v>24.819009999999999</v>
      </c>
      <c r="J82" s="370">
        <v>7.3190099999990004</v>
      </c>
      <c r="K82" s="377">
        <v>1.181857619047</v>
      </c>
    </row>
    <row r="83" spans="1:11" ht="14.4" customHeight="1" thickBot="1" x14ac:dyDescent="0.35">
      <c r="A83" s="386" t="s">
        <v>283</v>
      </c>
      <c r="B83" s="364">
        <v>5.999990450786</v>
      </c>
      <c r="C83" s="364">
        <v>6.48</v>
      </c>
      <c r="D83" s="365">
        <v>0.48000954921299999</v>
      </c>
      <c r="E83" s="366">
        <v>1.080001718861</v>
      </c>
      <c r="F83" s="364">
        <v>6</v>
      </c>
      <c r="G83" s="365">
        <v>5</v>
      </c>
      <c r="H83" s="367">
        <v>1.62</v>
      </c>
      <c r="I83" s="364">
        <v>6.48</v>
      </c>
      <c r="J83" s="365">
        <v>1.4799999999989999</v>
      </c>
      <c r="K83" s="368">
        <v>1.08</v>
      </c>
    </row>
    <row r="84" spans="1:11" ht="14.4" customHeight="1" thickBot="1" x14ac:dyDescent="0.35">
      <c r="A84" s="386" t="s">
        <v>284</v>
      </c>
      <c r="B84" s="364">
        <v>20.980074825982001</v>
      </c>
      <c r="C84" s="364">
        <v>22.253240000000002</v>
      </c>
      <c r="D84" s="365">
        <v>1.273165174017</v>
      </c>
      <c r="E84" s="366">
        <v>1.0606844915739999</v>
      </c>
      <c r="F84" s="364">
        <v>15</v>
      </c>
      <c r="G84" s="365">
        <v>12.5</v>
      </c>
      <c r="H84" s="367">
        <v>0.65266999999999997</v>
      </c>
      <c r="I84" s="364">
        <v>18.339009999999998</v>
      </c>
      <c r="J84" s="365">
        <v>5.8390099999989999</v>
      </c>
      <c r="K84" s="368">
        <v>1.2226006666660001</v>
      </c>
    </row>
    <row r="85" spans="1:11" ht="14.4" customHeight="1" thickBot="1" x14ac:dyDescent="0.35">
      <c r="A85" s="385" t="s">
        <v>285</v>
      </c>
      <c r="B85" s="369">
        <v>2726.8646762929998</v>
      </c>
      <c r="C85" s="369">
        <v>2727.1266000000001</v>
      </c>
      <c r="D85" s="370">
        <v>0.26192370700299999</v>
      </c>
      <c r="E85" s="376">
        <v>1.0000960530630001</v>
      </c>
      <c r="F85" s="369">
        <v>2773.9174441896498</v>
      </c>
      <c r="G85" s="370">
        <v>2311.5978701580402</v>
      </c>
      <c r="H85" s="372">
        <v>291.87133</v>
      </c>
      <c r="I85" s="369">
        <v>2373.3696</v>
      </c>
      <c r="J85" s="370">
        <v>61.771729841957999</v>
      </c>
      <c r="K85" s="377">
        <v>0.85560210343300003</v>
      </c>
    </row>
    <row r="86" spans="1:11" ht="14.4" customHeight="1" thickBot="1" x14ac:dyDescent="0.35">
      <c r="A86" s="386" t="s">
        <v>286</v>
      </c>
      <c r="B86" s="364">
        <v>2371.5175092455802</v>
      </c>
      <c r="C86" s="364">
        <v>2244.2759799999999</v>
      </c>
      <c r="D86" s="365">
        <v>-127.241529245574</v>
      </c>
      <c r="E86" s="366">
        <v>0.94634594568599995</v>
      </c>
      <c r="F86" s="364">
        <v>2334</v>
      </c>
      <c r="G86" s="365">
        <v>1945</v>
      </c>
      <c r="H86" s="367">
        <v>247.78656000000001</v>
      </c>
      <c r="I86" s="364">
        <v>2016.69929</v>
      </c>
      <c r="J86" s="365">
        <v>71.699290000000005</v>
      </c>
      <c r="K86" s="368">
        <v>0.86405282347900003</v>
      </c>
    </row>
    <row r="87" spans="1:11" ht="14.4" customHeight="1" thickBot="1" x14ac:dyDescent="0.35">
      <c r="A87" s="386" t="s">
        <v>287</v>
      </c>
      <c r="B87" s="364">
        <v>0</v>
      </c>
      <c r="C87" s="364">
        <v>130.05661000000001</v>
      </c>
      <c r="D87" s="365">
        <v>130.05661000000001</v>
      </c>
      <c r="E87" s="374" t="s">
        <v>217</v>
      </c>
      <c r="F87" s="364">
        <v>0</v>
      </c>
      <c r="G87" s="365">
        <v>0</v>
      </c>
      <c r="H87" s="367">
        <v>7.26</v>
      </c>
      <c r="I87" s="364">
        <v>41.381999999999998</v>
      </c>
      <c r="J87" s="365">
        <v>41.381999999999998</v>
      </c>
      <c r="K87" s="375" t="s">
        <v>207</v>
      </c>
    </row>
    <row r="88" spans="1:11" ht="14.4" customHeight="1" thickBot="1" x14ac:dyDescent="0.35">
      <c r="A88" s="386" t="s">
        <v>288</v>
      </c>
      <c r="B88" s="364">
        <v>0</v>
      </c>
      <c r="C88" s="364">
        <v>3.5999999999999997E-2</v>
      </c>
      <c r="D88" s="365">
        <v>3.5999999999999997E-2</v>
      </c>
      <c r="E88" s="374" t="s">
        <v>217</v>
      </c>
      <c r="F88" s="364">
        <v>4.0425223442000002E-2</v>
      </c>
      <c r="G88" s="365">
        <v>3.3687686202000001E-2</v>
      </c>
      <c r="H88" s="367">
        <v>0</v>
      </c>
      <c r="I88" s="364">
        <v>0</v>
      </c>
      <c r="J88" s="365">
        <v>-3.3687686202000001E-2</v>
      </c>
      <c r="K88" s="368">
        <v>0</v>
      </c>
    </row>
    <row r="89" spans="1:11" ht="14.4" customHeight="1" thickBot="1" x14ac:dyDescent="0.35">
      <c r="A89" s="386" t="s">
        <v>289</v>
      </c>
      <c r="B89" s="364">
        <v>355.34716704742198</v>
      </c>
      <c r="C89" s="364">
        <v>352.75801000000001</v>
      </c>
      <c r="D89" s="365">
        <v>-2.5891570474219998</v>
      </c>
      <c r="E89" s="366">
        <v>0.992713725371</v>
      </c>
      <c r="F89" s="364">
        <v>439.877018966207</v>
      </c>
      <c r="G89" s="365">
        <v>366.56418247183899</v>
      </c>
      <c r="H89" s="367">
        <v>36.824770000000001</v>
      </c>
      <c r="I89" s="364">
        <v>315.28831000000002</v>
      </c>
      <c r="J89" s="365">
        <v>-51.275872471839001</v>
      </c>
      <c r="K89" s="368">
        <v>0.71676467832000001</v>
      </c>
    </row>
    <row r="90" spans="1:11" ht="14.4" customHeight="1" thickBot="1" x14ac:dyDescent="0.35">
      <c r="A90" s="385" t="s">
        <v>290</v>
      </c>
      <c r="B90" s="369">
        <v>7591.7161989236502</v>
      </c>
      <c r="C90" s="369">
        <v>4943.7303599999996</v>
      </c>
      <c r="D90" s="370">
        <v>-2647.9858389236501</v>
      </c>
      <c r="E90" s="376">
        <v>0.651200628482</v>
      </c>
      <c r="F90" s="369">
        <v>7348.11801918938</v>
      </c>
      <c r="G90" s="370">
        <v>6123.4316826578197</v>
      </c>
      <c r="H90" s="372">
        <v>107.72275999999999</v>
      </c>
      <c r="I90" s="369">
        <v>4687.1834099999996</v>
      </c>
      <c r="J90" s="370">
        <v>-1436.2482726578201</v>
      </c>
      <c r="K90" s="377">
        <v>0.63787535771100001</v>
      </c>
    </row>
    <row r="91" spans="1:11" ht="14.4" customHeight="1" thickBot="1" x14ac:dyDescent="0.35">
      <c r="A91" s="386" t="s">
        <v>291</v>
      </c>
      <c r="B91" s="364">
        <v>13.999977718502</v>
      </c>
      <c r="C91" s="364">
        <v>10.00005</v>
      </c>
      <c r="D91" s="365">
        <v>-3.9999277185020001</v>
      </c>
      <c r="E91" s="366">
        <v>0.71429042253200004</v>
      </c>
      <c r="F91" s="364">
        <v>43.978999999998997</v>
      </c>
      <c r="G91" s="365">
        <v>36.649166666665998</v>
      </c>
      <c r="H91" s="367">
        <v>15.974</v>
      </c>
      <c r="I91" s="364">
        <v>63.915999999999997</v>
      </c>
      <c r="J91" s="365">
        <v>27.266833333333</v>
      </c>
      <c r="K91" s="368">
        <v>1.4533299984079999</v>
      </c>
    </row>
    <row r="92" spans="1:11" ht="14.4" customHeight="1" thickBot="1" x14ac:dyDescent="0.35">
      <c r="A92" s="386" t="s">
        <v>292</v>
      </c>
      <c r="B92" s="364">
        <v>909.61873142197305</v>
      </c>
      <c r="C92" s="364">
        <v>801.02295000000004</v>
      </c>
      <c r="D92" s="365">
        <v>-108.595781421973</v>
      </c>
      <c r="E92" s="366">
        <v>0.88061395651700003</v>
      </c>
      <c r="F92" s="364">
        <v>1003.27567721477</v>
      </c>
      <c r="G92" s="365">
        <v>836.06306434564499</v>
      </c>
      <c r="H92" s="367">
        <v>91.748760000000004</v>
      </c>
      <c r="I92" s="364">
        <v>459.48023000000001</v>
      </c>
      <c r="J92" s="365">
        <v>-376.58283434564498</v>
      </c>
      <c r="K92" s="368">
        <v>0.45798003523300002</v>
      </c>
    </row>
    <row r="93" spans="1:11" ht="14.4" customHeight="1" thickBot="1" x14ac:dyDescent="0.35">
      <c r="A93" s="386" t="s">
        <v>293</v>
      </c>
      <c r="B93" s="364">
        <v>7.9999872677150003</v>
      </c>
      <c r="C93" s="364">
        <v>0.97399999999999998</v>
      </c>
      <c r="D93" s="365">
        <v>-7.0259872677150002</v>
      </c>
      <c r="E93" s="366">
        <v>0.121750193769</v>
      </c>
      <c r="F93" s="364">
        <v>8</v>
      </c>
      <c r="G93" s="365">
        <v>6.6666666666659999</v>
      </c>
      <c r="H93" s="367">
        <v>0</v>
      </c>
      <c r="I93" s="364">
        <v>0</v>
      </c>
      <c r="J93" s="365">
        <v>-6.6666666666659999</v>
      </c>
      <c r="K93" s="368">
        <v>0</v>
      </c>
    </row>
    <row r="94" spans="1:11" ht="14.4" customHeight="1" thickBot="1" x14ac:dyDescent="0.35">
      <c r="A94" s="386" t="s">
        <v>294</v>
      </c>
      <c r="B94" s="364">
        <v>0</v>
      </c>
      <c r="C94" s="364">
        <v>2.1760700000000002</v>
      </c>
      <c r="D94" s="365">
        <v>2.1760700000000002</v>
      </c>
      <c r="E94" s="374" t="s">
        <v>217</v>
      </c>
      <c r="F94" s="364">
        <v>2.6148587720130001</v>
      </c>
      <c r="G94" s="365">
        <v>2.1790489766780001</v>
      </c>
      <c r="H94" s="367">
        <v>0</v>
      </c>
      <c r="I94" s="364">
        <v>0</v>
      </c>
      <c r="J94" s="365">
        <v>-2.1790489766780001</v>
      </c>
      <c r="K94" s="368">
        <v>0</v>
      </c>
    </row>
    <row r="95" spans="1:11" ht="14.4" customHeight="1" thickBot="1" x14ac:dyDescent="0.35">
      <c r="A95" s="386" t="s">
        <v>295</v>
      </c>
      <c r="B95" s="364">
        <v>6660.0975025154603</v>
      </c>
      <c r="C95" s="364">
        <v>4129.5572899999997</v>
      </c>
      <c r="D95" s="365">
        <v>-2530.5402125154601</v>
      </c>
      <c r="E95" s="366">
        <v>0.62004456968300004</v>
      </c>
      <c r="F95" s="364">
        <v>6290.2484832025903</v>
      </c>
      <c r="G95" s="365">
        <v>5241.8737360021596</v>
      </c>
      <c r="H95" s="367">
        <v>0</v>
      </c>
      <c r="I95" s="364">
        <v>4158.8273799999997</v>
      </c>
      <c r="J95" s="365">
        <v>-1083.0463560021601</v>
      </c>
      <c r="K95" s="368">
        <v>0.66115470495399997</v>
      </c>
    </row>
    <row r="96" spans="1:11" ht="14.4" customHeight="1" thickBot="1" x14ac:dyDescent="0.35">
      <c r="A96" s="386" t="s">
        <v>296</v>
      </c>
      <c r="B96" s="364">
        <v>0</v>
      </c>
      <c r="C96" s="364">
        <v>0</v>
      </c>
      <c r="D96" s="365">
        <v>0</v>
      </c>
      <c r="E96" s="366">
        <v>1</v>
      </c>
      <c r="F96" s="364">
        <v>0</v>
      </c>
      <c r="G96" s="365">
        <v>0</v>
      </c>
      <c r="H96" s="367">
        <v>0</v>
      </c>
      <c r="I96" s="364">
        <v>4.9598000000000004</v>
      </c>
      <c r="J96" s="365">
        <v>4.9598000000000004</v>
      </c>
      <c r="K96" s="375" t="s">
        <v>217</v>
      </c>
    </row>
    <row r="97" spans="1:11" ht="14.4" customHeight="1" thickBot="1" x14ac:dyDescent="0.35">
      <c r="A97" s="385" t="s">
        <v>297</v>
      </c>
      <c r="B97" s="369">
        <v>0</v>
      </c>
      <c r="C97" s="369">
        <v>166.31</v>
      </c>
      <c r="D97" s="370">
        <v>166.31</v>
      </c>
      <c r="E97" s="371" t="s">
        <v>217</v>
      </c>
      <c r="F97" s="369">
        <v>243.33163142785301</v>
      </c>
      <c r="G97" s="370">
        <v>202.776359523211</v>
      </c>
      <c r="H97" s="372">
        <v>29.579660000000001</v>
      </c>
      <c r="I97" s="369">
        <v>339.26742999999999</v>
      </c>
      <c r="J97" s="370">
        <v>136.49107047678999</v>
      </c>
      <c r="K97" s="377">
        <v>1.3942594639629999</v>
      </c>
    </row>
    <row r="98" spans="1:11" ht="14.4" customHeight="1" thickBot="1" x14ac:dyDescent="0.35">
      <c r="A98" s="386" t="s">
        <v>298</v>
      </c>
      <c r="B98" s="364">
        <v>0</v>
      </c>
      <c r="C98" s="364">
        <v>166.31</v>
      </c>
      <c r="D98" s="365">
        <v>166.31</v>
      </c>
      <c r="E98" s="374" t="s">
        <v>217</v>
      </c>
      <c r="F98" s="364">
        <v>243.33163142785301</v>
      </c>
      <c r="G98" s="365">
        <v>202.776359523211</v>
      </c>
      <c r="H98" s="367">
        <v>29.579660000000001</v>
      </c>
      <c r="I98" s="364">
        <v>338.22843</v>
      </c>
      <c r="J98" s="365">
        <v>135.45207047679</v>
      </c>
      <c r="K98" s="368">
        <v>1.3899895710850001</v>
      </c>
    </row>
    <row r="99" spans="1:11" ht="14.4" customHeight="1" thickBot="1" x14ac:dyDescent="0.35">
      <c r="A99" s="386" t="s">
        <v>299</v>
      </c>
      <c r="B99" s="364">
        <v>0</v>
      </c>
      <c r="C99" s="364">
        <v>0</v>
      </c>
      <c r="D99" s="365">
        <v>0</v>
      </c>
      <c r="E99" s="366">
        <v>1</v>
      </c>
      <c r="F99" s="364">
        <v>0</v>
      </c>
      <c r="G99" s="365">
        <v>0</v>
      </c>
      <c r="H99" s="367">
        <v>0</v>
      </c>
      <c r="I99" s="364">
        <v>1.0389999999999999</v>
      </c>
      <c r="J99" s="365">
        <v>1.0389999999999999</v>
      </c>
      <c r="K99" s="375" t="s">
        <v>217</v>
      </c>
    </row>
    <row r="100" spans="1:11" ht="14.4" customHeight="1" thickBot="1" x14ac:dyDescent="0.35">
      <c r="A100" s="383" t="s">
        <v>35</v>
      </c>
      <c r="B100" s="364">
        <v>23899.002157589599</v>
      </c>
      <c r="C100" s="364">
        <v>26567.28428</v>
      </c>
      <c r="D100" s="365">
        <v>2668.2821224104</v>
      </c>
      <c r="E100" s="366">
        <v>1.111648264844</v>
      </c>
      <c r="F100" s="364">
        <v>26938</v>
      </c>
      <c r="G100" s="365">
        <v>22448.333333333299</v>
      </c>
      <c r="H100" s="367">
        <v>2402.1236100000001</v>
      </c>
      <c r="I100" s="364">
        <v>24481.602749999998</v>
      </c>
      <c r="J100" s="365">
        <v>2033.2694166666799</v>
      </c>
      <c r="K100" s="368">
        <v>0.90881293154599996</v>
      </c>
    </row>
    <row r="101" spans="1:11" ht="14.4" customHeight="1" thickBot="1" x14ac:dyDescent="0.35">
      <c r="A101" s="389" t="s">
        <v>300</v>
      </c>
      <c r="B101" s="369">
        <v>17651.001593523299</v>
      </c>
      <c r="C101" s="369">
        <v>19623.624</v>
      </c>
      <c r="D101" s="370">
        <v>1972.62240647667</v>
      </c>
      <c r="E101" s="376">
        <v>1.111756967219</v>
      </c>
      <c r="F101" s="369">
        <v>19822</v>
      </c>
      <c r="G101" s="370">
        <v>16518.333333333299</v>
      </c>
      <c r="H101" s="372">
        <v>1767.2829999999999</v>
      </c>
      <c r="I101" s="369">
        <v>18019.203000000001</v>
      </c>
      <c r="J101" s="370">
        <v>1500.8696666666699</v>
      </c>
      <c r="K101" s="377">
        <v>0.90905070124099996</v>
      </c>
    </row>
    <row r="102" spans="1:11" ht="14.4" customHeight="1" thickBot="1" x14ac:dyDescent="0.35">
      <c r="A102" s="385" t="s">
        <v>301</v>
      </c>
      <c r="B102" s="369">
        <v>17600.001588919102</v>
      </c>
      <c r="C102" s="369">
        <v>19573.774000000001</v>
      </c>
      <c r="D102" s="370">
        <v>1973.7724110809199</v>
      </c>
      <c r="E102" s="376">
        <v>1.1121461495960001</v>
      </c>
      <c r="F102" s="369">
        <v>19767</v>
      </c>
      <c r="G102" s="370">
        <v>16472.5</v>
      </c>
      <c r="H102" s="372">
        <v>1763.23</v>
      </c>
      <c r="I102" s="369">
        <v>17874.190999999999</v>
      </c>
      <c r="J102" s="370">
        <v>1401.691</v>
      </c>
      <c r="K102" s="377">
        <v>0.90424399251200005</v>
      </c>
    </row>
    <row r="103" spans="1:11" ht="14.4" customHeight="1" thickBot="1" x14ac:dyDescent="0.35">
      <c r="A103" s="386" t="s">
        <v>302</v>
      </c>
      <c r="B103" s="364">
        <v>17600.001588919102</v>
      </c>
      <c r="C103" s="364">
        <v>19573.774000000001</v>
      </c>
      <c r="D103" s="365">
        <v>1973.7724110809199</v>
      </c>
      <c r="E103" s="366">
        <v>1.1121461495960001</v>
      </c>
      <c r="F103" s="364">
        <v>19767</v>
      </c>
      <c r="G103" s="365">
        <v>16472.5</v>
      </c>
      <c r="H103" s="367">
        <v>1763.23</v>
      </c>
      <c r="I103" s="364">
        <v>17874.190999999999</v>
      </c>
      <c r="J103" s="365">
        <v>1401.691</v>
      </c>
      <c r="K103" s="368">
        <v>0.90424399251200005</v>
      </c>
    </row>
    <row r="104" spans="1:11" ht="14.4" customHeight="1" thickBot="1" x14ac:dyDescent="0.35">
      <c r="A104" s="385" t="s">
        <v>303</v>
      </c>
      <c r="B104" s="369">
        <v>51.000004604254002</v>
      </c>
      <c r="C104" s="369">
        <v>49.85</v>
      </c>
      <c r="D104" s="370">
        <v>-1.150004604254</v>
      </c>
      <c r="E104" s="376">
        <v>0.97745089214799996</v>
      </c>
      <c r="F104" s="369">
        <v>55</v>
      </c>
      <c r="G104" s="370">
        <v>45.833333333333002</v>
      </c>
      <c r="H104" s="372">
        <v>4.0529999999999999</v>
      </c>
      <c r="I104" s="369">
        <v>67.512</v>
      </c>
      <c r="J104" s="370">
        <v>21.678666666666</v>
      </c>
      <c r="K104" s="377">
        <v>1.2274909090899999</v>
      </c>
    </row>
    <row r="105" spans="1:11" ht="14.4" customHeight="1" thickBot="1" x14ac:dyDescent="0.35">
      <c r="A105" s="386" t="s">
        <v>304</v>
      </c>
      <c r="B105" s="364">
        <v>51.000004604254002</v>
      </c>
      <c r="C105" s="364">
        <v>49.85</v>
      </c>
      <c r="D105" s="365">
        <v>-1.150004604254</v>
      </c>
      <c r="E105" s="366">
        <v>0.97745089214799996</v>
      </c>
      <c r="F105" s="364">
        <v>55</v>
      </c>
      <c r="G105" s="365">
        <v>45.833333333333002</v>
      </c>
      <c r="H105" s="367">
        <v>4.0529999999999999</v>
      </c>
      <c r="I105" s="364">
        <v>67.512</v>
      </c>
      <c r="J105" s="365">
        <v>21.678666666666</v>
      </c>
      <c r="K105" s="368">
        <v>1.2274909090899999</v>
      </c>
    </row>
    <row r="106" spans="1:11" ht="14.4" customHeight="1" thickBot="1" x14ac:dyDescent="0.35">
      <c r="A106" s="388" t="s">
        <v>305</v>
      </c>
      <c r="B106" s="364">
        <v>0</v>
      </c>
      <c r="C106" s="364">
        <v>0</v>
      </c>
      <c r="D106" s="365">
        <v>0</v>
      </c>
      <c r="E106" s="366">
        <v>1</v>
      </c>
      <c r="F106" s="364">
        <v>0</v>
      </c>
      <c r="G106" s="365">
        <v>0</v>
      </c>
      <c r="H106" s="367">
        <v>0</v>
      </c>
      <c r="I106" s="364">
        <v>77.5</v>
      </c>
      <c r="J106" s="365">
        <v>77.5</v>
      </c>
      <c r="K106" s="375" t="s">
        <v>217</v>
      </c>
    </row>
    <row r="107" spans="1:11" ht="14.4" customHeight="1" thickBot="1" x14ac:dyDescent="0.35">
      <c r="A107" s="386" t="s">
        <v>306</v>
      </c>
      <c r="B107" s="364">
        <v>0</v>
      </c>
      <c r="C107" s="364">
        <v>0</v>
      </c>
      <c r="D107" s="365">
        <v>0</v>
      </c>
      <c r="E107" s="366">
        <v>1</v>
      </c>
      <c r="F107" s="364">
        <v>0</v>
      </c>
      <c r="G107" s="365">
        <v>0</v>
      </c>
      <c r="H107" s="367">
        <v>0</v>
      </c>
      <c r="I107" s="364">
        <v>77.5</v>
      </c>
      <c r="J107" s="365">
        <v>77.5</v>
      </c>
      <c r="K107" s="375" t="s">
        <v>217</v>
      </c>
    </row>
    <row r="108" spans="1:11" ht="14.4" customHeight="1" thickBot="1" x14ac:dyDescent="0.35">
      <c r="A108" s="384" t="s">
        <v>307</v>
      </c>
      <c r="B108" s="364">
        <v>5984.0005402324896</v>
      </c>
      <c r="C108" s="364">
        <v>6649.3087400000004</v>
      </c>
      <c r="D108" s="365">
        <v>665.308199767514</v>
      </c>
      <c r="E108" s="366">
        <v>1.1111811730779999</v>
      </c>
      <c r="F108" s="364">
        <v>6720.99999999999</v>
      </c>
      <c r="G108" s="365">
        <v>5600.8333333333303</v>
      </c>
      <c r="H108" s="367">
        <v>599.49519999999995</v>
      </c>
      <c r="I108" s="364">
        <v>6103.5599499999998</v>
      </c>
      <c r="J108" s="365">
        <v>502.72661666667699</v>
      </c>
      <c r="K108" s="368">
        <v>0.90813271090600001</v>
      </c>
    </row>
    <row r="109" spans="1:11" ht="14.4" customHeight="1" thickBot="1" x14ac:dyDescent="0.35">
      <c r="A109" s="385" t="s">
        <v>308</v>
      </c>
      <c r="B109" s="369">
        <v>1584.0001430027201</v>
      </c>
      <c r="C109" s="369">
        <v>1761.6402399999999</v>
      </c>
      <c r="D109" s="370">
        <v>177.640096997283</v>
      </c>
      <c r="E109" s="376">
        <v>1.1121465157570001</v>
      </c>
      <c r="F109" s="369">
        <v>1778.99999999999</v>
      </c>
      <c r="G109" s="370">
        <v>1482.49999999999</v>
      </c>
      <c r="H109" s="372">
        <v>158.68770000000001</v>
      </c>
      <c r="I109" s="369">
        <v>1615.6371999999999</v>
      </c>
      <c r="J109" s="370">
        <v>133.137200000007</v>
      </c>
      <c r="K109" s="377">
        <v>0.90817155705399999</v>
      </c>
    </row>
    <row r="110" spans="1:11" ht="14.4" customHeight="1" thickBot="1" x14ac:dyDescent="0.35">
      <c r="A110" s="386" t="s">
        <v>309</v>
      </c>
      <c r="B110" s="364">
        <v>1584.0001430027201</v>
      </c>
      <c r="C110" s="364">
        <v>1761.6402399999999</v>
      </c>
      <c r="D110" s="365">
        <v>177.640096997283</v>
      </c>
      <c r="E110" s="366">
        <v>1.1121465157570001</v>
      </c>
      <c r="F110" s="364">
        <v>1778.99999999999</v>
      </c>
      <c r="G110" s="365">
        <v>1482.49999999999</v>
      </c>
      <c r="H110" s="367">
        <v>158.68770000000001</v>
      </c>
      <c r="I110" s="364">
        <v>1615.6371999999999</v>
      </c>
      <c r="J110" s="365">
        <v>133.137200000007</v>
      </c>
      <c r="K110" s="368">
        <v>0.90817155705399999</v>
      </c>
    </row>
    <row r="111" spans="1:11" ht="14.4" customHeight="1" thickBot="1" x14ac:dyDescent="0.35">
      <c r="A111" s="385" t="s">
        <v>310</v>
      </c>
      <c r="B111" s="369">
        <v>4400.00039722977</v>
      </c>
      <c r="C111" s="369">
        <v>4887.6684999999998</v>
      </c>
      <c r="D111" s="370">
        <v>487.66810277023001</v>
      </c>
      <c r="E111" s="376">
        <v>1.1108336497139999</v>
      </c>
      <c r="F111" s="369">
        <v>4942</v>
      </c>
      <c r="G111" s="370">
        <v>4118.3333333333303</v>
      </c>
      <c r="H111" s="372">
        <v>440.8075</v>
      </c>
      <c r="I111" s="369">
        <v>4487.9227499999997</v>
      </c>
      <c r="J111" s="370">
        <v>369.58941666666902</v>
      </c>
      <c r="K111" s="377">
        <v>0.90811872723499998</v>
      </c>
    </row>
    <row r="112" spans="1:11" ht="14.4" customHeight="1" thickBot="1" x14ac:dyDescent="0.35">
      <c r="A112" s="386" t="s">
        <v>311</v>
      </c>
      <c r="B112" s="364">
        <v>4400.00039722977</v>
      </c>
      <c r="C112" s="364">
        <v>4887.6684999999998</v>
      </c>
      <c r="D112" s="365">
        <v>487.66810277023001</v>
      </c>
      <c r="E112" s="366">
        <v>1.1108336497139999</v>
      </c>
      <c r="F112" s="364">
        <v>4942</v>
      </c>
      <c r="G112" s="365">
        <v>4118.3333333333303</v>
      </c>
      <c r="H112" s="367">
        <v>440.8075</v>
      </c>
      <c r="I112" s="364">
        <v>4487.9227499999997</v>
      </c>
      <c r="J112" s="365">
        <v>369.58941666666902</v>
      </c>
      <c r="K112" s="368">
        <v>0.90811872723499998</v>
      </c>
    </row>
    <row r="113" spans="1:11" ht="14.4" customHeight="1" thickBot="1" x14ac:dyDescent="0.35">
      <c r="A113" s="384" t="s">
        <v>312</v>
      </c>
      <c r="B113" s="364">
        <v>264.00002383378597</v>
      </c>
      <c r="C113" s="364">
        <v>294.35154</v>
      </c>
      <c r="D113" s="365">
        <v>30.351516166214001</v>
      </c>
      <c r="E113" s="366">
        <v>1.1149678538859999</v>
      </c>
      <c r="F113" s="364">
        <v>395</v>
      </c>
      <c r="G113" s="365">
        <v>329.16666666666703</v>
      </c>
      <c r="H113" s="367">
        <v>35.345410000000001</v>
      </c>
      <c r="I113" s="364">
        <v>358.83980000000003</v>
      </c>
      <c r="J113" s="365">
        <v>29.673133333332999</v>
      </c>
      <c r="K113" s="368">
        <v>0.908455189873</v>
      </c>
    </row>
    <row r="114" spans="1:11" ht="14.4" customHeight="1" thickBot="1" x14ac:dyDescent="0.35">
      <c r="A114" s="385" t="s">
        <v>313</v>
      </c>
      <c r="B114" s="369">
        <v>264.00002383378597</v>
      </c>
      <c r="C114" s="369">
        <v>294.35154</v>
      </c>
      <c r="D114" s="370">
        <v>30.351516166214001</v>
      </c>
      <c r="E114" s="376">
        <v>1.1149678538859999</v>
      </c>
      <c r="F114" s="369">
        <v>395</v>
      </c>
      <c r="G114" s="370">
        <v>329.16666666666703</v>
      </c>
      <c r="H114" s="372">
        <v>35.345410000000001</v>
      </c>
      <c r="I114" s="369">
        <v>358.83980000000003</v>
      </c>
      <c r="J114" s="370">
        <v>29.673133333332999</v>
      </c>
      <c r="K114" s="377">
        <v>0.908455189873</v>
      </c>
    </row>
    <row r="115" spans="1:11" ht="14.4" customHeight="1" thickBot="1" x14ac:dyDescent="0.35">
      <c r="A115" s="386" t="s">
        <v>314</v>
      </c>
      <c r="B115" s="364">
        <v>264.00002383378597</v>
      </c>
      <c r="C115" s="364">
        <v>294.35154</v>
      </c>
      <c r="D115" s="365">
        <v>30.351516166214001</v>
      </c>
      <c r="E115" s="366">
        <v>1.1149678538859999</v>
      </c>
      <c r="F115" s="364">
        <v>395</v>
      </c>
      <c r="G115" s="365">
        <v>329.16666666666703</v>
      </c>
      <c r="H115" s="367">
        <v>35.345410000000001</v>
      </c>
      <c r="I115" s="364">
        <v>358.83980000000003</v>
      </c>
      <c r="J115" s="365">
        <v>29.673133333332999</v>
      </c>
      <c r="K115" s="368">
        <v>0.908455189873</v>
      </c>
    </row>
    <row r="116" spans="1:11" ht="14.4" customHeight="1" thickBot="1" x14ac:dyDescent="0.35">
      <c r="A116" s="383" t="s">
        <v>315</v>
      </c>
      <c r="B116" s="364">
        <v>0</v>
      </c>
      <c r="C116" s="364">
        <v>55.59778</v>
      </c>
      <c r="D116" s="365">
        <v>55.59778</v>
      </c>
      <c r="E116" s="374" t="s">
        <v>207</v>
      </c>
      <c r="F116" s="364">
        <v>0</v>
      </c>
      <c r="G116" s="365">
        <v>0</v>
      </c>
      <c r="H116" s="367">
        <v>2.2530000000000001</v>
      </c>
      <c r="I116" s="364">
        <v>44.304070000000003</v>
      </c>
      <c r="J116" s="365">
        <v>44.304070000000003</v>
      </c>
      <c r="K116" s="375" t="s">
        <v>207</v>
      </c>
    </row>
    <row r="117" spans="1:11" ht="14.4" customHeight="1" thickBot="1" x14ac:dyDescent="0.35">
      <c r="A117" s="384" t="s">
        <v>316</v>
      </c>
      <c r="B117" s="364">
        <v>0</v>
      </c>
      <c r="C117" s="364">
        <v>55.59778</v>
      </c>
      <c r="D117" s="365">
        <v>55.59778</v>
      </c>
      <c r="E117" s="374" t="s">
        <v>207</v>
      </c>
      <c r="F117" s="364">
        <v>0</v>
      </c>
      <c r="G117" s="365">
        <v>0</v>
      </c>
      <c r="H117" s="367">
        <v>2.2530000000000001</v>
      </c>
      <c r="I117" s="364">
        <v>44.304070000000003</v>
      </c>
      <c r="J117" s="365">
        <v>44.304070000000003</v>
      </c>
      <c r="K117" s="375" t="s">
        <v>207</v>
      </c>
    </row>
    <row r="118" spans="1:11" ht="14.4" customHeight="1" thickBot="1" x14ac:dyDescent="0.35">
      <c r="A118" s="385" t="s">
        <v>317</v>
      </c>
      <c r="B118" s="369">
        <v>0</v>
      </c>
      <c r="C118" s="369">
        <v>54.647779999999997</v>
      </c>
      <c r="D118" s="370">
        <v>54.647779999999997</v>
      </c>
      <c r="E118" s="371" t="s">
        <v>207</v>
      </c>
      <c r="F118" s="369">
        <v>0</v>
      </c>
      <c r="G118" s="370">
        <v>0</v>
      </c>
      <c r="H118" s="372">
        <v>0.65300000000000002</v>
      </c>
      <c r="I118" s="369">
        <v>15.420070000000001</v>
      </c>
      <c r="J118" s="370">
        <v>15.420070000000001</v>
      </c>
      <c r="K118" s="373" t="s">
        <v>207</v>
      </c>
    </row>
    <row r="119" spans="1:11" ht="14.4" customHeight="1" thickBot="1" x14ac:dyDescent="0.35">
      <c r="A119" s="386" t="s">
        <v>318</v>
      </c>
      <c r="B119" s="364">
        <v>0</v>
      </c>
      <c r="C119" s="364">
        <v>8.7217800000000008</v>
      </c>
      <c r="D119" s="365">
        <v>8.7217800000000008</v>
      </c>
      <c r="E119" s="374" t="s">
        <v>207</v>
      </c>
      <c r="F119" s="364">
        <v>0</v>
      </c>
      <c r="G119" s="365">
        <v>0</v>
      </c>
      <c r="H119" s="367">
        <v>0.153</v>
      </c>
      <c r="I119" s="364">
        <v>4.1403999999999996</v>
      </c>
      <c r="J119" s="365">
        <v>4.1403999999999996</v>
      </c>
      <c r="K119" s="375" t="s">
        <v>207</v>
      </c>
    </row>
    <row r="120" spans="1:11" ht="14.4" customHeight="1" thickBot="1" x14ac:dyDescent="0.35">
      <c r="A120" s="386" t="s">
        <v>319</v>
      </c>
      <c r="B120" s="364">
        <v>0</v>
      </c>
      <c r="C120" s="364">
        <v>0.5</v>
      </c>
      <c r="D120" s="365">
        <v>0.5</v>
      </c>
      <c r="E120" s="374" t="s">
        <v>217</v>
      </c>
      <c r="F120" s="364">
        <v>0</v>
      </c>
      <c r="G120" s="365">
        <v>0</v>
      </c>
      <c r="H120" s="367">
        <v>0</v>
      </c>
      <c r="I120" s="364">
        <v>0</v>
      </c>
      <c r="J120" s="365">
        <v>0</v>
      </c>
      <c r="K120" s="375" t="s">
        <v>207</v>
      </c>
    </row>
    <row r="121" spans="1:11" ht="14.4" customHeight="1" thickBot="1" x14ac:dyDescent="0.35">
      <c r="A121" s="386" t="s">
        <v>320</v>
      </c>
      <c r="B121" s="364">
        <v>0</v>
      </c>
      <c r="C121" s="364">
        <v>45.426000000000002</v>
      </c>
      <c r="D121" s="365">
        <v>45.426000000000002</v>
      </c>
      <c r="E121" s="374" t="s">
        <v>207</v>
      </c>
      <c r="F121" s="364">
        <v>0</v>
      </c>
      <c r="G121" s="365">
        <v>0</v>
      </c>
      <c r="H121" s="367">
        <v>0.5</v>
      </c>
      <c r="I121" s="364">
        <v>11.279669999999999</v>
      </c>
      <c r="J121" s="365">
        <v>11.279669999999999</v>
      </c>
      <c r="K121" s="375" t="s">
        <v>207</v>
      </c>
    </row>
    <row r="122" spans="1:11" ht="14.4" customHeight="1" thickBot="1" x14ac:dyDescent="0.35">
      <c r="A122" s="388" t="s">
        <v>321</v>
      </c>
      <c r="B122" s="364">
        <v>0</v>
      </c>
      <c r="C122" s="364">
        <v>0</v>
      </c>
      <c r="D122" s="365">
        <v>0</v>
      </c>
      <c r="E122" s="366">
        <v>1</v>
      </c>
      <c r="F122" s="364">
        <v>0</v>
      </c>
      <c r="G122" s="365">
        <v>0</v>
      </c>
      <c r="H122" s="367">
        <v>0</v>
      </c>
      <c r="I122" s="364">
        <v>22.404</v>
      </c>
      <c r="J122" s="365">
        <v>22.404</v>
      </c>
      <c r="K122" s="375" t="s">
        <v>217</v>
      </c>
    </row>
    <row r="123" spans="1:11" ht="14.4" customHeight="1" thickBot="1" x14ac:dyDescent="0.35">
      <c r="A123" s="386" t="s">
        <v>322</v>
      </c>
      <c r="B123" s="364">
        <v>0</v>
      </c>
      <c r="C123" s="364">
        <v>0</v>
      </c>
      <c r="D123" s="365">
        <v>0</v>
      </c>
      <c r="E123" s="366">
        <v>1</v>
      </c>
      <c r="F123" s="364">
        <v>0</v>
      </c>
      <c r="G123" s="365">
        <v>0</v>
      </c>
      <c r="H123" s="367">
        <v>0</v>
      </c>
      <c r="I123" s="364">
        <v>22.404</v>
      </c>
      <c r="J123" s="365">
        <v>22.404</v>
      </c>
      <c r="K123" s="375" t="s">
        <v>217</v>
      </c>
    </row>
    <row r="124" spans="1:11" ht="14.4" customHeight="1" thickBot="1" x14ac:dyDescent="0.35">
      <c r="A124" s="388" t="s">
        <v>323</v>
      </c>
      <c r="B124" s="364">
        <v>0</v>
      </c>
      <c r="C124" s="364">
        <v>0.95</v>
      </c>
      <c r="D124" s="365">
        <v>0.95</v>
      </c>
      <c r="E124" s="374" t="s">
        <v>207</v>
      </c>
      <c r="F124" s="364">
        <v>0</v>
      </c>
      <c r="G124" s="365">
        <v>0</v>
      </c>
      <c r="H124" s="367">
        <v>1.6</v>
      </c>
      <c r="I124" s="364">
        <v>6.48</v>
      </c>
      <c r="J124" s="365">
        <v>6.48</v>
      </c>
      <c r="K124" s="375" t="s">
        <v>207</v>
      </c>
    </row>
    <row r="125" spans="1:11" ht="14.4" customHeight="1" thickBot="1" x14ac:dyDescent="0.35">
      <c r="A125" s="386" t="s">
        <v>324</v>
      </c>
      <c r="B125" s="364">
        <v>0</v>
      </c>
      <c r="C125" s="364">
        <v>0.95</v>
      </c>
      <c r="D125" s="365">
        <v>0.95</v>
      </c>
      <c r="E125" s="374" t="s">
        <v>207</v>
      </c>
      <c r="F125" s="364">
        <v>0</v>
      </c>
      <c r="G125" s="365">
        <v>0</v>
      </c>
      <c r="H125" s="367">
        <v>1.6</v>
      </c>
      <c r="I125" s="364">
        <v>6.48</v>
      </c>
      <c r="J125" s="365">
        <v>6.48</v>
      </c>
      <c r="K125" s="375" t="s">
        <v>207</v>
      </c>
    </row>
    <row r="126" spans="1:11" ht="14.4" customHeight="1" thickBot="1" x14ac:dyDescent="0.35">
      <c r="A126" s="383" t="s">
        <v>325</v>
      </c>
      <c r="B126" s="364">
        <v>18848.043485668499</v>
      </c>
      <c r="C126" s="364">
        <v>19040.645990000001</v>
      </c>
      <c r="D126" s="365">
        <v>192.60250433146601</v>
      </c>
      <c r="E126" s="366">
        <v>1.010218700125</v>
      </c>
      <c r="F126" s="364">
        <v>14396</v>
      </c>
      <c r="G126" s="365">
        <v>11996.666666666701</v>
      </c>
      <c r="H126" s="367">
        <v>697.63571000000002</v>
      </c>
      <c r="I126" s="364">
        <v>12825.720300000001</v>
      </c>
      <c r="J126" s="365">
        <v>829.05363333331798</v>
      </c>
      <c r="K126" s="368">
        <v>0.890922499305</v>
      </c>
    </row>
    <row r="127" spans="1:11" ht="14.4" customHeight="1" thickBot="1" x14ac:dyDescent="0.35">
      <c r="A127" s="384" t="s">
        <v>326</v>
      </c>
      <c r="B127" s="364">
        <v>18804.043423318501</v>
      </c>
      <c r="C127" s="364">
        <v>18933.848999999998</v>
      </c>
      <c r="D127" s="365">
        <v>129.80557668148001</v>
      </c>
      <c r="E127" s="366">
        <v>1.006903067269</v>
      </c>
      <c r="F127" s="364">
        <v>14372</v>
      </c>
      <c r="G127" s="365">
        <v>11976.666666666701</v>
      </c>
      <c r="H127" s="367">
        <v>681.58699999999999</v>
      </c>
      <c r="I127" s="364">
        <v>12687.124</v>
      </c>
      <c r="J127" s="365">
        <v>710.45733333331896</v>
      </c>
      <c r="K127" s="368">
        <v>0.88276676871600002</v>
      </c>
    </row>
    <row r="128" spans="1:11" ht="14.4" customHeight="1" thickBot="1" x14ac:dyDescent="0.35">
      <c r="A128" s="385" t="s">
        <v>327</v>
      </c>
      <c r="B128" s="369">
        <v>18804.043423318501</v>
      </c>
      <c r="C128" s="369">
        <v>18834.002</v>
      </c>
      <c r="D128" s="370">
        <v>29.958576681480999</v>
      </c>
      <c r="E128" s="376">
        <v>1.0015931986540001</v>
      </c>
      <c r="F128" s="369">
        <v>14372</v>
      </c>
      <c r="G128" s="370">
        <v>11976.666666666701</v>
      </c>
      <c r="H128" s="372">
        <v>681.58699999999999</v>
      </c>
      <c r="I128" s="369">
        <v>12687.124</v>
      </c>
      <c r="J128" s="370">
        <v>710.45733333331896</v>
      </c>
      <c r="K128" s="377">
        <v>0.88276676871600002</v>
      </c>
    </row>
    <row r="129" spans="1:11" ht="14.4" customHeight="1" thickBot="1" x14ac:dyDescent="0.35">
      <c r="A129" s="386" t="s">
        <v>328</v>
      </c>
      <c r="B129" s="364">
        <v>362.00083595199499</v>
      </c>
      <c r="C129" s="364">
        <v>367.62400000000002</v>
      </c>
      <c r="D129" s="365">
        <v>5.623164048005</v>
      </c>
      <c r="E129" s="366">
        <v>1.0155335664709999</v>
      </c>
      <c r="F129" s="364">
        <v>381.00000000000102</v>
      </c>
      <c r="G129" s="365">
        <v>317.5</v>
      </c>
      <c r="H129" s="367">
        <v>32.920999999999999</v>
      </c>
      <c r="I129" s="364">
        <v>321.185</v>
      </c>
      <c r="J129" s="365">
        <v>3.684999999999</v>
      </c>
      <c r="K129" s="368">
        <v>0.84300524934300003</v>
      </c>
    </row>
    <row r="130" spans="1:11" ht="14.4" customHeight="1" thickBot="1" x14ac:dyDescent="0.35">
      <c r="A130" s="386" t="s">
        <v>329</v>
      </c>
      <c r="B130" s="364">
        <v>6475.0149524562603</v>
      </c>
      <c r="C130" s="364">
        <v>6486.652</v>
      </c>
      <c r="D130" s="365">
        <v>11.637047543745</v>
      </c>
      <c r="E130" s="366">
        <v>1.001797223269</v>
      </c>
      <c r="F130" s="364">
        <v>5847.00000000001</v>
      </c>
      <c r="G130" s="365">
        <v>4872.50000000001</v>
      </c>
      <c r="H130" s="367">
        <v>222.363</v>
      </c>
      <c r="I130" s="364">
        <v>5072.6880000000001</v>
      </c>
      <c r="J130" s="365">
        <v>200.18799999999601</v>
      </c>
      <c r="K130" s="368">
        <v>0.86757106208300006</v>
      </c>
    </row>
    <row r="131" spans="1:11" ht="14.4" customHeight="1" thickBot="1" x14ac:dyDescent="0.35">
      <c r="A131" s="386" t="s">
        <v>330</v>
      </c>
      <c r="B131" s="364">
        <v>418.000965270535</v>
      </c>
      <c r="C131" s="364">
        <v>418.38299999999998</v>
      </c>
      <c r="D131" s="365">
        <v>0.38203472946400002</v>
      </c>
      <c r="E131" s="366">
        <v>1.000913956572</v>
      </c>
      <c r="F131" s="364">
        <v>394.00000000000102</v>
      </c>
      <c r="G131" s="365">
        <v>328.333333333334</v>
      </c>
      <c r="H131" s="367">
        <v>32.835000000000001</v>
      </c>
      <c r="I131" s="364">
        <v>328.35</v>
      </c>
      <c r="J131" s="365">
        <v>1.6666666665999998E-2</v>
      </c>
      <c r="K131" s="368">
        <v>0.83337563451700003</v>
      </c>
    </row>
    <row r="132" spans="1:11" ht="14.4" customHeight="1" thickBot="1" x14ac:dyDescent="0.35">
      <c r="A132" s="386" t="s">
        <v>331</v>
      </c>
      <c r="B132" s="364">
        <v>2167.00500416567</v>
      </c>
      <c r="C132" s="364">
        <v>2178.6880000000001</v>
      </c>
      <c r="D132" s="365">
        <v>11.682995834330001</v>
      </c>
      <c r="E132" s="366">
        <v>1.005391310039</v>
      </c>
      <c r="F132" s="364">
        <v>2202</v>
      </c>
      <c r="G132" s="365">
        <v>1835</v>
      </c>
      <c r="H132" s="367">
        <v>183.74299999999999</v>
      </c>
      <c r="I132" s="364">
        <v>1835.6980000000001</v>
      </c>
      <c r="J132" s="365">
        <v>0.697999999998</v>
      </c>
      <c r="K132" s="368">
        <v>0.83365031789199995</v>
      </c>
    </row>
    <row r="133" spans="1:11" ht="14.4" customHeight="1" thickBot="1" x14ac:dyDescent="0.35">
      <c r="A133" s="386" t="s">
        <v>332</v>
      </c>
      <c r="B133" s="364">
        <v>9354.0216008148</v>
      </c>
      <c r="C133" s="364">
        <v>9354.1190000000006</v>
      </c>
      <c r="D133" s="365">
        <v>9.7399185201999999E-2</v>
      </c>
      <c r="E133" s="366">
        <v>1.0000104125460001</v>
      </c>
      <c r="F133" s="364">
        <v>5520.00000000001</v>
      </c>
      <c r="G133" s="365">
        <v>4600.00000000001</v>
      </c>
      <c r="H133" s="367">
        <v>207.35499999999999</v>
      </c>
      <c r="I133" s="364">
        <v>5105.5010000000002</v>
      </c>
      <c r="J133" s="365">
        <v>505.500999999996</v>
      </c>
      <c r="K133" s="368">
        <v>0.92490960144900003</v>
      </c>
    </row>
    <row r="134" spans="1:11" ht="14.4" customHeight="1" thickBot="1" x14ac:dyDescent="0.35">
      <c r="A134" s="386" t="s">
        <v>333</v>
      </c>
      <c r="B134" s="364">
        <v>28.000064659269999</v>
      </c>
      <c r="C134" s="364">
        <v>28.536000000000001</v>
      </c>
      <c r="D134" s="365">
        <v>0.53593534072899995</v>
      </c>
      <c r="E134" s="366">
        <v>1.019140503682</v>
      </c>
      <c r="F134" s="364">
        <v>28</v>
      </c>
      <c r="G134" s="365">
        <v>23.333333333333002</v>
      </c>
      <c r="H134" s="367">
        <v>2.37</v>
      </c>
      <c r="I134" s="364">
        <v>23.702000000000002</v>
      </c>
      <c r="J134" s="365">
        <v>0.36866666666600001</v>
      </c>
      <c r="K134" s="368">
        <v>0.84649999999900005</v>
      </c>
    </row>
    <row r="135" spans="1:11" ht="14.4" customHeight="1" thickBot="1" x14ac:dyDescent="0.35">
      <c r="A135" s="385" t="s">
        <v>334</v>
      </c>
      <c r="B135" s="369">
        <v>0</v>
      </c>
      <c r="C135" s="369">
        <v>99.846999999999994</v>
      </c>
      <c r="D135" s="370">
        <v>99.846999999999994</v>
      </c>
      <c r="E135" s="371" t="s">
        <v>207</v>
      </c>
      <c r="F135" s="369">
        <v>0</v>
      </c>
      <c r="G135" s="370">
        <v>0</v>
      </c>
      <c r="H135" s="372">
        <v>0</v>
      </c>
      <c r="I135" s="369">
        <v>0</v>
      </c>
      <c r="J135" s="370">
        <v>0</v>
      </c>
      <c r="K135" s="377">
        <v>0</v>
      </c>
    </row>
    <row r="136" spans="1:11" ht="14.4" customHeight="1" thickBot="1" x14ac:dyDescent="0.35">
      <c r="A136" s="386" t="s">
        <v>335</v>
      </c>
      <c r="B136" s="364">
        <v>0</v>
      </c>
      <c r="C136" s="364">
        <v>99.846999999999994</v>
      </c>
      <c r="D136" s="365">
        <v>99.846999999999994</v>
      </c>
      <c r="E136" s="374" t="s">
        <v>217</v>
      </c>
      <c r="F136" s="364">
        <v>0</v>
      </c>
      <c r="G136" s="365">
        <v>0</v>
      </c>
      <c r="H136" s="367">
        <v>0</v>
      </c>
      <c r="I136" s="364">
        <v>0</v>
      </c>
      <c r="J136" s="365">
        <v>0</v>
      </c>
      <c r="K136" s="368">
        <v>0</v>
      </c>
    </row>
    <row r="137" spans="1:11" ht="14.4" customHeight="1" thickBot="1" x14ac:dyDescent="0.35">
      <c r="A137" s="384" t="s">
        <v>336</v>
      </c>
      <c r="B137" s="364">
        <v>44.000062350009998</v>
      </c>
      <c r="C137" s="364">
        <v>106.79698999999999</v>
      </c>
      <c r="D137" s="365">
        <v>62.796927649989001</v>
      </c>
      <c r="E137" s="366">
        <v>2.4272008787270001</v>
      </c>
      <c r="F137" s="364">
        <v>24</v>
      </c>
      <c r="G137" s="365">
        <v>20</v>
      </c>
      <c r="H137" s="367">
        <v>16.04871</v>
      </c>
      <c r="I137" s="364">
        <v>138.59630000000001</v>
      </c>
      <c r="J137" s="365">
        <v>118.5963</v>
      </c>
      <c r="K137" s="368">
        <v>5.7748458333329999</v>
      </c>
    </row>
    <row r="138" spans="1:11" ht="14.4" customHeight="1" thickBot="1" x14ac:dyDescent="0.35">
      <c r="A138" s="385" t="s">
        <v>337</v>
      </c>
      <c r="B138" s="369">
        <v>44.000062350009998</v>
      </c>
      <c r="C138" s="369">
        <v>60.82667</v>
      </c>
      <c r="D138" s="370">
        <v>16.826607649989</v>
      </c>
      <c r="E138" s="376">
        <v>1.3824223592260001</v>
      </c>
      <c r="F138" s="369">
        <v>24</v>
      </c>
      <c r="G138" s="370">
        <v>20</v>
      </c>
      <c r="H138" s="372">
        <v>16.04871</v>
      </c>
      <c r="I138" s="369">
        <v>32.394599999999997</v>
      </c>
      <c r="J138" s="370">
        <v>12.394600000000001</v>
      </c>
      <c r="K138" s="377">
        <v>1.3497749999999999</v>
      </c>
    </row>
    <row r="139" spans="1:11" ht="14.4" customHeight="1" thickBot="1" x14ac:dyDescent="0.35">
      <c r="A139" s="386" t="s">
        <v>338</v>
      </c>
      <c r="B139" s="364">
        <v>44.000062350009998</v>
      </c>
      <c r="C139" s="364">
        <v>44.051740000000002</v>
      </c>
      <c r="D139" s="365">
        <v>5.1677649988999999E-2</v>
      </c>
      <c r="E139" s="366">
        <v>1.0011744903799999</v>
      </c>
      <c r="F139" s="364">
        <v>24</v>
      </c>
      <c r="G139" s="365">
        <v>20</v>
      </c>
      <c r="H139" s="367">
        <v>0</v>
      </c>
      <c r="I139" s="364">
        <v>0</v>
      </c>
      <c r="J139" s="365">
        <v>-20</v>
      </c>
      <c r="K139" s="368">
        <v>0</v>
      </c>
    </row>
    <row r="140" spans="1:11" ht="14.4" customHeight="1" thickBot="1" x14ac:dyDescent="0.35">
      <c r="A140" s="386" t="s">
        <v>339</v>
      </c>
      <c r="B140" s="364">
        <v>0</v>
      </c>
      <c r="C140" s="364">
        <v>16.774930000000001</v>
      </c>
      <c r="D140" s="365">
        <v>16.774930000000001</v>
      </c>
      <c r="E140" s="374" t="s">
        <v>207</v>
      </c>
      <c r="F140" s="364">
        <v>0</v>
      </c>
      <c r="G140" s="365">
        <v>0</v>
      </c>
      <c r="H140" s="367">
        <v>16.04871</v>
      </c>
      <c r="I140" s="364">
        <v>32.394599999999997</v>
      </c>
      <c r="J140" s="365">
        <v>32.394599999999997</v>
      </c>
      <c r="K140" s="375" t="s">
        <v>207</v>
      </c>
    </row>
    <row r="141" spans="1:11" ht="14.4" customHeight="1" thickBot="1" x14ac:dyDescent="0.35">
      <c r="A141" s="385" t="s">
        <v>340</v>
      </c>
      <c r="B141" s="369">
        <v>0</v>
      </c>
      <c r="C141" s="369">
        <v>26.73132</v>
      </c>
      <c r="D141" s="370">
        <v>26.73132</v>
      </c>
      <c r="E141" s="371" t="s">
        <v>217</v>
      </c>
      <c r="F141" s="369">
        <v>0</v>
      </c>
      <c r="G141" s="370">
        <v>0</v>
      </c>
      <c r="H141" s="372">
        <v>0</v>
      </c>
      <c r="I141" s="369">
        <v>0</v>
      </c>
      <c r="J141" s="370">
        <v>0</v>
      </c>
      <c r="K141" s="373" t="s">
        <v>207</v>
      </c>
    </row>
    <row r="142" spans="1:11" ht="14.4" customHeight="1" thickBot="1" x14ac:dyDescent="0.35">
      <c r="A142" s="386" t="s">
        <v>341</v>
      </c>
      <c r="B142" s="364">
        <v>0</v>
      </c>
      <c r="C142" s="364">
        <v>26.73132</v>
      </c>
      <c r="D142" s="365">
        <v>26.73132</v>
      </c>
      <c r="E142" s="374" t="s">
        <v>217</v>
      </c>
      <c r="F142" s="364">
        <v>0</v>
      </c>
      <c r="G142" s="365">
        <v>0</v>
      </c>
      <c r="H142" s="367">
        <v>0</v>
      </c>
      <c r="I142" s="364">
        <v>0</v>
      </c>
      <c r="J142" s="365">
        <v>0</v>
      </c>
      <c r="K142" s="375" t="s">
        <v>207</v>
      </c>
    </row>
    <row r="143" spans="1:11" ht="14.4" customHeight="1" thickBot="1" x14ac:dyDescent="0.35">
      <c r="A143" s="385" t="s">
        <v>342</v>
      </c>
      <c r="B143" s="369">
        <v>0</v>
      </c>
      <c r="C143" s="369">
        <v>0</v>
      </c>
      <c r="D143" s="370">
        <v>0</v>
      </c>
      <c r="E143" s="376">
        <v>1</v>
      </c>
      <c r="F143" s="369">
        <v>0</v>
      </c>
      <c r="G143" s="370">
        <v>0</v>
      </c>
      <c r="H143" s="372">
        <v>0</v>
      </c>
      <c r="I143" s="369">
        <v>7.7077</v>
      </c>
      <c r="J143" s="370">
        <v>7.7077</v>
      </c>
      <c r="K143" s="373" t="s">
        <v>217</v>
      </c>
    </row>
    <row r="144" spans="1:11" ht="14.4" customHeight="1" thickBot="1" x14ac:dyDescent="0.35">
      <c r="A144" s="386" t="s">
        <v>343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0</v>
      </c>
      <c r="I144" s="364">
        <v>7.7077</v>
      </c>
      <c r="J144" s="365">
        <v>7.7077</v>
      </c>
      <c r="K144" s="375" t="s">
        <v>217</v>
      </c>
    </row>
    <row r="145" spans="1:11" ht="14.4" customHeight="1" thickBot="1" x14ac:dyDescent="0.35">
      <c r="A145" s="385" t="s">
        <v>344</v>
      </c>
      <c r="B145" s="369">
        <v>0</v>
      </c>
      <c r="C145" s="369">
        <v>19.239000000000001</v>
      </c>
      <c r="D145" s="370">
        <v>19.239000000000001</v>
      </c>
      <c r="E145" s="371" t="s">
        <v>207</v>
      </c>
      <c r="F145" s="369">
        <v>0</v>
      </c>
      <c r="G145" s="370">
        <v>0</v>
      </c>
      <c r="H145" s="372">
        <v>0</v>
      </c>
      <c r="I145" s="369">
        <v>98.494</v>
      </c>
      <c r="J145" s="370">
        <v>98.494</v>
      </c>
      <c r="K145" s="373" t="s">
        <v>207</v>
      </c>
    </row>
    <row r="146" spans="1:11" ht="14.4" customHeight="1" thickBot="1" x14ac:dyDescent="0.35">
      <c r="A146" s="386" t="s">
        <v>345</v>
      </c>
      <c r="B146" s="364">
        <v>0</v>
      </c>
      <c r="C146" s="364">
        <v>19.239000000000001</v>
      </c>
      <c r="D146" s="365">
        <v>19.239000000000001</v>
      </c>
      <c r="E146" s="374" t="s">
        <v>207</v>
      </c>
      <c r="F146" s="364">
        <v>0</v>
      </c>
      <c r="G146" s="365">
        <v>0</v>
      </c>
      <c r="H146" s="367">
        <v>0</v>
      </c>
      <c r="I146" s="364">
        <v>98.494</v>
      </c>
      <c r="J146" s="365">
        <v>98.494</v>
      </c>
      <c r="K146" s="375" t="s">
        <v>207</v>
      </c>
    </row>
    <row r="147" spans="1:11" ht="14.4" customHeight="1" thickBot="1" x14ac:dyDescent="0.35">
      <c r="A147" s="383" t="s">
        <v>346</v>
      </c>
      <c r="B147" s="364">
        <v>0</v>
      </c>
      <c r="C147" s="364">
        <v>105.78145000000001</v>
      </c>
      <c r="D147" s="365">
        <v>105.78145000000001</v>
      </c>
      <c r="E147" s="374" t="s">
        <v>207</v>
      </c>
      <c r="F147" s="364">
        <v>0</v>
      </c>
      <c r="G147" s="365">
        <v>0</v>
      </c>
      <c r="H147" s="367">
        <v>0</v>
      </c>
      <c r="I147" s="364">
        <v>35.948659999999997</v>
      </c>
      <c r="J147" s="365">
        <v>35.948659999999997</v>
      </c>
      <c r="K147" s="375" t="s">
        <v>207</v>
      </c>
    </row>
    <row r="148" spans="1:11" ht="14.4" customHeight="1" thickBot="1" x14ac:dyDescent="0.35">
      <c r="A148" s="384" t="s">
        <v>347</v>
      </c>
      <c r="B148" s="364">
        <v>0</v>
      </c>
      <c r="C148" s="364">
        <v>105.78145000000001</v>
      </c>
      <c r="D148" s="365">
        <v>105.78145000000001</v>
      </c>
      <c r="E148" s="374" t="s">
        <v>207</v>
      </c>
      <c r="F148" s="364">
        <v>0</v>
      </c>
      <c r="G148" s="365">
        <v>0</v>
      </c>
      <c r="H148" s="367">
        <v>0</v>
      </c>
      <c r="I148" s="364">
        <v>35.948659999999997</v>
      </c>
      <c r="J148" s="365">
        <v>35.948659999999997</v>
      </c>
      <c r="K148" s="375" t="s">
        <v>207</v>
      </c>
    </row>
    <row r="149" spans="1:11" ht="14.4" customHeight="1" thickBot="1" x14ac:dyDescent="0.35">
      <c r="A149" s="385" t="s">
        <v>348</v>
      </c>
      <c r="B149" s="369">
        <v>0</v>
      </c>
      <c r="C149" s="369">
        <v>105.78145000000001</v>
      </c>
      <c r="D149" s="370">
        <v>105.78145000000001</v>
      </c>
      <c r="E149" s="371" t="s">
        <v>207</v>
      </c>
      <c r="F149" s="369">
        <v>0</v>
      </c>
      <c r="G149" s="370">
        <v>0</v>
      </c>
      <c r="H149" s="372">
        <v>0</v>
      </c>
      <c r="I149" s="369">
        <v>35.948659999999997</v>
      </c>
      <c r="J149" s="370">
        <v>35.948659999999997</v>
      </c>
      <c r="K149" s="373" t="s">
        <v>207</v>
      </c>
    </row>
    <row r="150" spans="1:11" ht="14.4" customHeight="1" thickBot="1" x14ac:dyDescent="0.35">
      <c r="A150" s="386" t="s">
        <v>349</v>
      </c>
      <c r="B150" s="364">
        <v>0</v>
      </c>
      <c r="C150" s="364">
        <v>105.78145000000001</v>
      </c>
      <c r="D150" s="365">
        <v>105.78145000000001</v>
      </c>
      <c r="E150" s="374" t="s">
        <v>207</v>
      </c>
      <c r="F150" s="364">
        <v>0</v>
      </c>
      <c r="G150" s="365">
        <v>0</v>
      </c>
      <c r="H150" s="367">
        <v>0</v>
      </c>
      <c r="I150" s="364">
        <v>35.948659999999997</v>
      </c>
      <c r="J150" s="365">
        <v>35.948659999999997</v>
      </c>
      <c r="K150" s="375" t="s">
        <v>207</v>
      </c>
    </row>
    <row r="151" spans="1:11" ht="14.4" customHeight="1" thickBot="1" x14ac:dyDescent="0.35">
      <c r="A151" s="382" t="s">
        <v>350</v>
      </c>
      <c r="B151" s="364">
        <v>171.36220877416301</v>
      </c>
      <c r="C151" s="364">
        <v>215.87902</v>
      </c>
      <c r="D151" s="365">
        <v>44.516811225836001</v>
      </c>
      <c r="E151" s="366">
        <v>1.2597819644379999</v>
      </c>
      <c r="F151" s="364">
        <v>26.700846153850001</v>
      </c>
      <c r="G151" s="365">
        <v>22.250705128208001</v>
      </c>
      <c r="H151" s="367">
        <v>8.9787800000000004</v>
      </c>
      <c r="I151" s="364">
        <v>242.87532999999999</v>
      </c>
      <c r="J151" s="365">
        <v>220.62462487179201</v>
      </c>
      <c r="K151" s="368">
        <v>9.0961660391040002</v>
      </c>
    </row>
    <row r="152" spans="1:11" ht="14.4" customHeight="1" thickBot="1" x14ac:dyDescent="0.35">
      <c r="A152" s="383" t="s">
        <v>351</v>
      </c>
      <c r="B152" s="364">
        <v>0</v>
      </c>
      <c r="C152" s="364">
        <v>4.4628199999999998</v>
      </c>
      <c r="D152" s="365">
        <v>4.4628199999999998</v>
      </c>
      <c r="E152" s="374" t="s">
        <v>217</v>
      </c>
      <c r="F152" s="364">
        <v>4.1150187620000001</v>
      </c>
      <c r="G152" s="365">
        <v>3.4291823016670002</v>
      </c>
      <c r="H152" s="367">
        <v>0</v>
      </c>
      <c r="I152" s="364">
        <v>84.194230000000005</v>
      </c>
      <c r="J152" s="365">
        <v>80.765047698331998</v>
      </c>
      <c r="K152" s="368">
        <v>20.460229921057</v>
      </c>
    </row>
    <row r="153" spans="1:11" ht="14.4" customHeight="1" thickBot="1" x14ac:dyDescent="0.35">
      <c r="A153" s="384" t="s">
        <v>352</v>
      </c>
      <c r="B153" s="364">
        <v>0</v>
      </c>
      <c r="C153" s="364">
        <v>0</v>
      </c>
      <c r="D153" s="365">
        <v>0</v>
      </c>
      <c r="E153" s="366">
        <v>1</v>
      </c>
      <c r="F153" s="364">
        <v>0</v>
      </c>
      <c r="G153" s="365">
        <v>0</v>
      </c>
      <c r="H153" s="367">
        <v>0</v>
      </c>
      <c r="I153" s="364">
        <v>77.5</v>
      </c>
      <c r="J153" s="365">
        <v>77.5</v>
      </c>
      <c r="K153" s="375" t="s">
        <v>217</v>
      </c>
    </row>
    <row r="154" spans="1:11" ht="14.4" customHeight="1" thickBot="1" x14ac:dyDescent="0.35">
      <c r="A154" s="385" t="s">
        <v>353</v>
      </c>
      <c r="B154" s="369">
        <v>0</v>
      </c>
      <c r="C154" s="369">
        <v>0</v>
      </c>
      <c r="D154" s="370">
        <v>0</v>
      </c>
      <c r="E154" s="376">
        <v>1</v>
      </c>
      <c r="F154" s="369">
        <v>0</v>
      </c>
      <c r="G154" s="370">
        <v>0</v>
      </c>
      <c r="H154" s="372">
        <v>0</v>
      </c>
      <c r="I154" s="369">
        <v>77.5</v>
      </c>
      <c r="J154" s="370">
        <v>77.5</v>
      </c>
      <c r="K154" s="373" t="s">
        <v>217</v>
      </c>
    </row>
    <row r="155" spans="1:11" ht="14.4" customHeight="1" thickBot="1" x14ac:dyDescent="0.35">
      <c r="A155" s="386" t="s">
        <v>354</v>
      </c>
      <c r="B155" s="364">
        <v>0</v>
      </c>
      <c r="C155" s="364">
        <v>0</v>
      </c>
      <c r="D155" s="365">
        <v>0</v>
      </c>
      <c r="E155" s="366">
        <v>1</v>
      </c>
      <c r="F155" s="364">
        <v>0</v>
      </c>
      <c r="G155" s="365">
        <v>0</v>
      </c>
      <c r="H155" s="367">
        <v>0</v>
      </c>
      <c r="I155" s="364">
        <v>77.5</v>
      </c>
      <c r="J155" s="365">
        <v>77.5</v>
      </c>
      <c r="K155" s="375" t="s">
        <v>217</v>
      </c>
    </row>
    <row r="156" spans="1:11" ht="14.4" customHeight="1" thickBot="1" x14ac:dyDescent="0.35">
      <c r="A156" s="389" t="s">
        <v>355</v>
      </c>
      <c r="B156" s="369">
        <v>0</v>
      </c>
      <c r="C156" s="369">
        <v>4.4628199999999998</v>
      </c>
      <c r="D156" s="370">
        <v>4.4628199999999998</v>
      </c>
      <c r="E156" s="371" t="s">
        <v>217</v>
      </c>
      <c r="F156" s="369">
        <v>4.1150187620000001</v>
      </c>
      <c r="G156" s="370">
        <v>3.4291823016670002</v>
      </c>
      <c r="H156" s="372">
        <v>0</v>
      </c>
      <c r="I156" s="369">
        <v>6.6942300000000001</v>
      </c>
      <c r="J156" s="370">
        <v>3.2650476983319998</v>
      </c>
      <c r="K156" s="377">
        <v>1.626779946136</v>
      </c>
    </row>
    <row r="157" spans="1:11" ht="14.4" customHeight="1" thickBot="1" x14ac:dyDescent="0.35">
      <c r="A157" s="385" t="s">
        <v>356</v>
      </c>
      <c r="B157" s="369">
        <v>0</v>
      </c>
      <c r="C157" s="369">
        <v>2.0000000000000002E-5</v>
      </c>
      <c r="D157" s="370">
        <v>2.0000000000000002E-5</v>
      </c>
      <c r="E157" s="371" t="s">
        <v>217</v>
      </c>
      <c r="F157" s="369">
        <v>0</v>
      </c>
      <c r="G157" s="370">
        <v>0</v>
      </c>
      <c r="H157" s="372">
        <v>0</v>
      </c>
      <c r="I157" s="369">
        <v>3.0000000000000001E-5</v>
      </c>
      <c r="J157" s="370">
        <v>3.0000000000000001E-5</v>
      </c>
      <c r="K157" s="373" t="s">
        <v>207</v>
      </c>
    </row>
    <row r="158" spans="1:11" ht="14.4" customHeight="1" thickBot="1" x14ac:dyDescent="0.35">
      <c r="A158" s="386" t="s">
        <v>357</v>
      </c>
      <c r="B158" s="364">
        <v>0</v>
      </c>
      <c r="C158" s="364">
        <v>2.0000000000000002E-5</v>
      </c>
      <c r="D158" s="365">
        <v>2.0000000000000002E-5</v>
      </c>
      <c r="E158" s="374" t="s">
        <v>217</v>
      </c>
      <c r="F158" s="364">
        <v>0</v>
      </c>
      <c r="G158" s="365">
        <v>0</v>
      </c>
      <c r="H158" s="367">
        <v>0</v>
      </c>
      <c r="I158" s="364">
        <v>3.0000000000000001E-5</v>
      </c>
      <c r="J158" s="365">
        <v>3.0000000000000001E-5</v>
      </c>
      <c r="K158" s="375" t="s">
        <v>207</v>
      </c>
    </row>
    <row r="159" spans="1:11" ht="14.4" customHeight="1" thickBot="1" x14ac:dyDescent="0.35">
      <c r="A159" s="385" t="s">
        <v>358</v>
      </c>
      <c r="B159" s="369">
        <v>0</v>
      </c>
      <c r="C159" s="369">
        <v>4.4627999999999997</v>
      </c>
      <c r="D159" s="370">
        <v>4.4627999999999997</v>
      </c>
      <c r="E159" s="371" t="s">
        <v>217</v>
      </c>
      <c r="F159" s="369">
        <v>4.1150187620000001</v>
      </c>
      <c r="G159" s="370">
        <v>3.4291823016670002</v>
      </c>
      <c r="H159" s="372">
        <v>0</v>
      </c>
      <c r="I159" s="369">
        <v>6.6942000000000004</v>
      </c>
      <c r="J159" s="370">
        <v>3.2650176983320001</v>
      </c>
      <c r="K159" s="377">
        <v>1.6267726557690001</v>
      </c>
    </row>
    <row r="160" spans="1:11" ht="14.4" customHeight="1" thickBot="1" x14ac:dyDescent="0.35">
      <c r="A160" s="386" t="s">
        <v>359</v>
      </c>
      <c r="B160" s="364">
        <v>0</v>
      </c>
      <c r="C160" s="364">
        <v>4.4627999999999997</v>
      </c>
      <c r="D160" s="365">
        <v>4.4627999999999997</v>
      </c>
      <c r="E160" s="374" t="s">
        <v>217</v>
      </c>
      <c r="F160" s="364">
        <v>4.1150187620000001</v>
      </c>
      <c r="G160" s="365">
        <v>3.4291823016670002</v>
      </c>
      <c r="H160" s="367">
        <v>0</v>
      </c>
      <c r="I160" s="364">
        <v>6.6942000000000004</v>
      </c>
      <c r="J160" s="365">
        <v>3.2650176983320001</v>
      </c>
      <c r="K160" s="368">
        <v>1.6267726557690001</v>
      </c>
    </row>
    <row r="161" spans="1:11" ht="14.4" customHeight="1" thickBot="1" x14ac:dyDescent="0.35">
      <c r="A161" s="383" t="s">
        <v>360</v>
      </c>
      <c r="B161" s="364">
        <v>0</v>
      </c>
      <c r="C161" s="364">
        <v>6.4199999999999993E-2</v>
      </c>
      <c r="D161" s="365">
        <v>6.4199999999999993E-2</v>
      </c>
      <c r="E161" s="374" t="s">
        <v>207</v>
      </c>
      <c r="F161" s="364">
        <v>0</v>
      </c>
      <c r="G161" s="365">
        <v>0</v>
      </c>
      <c r="H161" s="367">
        <v>3.8227799999999998</v>
      </c>
      <c r="I161" s="364">
        <v>107.1181</v>
      </c>
      <c r="J161" s="365">
        <v>107.1181</v>
      </c>
      <c r="K161" s="375" t="s">
        <v>207</v>
      </c>
    </row>
    <row r="162" spans="1:11" ht="14.4" customHeight="1" thickBot="1" x14ac:dyDescent="0.35">
      <c r="A162" s="389" t="s">
        <v>361</v>
      </c>
      <c r="B162" s="369">
        <v>0</v>
      </c>
      <c r="C162" s="369">
        <v>6.4199999999999993E-2</v>
      </c>
      <c r="D162" s="370">
        <v>6.4199999999999993E-2</v>
      </c>
      <c r="E162" s="371" t="s">
        <v>207</v>
      </c>
      <c r="F162" s="369">
        <v>0</v>
      </c>
      <c r="G162" s="370">
        <v>0</v>
      </c>
      <c r="H162" s="372">
        <v>3.8227799999999998</v>
      </c>
      <c r="I162" s="369">
        <v>107.1181</v>
      </c>
      <c r="J162" s="370">
        <v>107.1181</v>
      </c>
      <c r="K162" s="373" t="s">
        <v>207</v>
      </c>
    </row>
    <row r="163" spans="1:11" ht="14.4" customHeight="1" thickBot="1" x14ac:dyDescent="0.35">
      <c r="A163" s="385" t="s">
        <v>362</v>
      </c>
      <c r="B163" s="369">
        <v>0</v>
      </c>
      <c r="C163" s="369">
        <v>6.4199999999999993E-2</v>
      </c>
      <c r="D163" s="370">
        <v>6.4199999999999993E-2</v>
      </c>
      <c r="E163" s="371" t="s">
        <v>207</v>
      </c>
      <c r="F163" s="369">
        <v>0</v>
      </c>
      <c r="G163" s="370">
        <v>0</v>
      </c>
      <c r="H163" s="372">
        <v>3.8227799999999998</v>
      </c>
      <c r="I163" s="369">
        <v>107.1181</v>
      </c>
      <c r="J163" s="370">
        <v>107.1181</v>
      </c>
      <c r="K163" s="373" t="s">
        <v>207</v>
      </c>
    </row>
    <row r="164" spans="1:11" ht="14.4" customHeight="1" thickBot="1" x14ac:dyDescent="0.35">
      <c r="A164" s="386" t="s">
        <v>363</v>
      </c>
      <c r="B164" s="364">
        <v>0</v>
      </c>
      <c r="C164" s="364">
        <v>6.4199999999999993E-2</v>
      </c>
      <c r="D164" s="365">
        <v>6.4199999999999993E-2</v>
      </c>
      <c r="E164" s="374" t="s">
        <v>207</v>
      </c>
      <c r="F164" s="364">
        <v>0</v>
      </c>
      <c r="G164" s="365">
        <v>0</v>
      </c>
      <c r="H164" s="367">
        <v>3.8227799999999998</v>
      </c>
      <c r="I164" s="364">
        <v>107.1181</v>
      </c>
      <c r="J164" s="365">
        <v>107.1181</v>
      </c>
      <c r="K164" s="375" t="s">
        <v>207</v>
      </c>
    </row>
    <row r="165" spans="1:11" ht="14.4" customHeight="1" thickBot="1" x14ac:dyDescent="0.35">
      <c r="A165" s="383" t="s">
        <v>364</v>
      </c>
      <c r="B165" s="364">
        <v>171.36220877416301</v>
      </c>
      <c r="C165" s="364">
        <v>211.352</v>
      </c>
      <c r="D165" s="365">
        <v>39.989791225836001</v>
      </c>
      <c r="E165" s="366">
        <v>1.2333641210149999</v>
      </c>
      <c r="F165" s="364">
        <v>22.585827391849001</v>
      </c>
      <c r="G165" s="365">
        <v>18.821522826540999</v>
      </c>
      <c r="H165" s="367">
        <v>5.1559999999999997</v>
      </c>
      <c r="I165" s="364">
        <v>51.563000000000002</v>
      </c>
      <c r="J165" s="365">
        <v>32.741477173458001</v>
      </c>
      <c r="K165" s="368">
        <v>2.282980344506</v>
      </c>
    </row>
    <row r="166" spans="1:11" ht="14.4" customHeight="1" thickBot="1" x14ac:dyDescent="0.35">
      <c r="A166" s="389" t="s">
        <v>365</v>
      </c>
      <c r="B166" s="369">
        <v>171.36220877416301</v>
      </c>
      <c r="C166" s="369">
        <v>211.352</v>
      </c>
      <c r="D166" s="370">
        <v>39.989791225836001</v>
      </c>
      <c r="E166" s="376">
        <v>1.2333641210149999</v>
      </c>
      <c r="F166" s="369">
        <v>22.585827391849001</v>
      </c>
      <c r="G166" s="370">
        <v>18.821522826540999</v>
      </c>
      <c r="H166" s="372">
        <v>5.1559999999999997</v>
      </c>
      <c r="I166" s="369">
        <v>51.563000000000002</v>
      </c>
      <c r="J166" s="370">
        <v>32.741477173458001</v>
      </c>
      <c r="K166" s="377">
        <v>2.282980344506</v>
      </c>
    </row>
    <row r="167" spans="1:11" ht="14.4" customHeight="1" thickBot="1" x14ac:dyDescent="0.35">
      <c r="A167" s="385" t="s">
        <v>366</v>
      </c>
      <c r="B167" s="369">
        <v>113.505190362985</v>
      </c>
      <c r="C167" s="369">
        <v>149.47999999999999</v>
      </c>
      <c r="D167" s="370">
        <v>35.974809637014999</v>
      </c>
      <c r="E167" s="376">
        <v>1.3169441813360001</v>
      </c>
      <c r="F167" s="369">
        <v>22.585827391849001</v>
      </c>
      <c r="G167" s="370">
        <v>18.821522826540999</v>
      </c>
      <c r="H167" s="372">
        <v>0</v>
      </c>
      <c r="I167" s="369">
        <v>0</v>
      </c>
      <c r="J167" s="370">
        <v>-18.821522826540999</v>
      </c>
      <c r="K167" s="377">
        <v>0</v>
      </c>
    </row>
    <row r="168" spans="1:11" ht="14.4" customHeight="1" thickBot="1" x14ac:dyDescent="0.35">
      <c r="A168" s="386" t="s">
        <v>367</v>
      </c>
      <c r="B168" s="364">
        <v>113.505190362985</v>
      </c>
      <c r="C168" s="364">
        <v>149.47999999999999</v>
      </c>
      <c r="D168" s="365">
        <v>35.974809637014999</v>
      </c>
      <c r="E168" s="366">
        <v>1.3169441813360001</v>
      </c>
      <c r="F168" s="364">
        <v>22.585827391849001</v>
      </c>
      <c r="G168" s="365">
        <v>18.821522826540999</v>
      </c>
      <c r="H168" s="367">
        <v>0</v>
      </c>
      <c r="I168" s="364">
        <v>0</v>
      </c>
      <c r="J168" s="365">
        <v>-18.821522826540999</v>
      </c>
      <c r="K168" s="368">
        <v>0</v>
      </c>
    </row>
    <row r="169" spans="1:11" ht="14.4" customHeight="1" thickBot="1" x14ac:dyDescent="0.35">
      <c r="A169" s="388" t="s">
        <v>368</v>
      </c>
      <c r="B169" s="364">
        <v>57.857018411177997</v>
      </c>
      <c r="C169" s="364">
        <v>61.872</v>
      </c>
      <c r="D169" s="365">
        <v>4.0149815888209996</v>
      </c>
      <c r="E169" s="366">
        <v>1.0693948927729999</v>
      </c>
      <c r="F169" s="364">
        <v>0</v>
      </c>
      <c r="G169" s="365">
        <v>0</v>
      </c>
      <c r="H169" s="367">
        <v>5.1559999999999997</v>
      </c>
      <c r="I169" s="364">
        <v>51.563000000000002</v>
      </c>
      <c r="J169" s="365">
        <v>51.563000000000002</v>
      </c>
      <c r="K169" s="375" t="s">
        <v>207</v>
      </c>
    </row>
    <row r="170" spans="1:11" ht="14.4" customHeight="1" thickBot="1" x14ac:dyDescent="0.35">
      <c r="A170" s="386" t="s">
        <v>369</v>
      </c>
      <c r="B170" s="364">
        <v>57.857018411177997</v>
      </c>
      <c r="C170" s="364">
        <v>61.872</v>
      </c>
      <c r="D170" s="365">
        <v>4.0149815888209996</v>
      </c>
      <c r="E170" s="366">
        <v>1.0693948927729999</v>
      </c>
      <c r="F170" s="364">
        <v>0</v>
      </c>
      <c r="G170" s="365">
        <v>0</v>
      </c>
      <c r="H170" s="367">
        <v>5.1559999999999997</v>
      </c>
      <c r="I170" s="364">
        <v>51.563000000000002</v>
      </c>
      <c r="J170" s="365">
        <v>51.563000000000002</v>
      </c>
      <c r="K170" s="375" t="s">
        <v>207</v>
      </c>
    </row>
    <row r="171" spans="1:11" ht="14.4" customHeight="1" thickBot="1" x14ac:dyDescent="0.35">
      <c r="A171" s="382" t="s">
        <v>370</v>
      </c>
      <c r="B171" s="364">
        <v>3587.2099797718602</v>
      </c>
      <c r="C171" s="364">
        <v>3651.5608499999998</v>
      </c>
      <c r="D171" s="365">
        <v>64.350870228136998</v>
      </c>
      <c r="E171" s="366">
        <v>1.017938975022</v>
      </c>
      <c r="F171" s="364">
        <v>3593.0573513791801</v>
      </c>
      <c r="G171" s="365">
        <v>2994.21445948265</v>
      </c>
      <c r="H171" s="367">
        <v>416.49144999999999</v>
      </c>
      <c r="I171" s="364">
        <v>3423.7884600000002</v>
      </c>
      <c r="J171" s="365">
        <v>429.574000517353</v>
      </c>
      <c r="K171" s="368">
        <v>0.95289001125600004</v>
      </c>
    </row>
    <row r="172" spans="1:11" ht="14.4" customHeight="1" thickBot="1" x14ac:dyDescent="0.35">
      <c r="A172" s="387" t="s">
        <v>371</v>
      </c>
      <c r="B172" s="369">
        <v>3587.2099797718602</v>
      </c>
      <c r="C172" s="369">
        <v>3651.5608499999998</v>
      </c>
      <c r="D172" s="370">
        <v>64.350870228136998</v>
      </c>
      <c r="E172" s="376">
        <v>1.017938975022</v>
      </c>
      <c r="F172" s="369">
        <v>3593.0573513791801</v>
      </c>
      <c r="G172" s="370">
        <v>2994.21445948265</v>
      </c>
      <c r="H172" s="372">
        <v>416.49144999999999</v>
      </c>
      <c r="I172" s="369">
        <v>3423.7884600000002</v>
      </c>
      <c r="J172" s="370">
        <v>429.574000517353</v>
      </c>
      <c r="K172" s="377">
        <v>0.95289001125600004</v>
      </c>
    </row>
    <row r="173" spans="1:11" ht="14.4" customHeight="1" thickBot="1" x14ac:dyDescent="0.35">
      <c r="A173" s="389" t="s">
        <v>41</v>
      </c>
      <c r="B173" s="369">
        <v>3587.2099797718602</v>
      </c>
      <c r="C173" s="369">
        <v>3651.5608499999998</v>
      </c>
      <c r="D173" s="370">
        <v>64.350870228136998</v>
      </c>
      <c r="E173" s="376">
        <v>1.017938975022</v>
      </c>
      <c r="F173" s="369">
        <v>3593.0573513791801</v>
      </c>
      <c r="G173" s="370">
        <v>2994.21445948265</v>
      </c>
      <c r="H173" s="372">
        <v>416.49144999999999</v>
      </c>
      <c r="I173" s="369">
        <v>3423.7884600000002</v>
      </c>
      <c r="J173" s="370">
        <v>429.574000517353</v>
      </c>
      <c r="K173" s="377">
        <v>0.95289001125600004</v>
      </c>
    </row>
    <row r="174" spans="1:11" ht="14.4" customHeight="1" thickBot="1" x14ac:dyDescent="0.35">
      <c r="A174" s="388" t="s">
        <v>372</v>
      </c>
      <c r="B174" s="364">
        <v>0</v>
      </c>
      <c r="C174" s="364">
        <v>0</v>
      </c>
      <c r="D174" s="365">
        <v>0</v>
      </c>
      <c r="E174" s="366">
        <v>1</v>
      </c>
      <c r="F174" s="364">
        <v>3.0983290467820002</v>
      </c>
      <c r="G174" s="365">
        <v>2.581940872318</v>
      </c>
      <c r="H174" s="367">
        <v>0.43876999999999999</v>
      </c>
      <c r="I174" s="364">
        <v>5.6866399999999997</v>
      </c>
      <c r="J174" s="365">
        <v>3.1046991276810001</v>
      </c>
      <c r="K174" s="368">
        <v>1.8353893063440001</v>
      </c>
    </row>
    <row r="175" spans="1:11" ht="14.4" customHeight="1" thickBot="1" x14ac:dyDescent="0.35">
      <c r="A175" s="386" t="s">
        <v>373</v>
      </c>
      <c r="B175" s="364">
        <v>0</v>
      </c>
      <c r="C175" s="364">
        <v>0</v>
      </c>
      <c r="D175" s="365">
        <v>0</v>
      </c>
      <c r="E175" s="366">
        <v>1</v>
      </c>
      <c r="F175" s="364">
        <v>3.0983290467820002</v>
      </c>
      <c r="G175" s="365">
        <v>2.581940872318</v>
      </c>
      <c r="H175" s="367">
        <v>0.43876999999999999</v>
      </c>
      <c r="I175" s="364">
        <v>5.6866399999999997</v>
      </c>
      <c r="J175" s="365">
        <v>3.1046991276810001</v>
      </c>
      <c r="K175" s="368">
        <v>1.8353893063440001</v>
      </c>
    </row>
    <row r="176" spans="1:11" ht="14.4" customHeight="1" thickBot="1" x14ac:dyDescent="0.35">
      <c r="A176" s="385" t="s">
        <v>374</v>
      </c>
      <c r="B176" s="369">
        <v>26.598658467172001</v>
      </c>
      <c r="C176" s="369">
        <v>24.6</v>
      </c>
      <c r="D176" s="370">
        <v>-1.998658467172</v>
      </c>
      <c r="E176" s="376">
        <v>0.92485867399499999</v>
      </c>
      <c r="F176" s="369">
        <v>26.573888807132999</v>
      </c>
      <c r="G176" s="370">
        <v>22.144907339277001</v>
      </c>
      <c r="H176" s="372">
        <v>2.0499999999999998</v>
      </c>
      <c r="I176" s="369">
        <v>20.5</v>
      </c>
      <c r="J176" s="370">
        <v>-1.6449073392769999</v>
      </c>
      <c r="K176" s="377">
        <v>0.77143394964800005</v>
      </c>
    </row>
    <row r="177" spans="1:11" ht="14.4" customHeight="1" thickBot="1" x14ac:dyDescent="0.35">
      <c r="A177" s="386" t="s">
        <v>375</v>
      </c>
      <c r="B177" s="364">
        <v>26.598658467172001</v>
      </c>
      <c r="C177" s="364">
        <v>24.6</v>
      </c>
      <c r="D177" s="365">
        <v>-1.998658467172</v>
      </c>
      <c r="E177" s="366">
        <v>0.92485867399499999</v>
      </c>
      <c r="F177" s="364">
        <v>26.573888807132999</v>
      </c>
      <c r="G177" s="365">
        <v>22.144907339277001</v>
      </c>
      <c r="H177" s="367">
        <v>2.0499999999999998</v>
      </c>
      <c r="I177" s="364">
        <v>20.5</v>
      </c>
      <c r="J177" s="365">
        <v>-1.6449073392769999</v>
      </c>
      <c r="K177" s="368">
        <v>0.77143394964800005</v>
      </c>
    </row>
    <row r="178" spans="1:11" ht="14.4" customHeight="1" thickBot="1" x14ac:dyDescent="0.35">
      <c r="A178" s="385" t="s">
        <v>376</v>
      </c>
      <c r="B178" s="369">
        <v>142.247553236382</v>
      </c>
      <c r="C178" s="369">
        <v>129.4427</v>
      </c>
      <c r="D178" s="370">
        <v>-12.804853236382</v>
      </c>
      <c r="E178" s="376">
        <v>0.90998190868600004</v>
      </c>
      <c r="F178" s="369">
        <v>139.162049169103</v>
      </c>
      <c r="G178" s="370">
        <v>115.968374307586</v>
      </c>
      <c r="H178" s="372">
        <v>13.03302</v>
      </c>
      <c r="I178" s="369">
        <v>119.87466000000001</v>
      </c>
      <c r="J178" s="370">
        <v>3.9062856924139999</v>
      </c>
      <c r="K178" s="377">
        <v>0.86140338343400003</v>
      </c>
    </row>
    <row r="179" spans="1:11" ht="14.4" customHeight="1" thickBot="1" x14ac:dyDescent="0.35">
      <c r="A179" s="386" t="s">
        <v>377</v>
      </c>
      <c r="B179" s="364">
        <v>0</v>
      </c>
      <c r="C179" s="364">
        <v>0</v>
      </c>
      <c r="D179" s="365">
        <v>0</v>
      </c>
      <c r="E179" s="366">
        <v>1</v>
      </c>
      <c r="F179" s="364">
        <v>0</v>
      </c>
      <c r="G179" s="365">
        <v>0</v>
      </c>
      <c r="H179" s="367">
        <v>0</v>
      </c>
      <c r="I179" s="364">
        <v>2.66</v>
      </c>
      <c r="J179" s="365">
        <v>2.66</v>
      </c>
      <c r="K179" s="375" t="s">
        <v>217</v>
      </c>
    </row>
    <row r="180" spans="1:11" ht="14.4" customHeight="1" thickBot="1" x14ac:dyDescent="0.35">
      <c r="A180" s="386" t="s">
        <v>378</v>
      </c>
      <c r="B180" s="364">
        <v>2.169398256255</v>
      </c>
      <c r="C180" s="364">
        <v>0.74419999999999997</v>
      </c>
      <c r="D180" s="365">
        <v>-1.4251982562550001</v>
      </c>
      <c r="E180" s="366">
        <v>0.34304443541099999</v>
      </c>
      <c r="F180" s="364">
        <v>1.3738715356569999</v>
      </c>
      <c r="G180" s="365">
        <v>1.1448929463799999</v>
      </c>
      <c r="H180" s="367">
        <v>0</v>
      </c>
      <c r="I180" s="364">
        <v>0.75149999999999995</v>
      </c>
      <c r="J180" s="365">
        <v>-0.39339294638</v>
      </c>
      <c r="K180" s="368">
        <v>0.546994373561</v>
      </c>
    </row>
    <row r="181" spans="1:11" ht="14.4" customHeight="1" thickBot="1" x14ac:dyDescent="0.35">
      <c r="A181" s="386" t="s">
        <v>379</v>
      </c>
      <c r="B181" s="364">
        <v>140.07815498012701</v>
      </c>
      <c r="C181" s="364">
        <v>128.6985</v>
      </c>
      <c r="D181" s="365">
        <v>-11.379654980126</v>
      </c>
      <c r="E181" s="366">
        <v>0.91876210118699997</v>
      </c>
      <c r="F181" s="364">
        <v>137.788177633446</v>
      </c>
      <c r="G181" s="365">
        <v>114.823481361205</v>
      </c>
      <c r="H181" s="367">
        <v>13.03302</v>
      </c>
      <c r="I181" s="364">
        <v>116.46316</v>
      </c>
      <c r="J181" s="365">
        <v>1.6396786387940001</v>
      </c>
      <c r="K181" s="368">
        <v>0.84523332843400001</v>
      </c>
    </row>
    <row r="182" spans="1:11" ht="14.4" customHeight="1" thickBot="1" x14ac:dyDescent="0.35">
      <c r="A182" s="385" t="s">
        <v>380</v>
      </c>
      <c r="B182" s="369">
        <v>63.968403413885</v>
      </c>
      <c r="C182" s="369">
        <v>72.989549999999994</v>
      </c>
      <c r="D182" s="370">
        <v>9.0211465861139999</v>
      </c>
      <c r="E182" s="376">
        <v>1.1410250389979999</v>
      </c>
      <c r="F182" s="369">
        <v>71.421965203823007</v>
      </c>
      <c r="G182" s="370">
        <v>59.518304336519002</v>
      </c>
      <c r="H182" s="372">
        <v>8.4659999999999993</v>
      </c>
      <c r="I182" s="369">
        <v>68.848889999999997</v>
      </c>
      <c r="J182" s="370">
        <v>9.3305856634800008</v>
      </c>
      <c r="K182" s="377">
        <v>0.96397361516799995</v>
      </c>
    </row>
    <row r="183" spans="1:11" ht="14.4" customHeight="1" thickBot="1" x14ac:dyDescent="0.35">
      <c r="A183" s="386" t="s">
        <v>381</v>
      </c>
      <c r="B183" s="364">
        <v>63.968403413885</v>
      </c>
      <c r="C183" s="364">
        <v>72.989549999999994</v>
      </c>
      <c r="D183" s="365">
        <v>9.0211465861139999</v>
      </c>
      <c r="E183" s="366">
        <v>1.1410250389979999</v>
      </c>
      <c r="F183" s="364">
        <v>71.421965203823007</v>
      </c>
      <c r="G183" s="365">
        <v>59.518304336519002</v>
      </c>
      <c r="H183" s="367">
        <v>8.4659999999999993</v>
      </c>
      <c r="I183" s="364">
        <v>68.848889999999997</v>
      </c>
      <c r="J183" s="365">
        <v>9.3305856634800008</v>
      </c>
      <c r="K183" s="368">
        <v>0.96397361516799995</v>
      </c>
    </row>
    <row r="184" spans="1:11" ht="14.4" customHeight="1" thickBot="1" x14ac:dyDescent="0.35">
      <c r="A184" s="385" t="s">
        <v>382</v>
      </c>
      <c r="B184" s="369">
        <v>844.58157028886501</v>
      </c>
      <c r="C184" s="369">
        <v>808.08538999999996</v>
      </c>
      <c r="D184" s="370">
        <v>-36.496180288864998</v>
      </c>
      <c r="E184" s="376">
        <v>0.956787856173</v>
      </c>
      <c r="F184" s="369">
        <v>850.19445950622605</v>
      </c>
      <c r="G184" s="370">
        <v>708.49538292185503</v>
      </c>
      <c r="H184" s="372">
        <v>59.773029999999999</v>
      </c>
      <c r="I184" s="369">
        <v>722.80542000000003</v>
      </c>
      <c r="J184" s="370">
        <v>14.310037078144999</v>
      </c>
      <c r="K184" s="377">
        <v>0.85016482043300001</v>
      </c>
    </row>
    <row r="185" spans="1:11" ht="14.4" customHeight="1" thickBot="1" x14ac:dyDescent="0.35">
      <c r="A185" s="386" t="s">
        <v>383</v>
      </c>
      <c r="B185" s="364">
        <v>844.58157028886501</v>
      </c>
      <c r="C185" s="364">
        <v>808.08538999999996</v>
      </c>
      <c r="D185" s="365">
        <v>-36.496180288864998</v>
      </c>
      <c r="E185" s="366">
        <v>0.956787856173</v>
      </c>
      <c r="F185" s="364">
        <v>850.19445950622605</v>
      </c>
      <c r="G185" s="365">
        <v>708.49538292185503</v>
      </c>
      <c r="H185" s="367">
        <v>59.773029999999999</v>
      </c>
      <c r="I185" s="364">
        <v>722.80542000000003</v>
      </c>
      <c r="J185" s="365">
        <v>14.310037078144999</v>
      </c>
      <c r="K185" s="368">
        <v>0.85016482043300001</v>
      </c>
    </row>
    <row r="186" spans="1:11" ht="14.4" customHeight="1" thickBot="1" x14ac:dyDescent="0.35">
      <c r="A186" s="385" t="s">
        <v>384</v>
      </c>
      <c r="B186" s="369">
        <v>2509.8137943655602</v>
      </c>
      <c r="C186" s="369">
        <v>2616.4432099999999</v>
      </c>
      <c r="D186" s="370">
        <v>106.629415634442</v>
      </c>
      <c r="E186" s="376">
        <v>1.042484990668</v>
      </c>
      <c r="F186" s="369">
        <v>2502.6066596461101</v>
      </c>
      <c r="G186" s="370">
        <v>2085.5055497050898</v>
      </c>
      <c r="H186" s="372">
        <v>332.73063000000002</v>
      </c>
      <c r="I186" s="369">
        <v>2486.07285</v>
      </c>
      <c r="J186" s="370">
        <v>400.56730029491001</v>
      </c>
      <c r="K186" s="377">
        <v>0.99339336464100003</v>
      </c>
    </row>
    <row r="187" spans="1:11" ht="14.4" customHeight="1" thickBot="1" x14ac:dyDescent="0.35">
      <c r="A187" s="386" t="s">
        <v>385</v>
      </c>
      <c r="B187" s="364">
        <v>2509.8137943655602</v>
      </c>
      <c r="C187" s="364">
        <v>2616.4432099999999</v>
      </c>
      <c r="D187" s="365">
        <v>106.629415634442</v>
      </c>
      <c r="E187" s="366">
        <v>1.042484990668</v>
      </c>
      <c r="F187" s="364">
        <v>2502.6066596461101</v>
      </c>
      <c r="G187" s="365">
        <v>2085.5055497050898</v>
      </c>
      <c r="H187" s="367">
        <v>332.73063000000002</v>
      </c>
      <c r="I187" s="364">
        <v>2486.07285</v>
      </c>
      <c r="J187" s="365">
        <v>400.56730029491001</v>
      </c>
      <c r="K187" s="368">
        <v>0.99339336464100003</v>
      </c>
    </row>
    <row r="188" spans="1:11" ht="14.4" customHeight="1" thickBot="1" x14ac:dyDescent="0.35">
      <c r="A188" s="390"/>
      <c r="B188" s="364">
        <v>-80139.936083174398</v>
      </c>
      <c r="C188" s="364">
        <v>-85608.52536</v>
      </c>
      <c r="D188" s="365">
        <v>-5468.5892768256499</v>
      </c>
      <c r="E188" s="366">
        <v>1.0682380039720001</v>
      </c>
      <c r="F188" s="364">
        <v>-80595.643500485705</v>
      </c>
      <c r="G188" s="365">
        <v>-67163.036250404795</v>
      </c>
      <c r="H188" s="367">
        <v>-5728.1552300000003</v>
      </c>
      <c r="I188" s="364">
        <v>-69236.733670000001</v>
      </c>
      <c r="J188" s="365">
        <v>-2073.6974195952598</v>
      </c>
      <c r="K188" s="368">
        <v>0.85906297986900004</v>
      </c>
    </row>
    <row r="189" spans="1:11" ht="14.4" customHeight="1" thickBot="1" x14ac:dyDescent="0.35">
      <c r="A189" s="391" t="s">
        <v>53</v>
      </c>
      <c r="B189" s="378">
        <v>-80139.936083174398</v>
      </c>
      <c r="C189" s="378">
        <v>-85608.52536</v>
      </c>
      <c r="D189" s="379">
        <v>-5468.5892768256499</v>
      </c>
      <c r="E189" s="380">
        <v>-0.82917454025000004</v>
      </c>
      <c r="F189" s="378">
        <v>-80595.643500485705</v>
      </c>
      <c r="G189" s="379">
        <v>-67163.036250404795</v>
      </c>
      <c r="H189" s="378">
        <v>-5728.1552300000003</v>
      </c>
      <c r="I189" s="378">
        <v>-69236.733670000001</v>
      </c>
      <c r="J189" s="379">
        <v>-2073.6974195952598</v>
      </c>
      <c r="K189" s="381">
        <v>0.85906297986900004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386</v>
      </c>
      <c r="B5" s="393" t="s">
        <v>387</v>
      </c>
      <c r="C5" s="394" t="s">
        <v>388</v>
      </c>
      <c r="D5" s="394" t="s">
        <v>388</v>
      </c>
      <c r="E5" s="394"/>
      <c r="F5" s="394" t="s">
        <v>388</v>
      </c>
      <c r="G5" s="394" t="s">
        <v>388</v>
      </c>
      <c r="H5" s="394" t="s">
        <v>388</v>
      </c>
      <c r="I5" s="395" t="s">
        <v>388</v>
      </c>
      <c r="J5" s="396" t="s">
        <v>55</v>
      </c>
    </row>
    <row r="6" spans="1:10" ht="14.4" customHeight="1" x14ac:dyDescent="0.3">
      <c r="A6" s="392" t="s">
        <v>386</v>
      </c>
      <c r="B6" s="393" t="s">
        <v>389</v>
      </c>
      <c r="C6" s="394">
        <v>584.4608300000001</v>
      </c>
      <c r="D6" s="394">
        <v>563.54461000000026</v>
      </c>
      <c r="E6" s="394"/>
      <c r="F6" s="394">
        <v>550.37172999999984</v>
      </c>
      <c r="G6" s="394">
        <v>581.66668847656251</v>
      </c>
      <c r="H6" s="394">
        <v>-31.29495847656267</v>
      </c>
      <c r="I6" s="395">
        <v>0.94619778114073028</v>
      </c>
      <c r="J6" s="396" t="s">
        <v>1</v>
      </c>
    </row>
    <row r="7" spans="1:10" ht="14.4" customHeight="1" x14ac:dyDescent="0.3">
      <c r="A7" s="392" t="s">
        <v>386</v>
      </c>
      <c r="B7" s="393" t="s">
        <v>390</v>
      </c>
      <c r="C7" s="394">
        <v>0</v>
      </c>
      <c r="D7" s="394">
        <v>0</v>
      </c>
      <c r="E7" s="394"/>
      <c r="F7" s="394">
        <v>29.178799999999999</v>
      </c>
      <c r="G7" s="394">
        <v>0</v>
      </c>
      <c r="H7" s="394">
        <v>29.178799999999999</v>
      </c>
      <c r="I7" s="395" t="s">
        <v>388</v>
      </c>
      <c r="J7" s="396" t="s">
        <v>1</v>
      </c>
    </row>
    <row r="8" spans="1:10" ht="14.4" customHeight="1" x14ac:dyDescent="0.3">
      <c r="A8" s="392" t="s">
        <v>386</v>
      </c>
      <c r="B8" s="393" t="s">
        <v>391</v>
      </c>
      <c r="C8" s="394">
        <v>14.437059999999997</v>
      </c>
      <c r="D8" s="394">
        <v>11.105969999999999</v>
      </c>
      <c r="E8" s="394"/>
      <c r="F8" s="394">
        <v>10.038270000000002</v>
      </c>
      <c r="G8" s="394">
        <v>12.5</v>
      </c>
      <c r="H8" s="394">
        <v>-2.4617299999999975</v>
      </c>
      <c r="I8" s="395">
        <v>0.80306160000000015</v>
      </c>
      <c r="J8" s="396" t="s">
        <v>1</v>
      </c>
    </row>
    <row r="9" spans="1:10" ht="14.4" customHeight="1" x14ac:dyDescent="0.3">
      <c r="A9" s="392" t="s">
        <v>386</v>
      </c>
      <c r="B9" s="393" t="s">
        <v>392</v>
      </c>
      <c r="C9" s="394">
        <v>157.24465000000001</v>
      </c>
      <c r="D9" s="394">
        <v>157.52709999999999</v>
      </c>
      <c r="E9" s="394"/>
      <c r="F9" s="394">
        <v>142.81956999999997</v>
      </c>
      <c r="G9" s="394">
        <v>158.33332812500001</v>
      </c>
      <c r="H9" s="394">
        <v>-15.513758125000038</v>
      </c>
      <c r="I9" s="395">
        <v>0.90201836651376177</v>
      </c>
      <c r="J9" s="396" t="s">
        <v>1</v>
      </c>
    </row>
    <row r="10" spans="1:10" ht="14.4" customHeight="1" x14ac:dyDescent="0.3">
      <c r="A10" s="392" t="s">
        <v>386</v>
      </c>
      <c r="B10" s="393" t="s">
        <v>393</v>
      </c>
      <c r="C10" s="394">
        <v>756.14254000000005</v>
      </c>
      <c r="D10" s="394">
        <v>732.17768000000024</v>
      </c>
      <c r="E10" s="394"/>
      <c r="F10" s="394">
        <v>732.40836999999988</v>
      </c>
      <c r="G10" s="394">
        <v>752.50001660156249</v>
      </c>
      <c r="H10" s="394">
        <v>-20.091646601562616</v>
      </c>
      <c r="I10" s="395">
        <v>0.97330013799561033</v>
      </c>
      <c r="J10" s="396" t="s">
        <v>394</v>
      </c>
    </row>
    <row r="12" spans="1:10" ht="14.4" customHeight="1" x14ac:dyDescent="0.3">
      <c r="A12" s="392" t="s">
        <v>386</v>
      </c>
      <c r="B12" s="393" t="s">
        <v>387</v>
      </c>
      <c r="C12" s="394" t="s">
        <v>388</v>
      </c>
      <c r="D12" s="394" t="s">
        <v>388</v>
      </c>
      <c r="E12" s="394"/>
      <c r="F12" s="394" t="s">
        <v>388</v>
      </c>
      <c r="G12" s="394" t="s">
        <v>388</v>
      </c>
      <c r="H12" s="394" t="s">
        <v>388</v>
      </c>
      <c r="I12" s="395" t="s">
        <v>388</v>
      </c>
      <c r="J12" s="396" t="s">
        <v>55</v>
      </c>
    </row>
    <row r="13" spans="1:10" ht="14.4" customHeight="1" x14ac:dyDescent="0.3">
      <c r="A13" s="392" t="s">
        <v>395</v>
      </c>
      <c r="B13" s="393" t="s">
        <v>396</v>
      </c>
      <c r="C13" s="394" t="s">
        <v>388</v>
      </c>
      <c r="D13" s="394" t="s">
        <v>388</v>
      </c>
      <c r="E13" s="394"/>
      <c r="F13" s="394" t="s">
        <v>388</v>
      </c>
      <c r="G13" s="394" t="s">
        <v>388</v>
      </c>
      <c r="H13" s="394" t="s">
        <v>388</v>
      </c>
      <c r="I13" s="395" t="s">
        <v>388</v>
      </c>
      <c r="J13" s="396" t="s">
        <v>0</v>
      </c>
    </row>
    <row r="14" spans="1:10" ht="14.4" customHeight="1" x14ac:dyDescent="0.3">
      <c r="A14" s="392" t="s">
        <v>395</v>
      </c>
      <c r="B14" s="393" t="s">
        <v>389</v>
      </c>
      <c r="C14" s="394">
        <v>574.12322000000006</v>
      </c>
      <c r="D14" s="394">
        <v>550.97839000000022</v>
      </c>
      <c r="E14" s="394"/>
      <c r="F14" s="394">
        <v>540.34305999999981</v>
      </c>
      <c r="G14" s="394">
        <v>570</v>
      </c>
      <c r="H14" s="394">
        <v>-29.656940000000191</v>
      </c>
      <c r="I14" s="395">
        <v>0.94797028070175404</v>
      </c>
      <c r="J14" s="396" t="s">
        <v>1</v>
      </c>
    </row>
    <row r="15" spans="1:10" ht="14.4" customHeight="1" x14ac:dyDescent="0.3">
      <c r="A15" s="392" t="s">
        <v>395</v>
      </c>
      <c r="B15" s="393" t="s">
        <v>390</v>
      </c>
      <c r="C15" s="394">
        <v>0</v>
      </c>
      <c r="D15" s="394">
        <v>0</v>
      </c>
      <c r="E15" s="394"/>
      <c r="F15" s="394">
        <v>29.178799999999999</v>
      </c>
      <c r="G15" s="394">
        <v>0</v>
      </c>
      <c r="H15" s="394">
        <v>29.178799999999999</v>
      </c>
      <c r="I15" s="395" t="s">
        <v>388</v>
      </c>
      <c r="J15" s="396" t="s">
        <v>1</v>
      </c>
    </row>
    <row r="16" spans="1:10" ht="14.4" customHeight="1" x14ac:dyDescent="0.3">
      <c r="A16" s="392" t="s">
        <v>395</v>
      </c>
      <c r="B16" s="393" t="s">
        <v>391</v>
      </c>
      <c r="C16" s="394">
        <v>14.437059999999997</v>
      </c>
      <c r="D16" s="394">
        <v>11.105969999999999</v>
      </c>
      <c r="E16" s="394"/>
      <c r="F16" s="394">
        <v>10.038270000000002</v>
      </c>
      <c r="G16" s="394">
        <v>13</v>
      </c>
      <c r="H16" s="394">
        <v>-2.9617299999999975</v>
      </c>
      <c r="I16" s="395">
        <v>0.77217461538461563</v>
      </c>
      <c r="J16" s="396" t="s">
        <v>1</v>
      </c>
    </row>
    <row r="17" spans="1:10" ht="14.4" customHeight="1" x14ac:dyDescent="0.3">
      <c r="A17" s="392" t="s">
        <v>395</v>
      </c>
      <c r="B17" s="393" t="s">
        <v>392</v>
      </c>
      <c r="C17" s="394">
        <v>157.24465000000001</v>
      </c>
      <c r="D17" s="394">
        <v>157.52709999999999</v>
      </c>
      <c r="E17" s="394"/>
      <c r="F17" s="394">
        <v>142.81956999999997</v>
      </c>
      <c r="G17" s="394">
        <v>158</v>
      </c>
      <c r="H17" s="394">
        <v>-15.18043000000003</v>
      </c>
      <c r="I17" s="395">
        <v>0.90392132911392387</v>
      </c>
      <c r="J17" s="396" t="s">
        <v>1</v>
      </c>
    </row>
    <row r="18" spans="1:10" ht="14.4" customHeight="1" x14ac:dyDescent="0.3">
      <c r="A18" s="392" t="s">
        <v>395</v>
      </c>
      <c r="B18" s="393" t="s">
        <v>397</v>
      </c>
      <c r="C18" s="394">
        <v>745.80493000000001</v>
      </c>
      <c r="D18" s="394">
        <v>719.61146000000019</v>
      </c>
      <c r="E18" s="394"/>
      <c r="F18" s="394">
        <v>722.37969999999984</v>
      </c>
      <c r="G18" s="394">
        <v>741</v>
      </c>
      <c r="H18" s="394">
        <v>-18.620300000000157</v>
      </c>
      <c r="I18" s="395">
        <v>0.9748713900134951</v>
      </c>
      <c r="J18" s="396" t="s">
        <v>398</v>
      </c>
    </row>
    <row r="19" spans="1:10" ht="14.4" customHeight="1" x14ac:dyDescent="0.3">
      <c r="A19" s="392" t="s">
        <v>388</v>
      </c>
      <c r="B19" s="393" t="s">
        <v>388</v>
      </c>
      <c r="C19" s="394" t="s">
        <v>388</v>
      </c>
      <c r="D19" s="394" t="s">
        <v>388</v>
      </c>
      <c r="E19" s="394"/>
      <c r="F19" s="394" t="s">
        <v>388</v>
      </c>
      <c r="G19" s="394" t="s">
        <v>388</v>
      </c>
      <c r="H19" s="394" t="s">
        <v>388</v>
      </c>
      <c r="I19" s="395" t="s">
        <v>388</v>
      </c>
      <c r="J19" s="396" t="s">
        <v>399</v>
      </c>
    </row>
    <row r="20" spans="1:10" ht="14.4" customHeight="1" x14ac:dyDescent="0.3">
      <c r="A20" s="392" t="s">
        <v>400</v>
      </c>
      <c r="B20" s="393" t="s">
        <v>401</v>
      </c>
      <c r="C20" s="394" t="s">
        <v>388</v>
      </c>
      <c r="D20" s="394" t="s">
        <v>388</v>
      </c>
      <c r="E20" s="394"/>
      <c r="F20" s="394" t="s">
        <v>388</v>
      </c>
      <c r="G20" s="394" t="s">
        <v>388</v>
      </c>
      <c r="H20" s="394" t="s">
        <v>388</v>
      </c>
      <c r="I20" s="395" t="s">
        <v>388</v>
      </c>
      <c r="J20" s="396" t="s">
        <v>0</v>
      </c>
    </row>
    <row r="21" spans="1:10" ht="14.4" customHeight="1" x14ac:dyDescent="0.3">
      <c r="A21" s="392" t="s">
        <v>400</v>
      </c>
      <c r="B21" s="393" t="s">
        <v>389</v>
      </c>
      <c r="C21" s="394">
        <v>10.337609999999998</v>
      </c>
      <c r="D21" s="394">
        <v>12.566219999999996</v>
      </c>
      <c r="E21" s="394"/>
      <c r="F21" s="394">
        <v>10.02867</v>
      </c>
      <c r="G21" s="394">
        <v>12</v>
      </c>
      <c r="H21" s="394">
        <v>-1.97133</v>
      </c>
      <c r="I21" s="395">
        <v>0.83572250000000003</v>
      </c>
      <c r="J21" s="396" t="s">
        <v>1</v>
      </c>
    </row>
    <row r="22" spans="1:10" ht="14.4" customHeight="1" x14ac:dyDescent="0.3">
      <c r="A22" s="392" t="s">
        <v>400</v>
      </c>
      <c r="B22" s="393" t="s">
        <v>402</v>
      </c>
      <c r="C22" s="394">
        <v>10.337609999999998</v>
      </c>
      <c r="D22" s="394">
        <v>12.566219999999996</v>
      </c>
      <c r="E22" s="394"/>
      <c r="F22" s="394">
        <v>10.02867</v>
      </c>
      <c r="G22" s="394">
        <v>12</v>
      </c>
      <c r="H22" s="394">
        <v>-1.97133</v>
      </c>
      <c r="I22" s="395">
        <v>0.83572250000000003</v>
      </c>
      <c r="J22" s="396" t="s">
        <v>398</v>
      </c>
    </row>
    <row r="23" spans="1:10" ht="14.4" customHeight="1" x14ac:dyDescent="0.3">
      <c r="A23" s="392" t="s">
        <v>388</v>
      </c>
      <c r="B23" s="393" t="s">
        <v>388</v>
      </c>
      <c r="C23" s="394" t="s">
        <v>388</v>
      </c>
      <c r="D23" s="394" t="s">
        <v>388</v>
      </c>
      <c r="E23" s="394"/>
      <c r="F23" s="394" t="s">
        <v>388</v>
      </c>
      <c r="G23" s="394" t="s">
        <v>388</v>
      </c>
      <c r="H23" s="394" t="s">
        <v>388</v>
      </c>
      <c r="I23" s="395" t="s">
        <v>388</v>
      </c>
      <c r="J23" s="396" t="s">
        <v>399</v>
      </c>
    </row>
    <row r="24" spans="1:10" ht="14.4" customHeight="1" x14ac:dyDescent="0.3">
      <c r="A24" s="392" t="s">
        <v>386</v>
      </c>
      <c r="B24" s="393" t="s">
        <v>393</v>
      </c>
      <c r="C24" s="394">
        <v>756.14254000000005</v>
      </c>
      <c r="D24" s="394">
        <v>732.17768000000024</v>
      </c>
      <c r="E24" s="394"/>
      <c r="F24" s="394">
        <v>732.40836999999988</v>
      </c>
      <c r="G24" s="394">
        <v>753</v>
      </c>
      <c r="H24" s="394">
        <v>-20.591630000000123</v>
      </c>
      <c r="I24" s="395">
        <v>0.97265387782204504</v>
      </c>
      <c r="J24" s="396" t="s">
        <v>394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206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184.89878247900447</v>
      </c>
      <c r="M3" s="81">
        <f>SUBTOTAL(9,M5:M1048576)</f>
        <v>3188</v>
      </c>
      <c r="N3" s="82">
        <f>SUBTOTAL(9,N5:N1048576)</f>
        <v>589457.31854306627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3" t="s">
        <v>386</v>
      </c>
      <c r="B5" s="404" t="s">
        <v>387</v>
      </c>
      <c r="C5" s="405" t="s">
        <v>395</v>
      </c>
      <c r="D5" s="406" t="s">
        <v>396</v>
      </c>
      <c r="E5" s="407">
        <v>50113001</v>
      </c>
      <c r="F5" s="406" t="s">
        <v>403</v>
      </c>
      <c r="G5" s="405" t="s">
        <v>404</v>
      </c>
      <c r="H5" s="405">
        <v>100362</v>
      </c>
      <c r="I5" s="405">
        <v>362</v>
      </c>
      <c r="J5" s="405" t="s">
        <v>405</v>
      </c>
      <c r="K5" s="405" t="s">
        <v>406</v>
      </c>
      <c r="L5" s="408">
        <v>86.731212121212124</v>
      </c>
      <c r="M5" s="408">
        <v>33</v>
      </c>
      <c r="N5" s="409">
        <v>2862.13</v>
      </c>
    </row>
    <row r="6" spans="1:14" ht="14.4" customHeight="1" x14ac:dyDescent="0.3">
      <c r="A6" s="410" t="s">
        <v>386</v>
      </c>
      <c r="B6" s="411" t="s">
        <v>387</v>
      </c>
      <c r="C6" s="412" t="s">
        <v>395</v>
      </c>
      <c r="D6" s="413" t="s">
        <v>396</v>
      </c>
      <c r="E6" s="414">
        <v>50113001</v>
      </c>
      <c r="F6" s="413" t="s">
        <v>403</v>
      </c>
      <c r="G6" s="412" t="s">
        <v>404</v>
      </c>
      <c r="H6" s="412">
        <v>187825</v>
      </c>
      <c r="I6" s="412">
        <v>87825</v>
      </c>
      <c r="J6" s="412" t="s">
        <v>407</v>
      </c>
      <c r="K6" s="412" t="s">
        <v>408</v>
      </c>
      <c r="L6" s="415">
        <v>80.37</v>
      </c>
      <c r="M6" s="415">
        <v>3</v>
      </c>
      <c r="N6" s="416">
        <v>241.11</v>
      </c>
    </row>
    <row r="7" spans="1:14" ht="14.4" customHeight="1" x14ac:dyDescent="0.3">
      <c r="A7" s="410" t="s">
        <v>386</v>
      </c>
      <c r="B7" s="411" t="s">
        <v>387</v>
      </c>
      <c r="C7" s="412" t="s">
        <v>395</v>
      </c>
      <c r="D7" s="413" t="s">
        <v>396</v>
      </c>
      <c r="E7" s="414">
        <v>50113001</v>
      </c>
      <c r="F7" s="413" t="s">
        <v>403</v>
      </c>
      <c r="G7" s="412" t="s">
        <v>404</v>
      </c>
      <c r="H7" s="412">
        <v>124935</v>
      </c>
      <c r="I7" s="412">
        <v>124935</v>
      </c>
      <c r="J7" s="412" t="s">
        <v>409</v>
      </c>
      <c r="K7" s="412" t="s">
        <v>410</v>
      </c>
      <c r="L7" s="415">
        <v>4820.5194318708645</v>
      </c>
      <c r="M7" s="415">
        <v>5</v>
      </c>
      <c r="N7" s="416">
        <v>24102.597159354322</v>
      </c>
    </row>
    <row r="8" spans="1:14" ht="14.4" customHeight="1" x14ac:dyDescent="0.3">
      <c r="A8" s="410" t="s">
        <v>386</v>
      </c>
      <c r="B8" s="411" t="s">
        <v>387</v>
      </c>
      <c r="C8" s="412" t="s">
        <v>395</v>
      </c>
      <c r="D8" s="413" t="s">
        <v>396</v>
      </c>
      <c r="E8" s="414">
        <v>50113001</v>
      </c>
      <c r="F8" s="413" t="s">
        <v>403</v>
      </c>
      <c r="G8" s="412" t="s">
        <v>404</v>
      </c>
      <c r="H8" s="412">
        <v>124934</v>
      </c>
      <c r="I8" s="412">
        <v>124934</v>
      </c>
      <c r="J8" s="412" t="s">
        <v>411</v>
      </c>
      <c r="K8" s="412" t="s">
        <v>412</v>
      </c>
      <c r="L8" s="415">
        <v>2893.5610000000001</v>
      </c>
      <c r="M8" s="415">
        <v>2</v>
      </c>
      <c r="N8" s="416">
        <v>5787.1220000000003</v>
      </c>
    </row>
    <row r="9" spans="1:14" ht="14.4" customHeight="1" x14ac:dyDescent="0.3">
      <c r="A9" s="410" t="s">
        <v>386</v>
      </c>
      <c r="B9" s="411" t="s">
        <v>387</v>
      </c>
      <c r="C9" s="412" t="s">
        <v>395</v>
      </c>
      <c r="D9" s="413" t="s">
        <v>396</v>
      </c>
      <c r="E9" s="414">
        <v>50113001</v>
      </c>
      <c r="F9" s="413" t="s">
        <v>403</v>
      </c>
      <c r="G9" s="412" t="s">
        <v>404</v>
      </c>
      <c r="H9" s="412">
        <v>162320</v>
      </c>
      <c r="I9" s="412">
        <v>62320</v>
      </c>
      <c r="J9" s="412" t="s">
        <v>413</v>
      </c>
      <c r="K9" s="412" t="s">
        <v>414</v>
      </c>
      <c r="L9" s="415">
        <v>74.725214959120834</v>
      </c>
      <c r="M9" s="415">
        <v>76</v>
      </c>
      <c r="N9" s="416">
        <v>5679.1163368931839</v>
      </c>
    </row>
    <row r="10" spans="1:14" ht="14.4" customHeight="1" x14ac:dyDescent="0.3">
      <c r="A10" s="410" t="s">
        <v>386</v>
      </c>
      <c r="B10" s="411" t="s">
        <v>387</v>
      </c>
      <c r="C10" s="412" t="s">
        <v>395</v>
      </c>
      <c r="D10" s="413" t="s">
        <v>396</v>
      </c>
      <c r="E10" s="414">
        <v>50113001</v>
      </c>
      <c r="F10" s="413" t="s">
        <v>403</v>
      </c>
      <c r="G10" s="412" t="s">
        <v>404</v>
      </c>
      <c r="H10" s="412">
        <v>16326</v>
      </c>
      <c r="I10" s="412">
        <v>16326</v>
      </c>
      <c r="J10" s="412" t="s">
        <v>415</v>
      </c>
      <c r="K10" s="412" t="s">
        <v>416</v>
      </c>
      <c r="L10" s="415">
        <v>479.37562500000001</v>
      </c>
      <c r="M10" s="415">
        <v>32</v>
      </c>
      <c r="N10" s="416">
        <v>15340.02</v>
      </c>
    </row>
    <row r="11" spans="1:14" ht="14.4" customHeight="1" x14ac:dyDescent="0.3">
      <c r="A11" s="410" t="s">
        <v>386</v>
      </c>
      <c r="B11" s="411" t="s">
        <v>387</v>
      </c>
      <c r="C11" s="412" t="s">
        <v>395</v>
      </c>
      <c r="D11" s="413" t="s">
        <v>396</v>
      </c>
      <c r="E11" s="414">
        <v>50113001</v>
      </c>
      <c r="F11" s="413" t="s">
        <v>403</v>
      </c>
      <c r="G11" s="412" t="s">
        <v>404</v>
      </c>
      <c r="H11" s="412">
        <v>16328</v>
      </c>
      <c r="I11" s="412">
        <v>16328</v>
      </c>
      <c r="J11" s="412" t="s">
        <v>415</v>
      </c>
      <c r="K11" s="412" t="s">
        <v>417</v>
      </c>
      <c r="L11" s="415">
        <v>588.95000000000005</v>
      </c>
      <c r="M11" s="415">
        <v>10</v>
      </c>
      <c r="N11" s="416">
        <v>5889.5</v>
      </c>
    </row>
    <row r="12" spans="1:14" ht="14.4" customHeight="1" x14ac:dyDescent="0.3">
      <c r="A12" s="410" t="s">
        <v>386</v>
      </c>
      <c r="B12" s="411" t="s">
        <v>387</v>
      </c>
      <c r="C12" s="412" t="s">
        <v>395</v>
      </c>
      <c r="D12" s="413" t="s">
        <v>396</v>
      </c>
      <c r="E12" s="414">
        <v>50113001</v>
      </c>
      <c r="F12" s="413" t="s">
        <v>403</v>
      </c>
      <c r="G12" s="412" t="s">
        <v>404</v>
      </c>
      <c r="H12" s="412">
        <v>116320</v>
      </c>
      <c r="I12" s="412">
        <v>16320</v>
      </c>
      <c r="J12" s="412" t="s">
        <v>418</v>
      </c>
      <c r="K12" s="412" t="s">
        <v>419</v>
      </c>
      <c r="L12" s="415">
        <v>117.18000000000002</v>
      </c>
      <c r="M12" s="415">
        <v>2</v>
      </c>
      <c r="N12" s="416">
        <v>234.36000000000004</v>
      </c>
    </row>
    <row r="13" spans="1:14" ht="14.4" customHeight="1" x14ac:dyDescent="0.3">
      <c r="A13" s="410" t="s">
        <v>386</v>
      </c>
      <c r="B13" s="411" t="s">
        <v>387</v>
      </c>
      <c r="C13" s="412" t="s">
        <v>395</v>
      </c>
      <c r="D13" s="413" t="s">
        <v>396</v>
      </c>
      <c r="E13" s="414">
        <v>50113001</v>
      </c>
      <c r="F13" s="413" t="s">
        <v>403</v>
      </c>
      <c r="G13" s="412" t="s">
        <v>404</v>
      </c>
      <c r="H13" s="412">
        <v>117011</v>
      </c>
      <c r="I13" s="412">
        <v>17011</v>
      </c>
      <c r="J13" s="412" t="s">
        <v>420</v>
      </c>
      <c r="K13" s="412" t="s">
        <v>421</v>
      </c>
      <c r="L13" s="415">
        <v>147.26800000000003</v>
      </c>
      <c r="M13" s="415">
        <v>30</v>
      </c>
      <c r="N13" s="416">
        <v>4418.0400000000009</v>
      </c>
    </row>
    <row r="14" spans="1:14" ht="14.4" customHeight="1" x14ac:dyDescent="0.3">
      <c r="A14" s="410" t="s">
        <v>386</v>
      </c>
      <c r="B14" s="411" t="s">
        <v>387</v>
      </c>
      <c r="C14" s="412" t="s">
        <v>395</v>
      </c>
      <c r="D14" s="413" t="s">
        <v>396</v>
      </c>
      <c r="E14" s="414">
        <v>50113001</v>
      </c>
      <c r="F14" s="413" t="s">
        <v>403</v>
      </c>
      <c r="G14" s="412" t="s">
        <v>404</v>
      </c>
      <c r="H14" s="412">
        <v>920200</v>
      </c>
      <c r="I14" s="412">
        <v>15877</v>
      </c>
      <c r="J14" s="412" t="s">
        <v>422</v>
      </c>
      <c r="K14" s="412" t="s">
        <v>388</v>
      </c>
      <c r="L14" s="415">
        <v>252.97798710171665</v>
      </c>
      <c r="M14" s="415">
        <v>138</v>
      </c>
      <c r="N14" s="416">
        <v>34910.962220036898</v>
      </c>
    </row>
    <row r="15" spans="1:14" ht="14.4" customHeight="1" x14ac:dyDescent="0.3">
      <c r="A15" s="410" t="s">
        <v>386</v>
      </c>
      <c r="B15" s="411" t="s">
        <v>387</v>
      </c>
      <c r="C15" s="412" t="s">
        <v>395</v>
      </c>
      <c r="D15" s="413" t="s">
        <v>396</v>
      </c>
      <c r="E15" s="414">
        <v>50113001</v>
      </c>
      <c r="F15" s="413" t="s">
        <v>403</v>
      </c>
      <c r="G15" s="412" t="s">
        <v>404</v>
      </c>
      <c r="H15" s="412">
        <v>905098</v>
      </c>
      <c r="I15" s="412">
        <v>23989</v>
      </c>
      <c r="J15" s="412" t="s">
        <v>423</v>
      </c>
      <c r="K15" s="412" t="s">
        <v>388</v>
      </c>
      <c r="L15" s="415">
        <v>416.99</v>
      </c>
      <c r="M15" s="415">
        <v>29</v>
      </c>
      <c r="N15" s="416">
        <v>12092.710000000001</v>
      </c>
    </row>
    <row r="16" spans="1:14" ht="14.4" customHeight="1" x14ac:dyDescent="0.3">
      <c r="A16" s="410" t="s">
        <v>386</v>
      </c>
      <c r="B16" s="411" t="s">
        <v>387</v>
      </c>
      <c r="C16" s="412" t="s">
        <v>395</v>
      </c>
      <c r="D16" s="413" t="s">
        <v>396</v>
      </c>
      <c r="E16" s="414">
        <v>50113001</v>
      </c>
      <c r="F16" s="413" t="s">
        <v>403</v>
      </c>
      <c r="G16" s="412" t="s">
        <v>404</v>
      </c>
      <c r="H16" s="412">
        <v>905097</v>
      </c>
      <c r="I16" s="412">
        <v>158767</v>
      </c>
      <c r="J16" s="412" t="s">
        <v>424</v>
      </c>
      <c r="K16" s="412" t="s">
        <v>425</v>
      </c>
      <c r="L16" s="415">
        <v>175.03899999999999</v>
      </c>
      <c r="M16" s="415">
        <v>2</v>
      </c>
      <c r="N16" s="416">
        <v>350.07799999999997</v>
      </c>
    </row>
    <row r="17" spans="1:14" ht="14.4" customHeight="1" x14ac:dyDescent="0.3">
      <c r="A17" s="410" t="s">
        <v>386</v>
      </c>
      <c r="B17" s="411" t="s">
        <v>387</v>
      </c>
      <c r="C17" s="412" t="s">
        <v>395</v>
      </c>
      <c r="D17" s="413" t="s">
        <v>396</v>
      </c>
      <c r="E17" s="414">
        <v>50113001</v>
      </c>
      <c r="F17" s="413" t="s">
        <v>403</v>
      </c>
      <c r="G17" s="412" t="s">
        <v>404</v>
      </c>
      <c r="H17" s="412">
        <v>198864</v>
      </c>
      <c r="I17" s="412">
        <v>98864</v>
      </c>
      <c r="J17" s="412" t="s">
        <v>426</v>
      </c>
      <c r="K17" s="412" t="s">
        <v>427</v>
      </c>
      <c r="L17" s="415">
        <v>537.87</v>
      </c>
      <c r="M17" s="415">
        <v>2</v>
      </c>
      <c r="N17" s="416">
        <v>1075.74</v>
      </c>
    </row>
    <row r="18" spans="1:14" ht="14.4" customHeight="1" x14ac:dyDescent="0.3">
      <c r="A18" s="410" t="s">
        <v>386</v>
      </c>
      <c r="B18" s="411" t="s">
        <v>387</v>
      </c>
      <c r="C18" s="412" t="s">
        <v>395</v>
      </c>
      <c r="D18" s="413" t="s">
        <v>396</v>
      </c>
      <c r="E18" s="414">
        <v>50113001</v>
      </c>
      <c r="F18" s="413" t="s">
        <v>403</v>
      </c>
      <c r="G18" s="412" t="s">
        <v>404</v>
      </c>
      <c r="H18" s="412">
        <v>198872</v>
      </c>
      <c r="I18" s="412">
        <v>98872</v>
      </c>
      <c r="J18" s="412" t="s">
        <v>426</v>
      </c>
      <c r="K18" s="412" t="s">
        <v>428</v>
      </c>
      <c r="L18" s="415">
        <v>312.84000000000003</v>
      </c>
      <c r="M18" s="415">
        <v>9</v>
      </c>
      <c r="N18" s="416">
        <v>2815.5600000000004</v>
      </c>
    </row>
    <row r="19" spans="1:14" ht="14.4" customHeight="1" x14ac:dyDescent="0.3">
      <c r="A19" s="410" t="s">
        <v>386</v>
      </c>
      <c r="B19" s="411" t="s">
        <v>387</v>
      </c>
      <c r="C19" s="412" t="s">
        <v>395</v>
      </c>
      <c r="D19" s="413" t="s">
        <v>396</v>
      </c>
      <c r="E19" s="414">
        <v>50113001</v>
      </c>
      <c r="F19" s="413" t="s">
        <v>403</v>
      </c>
      <c r="G19" s="412" t="s">
        <v>404</v>
      </c>
      <c r="H19" s="412">
        <v>198880</v>
      </c>
      <c r="I19" s="412">
        <v>98880</v>
      </c>
      <c r="J19" s="412" t="s">
        <v>426</v>
      </c>
      <c r="K19" s="412" t="s">
        <v>429</v>
      </c>
      <c r="L19" s="415">
        <v>201.3</v>
      </c>
      <c r="M19" s="415">
        <v>705</v>
      </c>
      <c r="N19" s="416">
        <v>141916.5</v>
      </c>
    </row>
    <row r="20" spans="1:14" ht="14.4" customHeight="1" x14ac:dyDescent="0.3">
      <c r="A20" s="410" t="s">
        <v>386</v>
      </c>
      <c r="B20" s="411" t="s">
        <v>387</v>
      </c>
      <c r="C20" s="412" t="s">
        <v>395</v>
      </c>
      <c r="D20" s="413" t="s">
        <v>396</v>
      </c>
      <c r="E20" s="414">
        <v>50113001</v>
      </c>
      <c r="F20" s="413" t="s">
        <v>403</v>
      </c>
      <c r="G20" s="412" t="s">
        <v>404</v>
      </c>
      <c r="H20" s="412">
        <v>47247</v>
      </c>
      <c r="I20" s="412">
        <v>47247</v>
      </c>
      <c r="J20" s="412" t="s">
        <v>430</v>
      </c>
      <c r="K20" s="412" t="s">
        <v>431</v>
      </c>
      <c r="L20" s="415">
        <v>287.10000000000002</v>
      </c>
      <c r="M20" s="415">
        <v>2</v>
      </c>
      <c r="N20" s="416">
        <v>574.20000000000005</v>
      </c>
    </row>
    <row r="21" spans="1:14" ht="14.4" customHeight="1" x14ac:dyDescent="0.3">
      <c r="A21" s="410" t="s">
        <v>386</v>
      </c>
      <c r="B21" s="411" t="s">
        <v>387</v>
      </c>
      <c r="C21" s="412" t="s">
        <v>395</v>
      </c>
      <c r="D21" s="413" t="s">
        <v>396</v>
      </c>
      <c r="E21" s="414">
        <v>50113001</v>
      </c>
      <c r="F21" s="413" t="s">
        <v>403</v>
      </c>
      <c r="G21" s="412" t="s">
        <v>404</v>
      </c>
      <c r="H21" s="412">
        <v>193746</v>
      </c>
      <c r="I21" s="412">
        <v>93746</v>
      </c>
      <c r="J21" s="412" t="s">
        <v>432</v>
      </c>
      <c r="K21" s="412" t="s">
        <v>433</v>
      </c>
      <c r="L21" s="415">
        <v>373.24000000000007</v>
      </c>
      <c r="M21" s="415">
        <v>10</v>
      </c>
      <c r="N21" s="416">
        <v>3732.4000000000005</v>
      </c>
    </row>
    <row r="22" spans="1:14" ht="14.4" customHeight="1" x14ac:dyDescent="0.3">
      <c r="A22" s="410" t="s">
        <v>386</v>
      </c>
      <c r="B22" s="411" t="s">
        <v>387</v>
      </c>
      <c r="C22" s="412" t="s">
        <v>395</v>
      </c>
      <c r="D22" s="413" t="s">
        <v>396</v>
      </c>
      <c r="E22" s="414">
        <v>50113001</v>
      </c>
      <c r="F22" s="413" t="s">
        <v>403</v>
      </c>
      <c r="G22" s="412" t="s">
        <v>404</v>
      </c>
      <c r="H22" s="412">
        <v>394712</v>
      </c>
      <c r="I22" s="412">
        <v>0</v>
      </c>
      <c r="J22" s="412" t="s">
        <v>434</v>
      </c>
      <c r="K22" s="412" t="s">
        <v>435</v>
      </c>
      <c r="L22" s="415">
        <v>23.7</v>
      </c>
      <c r="M22" s="415">
        <v>48</v>
      </c>
      <c r="N22" s="416">
        <v>1137.5999999999999</v>
      </c>
    </row>
    <row r="23" spans="1:14" ht="14.4" customHeight="1" x14ac:dyDescent="0.3">
      <c r="A23" s="410" t="s">
        <v>386</v>
      </c>
      <c r="B23" s="411" t="s">
        <v>387</v>
      </c>
      <c r="C23" s="412" t="s">
        <v>395</v>
      </c>
      <c r="D23" s="413" t="s">
        <v>396</v>
      </c>
      <c r="E23" s="414">
        <v>50113001</v>
      </c>
      <c r="F23" s="413" t="s">
        <v>403</v>
      </c>
      <c r="G23" s="412" t="s">
        <v>404</v>
      </c>
      <c r="H23" s="412">
        <v>501075</v>
      </c>
      <c r="I23" s="412">
        <v>0</v>
      </c>
      <c r="J23" s="412" t="s">
        <v>436</v>
      </c>
      <c r="K23" s="412" t="s">
        <v>437</v>
      </c>
      <c r="L23" s="415">
        <v>95.799849070168833</v>
      </c>
      <c r="M23" s="415">
        <v>1164</v>
      </c>
      <c r="N23" s="416">
        <v>111511.02431767652</v>
      </c>
    </row>
    <row r="24" spans="1:14" ht="14.4" customHeight="1" x14ac:dyDescent="0.3">
      <c r="A24" s="410" t="s">
        <v>386</v>
      </c>
      <c r="B24" s="411" t="s">
        <v>387</v>
      </c>
      <c r="C24" s="412" t="s">
        <v>395</v>
      </c>
      <c r="D24" s="413" t="s">
        <v>396</v>
      </c>
      <c r="E24" s="414">
        <v>50113001</v>
      </c>
      <c r="F24" s="413" t="s">
        <v>403</v>
      </c>
      <c r="G24" s="412" t="s">
        <v>404</v>
      </c>
      <c r="H24" s="412">
        <v>501717</v>
      </c>
      <c r="I24" s="412">
        <v>0</v>
      </c>
      <c r="J24" s="412" t="s">
        <v>438</v>
      </c>
      <c r="K24" s="412" t="s">
        <v>437</v>
      </c>
      <c r="L24" s="415">
        <v>95.080000000000013</v>
      </c>
      <c r="M24" s="415">
        <v>4</v>
      </c>
      <c r="N24" s="416">
        <v>380.32000000000005</v>
      </c>
    </row>
    <row r="25" spans="1:14" ht="14.4" customHeight="1" x14ac:dyDescent="0.3">
      <c r="A25" s="410" t="s">
        <v>386</v>
      </c>
      <c r="B25" s="411" t="s">
        <v>387</v>
      </c>
      <c r="C25" s="412" t="s">
        <v>395</v>
      </c>
      <c r="D25" s="413" t="s">
        <v>396</v>
      </c>
      <c r="E25" s="414">
        <v>50113001</v>
      </c>
      <c r="F25" s="413" t="s">
        <v>403</v>
      </c>
      <c r="G25" s="412" t="s">
        <v>404</v>
      </c>
      <c r="H25" s="412">
        <v>901176</v>
      </c>
      <c r="I25" s="412">
        <v>1000</v>
      </c>
      <c r="J25" s="412" t="s">
        <v>439</v>
      </c>
      <c r="K25" s="412" t="s">
        <v>440</v>
      </c>
      <c r="L25" s="415">
        <v>64.109741180873172</v>
      </c>
      <c r="M25" s="415">
        <v>3</v>
      </c>
      <c r="N25" s="416">
        <v>192.3292235426195</v>
      </c>
    </row>
    <row r="26" spans="1:14" ht="14.4" customHeight="1" x14ac:dyDescent="0.3">
      <c r="A26" s="410" t="s">
        <v>386</v>
      </c>
      <c r="B26" s="411" t="s">
        <v>387</v>
      </c>
      <c r="C26" s="412" t="s">
        <v>395</v>
      </c>
      <c r="D26" s="413" t="s">
        <v>396</v>
      </c>
      <c r="E26" s="414">
        <v>50113001</v>
      </c>
      <c r="F26" s="413" t="s">
        <v>403</v>
      </c>
      <c r="G26" s="412" t="s">
        <v>404</v>
      </c>
      <c r="H26" s="412">
        <v>100802</v>
      </c>
      <c r="I26" s="412">
        <v>1000</v>
      </c>
      <c r="J26" s="412" t="s">
        <v>441</v>
      </c>
      <c r="K26" s="412" t="s">
        <v>442</v>
      </c>
      <c r="L26" s="415">
        <v>73.795286600928094</v>
      </c>
      <c r="M26" s="415">
        <v>43</v>
      </c>
      <c r="N26" s="416">
        <v>3173.1973238399078</v>
      </c>
    </row>
    <row r="27" spans="1:14" ht="14.4" customHeight="1" x14ac:dyDescent="0.3">
      <c r="A27" s="410" t="s">
        <v>386</v>
      </c>
      <c r="B27" s="411" t="s">
        <v>387</v>
      </c>
      <c r="C27" s="412" t="s">
        <v>395</v>
      </c>
      <c r="D27" s="413" t="s">
        <v>396</v>
      </c>
      <c r="E27" s="414">
        <v>50113001</v>
      </c>
      <c r="F27" s="413" t="s">
        <v>403</v>
      </c>
      <c r="G27" s="412" t="s">
        <v>404</v>
      </c>
      <c r="H27" s="412">
        <v>901171</v>
      </c>
      <c r="I27" s="412">
        <v>0</v>
      </c>
      <c r="J27" s="412" t="s">
        <v>443</v>
      </c>
      <c r="K27" s="412" t="s">
        <v>444</v>
      </c>
      <c r="L27" s="415">
        <v>54.304486525517696</v>
      </c>
      <c r="M27" s="415">
        <v>12</v>
      </c>
      <c r="N27" s="416">
        <v>651.65383830621238</v>
      </c>
    </row>
    <row r="28" spans="1:14" ht="14.4" customHeight="1" x14ac:dyDescent="0.3">
      <c r="A28" s="410" t="s">
        <v>386</v>
      </c>
      <c r="B28" s="411" t="s">
        <v>387</v>
      </c>
      <c r="C28" s="412" t="s">
        <v>395</v>
      </c>
      <c r="D28" s="413" t="s">
        <v>396</v>
      </c>
      <c r="E28" s="414">
        <v>50113001</v>
      </c>
      <c r="F28" s="413" t="s">
        <v>403</v>
      </c>
      <c r="G28" s="412" t="s">
        <v>404</v>
      </c>
      <c r="H28" s="412">
        <v>900503</v>
      </c>
      <c r="I28" s="412">
        <v>0</v>
      </c>
      <c r="J28" s="412" t="s">
        <v>445</v>
      </c>
      <c r="K28" s="412" t="s">
        <v>388</v>
      </c>
      <c r="L28" s="415">
        <v>95.31857203518085</v>
      </c>
      <c r="M28" s="415">
        <v>60</v>
      </c>
      <c r="N28" s="416">
        <v>5719.1143221108514</v>
      </c>
    </row>
    <row r="29" spans="1:14" ht="14.4" customHeight="1" x14ac:dyDescent="0.3">
      <c r="A29" s="410" t="s">
        <v>386</v>
      </c>
      <c r="B29" s="411" t="s">
        <v>387</v>
      </c>
      <c r="C29" s="412" t="s">
        <v>395</v>
      </c>
      <c r="D29" s="413" t="s">
        <v>396</v>
      </c>
      <c r="E29" s="414">
        <v>50113001</v>
      </c>
      <c r="F29" s="413" t="s">
        <v>403</v>
      </c>
      <c r="G29" s="412" t="s">
        <v>404</v>
      </c>
      <c r="H29" s="412">
        <v>930224</v>
      </c>
      <c r="I29" s="412">
        <v>0</v>
      </c>
      <c r="J29" s="412" t="s">
        <v>446</v>
      </c>
      <c r="K29" s="412" t="s">
        <v>447</v>
      </c>
      <c r="L29" s="415">
        <v>75.018595090854546</v>
      </c>
      <c r="M29" s="415">
        <v>4</v>
      </c>
      <c r="N29" s="416">
        <v>300.07438036341819</v>
      </c>
    </row>
    <row r="30" spans="1:14" ht="14.4" customHeight="1" x14ac:dyDescent="0.3">
      <c r="A30" s="410" t="s">
        <v>386</v>
      </c>
      <c r="B30" s="411" t="s">
        <v>387</v>
      </c>
      <c r="C30" s="412" t="s">
        <v>395</v>
      </c>
      <c r="D30" s="413" t="s">
        <v>396</v>
      </c>
      <c r="E30" s="414">
        <v>50113001</v>
      </c>
      <c r="F30" s="413" t="s">
        <v>403</v>
      </c>
      <c r="G30" s="412" t="s">
        <v>404</v>
      </c>
      <c r="H30" s="412">
        <v>844940</v>
      </c>
      <c r="I30" s="412">
        <v>0</v>
      </c>
      <c r="J30" s="412" t="s">
        <v>448</v>
      </c>
      <c r="K30" s="412" t="s">
        <v>388</v>
      </c>
      <c r="L30" s="415">
        <v>61.799473336817961</v>
      </c>
      <c r="M30" s="415">
        <v>22</v>
      </c>
      <c r="N30" s="416">
        <v>1359.5884134099952</v>
      </c>
    </row>
    <row r="31" spans="1:14" ht="14.4" customHeight="1" x14ac:dyDescent="0.3">
      <c r="A31" s="410" t="s">
        <v>386</v>
      </c>
      <c r="B31" s="411" t="s">
        <v>387</v>
      </c>
      <c r="C31" s="412" t="s">
        <v>395</v>
      </c>
      <c r="D31" s="413" t="s">
        <v>396</v>
      </c>
      <c r="E31" s="414">
        <v>50113001</v>
      </c>
      <c r="F31" s="413" t="s">
        <v>403</v>
      </c>
      <c r="G31" s="412" t="s">
        <v>404</v>
      </c>
      <c r="H31" s="412">
        <v>841562</v>
      </c>
      <c r="I31" s="412">
        <v>0</v>
      </c>
      <c r="J31" s="412" t="s">
        <v>449</v>
      </c>
      <c r="K31" s="412" t="s">
        <v>388</v>
      </c>
      <c r="L31" s="415">
        <v>103.39085150368123</v>
      </c>
      <c r="M31" s="415">
        <v>6</v>
      </c>
      <c r="N31" s="416">
        <v>620.3451090220874</v>
      </c>
    </row>
    <row r="32" spans="1:14" ht="14.4" customHeight="1" x14ac:dyDescent="0.3">
      <c r="A32" s="410" t="s">
        <v>386</v>
      </c>
      <c r="B32" s="411" t="s">
        <v>387</v>
      </c>
      <c r="C32" s="412" t="s">
        <v>395</v>
      </c>
      <c r="D32" s="413" t="s">
        <v>396</v>
      </c>
      <c r="E32" s="414">
        <v>50113001</v>
      </c>
      <c r="F32" s="413" t="s">
        <v>403</v>
      </c>
      <c r="G32" s="412" t="s">
        <v>404</v>
      </c>
      <c r="H32" s="412">
        <v>921458</v>
      </c>
      <c r="I32" s="412">
        <v>0</v>
      </c>
      <c r="J32" s="412" t="s">
        <v>450</v>
      </c>
      <c r="K32" s="412" t="s">
        <v>388</v>
      </c>
      <c r="L32" s="415">
        <v>122.83935959902296</v>
      </c>
      <c r="M32" s="415">
        <v>72</v>
      </c>
      <c r="N32" s="416">
        <v>8844.4338911296527</v>
      </c>
    </row>
    <row r="33" spans="1:14" ht="14.4" customHeight="1" x14ac:dyDescent="0.3">
      <c r="A33" s="410" t="s">
        <v>386</v>
      </c>
      <c r="B33" s="411" t="s">
        <v>387</v>
      </c>
      <c r="C33" s="412" t="s">
        <v>395</v>
      </c>
      <c r="D33" s="413" t="s">
        <v>396</v>
      </c>
      <c r="E33" s="414">
        <v>50113001</v>
      </c>
      <c r="F33" s="413" t="s">
        <v>403</v>
      </c>
      <c r="G33" s="412" t="s">
        <v>404</v>
      </c>
      <c r="H33" s="412">
        <v>500989</v>
      </c>
      <c r="I33" s="412">
        <v>0</v>
      </c>
      <c r="J33" s="412" t="s">
        <v>451</v>
      </c>
      <c r="K33" s="412" t="s">
        <v>388</v>
      </c>
      <c r="L33" s="415">
        <v>59.82801462367383</v>
      </c>
      <c r="M33" s="415">
        <v>74</v>
      </c>
      <c r="N33" s="416">
        <v>4427.2730821518635</v>
      </c>
    </row>
    <row r="34" spans="1:14" ht="14.4" customHeight="1" x14ac:dyDescent="0.3">
      <c r="A34" s="410" t="s">
        <v>386</v>
      </c>
      <c r="B34" s="411" t="s">
        <v>387</v>
      </c>
      <c r="C34" s="412" t="s">
        <v>395</v>
      </c>
      <c r="D34" s="413" t="s">
        <v>396</v>
      </c>
      <c r="E34" s="414">
        <v>50113001</v>
      </c>
      <c r="F34" s="413" t="s">
        <v>403</v>
      </c>
      <c r="G34" s="412" t="s">
        <v>404</v>
      </c>
      <c r="H34" s="412">
        <v>900321</v>
      </c>
      <c r="I34" s="412">
        <v>0</v>
      </c>
      <c r="J34" s="412" t="s">
        <v>452</v>
      </c>
      <c r="K34" s="412" t="s">
        <v>388</v>
      </c>
      <c r="L34" s="415">
        <v>74.136922949534579</v>
      </c>
      <c r="M34" s="415">
        <v>10</v>
      </c>
      <c r="N34" s="416">
        <v>741.36922949534573</v>
      </c>
    </row>
    <row r="35" spans="1:14" ht="14.4" customHeight="1" x14ac:dyDescent="0.3">
      <c r="A35" s="410" t="s">
        <v>386</v>
      </c>
      <c r="B35" s="411" t="s">
        <v>387</v>
      </c>
      <c r="C35" s="412" t="s">
        <v>395</v>
      </c>
      <c r="D35" s="413" t="s">
        <v>396</v>
      </c>
      <c r="E35" s="414">
        <v>50113001</v>
      </c>
      <c r="F35" s="413" t="s">
        <v>403</v>
      </c>
      <c r="G35" s="412" t="s">
        <v>404</v>
      </c>
      <c r="H35" s="412">
        <v>920273</v>
      </c>
      <c r="I35" s="412">
        <v>0</v>
      </c>
      <c r="J35" s="412" t="s">
        <v>453</v>
      </c>
      <c r="K35" s="412" t="s">
        <v>388</v>
      </c>
      <c r="L35" s="415">
        <v>510.12881743410395</v>
      </c>
      <c r="M35" s="415">
        <v>188</v>
      </c>
      <c r="N35" s="416">
        <v>95904.217677611538</v>
      </c>
    </row>
    <row r="36" spans="1:14" ht="14.4" customHeight="1" x14ac:dyDescent="0.3">
      <c r="A36" s="410" t="s">
        <v>386</v>
      </c>
      <c r="B36" s="411" t="s">
        <v>387</v>
      </c>
      <c r="C36" s="412" t="s">
        <v>395</v>
      </c>
      <c r="D36" s="413" t="s">
        <v>396</v>
      </c>
      <c r="E36" s="414">
        <v>50113001</v>
      </c>
      <c r="F36" s="413" t="s">
        <v>403</v>
      </c>
      <c r="G36" s="412" t="s">
        <v>404</v>
      </c>
      <c r="H36" s="412">
        <v>920294</v>
      </c>
      <c r="I36" s="412">
        <v>0</v>
      </c>
      <c r="J36" s="412" t="s">
        <v>454</v>
      </c>
      <c r="K36" s="412" t="s">
        <v>388</v>
      </c>
      <c r="L36" s="415">
        <v>207.41491065800389</v>
      </c>
      <c r="M36" s="415">
        <v>60</v>
      </c>
      <c r="N36" s="416">
        <v>12444.894639480233</v>
      </c>
    </row>
    <row r="37" spans="1:14" ht="14.4" customHeight="1" x14ac:dyDescent="0.3">
      <c r="A37" s="410" t="s">
        <v>386</v>
      </c>
      <c r="B37" s="411" t="s">
        <v>387</v>
      </c>
      <c r="C37" s="412" t="s">
        <v>395</v>
      </c>
      <c r="D37" s="413" t="s">
        <v>396</v>
      </c>
      <c r="E37" s="414">
        <v>50113001</v>
      </c>
      <c r="F37" s="413" t="s">
        <v>403</v>
      </c>
      <c r="G37" s="412" t="s">
        <v>404</v>
      </c>
      <c r="H37" s="412">
        <v>501110</v>
      </c>
      <c r="I37" s="412">
        <v>0</v>
      </c>
      <c r="J37" s="412" t="s">
        <v>455</v>
      </c>
      <c r="K37" s="412" t="s">
        <v>388</v>
      </c>
      <c r="L37" s="415">
        <v>88.741965188568884</v>
      </c>
      <c r="M37" s="415">
        <v>5</v>
      </c>
      <c r="N37" s="416">
        <v>443.70982594284442</v>
      </c>
    </row>
    <row r="38" spans="1:14" ht="14.4" customHeight="1" x14ac:dyDescent="0.3">
      <c r="A38" s="410" t="s">
        <v>386</v>
      </c>
      <c r="B38" s="411" t="s">
        <v>387</v>
      </c>
      <c r="C38" s="412" t="s">
        <v>395</v>
      </c>
      <c r="D38" s="413" t="s">
        <v>396</v>
      </c>
      <c r="E38" s="414">
        <v>50113001</v>
      </c>
      <c r="F38" s="413" t="s">
        <v>403</v>
      </c>
      <c r="G38" s="412" t="s">
        <v>404</v>
      </c>
      <c r="H38" s="412">
        <v>500194</v>
      </c>
      <c r="I38" s="412">
        <v>0</v>
      </c>
      <c r="J38" s="412" t="s">
        <v>456</v>
      </c>
      <c r="K38" s="412" t="s">
        <v>457</v>
      </c>
      <c r="L38" s="415">
        <v>875.769365445478</v>
      </c>
      <c r="M38" s="415">
        <v>3</v>
      </c>
      <c r="N38" s="416">
        <v>2627.3080963364341</v>
      </c>
    </row>
    <row r="39" spans="1:14" ht="14.4" customHeight="1" x14ac:dyDescent="0.3">
      <c r="A39" s="410" t="s">
        <v>386</v>
      </c>
      <c r="B39" s="411" t="s">
        <v>387</v>
      </c>
      <c r="C39" s="412" t="s">
        <v>395</v>
      </c>
      <c r="D39" s="413" t="s">
        <v>396</v>
      </c>
      <c r="E39" s="414">
        <v>50113001</v>
      </c>
      <c r="F39" s="413" t="s">
        <v>403</v>
      </c>
      <c r="G39" s="412" t="s">
        <v>458</v>
      </c>
      <c r="H39" s="412">
        <v>197125</v>
      </c>
      <c r="I39" s="412">
        <v>197125</v>
      </c>
      <c r="J39" s="412" t="s">
        <v>459</v>
      </c>
      <c r="K39" s="412" t="s">
        <v>460</v>
      </c>
      <c r="L39" s="415">
        <v>198</v>
      </c>
      <c r="M39" s="415">
        <v>14</v>
      </c>
      <c r="N39" s="416">
        <v>2772</v>
      </c>
    </row>
    <row r="40" spans="1:14" ht="14.4" customHeight="1" x14ac:dyDescent="0.3">
      <c r="A40" s="410" t="s">
        <v>386</v>
      </c>
      <c r="B40" s="411" t="s">
        <v>387</v>
      </c>
      <c r="C40" s="412" t="s">
        <v>395</v>
      </c>
      <c r="D40" s="413" t="s">
        <v>396</v>
      </c>
      <c r="E40" s="414">
        <v>50113001</v>
      </c>
      <c r="F40" s="413" t="s">
        <v>403</v>
      </c>
      <c r="G40" s="412" t="s">
        <v>404</v>
      </c>
      <c r="H40" s="412">
        <v>102439</v>
      </c>
      <c r="I40" s="412">
        <v>2439</v>
      </c>
      <c r="J40" s="412" t="s">
        <v>461</v>
      </c>
      <c r="K40" s="412" t="s">
        <v>462</v>
      </c>
      <c r="L40" s="415">
        <v>285.08000000000004</v>
      </c>
      <c r="M40" s="415">
        <v>8</v>
      </c>
      <c r="N40" s="416">
        <v>2280.6400000000003</v>
      </c>
    </row>
    <row r="41" spans="1:14" ht="14.4" customHeight="1" x14ac:dyDescent="0.3">
      <c r="A41" s="410" t="s">
        <v>386</v>
      </c>
      <c r="B41" s="411" t="s">
        <v>387</v>
      </c>
      <c r="C41" s="412" t="s">
        <v>395</v>
      </c>
      <c r="D41" s="413" t="s">
        <v>396</v>
      </c>
      <c r="E41" s="414">
        <v>50113001</v>
      </c>
      <c r="F41" s="413" t="s">
        <v>403</v>
      </c>
      <c r="G41" s="412" t="s">
        <v>404</v>
      </c>
      <c r="H41" s="412">
        <v>100502</v>
      </c>
      <c r="I41" s="412">
        <v>502</v>
      </c>
      <c r="J41" s="412" t="s">
        <v>463</v>
      </c>
      <c r="K41" s="412" t="s">
        <v>464</v>
      </c>
      <c r="L41" s="415">
        <v>225.80071428571426</v>
      </c>
      <c r="M41" s="415">
        <v>56</v>
      </c>
      <c r="N41" s="416">
        <v>12644.839999999998</v>
      </c>
    </row>
    <row r="42" spans="1:14" ht="14.4" customHeight="1" x14ac:dyDescent="0.3">
      <c r="A42" s="410" t="s">
        <v>386</v>
      </c>
      <c r="B42" s="411" t="s">
        <v>387</v>
      </c>
      <c r="C42" s="412" t="s">
        <v>395</v>
      </c>
      <c r="D42" s="413" t="s">
        <v>396</v>
      </c>
      <c r="E42" s="414">
        <v>50113001</v>
      </c>
      <c r="F42" s="413" t="s">
        <v>403</v>
      </c>
      <c r="G42" s="412" t="s">
        <v>404</v>
      </c>
      <c r="H42" s="412">
        <v>155911</v>
      </c>
      <c r="I42" s="412">
        <v>55911</v>
      </c>
      <c r="J42" s="412" t="s">
        <v>465</v>
      </c>
      <c r="K42" s="412" t="s">
        <v>466</v>
      </c>
      <c r="L42" s="415">
        <v>35.590000000000011</v>
      </c>
      <c r="M42" s="415">
        <v>3</v>
      </c>
      <c r="N42" s="416">
        <v>106.77000000000004</v>
      </c>
    </row>
    <row r="43" spans="1:14" ht="14.4" customHeight="1" x14ac:dyDescent="0.3">
      <c r="A43" s="410" t="s">
        <v>386</v>
      </c>
      <c r="B43" s="411" t="s">
        <v>387</v>
      </c>
      <c r="C43" s="412" t="s">
        <v>395</v>
      </c>
      <c r="D43" s="413" t="s">
        <v>396</v>
      </c>
      <c r="E43" s="414">
        <v>50113001</v>
      </c>
      <c r="F43" s="413" t="s">
        <v>403</v>
      </c>
      <c r="G43" s="412" t="s">
        <v>404</v>
      </c>
      <c r="H43" s="412">
        <v>192414</v>
      </c>
      <c r="I43" s="412">
        <v>92414</v>
      </c>
      <c r="J43" s="412" t="s">
        <v>467</v>
      </c>
      <c r="K43" s="412" t="s">
        <v>468</v>
      </c>
      <c r="L43" s="415">
        <v>63.269999999999989</v>
      </c>
      <c r="M43" s="415">
        <v>1</v>
      </c>
      <c r="N43" s="416">
        <v>63.269999999999989</v>
      </c>
    </row>
    <row r="44" spans="1:14" ht="14.4" customHeight="1" x14ac:dyDescent="0.3">
      <c r="A44" s="410" t="s">
        <v>386</v>
      </c>
      <c r="B44" s="411" t="s">
        <v>387</v>
      </c>
      <c r="C44" s="412" t="s">
        <v>395</v>
      </c>
      <c r="D44" s="413" t="s">
        <v>396</v>
      </c>
      <c r="E44" s="414">
        <v>50113001</v>
      </c>
      <c r="F44" s="413" t="s">
        <v>403</v>
      </c>
      <c r="G44" s="412" t="s">
        <v>404</v>
      </c>
      <c r="H44" s="412">
        <v>128178</v>
      </c>
      <c r="I44" s="412">
        <v>28178</v>
      </c>
      <c r="J44" s="412" t="s">
        <v>469</v>
      </c>
      <c r="K44" s="412" t="s">
        <v>470</v>
      </c>
      <c r="L44" s="415">
        <v>1326.4900000000002</v>
      </c>
      <c r="M44" s="415">
        <v>4</v>
      </c>
      <c r="N44" s="416">
        <v>5305.9600000000009</v>
      </c>
    </row>
    <row r="45" spans="1:14" ht="14.4" customHeight="1" x14ac:dyDescent="0.3">
      <c r="A45" s="410" t="s">
        <v>386</v>
      </c>
      <c r="B45" s="411" t="s">
        <v>387</v>
      </c>
      <c r="C45" s="412" t="s">
        <v>395</v>
      </c>
      <c r="D45" s="413" t="s">
        <v>396</v>
      </c>
      <c r="E45" s="414">
        <v>50113001</v>
      </c>
      <c r="F45" s="413" t="s">
        <v>403</v>
      </c>
      <c r="G45" s="412" t="s">
        <v>404</v>
      </c>
      <c r="H45" s="412">
        <v>850153</v>
      </c>
      <c r="I45" s="412">
        <v>153350</v>
      </c>
      <c r="J45" s="412" t="s">
        <v>471</v>
      </c>
      <c r="K45" s="412" t="s">
        <v>388</v>
      </c>
      <c r="L45" s="415">
        <v>4537.5</v>
      </c>
      <c r="M45" s="415">
        <v>1</v>
      </c>
      <c r="N45" s="416">
        <v>4537.5</v>
      </c>
    </row>
    <row r="46" spans="1:14" ht="14.4" customHeight="1" x14ac:dyDescent="0.3">
      <c r="A46" s="410" t="s">
        <v>386</v>
      </c>
      <c r="B46" s="411" t="s">
        <v>387</v>
      </c>
      <c r="C46" s="412" t="s">
        <v>395</v>
      </c>
      <c r="D46" s="413" t="s">
        <v>396</v>
      </c>
      <c r="E46" s="414">
        <v>50113009</v>
      </c>
      <c r="F46" s="413" t="s">
        <v>472</v>
      </c>
      <c r="G46" s="412" t="s">
        <v>458</v>
      </c>
      <c r="H46" s="412">
        <v>17039</v>
      </c>
      <c r="I46" s="412">
        <v>17039</v>
      </c>
      <c r="J46" s="412" t="s">
        <v>473</v>
      </c>
      <c r="K46" s="412" t="s">
        <v>474</v>
      </c>
      <c r="L46" s="415">
        <v>4863.1333333333332</v>
      </c>
      <c r="M46" s="415">
        <v>6</v>
      </c>
      <c r="N46" s="416">
        <v>29178.799999999999</v>
      </c>
    </row>
    <row r="47" spans="1:14" ht="14.4" customHeight="1" x14ac:dyDescent="0.3">
      <c r="A47" s="410" t="s">
        <v>386</v>
      </c>
      <c r="B47" s="411" t="s">
        <v>387</v>
      </c>
      <c r="C47" s="412" t="s">
        <v>395</v>
      </c>
      <c r="D47" s="413" t="s">
        <v>396</v>
      </c>
      <c r="E47" s="414">
        <v>50113013</v>
      </c>
      <c r="F47" s="413" t="s">
        <v>475</v>
      </c>
      <c r="G47" s="412" t="s">
        <v>404</v>
      </c>
      <c r="H47" s="412">
        <v>144328</v>
      </c>
      <c r="I47" s="412">
        <v>144328</v>
      </c>
      <c r="J47" s="412" t="s">
        <v>476</v>
      </c>
      <c r="K47" s="412" t="s">
        <v>477</v>
      </c>
      <c r="L47" s="415">
        <v>1967.47</v>
      </c>
      <c r="M47" s="415">
        <v>1</v>
      </c>
      <c r="N47" s="416">
        <v>1967.47</v>
      </c>
    </row>
    <row r="48" spans="1:14" ht="14.4" customHeight="1" x14ac:dyDescent="0.3">
      <c r="A48" s="410" t="s">
        <v>386</v>
      </c>
      <c r="B48" s="411" t="s">
        <v>387</v>
      </c>
      <c r="C48" s="412" t="s">
        <v>395</v>
      </c>
      <c r="D48" s="413" t="s">
        <v>396</v>
      </c>
      <c r="E48" s="414">
        <v>50113013</v>
      </c>
      <c r="F48" s="413" t="s">
        <v>475</v>
      </c>
      <c r="G48" s="412" t="s">
        <v>404</v>
      </c>
      <c r="H48" s="412">
        <v>114875</v>
      </c>
      <c r="I48" s="412">
        <v>14875</v>
      </c>
      <c r="J48" s="412" t="s">
        <v>478</v>
      </c>
      <c r="K48" s="412" t="s">
        <v>479</v>
      </c>
      <c r="L48" s="415">
        <v>88.006666666666646</v>
      </c>
      <c r="M48" s="415">
        <v>6</v>
      </c>
      <c r="N48" s="416">
        <v>528.03999999999985</v>
      </c>
    </row>
    <row r="49" spans="1:14" ht="14.4" customHeight="1" x14ac:dyDescent="0.3">
      <c r="A49" s="410" t="s">
        <v>386</v>
      </c>
      <c r="B49" s="411" t="s">
        <v>387</v>
      </c>
      <c r="C49" s="412" t="s">
        <v>395</v>
      </c>
      <c r="D49" s="413" t="s">
        <v>396</v>
      </c>
      <c r="E49" s="414">
        <v>50113013</v>
      </c>
      <c r="F49" s="413" t="s">
        <v>475</v>
      </c>
      <c r="G49" s="412" t="s">
        <v>404</v>
      </c>
      <c r="H49" s="412">
        <v>101076</v>
      </c>
      <c r="I49" s="412">
        <v>1076</v>
      </c>
      <c r="J49" s="412" t="s">
        <v>480</v>
      </c>
      <c r="K49" s="412" t="s">
        <v>481</v>
      </c>
      <c r="L49" s="415">
        <v>77.26333333333335</v>
      </c>
      <c r="M49" s="415">
        <v>87</v>
      </c>
      <c r="N49" s="416">
        <v>6721.9100000000017</v>
      </c>
    </row>
    <row r="50" spans="1:14" ht="14.4" customHeight="1" x14ac:dyDescent="0.3">
      <c r="A50" s="410" t="s">
        <v>386</v>
      </c>
      <c r="B50" s="411" t="s">
        <v>387</v>
      </c>
      <c r="C50" s="412" t="s">
        <v>395</v>
      </c>
      <c r="D50" s="413" t="s">
        <v>396</v>
      </c>
      <c r="E50" s="414">
        <v>50113013</v>
      </c>
      <c r="F50" s="413" t="s">
        <v>475</v>
      </c>
      <c r="G50" s="412" t="s">
        <v>404</v>
      </c>
      <c r="H50" s="412">
        <v>101077</v>
      </c>
      <c r="I50" s="412">
        <v>1077</v>
      </c>
      <c r="J50" s="412" t="s">
        <v>482</v>
      </c>
      <c r="K50" s="412" t="s">
        <v>481</v>
      </c>
      <c r="L50" s="415">
        <v>60.010000000000012</v>
      </c>
      <c r="M50" s="415">
        <v>10</v>
      </c>
      <c r="N50" s="416">
        <v>600.10000000000014</v>
      </c>
    </row>
    <row r="51" spans="1:14" ht="14.4" customHeight="1" x14ac:dyDescent="0.3">
      <c r="A51" s="410" t="s">
        <v>386</v>
      </c>
      <c r="B51" s="411" t="s">
        <v>387</v>
      </c>
      <c r="C51" s="412" t="s">
        <v>395</v>
      </c>
      <c r="D51" s="413" t="s">
        <v>396</v>
      </c>
      <c r="E51" s="414">
        <v>50113013</v>
      </c>
      <c r="F51" s="413" t="s">
        <v>475</v>
      </c>
      <c r="G51" s="412" t="s">
        <v>404</v>
      </c>
      <c r="H51" s="412">
        <v>193207</v>
      </c>
      <c r="I51" s="412">
        <v>93207</v>
      </c>
      <c r="J51" s="412" t="s">
        <v>483</v>
      </c>
      <c r="K51" s="412" t="s">
        <v>484</v>
      </c>
      <c r="L51" s="415">
        <v>44.15</v>
      </c>
      <c r="M51" s="415">
        <v>5</v>
      </c>
      <c r="N51" s="416">
        <v>220.75</v>
      </c>
    </row>
    <row r="52" spans="1:14" ht="14.4" customHeight="1" x14ac:dyDescent="0.3">
      <c r="A52" s="410" t="s">
        <v>386</v>
      </c>
      <c r="B52" s="411" t="s">
        <v>387</v>
      </c>
      <c r="C52" s="412" t="s">
        <v>400</v>
      </c>
      <c r="D52" s="413" t="s">
        <v>401</v>
      </c>
      <c r="E52" s="414">
        <v>50113001</v>
      </c>
      <c r="F52" s="413" t="s">
        <v>403</v>
      </c>
      <c r="G52" s="412" t="s">
        <v>404</v>
      </c>
      <c r="H52" s="412">
        <v>100362</v>
      </c>
      <c r="I52" s="412">
        <v>362</v>
      </c>
      <c r="J52" s="412" t="s">
        <v>405</v>
      </c>
      <c r="K52" s="412" t="s">
        <v>406</v>
      </c>
      <c r="L52" s="415">
        <v>87.029999999999987</v>
      </c>
      <c r="M52" s="415">
        <v>2</v>
      </c>
      <c r="N52" s="416">
        <v>174.05999999999997</v>
      </c>
    </row>
    <row r="53" spans="1:14" ht="14.4" customHeight="1" x14ac:dyDescent="0.3">
      <c r="A53" s="410" t="s">
        <v>386</v>
      </c>
      <c r="B53" s="411" t="s">
        <v>387</v>
      </c>
      <c r="C53" s="412" t="s">
        <v>400</v>
      </c>
      <c r="D53" s="413" t="s">
        <v>401</v>
      </c>
      <c r="E53" s="414">
        <v>50113001</v>
      </c>
      <c r="F53" s="413" t="s">
        <v>403</v>
      </c>
      <c r="G53" s="412" t="s">
        <v>404</v>
      </c>
      <c r="H53" s="412">
        <v>162320</v>
      </c>
      <c r="I53" s="412">
        <v>62320</v>
      </c>
      <c r="J53" s="412" t="s">
        <v>413</v>
      </c>
      <c r="K53" s="412" t="s">
        <v>414</v>
      </c>
      <c r="L53" s="415">
        <v>74.870000000000033</v>
      </c>
      <c r="M53" s="415">
        <v>8</v>
      </c>
      <c r="N53" s="416">
        <v>598.96000000000026</v>
      </c>
    </row>
    <row r="54" spans="1:14" ht="14.4" customHeight="1" x14ac:dyDescent="0.3">
      <c r="A54" s="410" t="s">
        <v>386</v>
      </c>
      <c r="B54" s="411" t="s">
        <v>387</v>
      </c>
      <c r="C54" s="412" t="s">
        <v>400</v>
      </c>
      <c r="D54" s="413" t="s">
        <v>401</v>
      </c>
      <c r="E54" s="414">
        <v>50113001</v>
      </c>
      <c r="F54" s="413" t="s">
        <v>403</v>
      </c>
      <c r="G54" s="412" t="s">
        <v>404</v>
      </c>
      <c r="H54" s="412">
        <v>920200</v>
      </c>
      <c r="I54" s="412">
        <v>15877</v>
      </c>
      <c r="J54" s="412" t="s">
        <v>422</v>
      </c>
      <c r="K54" s="412" t="s">
        <v>388</v>
      </c>
      <c r="L54" s="415">
        <v>252.97791400926545</v>
      </c>
      <c r="M54" s="415">
        <v>2</v>
      </c>
      <c r="N54" s="416">
        <v>505.95582801853089</v>
      </c>
    </row>
    <row r="55" spans="1:14" ht="14.4" customHeight="1" x14ac:dyDescent="0.3">
      <c r="A55" s="410" t="s">
        <v>386</v>
      </c>
      <c r="B55" s="411" t="s">
        <v>387</v>
      </c>
      <c r="C55" s="412" t="s">
        <v>400</v>
      </c>
      <c r="D55" s="413" t="s">
        <v>401</v>
      </c>
      <c r="E55" s="414">
        <v>50113001</v>
      </c>
      <c r="F55" s="413" t="s">
        <v>403</v>
      </c>
      <c r="G55" s="412" t="s">
        <v>404</v>
      </c>
      <c r="H55" s="412">
        <v>198872</v>
      </c>
      <c r="I55" s="412">
        <v>98872</v>
      </c>
      <c r="J55" s="412" t="s">
        <v>426</v>
      </c>
      <c r="K55" s="412" t="s">
        <v>428</v>
      </c>
      <c r="L55" s="415">
        <v>312.83999999999997</v>
      </c>
      <c r="M55" s="415">
        <v>3</v>
      </c>
      <c r="N55" s="416">
        <v>938.52</v>
      </c>
    </row>
    <row r="56" spans="1:14" ht="14.4" customHeight="1" x14ac:dyDescent="0.3">
      <c r="A56" s="410" t="s">
        <v>386</v>
      </c>
      <c r="B56" s="411" t="s">
        <v>387</v>
      </c>
      <c r="C56" s="412" t="s">
        <v>400</v>
      </c>
      <c r="D56" s="413" t="s">
        <v>401</v>
      </c>
      <c r="E56" s="414">
        <v>50113001</v>
      </c>
      <c r="F56" s="413" t="s">
        <v>403</v>
      </c>
      <c r="G56" s="412" t="s">
        <v>404</v>
      </c>
      <c r="H56" s="412">
        <v>198880</v>
      </c>
      <c r="I56" s="412">
        <v>98880</v>
      </c>
      <c r="J56" s="412" t="s">
        <v>426</v>
      </c>
      <c r="K56" s="412" t="s">
        <v>429</v>
      </c>
      <c r="L56" s="415">
        <v>201.3</v>
      </c>
      <c r="M56" s="415">
        <v>9</v>
      </c>
      <c r="N56" s="416">
        <v>1811.7</v>
      </c>
    </row>
    <row r="57" spans="1:14" ht="14.4" customHeight="1" x14ac:dyDescent="0.3">
      <c r="A57" s="410" t="s">
        <v>386</v>
      </c>
      <c r="B57" s="411" t="s">
        <v>387</v>
      </c>
      <c r="C57" s="412" t="s">
        <v>400</v>
      </c>
      <c r="D57" s="413" t="s">
        <v>401</v>
      </c>
      <c r="E57" s="414">
        <v>50113001</v>
      </c>
      <c r="F57" s="413" t="s">
        <v>403</v>
      </c>
      <c r="G57" s="412" t="s">
        <v>404</v>
      </c>
      <c r="H57" s="412">
        <v>193746</v>
      </c>
      <c r="I57" s="412">
        <v>93746</v>
      </c>
      <c r="J57" s="412" t="s">
        <v>432</v>
      </c>
      <c r="K57" s="412" t="s">
        <v>433</v>
      </c>
      <c r="L57" s="415">
        <v>374.51999999999987</v>
      </c>
      <c r="M57" s="415">
        <v>4</v>
      </c>
      <c r="N57" s="416">
        <v>1498.0799999999995</v>
      </c>
    </row>
    <row r="58" spans="1:14" ht="14.4" customHeight="1" x14ac:dyDescent="0.3">
      <c r="A58" s="410" t="s">
        <v>386</v>
      </c>
      <c r="B58" s="411" t="s">
        <v>387</v>
      </c>
      <c r="C58" s="412" t="s">
        <v>400</v>
      </c>
      <c r="D58" s="413" t="s">
        <v>401</v>
      </c>
      <c r="E58" s="414">
        <v>50113001</v>
      </c>
      <c r="F58" s="413" t="s">
        <v>403</v>
      </c>
      <c r="G58" s="412" t="s">
        <v>388</v>
      </c>
      <c r="H58" s="412">
        <v>200352</v>
      </c>
      <c r="I58" s="412">
        <v>200352</v>
      </c>
      <c r="J58" s="412" t="s">
        <v>485</v>
      </c>
      <c r="K58" s="412" t="s">
        <v>486</v>
      </c>
      <c r="L58" s="415">
        <v>619.18000000000006</v>
      </c>
      <c r="M58" s="415">
        <v>2</v>
      </c>
      <c r="N58" s="416">
        <v>1238.3600000000001</v>
      </c>
    </row>
    <row r="59" spans="1:14" ht="14.4" customHeight="1" x14ac:dyDescent="0.3">
      <c r="A59" s="410" t="s">
        <v>386</v>
      </c>
      <c r="B59" s="411" t="s">
        <v>387</v>
      </c>
      <c r="C59" s="412" t="s">
        <v>400</v>
      </c>
      <c r="D59" s="413" t="s">
        <v>401</v>
      </c>
      <c r="E59" s="414">
        <v>50113001</v>
      </c>
      <c r="F59" s="413" t="s">
        <v>403</v>
      </c>
      <c r="G59" s="412" t="s">
        <v>404</v>
      </c>
      <c r="H59" s="412">
        <v>394712</v>
      </c>
      <c r="I59" s="412">
        <v>0</v>
      </c>
      <c r="J59" s="412" t="s">
        <v>434</v>
      </c>
      <c r="K59" s="412" t="s">
        <v>435</v>
      </c>
      <c r="L59" s="415">
        <v>23.700950126262626</v>
      </c>
      <c r="M59" s="415">
        <v>66</v>
      </c>
      <c r="N59" s="416">
        <v>1564.2627083333332</v>
      </c>
    </row>
    <row r="60" spans="1:14" ht="14.4" customHeight="1" x14ac:dyDescent="0.3">
      <c r="A60" s="410" t="s">
        <v>386</v>
      </c>
      <c r="B60" s="411" t="s">
        <v>387</v>
      </c>
      <c r="C60" s="412" t="s">
        <v>400</v>
      </c>
      <c r="D60" s="413" t="s">
        <v>401</v>
      </c>
      <c r="E60" s="414">
        <v>50113001</v>
      </c>
      <c r="F60" s="413" t="s">
        <v>403</v>
      </c>
      <c r="G60" s="412" t="s">
        <v>404</v>
      </c>
      <c r="H60" s="412">
        <v>100802</v>
      </c>
      <c r="I60" s="412">
        <v>1000</v>
      </c>
      <c r="J60" s="412" t="s">
        <v>441</v>
      </c>
      <c r="K60" s="412" t="s">
        <v>442</v>
      </c>
      <c r="L60" s="415">
        <v>75.739606174140064</v>
      </c>
      <c r="M60" s="415">
        <v>2</v>
      </c>
      <c r="N60" s="416">
        <v>151.47921234828013</v>
      </c>
    </row>
    <row r="61" spans="1:14" ht="14.4" customHeight="1" x14ac:dyDescent="0.3">
      <c r="A61" s="410" t="s">
        <v>386</v>
      </c>
      <c r="B61" s="411" t="s">
        <v>387</v>
      </c>
      <c r="C61" s="412" t="s">
        <v>400</v>
      </c>
      <c r="D61" s="413" t="s">
        <v>401</v>
      </c>
      <c r="E61" s="414">
        <v>50113001</v>
      </c>
      <c r="F61" s="413" t="s">
        <v>403</v>
      </c>
      <c r="G61" s="412" t="s">
        <v>404</v>
      </c>
      <c r="H61" s="412">
        <v>844940</v>
      </c>
      <c r="I61" s="412">
        <v>0</v>
      </c>
      <c r="J61" s="412" t="s">
        <v>448</v>
      </c>
      <c r="K61" s="412" t="s">
        <v>388</v>
      </c>
      <c r="L61" s="415">
        <v>59.468220060410793</v>
      </c>
      <c r="M61" s="415">
        <v>6</v>
      </c>
      <c r="N61" s="416">
        <v>356.80932036246475</v>
      </c>
    </row>
    <row r="62" spans="1:14" ht="14.4" customHeight="1" x14ac:dyDescent="0.3">
      <c r="A62" s="410" t="s">
        <v>386</v>
      </c>
      <c r="B62" s="411" t="s">
        <v>387</v>
      </c>
      <c r="C62" s="412" t="s">
        <v>400</v>
      </c>
      <c r="D62" s="413" t="s">
        <v>401</v>
      </c>
      <c r="E62" s="414">
        <v>50113001</v>
      </c>
      <c r="F62" s="413" t="s">
        <v>403</v>
      </c>
      <c r="G62" s="412" t="s">
        <v>404</v>
      </c>
      <c r="H62" s="412">
        <v>921458</v>
      </c>
      <c r="I62" s="412">
        <v>0</v>
      </c>
      <c r="J62" s="412" t="s">
        <v>450</v>
      </c>
      <c r="K62" s="412" t="s">
        <v>388</v>
      </c>
      <c r="L62" s="415">
        <v>123.52029841247847</v>
      </c>
      <c r="M62" s="415">
        <v>8</v>
      </c>
      <c r="N62" s="416">
        <v>988.16238729982774</v>
      </c>
    </row>
    <row r="63" spans="1:14" ht="14.4" customHeight="1" thickBot="1" x14ac:dyDescent="0.35">
      <c r="A63" s="417" t="s">
        <v>386</v>
      </c>
      <c r="B63" s="418" t="s">
        <v>387</v>
      </c>
      <c r="C63" s="419" t="s">
        <v>400</v>
      </c>
      <c r="D63" s="420" t="s">
        <v>401</v>
      </c>
      <c r="E63" s="421">
        <v>50113001</v>
      </c>
      <c r="F63" s="420" t="s">
        <v>403</v>
      </c>
      <c r="G63" s="419" t="s">
        <v>404</v>
      </c>
      <c r="H63" s="419">
        <v>102668</v>
      </c>
      <c r="I63" s="419">
        <v>2668</v>
      </c>
      <c r="J63" s="419" t="s">
        <v>487</v>
      </c>
      <c r="K63" s="419" t="s">
        <v>488</v>
      </c>
      <c r="L63" s="422">
        <v>33.720000000000006</v>
      </c>
      <c r="M63" s="422">
        <v>6</v>
      </c>
      <c r="N63" s="423">
        <v>202.32000000000002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206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4" t="s">
        <v>91</v>
      </c>
      <c r="B4" s="425" t="s">
        <v>14</v>
      </c>
      <c r="C4" s="426" t="s">
        <v>2</v>
      </c>
      <c r="D4" s="425" t="s">
        <v>14</v>
      </c>
      <c r="E4" s="426" t="s">
        <v>2</v>
      </c>
      <c r="F4" s="427" t="s">
        <v>14</v>
      </c>
    </row>
    <row r="5" spans="1:6" ht="14.4" customHeight="1" x14ac:dyDescent="0.3">
      <c r="A5" s="438" t="s">
        <v>489</v>
      </c>
      <c r="B5" s="408"/>
      <c r="C5" s="428">
        <v>0</v>
      </c>
      <c r="D5" s="408">
        <v>31950.799999999999</v>
      </c>
      <c r="E5" s="428">
        <v>1</v>
      </c>
      <c r="F5" s="409">
        <v>31950.799999999999</v>
      </c>
    </row>
    <row r="6" spans="1:6" ht="14.4" customHeight="1" thickBot="1" x14ac:dyDescent="0.35">
      <c r="A6" s="439" t="s">
        <v>490</v>
      </c>
      <c r="B6" s="431">
        <v>1238.3600000000001</v>
      </c>
      <c r="C6" s="432">
        <v>1</v>
      </c>
      <c r="D6" s="431"/>
      <c r="E6" s="432">
        <v>0</v>
      </c>
      <c r="F6" s="433">
        <v>1238.3600000000001</v>
      </c>
    </row>
    <row r="7" spans="1:6" ht="14.4" customHeight="1" thickBot="1" x14ac:dyDescent="0.35">
      <c r="A7" s="434" t="s">
        <v>3</v>
      </c>
      <c r="B7" s="435">
        <v>1238.3600000000001</v>
      </c>
      <c r="C7" s="436">
        <v>3.7312182652408203E-2</v>
      </c>
      <c r="D7" s="435">
        <v>31950.799999999999</v>
      </c>
      <c r="E7" s="436">
        <v>0.9626878173475919</v>
      </c>
      <c r="F7" s="437">
        <v>33189.159999999996</v>
      </c>
    </row>
    <row r="8" spans="1:6" ht="14.4" customHeight="1" thickBot="1" x14ac:dyDescent="0.35"/>
    <row r="9" spans="1:6" ht="14.4" customHeight="1" x14ac:dyDescent="0.3">
      <c r="A9" s="438" t="s">
        <v>491</v>
      </c>
      <c r="B9" s="408">
        <v>1238.3600000000001</v>
      </c>
      <c r="C9" s="428">
        <v>0.30879023329576399</v>
      </c>
      <c r="D9" s="408">
        <v>2772</v>
      </c>
      <c r="E9" s="428">
        <v>0.69120976670423606</v>
      </c>
      <c r="F9" s="409">
        <v>4010.36</v>
      </c>
    </row>
    <row r="10" spans="1:6" ht="14.4" customHeight="1" thickBot="1" x14ac:dyDescent="0.35">
      <c r="A10" s="439" t="s">
        <v>492</v>
      </c>
      <c r="B10" s="431"/>
      <c r="C10" s="432">
        <v>0</v>
      </c>
      <c r="D10" s="431">
        <v>29178.799999999999</v>
      </c>
      <c r="E10" s="432">
        <v>1</v>
      </c>
      <c r="F10" s="433">
        <v>29178.799999999999</v>
      </c>
    </row>
    <row r="11" spans="1:6" ht="14.4" customHeight="1" thickBot="1" x14ac:dyDescent="0.35">
      <c r="A11" s="434" t="s">
        <v>3</v>
      </c>
      <c r="B11" s="435">
        <v>1238.3600000000001</v>
      </c>
      <c r="C11" s="436">
        <v>3.7312182652408203E-2</v>
      </c>
      <c r="D11" s="435">
        <v>31950.799999999999</v>
      </c>
      <c r="E11" s="436">
        <v>0.9626878173475919</v>
      </c>
      <c r="F11" s="437">
        <v>33189.159999999996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09" t="s">
        <v>503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206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2</v>
      </c>
      <c r="G3" s="43">
        <f>SUBTOTAL(9,G6:G1048576)</f>
        <v>1238.3600000000001</v>
      </c>
      <c r="H3" s="44">
        <f>IF(M3=0,0,G3/M3)</f>
        <v>3.7312182652408203E-2</v>
      </c>
      <c r="I3" s="43">
        <f>SUBTOTAL(9,I6:I1048576)</f>
        <v>20</v>
      </c>
      <c r="J3" s="43">
        <f>SUBTOTAL(9,J6:J1048576)</f>
        <v>31950.799999999999</v>
      </c>
      <c r="K3" s="44">
        <f>IF(M3=0,0,J3/M3)</f>
        <v>0.9626878173475919</v>
      </c>
      <c r="L3" s="43">
        <f>SUBTOTAL(9,L6:L1048576)</f>
        <v>22</v>
      </c>
      <c r="M3" s="45">
        <f>SUBTOTAL(9,M6:M1048576)</f>
        <v>33189.159999999996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4" t="s">
        <v>80</v>
      </c>
      <c r="B5" s="441" t="s">
        <v>81</v>
      </c>
      <c r="C5" s="441" t="s">
        <v>56</v>
      </c>
      <c r="D5" s="441" t="s">
        <v>82</v>
      </c>
      <c r="E5" s="441" t="s">
        <v>83</v>
      </c>
      <c r="F5" s="442" t="s">
        <v>15</v>
      </c>
      <c r="G5" s="442" t="s">
        <v>14</v>
      </c>
      <c r="H5" s="426" t="s">
        <v>84</v>
      </c>
      <c r="I5" s="425" t="s">
        <v>15</v>
      </c>
      <c r="J5" s="442" t="s">
        <v>14</v>
      </c>
      <c r="K5" s="426" t="s">
        <v>84</v>
      </c>
      <c r="L5" s="425" t="s">
        <v>15</v>
      </c>
      <c r="M5" s="443" t="s">
        <v>14</v>
      </c>
    </row>
    <row r="6" spans="1:13" ht="14.4" customHeight="1" x14ac:dyDescent="0.3">
      <c r="A6" s="403" t="s">
        <v>395</v>
      </c>
      <c r="B6" s="404" t="s">
        <v>493</v>
      </c>
      <c r="C6" s="404" t="s">
        <v>494</v>
      </c>
      <c r="D6" s="404" t="s">
        <v>495</v>
      </c>
      <c r="E6" s="404" t="s">
        <v>496</v>
      </c>
      <c r="F6" s="408"/>
      <c r="G6" s="408"/>
      <c r="H6" s="428">
        <v>0</v>
      </c>
      <c r="I6" s="408">
        <v>14</v>
      </c>
      <c r="J6" s="408">
        <v>2772</v>
      </c>
      <c r="K6" s="428">
        <v>1</v>
      </c>
      <c r="L6" s="408">
        <v>14</v>
      </c>
      <c r="M6" s="409">
        <v>2772</v>
      </c>
    </row>
    <row r="7" spans="1:13" ht="14.4" customHeight="1" x14ac:dyDescent="0.3">
      <c r="A7" s="410" t="s">
        <v>395</v>
      </c>
      <c r="B7" s="411" t="s">
        <v>497</v>
      </c>
      <c r="C7" s="411" t="s">
        <v>498</v>
      </c>
      <c r="D7" s="411" t="s">
        <v>473</v>
      </c>
      <c r="E7" s="411" t="s">
        <v>499</v>
      </c>
      <c r="F7" s="415"/>
      <c r="G7" s="415"/>
      <c r="H7" s="429">
        <v>0</v>
      </c>
      <c r="I7" s="415">
        <v>6</v>
      </c>
      <c r="J7" s="415">
        <v>29178.799999999999</v>
      </c>
      <c r="K7" s="429">
        <v>1</v>
      </c>
      <c r="L7" s="415">
        <v>6</v>
      </c>
      <c r="M7" s="416">
        <v>29178.799999999999</v>
      </c>
    </row>
    <row r="8" spans="1:13" ht="14.4" customHeight="1" thickBot="1" x14ac:dyDescent="0.35">
      <c r="A8" s="417" t="s">
        <v>400</v>
      </c>
      <c r="B8" s="418" t="s">
        <v>493</v>
      </c>
      <c r="C8" s="418" t="s">
        <v>500</v>
      </c>
      <c r="D8" s="418" t="s">
        <v>501</v>
      </c>
      <c r="E8" s="418" t="s">
        <v>502</v>
      </c>
      <c r="F8" s="422">
        <v>2</v>
      </c>
      <c r="G8" s="422">
        <v>1238.3600000000001</v>
      </c>
      <c r="H8" s="430">
        <v>1</v>
      </c>
      <c r="I8" s="422"/>
      <c r="J8" s="422"/>
      <c r="K8" s="430">
        <v>0</v>
      </c>
      <c r="L8" s="422">
        <v>2</v>
      </c>
      <c r="M8" s="423">
        <v>1238.3600000000001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2017-11-27T11:06:42Z</dcterms:modified>
</cp:coreProperties>
</file>