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9" i="431"/>
  <c r="H10" i="431"/>
  <c r="H14" i="431"/>
  <c r="I15" i="431"/>
  <c r="K13" i="431"/>
  <c r="M15" i="431"/>
  <c r="P14" i="431"/>
  <c r="C10" i="431"/>
  <c r="C14" i="431"/>
  <c r="D11" i="431"/>
  <c r="D15" i="431"/>
  <c r="E12" i="431"/>
  <c r="F9" i="431"/>
  <c r="F13" i="431"/>
  <c r="G10" i="431"/>
  <c r="G14" i="431"/>
  <c r="H11" i="431"/>
  <c r="H15" i="431"/>
  <c r="I12" i="431"/>
  <c r="J9" i="431"/>
  <c r="J13" i="431"/>
  <c r="K10" i="431"/>
  <c r="K14" i="431"/>
  <c r="L11" i="431"/>
  <c r="L15" i="431"/>
  <c r="M12" i="431"/>
  <c r="N9" i="431"/>
  <c r="N13" i="431"/>
  <c r="O10" i="431"/>
  <c r="O14" i="431"/>
  <c r="P11" i="431"/>
  <c r="P15" i="431"/>
  <c r="Q12" i="431"/>
  <c r="Q9" i="431"/>
  <c r="J12" i="431"/>
  <c r="L10" i="431"/>
  <c r="N12" i="431"/>
  <c r="P10" i="43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0" i="431"/>
  <c r="J14" i="431"/>
  <c r="K11" i="431"/>
  <c r="K15" i="431"/>
  <c r="L12" i="431"/>
  <c r="M9" i="431"/>
  <c r="M13" i="431"/>
  <c r="N10" i="431"/>
  <c r="N14" i="431"/>
  <c r="O11" i="431"/>
  <c r="O15" i="431"/>
  <c r="P12" i="431"/>
  <c r="Q13" i="431"/>
  <c r="L14" i="431"/>
  <c r="O13" i="431"/>
  <c r="Q15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G13" i="431"/>
  <c r="I11" i="431"/>
  <c r="K9" i="431"/>
  <c r="M11" i="431"/>
  <c r="O9" i="431"/>
  <c r="Q11" i="431"/>
  <c r="O8" i="431"/>
  <c r="J8" i="431"/>
  <c r="G8" i="431"/>
  <c r="P8" i="431"/>
  <c r="D8" i="431"/>
  <c r="I8" i="431"/>
  <c r="E8" i="431"/>
  <c r="H8" i="431"/>
  <c r="F8" i="431"/>
  <c r="M8" i="431"/>
  <c r="K8" i="431"/>
  <c r="N8" i="431"/>
  <c r="Q8" i="431"/>
  <c r="C8" i="431"/>
  <c r="L8" i="431"/>
  <c r="S11" i="431" l="1"/>
  <c r="R11" i="431"/>
  <c r="S14" i="431"/>
  <c r="R14" i="431"/>
  <c r="S10" i="431"/>
  <c r="R10" i="431"/>
  <c r="S15" i="431"/>
  <c r="R15" i="431"/>
  <c r="R13" i="431"/>
  <c r="S13" i="431"/>
  <c r="R9" i="431"/>
  <c r="S9" i="431"/>
  <c r="R12" i="431"/>
  <c r="S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14" i="414"/>
  <c r="D4" i="414"/>
  <c r="D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H3" i="387"/>
  <c r="G3" i="387"/>
  <c r="F3" i="387"/>
  <c r="N3" i="220"/>
  <c r="L3" i="220" s="1"/>
  <c r="C18" i="414"/>
  <c r="D18" i="414"/>
  <c r="I12" i="339" l="1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H13" i="339" l="1"/>
  <c r="F15" i="339"/>
  <c r="J13" i="339"/>
  <c r="B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<sst xmlns="http://schemas.openxmlformats.org/spreadsheetml/2006/main" count="5969" uniqueCount="1461">
  <si>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</si>
  <si>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</si>
  <si>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</si>
  <si>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</si>
  <si>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</si>
  <si>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</si>
  <si>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</si>
  <si>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</si>
  <si>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</si>
  <si>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</si>
  <si>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</si>
  <si>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</si>
  <si>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</si>
  <si>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</si>
  <si>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</si>
  <si>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</si>
  <si>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</si>
  <si>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</si>
  <si>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</si>
  <si>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</si>
  <si>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</si>
  <si>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</si>
  <si>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</si>
  <si>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</si>
  <si>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</si>
  <si>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</si>
  <si>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</si>
  <si>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</si>
  <si>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</si>
  <si>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</si>
  <si>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</si>
  <si>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</si>
  <si>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</si>
  <si>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</si>
  <si>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</si>
  <si>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</si>
  <si>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</si>
  <si>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</si>
  <si>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</si>
  <si>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</si>
  <si>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</si>
  <si>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</si>
  <si>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</si>
  <si>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</si>
  <si>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</si>
  <si>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</si>
  <si>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</si>
  <si>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</si>
  <si>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</si>
  <si>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</si>
  <si>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</si>
  <si>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</si>
  <si>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</si>
  <si>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</si>
  <si>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</si>
  <si>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</si>
  <si>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</si>
  <si>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</si>
  <si>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</si>
  <si>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</si>
  <si>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</si>
  <si>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</si>
  <si>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</si>
  <si>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</si>
  <si>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</si>
  <si>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</si>
  <si>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</si>
  <si>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</si>
  <si>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</si>
  <si>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</si>
  <si>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</si>
  <si>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</si>
  <si>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</si>
  <si>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</si>
  <si>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</si>
  <si>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</si>
  <si>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</si>
  <si>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</si>
  <si>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</si>
  <si>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</si>
  <si>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</si>
  <si>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</si>
  <si>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</si>
  <si>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</si>
  <si>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</si>
  <si>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</si>
  <si>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</si>
  <si>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</si>
  <si>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</si>
  <si>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</si>
  <si>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</si>
  <si>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</si>
  <si>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</si>
  <si>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</si>
  <si>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</si>
  <si>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</si>
  <si>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</si>
  <si>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</si>
  <si>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</si>
  <si>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</si>
  <si>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</si>
  <si>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</si>
  <si>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</si>
  <si>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</si>
  <si>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</si>
  <si>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</si>
  <si>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</si>
  <si>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</si>
  <si>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</si>
  <si>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</si>
  <si>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</si>
  <si>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</si>
  <si>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</si>
  <si>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</si>
  <si>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</si>
  <si>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</si>
  <si>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</si>
  <si>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</si>
  <si>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</si>
  <si>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</si>
  <si>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</si>
  <si>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</si>
  <si>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</si>
  <si>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</si>
  <si>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</si>
  <si>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</si>
  <si>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</si>
  <si>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</si>
  <si>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</si>
  <si>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</si>
  <si>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</si>
  <si>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</si>
  <si>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</si>
  <si>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</si>
  <si>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</si>
  <si>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</si>
  <si>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</si>
  <si>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</si>
  <si>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</si>
  <si>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</si>
  <si>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</si>
  <si>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</si>
  <si>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</si>
  <si>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</si>
  <si>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</si>
  <si>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</si>
  <si>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</si>
  <si>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</si>
  <si>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</si>
  <si>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</si>
  <si>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</si>
  <si>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</si>
  <si>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</si>
  <si>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</si>
  <si>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</si>
  <si>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</si>
  <si>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</si>
  <si>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</si>
  <si>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</si>
  <si>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</si>
  <si>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</si>
  <si>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</si>
  <si>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</si>
  <si>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</si>
  <si>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</si>
  <si>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</si>
  <si>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</si>
  <si>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</si>
  <si>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</si>
  <si>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</si>
  <si>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</si>
  <si>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</si>
  <si>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</si>
  <si>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</si>
  <si>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</si>
  <si>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</si>
  <si>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</si>
  <si>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</si>
  <si>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</si>
  <si>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</si>
  <si>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</si>
  <si>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</si>
  <si>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</si>
  <si>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</si>
  <si>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</si>
  <si>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</si>
  <si>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</si>
  <si>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</si>
  <si>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</si>
  <si>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</si>
  <si>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</si>
  <si>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</si>
  <si>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</si>
  <si>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</si>
  <si>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</si>
  <si>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</si>
  <si>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</si>
  <si>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</si>
  <si>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</si>
  <si>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</si>
  <si>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</si>
  <si>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</si>
  <si>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</si>
  <si>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</si>
  <si>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</si>
  <si>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</si>
  <si>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</si>
  <si>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</si>
  <si>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</si>
  <si>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</si>
  <si>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</si>
  <si>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</si>
  <si>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</si>
  <si>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</si>
  <si>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</si>
  <si>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</si>
  <si>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--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</si>
  <si>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</si>
  <si>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</si>
  <si>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</si>
  <si>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</si>
  <si>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</si>
  <si>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</si>
  <si>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</si>
  <si>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</si>
  <si>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</si>
  <si>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</si>
  <si>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</si>
  <si>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</si>
  <si>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</si>
  <si>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</si>
  <si>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</si>
  <si>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</si>
  <si>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</si>
  <si>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</si>
  <si>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</si>
  <si>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</si>
  <si>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</si>
  <si>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</si>
  <si>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</si>
  <si>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</si>
  <si>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</si>
  <si>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</si>
  <si>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</si>
  <si>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</si>
  <si>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</si>
  <si>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</si>
  <si>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</si>
  <si>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</si>
  <si>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</si>
  <si>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</si>
  <si>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</si>
  <si>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</si>
  <si>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</si>
  <si>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</si>
  <si>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</si>
  <si>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</si>
  <si>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</si>
  <si>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</si>
  <si>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</si>
  <si>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</si>
  <si>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</si>
  <si>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</si>
  <si>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</si>
  <si>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</si>
  <si>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</si>
  <si>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</si>
  <si>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</si>
  <si>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</si>
  <si>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</si>
  <si>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</si>
  <si>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</si>
  <si>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</si>
  <si>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</si>
  <si>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</si>
  <si>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</si>
  <si>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</si>
  <si>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</si>
  <si>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</si>
  <si>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</si>
  <si>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</si>
  <si>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</si>
  <si>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</si>
  <si>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</si>
  <si>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</si>
  <si>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</si>
  <si>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</si>
  <si>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</si>
  <si>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</si>
  <si>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</si>
  <si>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</si>
  <si>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</si>
  <si>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</si>
  <si>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</si>
  <si>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</si>
  <si>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</si>
  <si>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51810     Náklady - projekty EU</t>
  </si>
  <si>
    <t>51810000     náklady - projekty EU</t>
  </si>
  <si>
    <t>51874     Ostatní služby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</si>
  <si>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</si>
  <si>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</si>
  <si>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</si>
  <si>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</si>
  <si>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</si>
  <si>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</si>
  <si>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</si>
  <si>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</si>
  <si>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</si>
  <si>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</si>
  <si>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</si>
  <si>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</si>
  <si>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</si>
  <si>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</si>
  <si>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</si>
  <si>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</si>
  <si>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</si>
  <si>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</si>
  <si>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</si>
  <si>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</si>
  <si>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</si>
  <si>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</si>
  <si>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</si>
  <si>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</si>
  <si>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</si>
  <si>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</si>
  <si>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</si>
  <si>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</si>
  <si>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</si>
  <si>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</si>
  <si>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</si>
  <si>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</si>
  <si>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</si>
  <si>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</si>
  <si>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</si>
  <si>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</si>
  <si>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</si>
  <si>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</si>
  <si>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</si>
  <si>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</si>
  <si>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</si>
  <si>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</si>
  <si>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</si>
  <si>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</si>
  <si>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</si>
  <si>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</si>
  <si>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</si>
  <si>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</si>
  <si>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</si>
  <si>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</si>
  <si>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</si>
  <si>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</si>
  <si>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</si>
  <si>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</si>
  <si>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</si>
  <si>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</si>
  <si>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</si>
  <si>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</si>
  <si>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</si>
  <si>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</si>
  <si>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</si>
  <si>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</si>
  <si>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</si>
  <si>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</si>
  <si>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</si>
  <si>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</si>
  <si>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</si>
  <si>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</si>
  <si>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</si>
  <si>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</si>
  <si>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</si>
  <si>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</si>
  <si>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</si>
  <si>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</si>
  <si>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</si>
  <si>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</si>
  <si>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</si>
  <si>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</si>
  <si>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</si>
  <si>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</si>
  <si>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</si>
  <si>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</si>
  <si>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</si>
  <si>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</si>
  <si>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</si>
  <si>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</si>
  <si>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</si>
  <si>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</si>
  <si>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</si>
  <si>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</si>
  <si>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</si>
  <si>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</si>
  <si>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</si>
  <si>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</si>
  <si>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</si>
  <si>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</si>
  <si>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</si>
  <si>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</si>
  <si>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</si>
  <si>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</si>
  <si>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</si>
  <si>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</si>
  <si>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</si>
  <si>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</si>
  <si>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</si>
  <si>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</si>
  <si>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</si>
  <si>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</si>
  <si>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</si>
  <si>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</si>
  <si>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</si>
  <si>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</si>
  <si>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</si>
  <si>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</si>
  <si>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</si>
  <si>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</si>
  <si>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</si>
  <si>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</si>
  <si>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</si>
  <si>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</si>
  <si>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</si>
  <si>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</si>
  <si>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</si>
  <si>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</si>
  <si>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BETADINE - zelená</t>
  </si>
  <si>
    <t>LIQ 1X30ML</t>
  </si>
  <si>
    <t>BRAUNOVIDON MAST</t>
  </si>
  <si>
    <t>UNG 1X100GM-TUBA</t>
  </si>
  <si>
    <t>Carbosorb tbl.20-blistr</t>
  </si>
  <si>
    <t>DICYNONE 250</t>
  </si>
  <si>
    <t>INJ SOL 4X2ML/250MG</t>
  </si>
  <si>
    <t>DZ BRAUNOL 1 L</t>
  </si>
  <si>
    <t>DZ OCTENISEPT 1 l</t>
  </si>
  <si>
    <t>DZ OCTENISEPT 250 ml</t>
  </si>
  <si>
    <t>sprej</t>
  </si>
  <si>
    <t>ECOLAV Výplach očí 100ml</t>
  </si>
  <si>
    <t>100 ml</t>
  </si>
  <si>
    <t>ENDIARON</t>
  </si>
  <si>
    <t>250MG TBL FLM 20</t>
  </si>
  <si>
    <t>FYZIOLOGICKÝ ROZTOK VIAFLO</t>
  </si>
  <si>
    <t>INF SOL 20X500ML</t>
  </si>
  <si>
    <t>INF SOL 50X100ML</t>
  </si>
  <si>
    <t>INF SOL 10X1000ML</t>
  </si>
  <si>
    <t>INF SOL 30X250ML</t>
  </si>
  <si>
    <t>HEPARIN LECIVA</t>
  </si>
  <si>
    <t>INJ 1X10ML/50KU</t>
  </si>
  <si>
    <t>IBALGIN 400</t>
  </si>
  <si>
    <t>400MG TBL FLM 48</t>
  </si>
  <si>
    <t>IR  AQUA STERILE OPLACH.1x1000 ml ECOTAINER</t>
  </si>
  <si>
    <t>IR OPLACH</t>
  </si>
  <si>
    <t>IR  NaCl 0,9% 3000 ml vak Bieffe</t>
  </si>
  <si>
    <t>for irrig. 1x3000 ml 15%</t>
  </si>
  <si>
    <t>IR OG. OPHTHALMO-SEPTONEX</t>
  </si>
  <si>
    <t>GTT OPH 1X10ML</t>
  </si>
  <si>
    <t>IR PARAFFINUM PERLIQUIDUM 10 ml</t>
  </si>
  <si>
    <t>IR 10 ml</t>
  </si>
  <si>
    <t>KL ELIXÍR NA OPTIKU</t>
  </si>
  <si>
    <t>KL ETHER 200G</t>
  </si>
  <si>
    <t>KL MS HYDROG.PEROX. 3% 1000g</t>
  </si>
  <si>
    <t>KL MS HYDROG.PEROX. 3% 500g</t>
  </si>
  <si>
    <t>KL SOL.FORMAL.K FIXACI TKANI,5000G</t>
  </si>
  <si>
    <t>KL SOL.HYD.PEROX.3% 200G</t>
  </si>
  <si>
    <t>KL SOL.ISOPROPANOLI CUM BENZINO, 200ML</t>
  </si>
  <si>
    <t>KL TALCUM 5g, STERILNÍ</t>
  </si>
  <si>
    <t>KL ZLUTA (FLAVINOVA) VATA, 1000G</t>
  </si>
  <si>
    <t>2x500g v litrových lahvích</t>
  </si>
  <si>
    <t>P</t>
  </si>
  <si>
    <t>LEVOBUPIVACAINE KABI 5 MG/ML</t>
  </si>
  <si>
    <t>INJ+INF SOL 5X10ML</t>
  </si>
  <si>
    <t>MARCAINE 0.5%</t>
  </si>
  <si>
    <t>INJ SOL5X20ML/100MG</t>
  </si>
  <si>
    <t>MESOCAIN</t>
  </si>
  <si>
    <t>INJ 10X10ML 1%</t>
  </si>
  <si>
    <t>NORADRENALIN LECIVA</t>
  </si>
  <si>
    <t>OPHTHALMO-SEPTONEX</t>
  </si>
  <si>
    <t>OPH GTT SOL 1X10ML PLAST</t>
  </si>
  <si>
    <t>UNG OPH 1X5GM</t>
  </si>
  <si>
    <t>ProveDye 5mg/ml 5x2ml</t>
  </si>
  <si>
    <t>SANORIN</t>
  </si>
  <si>
    <t>LIQ 10ML 0.05%</t>
  </si>
  <si>
    <t>TACHOSIL</t>
  </si>
  <si>
    <t>DRM SPO 9.5X4.8CM</t>
  </si>
  <si>
    <t>DRM SPO 3.0X2.5CM</t>
  </si>
  <si>
    <t>TISSEEL (FROZ)</t>
  </si>
  <si>
    <t>EPL GKU SOL 1X4ML</t>
  </si>
  <si>
    <t>Tisseel Lyo 2 ml</t>
  </si>
  <si>
    <t>léky - RTG diagnostika ZUL (LEK)</t>
  </si>
  <si>
    <t>VISIPAQUE 320 MG I/ML</t>
  </si>
  <si>
    <t>INJ SOL 10X50ML-PP</t>
  </si>
  <si>
    <t>léky - antibiotika (LEK)</t>
  </si>
  <si>
    <t>FRAMYKOIN</t>
  </si>
  <si>
    <t>UNG 1X10GM</t>
  </si>
  <si>
    <t>GARAMYCIN SCHWAMM</t>
  </si>
  <si>
    <t>130MG SPO MED 1</t>
  </si>
  <si>
    <t>IALUGEN PLUS</t>
  </si>
  <si>
    <t>CRM 1X60GM</t>
  </si>
  <si>
    <t>OPHTHALMO-FRAMYKOIN</t>
  </si>
  <si>
    <t>OPHTHALMO-FRAMYKOIN COMPOSITUM</t>
  </si>
  <si>
    <t>KL ETHER LÉKOPISNÝ  500ml/357g</t>
  </si>
  <si>
    <t>4764 - COSS: centrální operační sály</t>
  </si>
  <si>
    <t>4766 - COSS: operační sály dětské chirurgie</t>
  </si>
  <si>
    <t>N01BB10 - LEVOBUPIVAKAIN</t>
  </si>
  <si>
    <t>V08AB09 - JODIXANOL</t>
  </si>
  <si>
    <t>N01BB10</t>
  </si>
  <si>
    <t>197125</t>
  </si>
  <si>
    <t>LEVOBUPIVACAINE KABI</t>
  </si>
  <si>
    <t>5MG/ML INJ/INF SOL 5X10ML</t>
  </si>
  <si>
    <t>V08AB09</t>
  </si>
  <si>
    <t>17039</t>
  </si>
  <si>
    <t>VISIPAQUE</t>
  </si>
  <si>
    <t>320MG I/ML INJ SOL 10X50ML II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</si>
  <si>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</si>
  <si>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</si>
  <si>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</si>
  <si>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</si>
  <si>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</si>
  <si>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</si>
  <si>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</si>
  <si>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</si>
  <si>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</si>
  <si>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</si>
  <si>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</si>
  <si>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</si>
  <si>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</si>
  <si>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</si>
  <si>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</si>
  <si>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</si>
  <si>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</si>
  <si>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</si>
  <si>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</si>
  <si>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</si>
  <si>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</si>
  <si>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</si>
  <si>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</si>
  <si>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ZA465</t>
  </si>
  <si>
    <t>Fólie incizní raucodrape sterilní 45 x 50 cm 25445</t>
  </si>
  <si>
    <t>ZL978</t>
  </si>
  <si>
    <t>Kanystr renasys GO 300 ml pro podtlakovou terapii 66800914</t>
  </si>
  <si>
    <t>ZA459</t>
  </si>
  <si>
    <t>Kompresa AB 10 x 20 cm/1 ks sterilní NT savá (1230114021) 1327114021</t>
  </si>
  <si>
    <t>ZA561</t>
  </si>
  <si>
    <t>Kompresa AB 20 x 40 cm/1 ks sterilní NT savá (1230114051) 1327114051</t>
  </si>
  <si>
    <t>ZA413</t>
  </si>
  <si>
    <t>Kompresa gáza 10 x 10 cm/100 ks nesterilní 06003</t>
  </si>
  <si>
    <t>ZA539</t>
  </si>
  <si>
    <t>Kompresa NT 10 x 10 cm nesterilní 06103</t>
  </si>
  <si>
    <t>ZC506</t>
  </si>
  <si>
    <t>Kompresa NT 10 x 10 cm/5 ks sterilní 1325020275</t>
  </si>
  <si>
    <t>Kompresa NT 10 x 10 cm/5 ks sterilní 1325020275 - výpadek do konce října</t>
  </si>
  <si>
    <t>ZC854</t>
  </si>
  <si>
    <t>Kompresa NT 7,5 x 7,5 cm/2 ks sterilní 26510</t>
  </si>
  <si>
    <t>ZN103</t>
  </si>
  <si>
    <t>Kompresa z NT standard s RTG vláknem sterilní 10 x 10 cm 70g/m2 bal. á 10 ks / 90 185310-08</t>
  </si>
  <si>
    <t>Kompresa z NT standard s RTG vláknem sterilní 10 x 10 cm 70g/m2 bal. á 10 ks 185310-08</t>
  </si>
  <si>
    <t>ZG787</t>
  </si>
  <si>
    <t>Krytí askina 20 x 30 silikonové silnet bal. á 5 ks 5192305</t>
  </si>
  <si>
    <t>ZD746</t>
  </si>
  <si>
    <t>Krytí atrauman Ag 10 x 10 cm bal. á 3 ks 499572</t>
  </si>
  <si>
    <t>ZB048</t>
  </si>
  <si>
    <t>Krytí cellistyp F (fibrilar) 2,5 x 5 cm bal. á 10 ks (náhrada za okcel) 2082025</t>
  </si>
  <si>
    <t>ZP458</t>
  </si>
  <si>
    <t>Krytí COM 30 textilie obvazová kombinovaná  10 x 7,5 cm bal á 10 ks 140-1075 COM 30</t>
  </si>
  <si>
    <t>ZA531</t>
  </si>
  <si>
    <t>Krytí COM 30 textilie obvazová kombinovaná 140-3020 COM 30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</si>
  <si>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</si>
  <si>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</si>
  <si>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</si>
  <si>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</si>
  <si>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ZL814</t>
  </si>
  <si>
    <t>Krytí hemostatické nevstřebatelné textilní s kaolínem QuikClot 10 x 10cm 2090301</t>
  </si>
  <si>
    <t>ZE988</t>
  </si>
  <si>
    <t>Krytí hemostatické nevstřebatelné textilní s kaolínem QuikClot 30 x 30cm bal. á 10 ks 2090303</t>
  </si>
  <si>
    <t>Krytí hemostatické nevstřebatelné textilní s kaolínem QuikClot 30 x 30cm bal. á 5 ks 2090303</t>
  </si>
  <si>
    <t>ZB085</t>
  </si>
  <si>
    <t>Krytí hemostatické standard 5 x 7,50 cm bal. á 12 ks 1903GB</t>
  </si>
  <si>
    <t>ZE172</t>
  </si>
  <si>
    <t>Krytí hemostatické surgicel nu-knit 7,5 x 10 cm bal. á 12 ks 1943GB</t>
  </si>
  <si>
    <t>ZB086</t>
  </si>
  <si>
    <t>Krytí hemostatické surgicel standard 10 x 20,0 cm bal. á 12 ks 1902GB</t>
  </si>
  <si>
    <t>ZA194</t>
  </si>
  <si>
    <t>Krytí hemostatické surgicel standard 5 x 1,25 cm bal. á 12 ks 1906GB</t>
  </si>
  <si>
    <t>ZA798</t>
  </si>
  <si>
    <t>Krytí hemostatické traumacel P 2g ks bal. á 5 ks zásyp 10120</t>
  </si>
  <si>
    <t>ZL662</t>
  </si>
  <si>
    <t>Krytí mastný tyl pharmatull   5 x   5 cm bal. á 10 ks P-Tull5050</t>
  </si>
  <si>
    <t>ZL663</t>
  </si>
  <si>
    <t>Krytí mastný tyl pharmatull 10 x 10 cm bal. á 50 ks P-Tull1010</t>
  </si>
  <si>
    <t>ZL664</t>
  </si>
  <si>
    <t>Krytí mastný tyl pharmatull 10 x 20 cm bal. á 10 ks P-Tull1020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</si>
  <si>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</si>
  <si>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</si>
  <si>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</si>
  <si>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</si>
  <si>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ZQ984</t>
  </si>
  <si>
    <t>Krytí pěnové Suprasorb CNP XL pro podtlakovou terapii 250 x 300 x 30 mm bal. á 10 ks 39404</t>
  </si>
  <si>
    <t>ZA645</t>
  </si>
  <si>
    <t>Krytí s mastí atrauman 5 x 5 cm bal. á 10 ks 499571</t>
  </si>
  <si>
    <t>ZA493</t>
  </si>
  <si>
    <t>Krytí suprasorb H 5 x 10 cm hydrokoloidní  bal. á 10 ks 20410</t>
  </si>
  <si>
    <t>ZB404</t>
  </si>
  <si>
    <t>Náplast cosmos 8 cm x 1 m 5403353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</si>
  <si>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</si>
  <si>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</si>
  <si>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</si>
  <si>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</si>
  <si>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</si>
  <si>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</si>
  <si>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</si>
  <si>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</si>
  <si>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</si>
  <si>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</si>
  <si>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ZA450</t>
  </si>
  <si>
    <t>Náplast omniplast 1,25 cm x 9,1 m 9004520</t>
  </si>
  <si>
    <t>ZD104</t>
  </si>
  <si>
    <t>Náplast omniplast 10,0 cm x 10,0 m 9004472 (900535)</t>
  </si>
  <si>
    <t>ZD103</t>
  </si>
  <si>
    <t>Náplast omniplast 2,5 cm x 9,2 m 9004530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</si>
  <si>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</si>
  <si>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</si>
  <si>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</si>
  <si>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</si>
  <si>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</si>
  <si>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</si>
  <si>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ZF351</t>
  </si>
  <si>
    <t>Náplast transpore bílá 1,25 cm x 9,14 m bal. á 24 ks 1534-0</t>
  </si>
  <si>
    <t>ZF352</t>
  </si>
  <si>
    <t>Náplast transpore bílá 2,50 cm x 9,14 m bal. á 12 ks 1534-1</t>
  </si>
  <si>
    <t>ZO435</t>
  </si>
  <si>
    <t>Návlek na končetiny pro podtlakovou terapii Suprasorb CNP EasyDress vel. L 80 x 50 x 95 cm bal. á 5 párů 34903</t>
  </si>
  <si>
    <t>ZO434</t>
  </si>
  <si>
    <t>Návlek na končetiny pro podtlakovou terapii Suprasorb CNP EasyDress vel. M 65 x 40 x 85 cm bal. á 5 párů (31691) 34902</t>
  </si>
  <si>
    <t>ZD934</t>
  </si>
  <si>
    <t>Obinadlo elastické idealflex krátkotažné 12 cm x 5 m 931324</t>
  </si>
  <si>
    <t>ZM582</t>
  </si>
  <si>
    <t>Obinadlo elastické lenkideal krátkotažné 15 cm x 5 m bal. á 10 ks 19585</t>
  </si>
  <si>
    <t>ZN475</t>
  </si>
  <si>
    <t>Obinadlo elastické universal   8 cm x 5 m 1323100312</t>
  </si>
  <si>
    <t>ZN476</t>
  </si>
  <si>
    <t>Obinadlo elastické universal 15 cm x 5 m 1323100315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</si>
  <si>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</si>
  <si>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</si>
  <si>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</si>
  <si>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</si>
  <si>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</si>
  <si>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</si>
  <si>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</si>
  <si>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</si>
  <si>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</si>
  <si>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</si>
  <si>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</si>
  <si>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</si>
  <si>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</si>
  <si>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</si>
  <si>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</si>
  <si>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</si>
  <si>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ZC725</t>
  </si>
  <si>
    <t>Obvaz ortho-pad 15 cm x 3 m pod sádru á 6 ks 1320105005</t>
  </si>
  <si>
    <t>ZA556</t>
  </si>
  <si>
    <t>Obvaz sádrový safix plus 10 cm x 3 m bal. á 24 ks 3327410</t>
  </si>
  <si>
    <t>ZL789</t>
  </si>
  <si>
    <t>Obvaz sterilní hotový č. 2 A4091360</t>
  </si>
  <si>
    <t>ZL790</t>
  </si>
  <si>
    <t>Obvaz sterilní hotový č. 3 A4101144</t>
  </si>
  <si>
    <t>ZL975</t>
  </si>
  <si>
    <t>Pěna renasys-F malý set (S) pro podtlakovou terapii 66800794</t>
  </si>
  <si>
    <t>ZL980</t>
  </si>
  <si>
    <t>Pěna renasys-F softextra velký set (XL) pro podtlakovou terapii 66800797</t>
  </si>
  <si>
    <t>ZL973</t>
  </si>
  <si>
    <t>Pěna renasys-F střední set (M) pro podtlakovou terapii 66800795</t>
  </si>
  <si>
    <t>ZL974</t>
  </si>
  <si>
    <t>Pěna renasys-F velký set (L) pro podtlakovou terapii 66800796</t>
  </si>
  <si>
    <t>ZC096</t>
  </si>
  <si>
    <t>Polštářek vatový 10 x 10 sterilní á 2 ks karton á 600 ks 28500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</si>
  <si>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</si>
  <si>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</si>
  <si>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</si>
  <si>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</si>
  <si>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ZL999</t>
  </si>
  <si>
    <t>Rychloobvaz 8 x 4 cm 001445510</t>
  </si>
  <si>
    <t>ZD545</t>
  </si>
  <si>
    <t>Safix longeta sádrová 4 vrstvá 10 x 20 m (332790) 1324702316</t>
  </si>
  <si>
    <t>ZD551</t>
  </si>
  <si>
    <t>Safix longeta sádrová 4 vrstvá 12 x 20 m (332791) 1324702317</t>
  </si>
  <si>
    <t>ZL987</t>
  </si>
  <si>
    <t>Soft port 69 cm s koncovkou 15 x 10 cm pro podtlakovou terapii  66800799</t>
  </si>
  <si>
    <t>ZM466</t>
  </si>
  <si>
    <t>Soft port kit renasys-F/AB abdominal foam pro podtlakovou terapii 66800980</t>
  </si>
  <si>
    <t>ZL988</t>
  </si>
  <si>
    <t>Spojka renasys Y pro soft port pro podtlakovou terapii 66800971</t>
  </si>
  <si>
    <t>ZQ113</t>
  </si>
  <si>
    <t>Steh náplasťový pevný Pharmastrip 6,4 mm x 76 mm 1 obálka á 6 stehů bal. á 100 obálek (náhrada za steri-strip) P-PHST6476</t>
  </si>
  <si>
    <t>ZA441</t>
  </si>
  <si>
    <t>Steh náplasťový Steri-strip 6 x 38 mm bal. á 50 ks R1542</t>
  </si>
  <si>
    <t>ZA443</t>
  </si>
  <si>
    <t>Šátek trojcípý NT 136 x 96 x 96 cm 20002</t>
  </si>
  <si>
    <t>ZF381</t>
  </si>
  <si>
    <t>Tampon sterilní stáčený 20 x 20 cm/10 ks s RTG nití karton á 3000 ks 28203</t>
  </si>
  <si>
    <t>ZE898</t>
  </si>
  <si>
    <t>Tampon sterilní stáčený 50 x 50 cm / á 5 ks karton á 1000 ks 28017</t>
  </si>
  <si>
    <t>ZD754</t>
  </si>
  <si>
    <t>Textilie obv.kombinov. 15 x 10 cm 140-1510 COM 30</t>
  </si>
  <si>
    <t>ZA467</t>
  </si>
  <si>
    <t>Tyčinka vatová nesterilní 15 cm bal. á 100 ks 9679369</t>
  </si>
  <si>
    <t>ZN472</t>
  </si>
  <si>
    <t>Vata obvazová 1000 g vinutá nest. 100% ba. 1321901305</t>
  </si>
  <si>
    <t>ZM000</t>
  </si>
  <si>
    <t>Vata obvazová skládaná 50g 004307667</t>
  </si>
  <si>
    <t>50115060</t>
  </si>
  <si>
    <t>ZPr - ostatní (Z503)</t>
  </si>
  <si>
    <t>ZB557</t>
  </si>
  <si>
    <t>Adaptér přechodka combifix rekord - luer 4090306</t>
  </si>
  <si>
    <t>ZA674</t>
  </si>
  <si>
    <t>Cévka CN-01, bal.á 40 ks, 646959</t>
  </si>
  <si>
    <t>ZK978</t>
  </si>
  <si>
    <t>Cévka odsávací CH16 s přerušovačem sání P01175a</t>
  </si>
  <si>
    <t>Cévka odsávací CH16 s přerušovačem sání, délka 50 cm, P01175a</t>
  </si>
  <si>
    <t>ZA210</t>
  </si>
  <si>
    <t>Cévka vyživovací CV-01 GAMV686415 (GAM646957)</t>
  </si>
  <si>
    <t>ZP545</t>
  </si>
  <si>
    <t>Čepelka  skalpelová č. 10 - Swann Morton bal. á 100 ks G0100</t>
  </si>
  <si>
    <t>ZP546</t>
  </si>
  <si>
    <t>Čepelka  skalpelová č. 11 - Swann Morton bal. á 100 ks G0101</t>
  </si>
  <si>
    <t>ZP547</t>
  </si>
  <si>
    <t>Čepelka  skalpelová č. 15 - Swann Morton bal. á 100 ks G0103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</si>
  <si>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</si>
  <si>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</si>
  <si>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</si>
  <si>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</si>
  <si>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</si>
  <si>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</si>
  <si>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</si>
  <si>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</si>
  <si>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</si>
  <si>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</si>
  <si>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ZA783</t>
  </si>
  <si>
    <t>Drén Easy Flow 40 mm/30 cm, á 10 ks, 97.816.92.224</t>
  </si>
  <si>
    <t>ZA759</t>
  </si>
  <si>
    <t>Drén redon CH10 50 cm U2111000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</si>
  <si>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</si>
  <si>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</si>
  <si>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</si>
  <si>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</si>
  <si>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</si>
  <si>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</si>
  <si>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ZF574</t>
  </si>
  <si>
    <t>Drén redon CH18 50 cm bal. á 100 ks U2111800</t>
  </si>
  <si>
    <t>ZL861</t>
  </si>
  <si>
    <t>Drén silikonový BLAKE plochý 7 mm bal á 10 ks 2211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</si>
  <si>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</si>
  <si>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</si>
  <si>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</si>
  <si>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</si>
  <si>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</si>
  <si>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</si>
  <si>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ZJ683</t>
  </si>
  <si>
    <t>Držák na prsty pro operace na ruce plast modrý chirobloc large - ballets ECBM</t>
  </si>
  <si>
    <t>ZB457</t>
  </si>
  <si>
    <t>Elektroda koagulační á 12 ks 0014A</t>
  </si>
  <si>
    <t>ZA890</t>
  </si>
  <si>
    <t>Elektroda neutrální jednorázová 20193-071</t>
  </si>
  <si>
    <t>ZA932</t>
  </si>
  <si>
    <t>Elektroda neutrální ke koagulaci bal. á 50 ks E7509</t>
  </si>
  <si>
    <t>ZA891</t>
  </si>
  <si>
    <t>Elektroda neutrální nessy ke koagulaci á 50 ks 20193-070</t>
  </si>
  <si>
    <t>ZB844</t>
  </si>
  <si>
    <t>Esmarch - pryžové obinadlo 60 x 1250 KVS 06125</t>
  </si>
  <si>
    <t>ZH035</t>
  </si>
  <si>
    <t>Esmarch 12 cm x 5 m resterilizovatelný do 134° bezlatexový 20-20-120</t>
  </si>
  <si>
    <t>ZI494</t>
  </si>
  <si>
    <t>Gumička spojovací k laparosk. redukci bal. 10 ks A5856</t>
  </si>
  <si>
    <t>ZH521</t>
  </si>
  <si>
    <t>Gumička spojovací, těsnící k laparosk. redukci modrá 7 mm, bal. á 10 ks A5858</t>
  </si>
  <si>
    <t>ZG547</t>
  </si>
  <si>
    <t>Gumička těsnící k laparosk. trokarům A5839</t>
  </si>
  <si>
    <t>ZH514</t>
  </si>
  <si>
    <t>Hadice pro propl. pumpu, ke 2 vakům, resterilizovatelná A4055</t>
  </si>
  <si>
    <t>ZQ189</t>
  </si>
  <si>
    <t>Hadice spojovací prům. CH 30 nálevkovité koncovky délka 3 m bal. á 50 ks G0201</t>
  </si>
  <si>
    <t>ZB399</t>
  </si>
  <si>
    <t>Hadička PVC 1/1,5  á 100 m KVS 599812 , PVC100015</t>
  </si>
  <si>
    <t>ZI277</t>
  </si>
  <si>
    <t>Hadička sterilní tisseel sprayset á 10 ks 1504271</t>
  </si>
  <si>
    <t>ZQ008</t>
  </si>
  <si>
    <t>Kabel bipolární BOWA k pinzetě BOWA 351-040 ke kogulaci Valleylab délka 4,5 m 2pin konektor záruka 300 autoklávních cyklů 351-040</t>
  </si>
  <si>
    <t>ZJ310</t>
  </si>
  <si>
    <t>Katetr močový foley CH12 180605-000120</t>
  </si>
  <si>
    <t>ZH816</t>
  </si>
  <si>
    <t>Katetr močový foley CH14 180605-000140</t>
  </si>
  <si>
    <t>ZH493</t>
  </si>
  <si>
    <t>Katetr močový foley CH16 180605-000160</t>
  </si>
  <si>
    <t>ZH817</t>
  </si>
  <si>
    <t>Katetr močový foley CH18 180605-000180</t>
  </si>
  <si>
    <t>ZC744</t>
  </si>
  <si>
    <t>Katetr močový tiemann CH16 s balonkem 5/10 ml bal. á 12 ks K02-9816-02</t>
  </si>
  <si>
    <t>ZC018</t>
  </si>
  <si>
    <t>Klip hem-o-lok XL bal. á 14 ks 544250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</si>
  <si>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</si>
  <si>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</si>
  <si>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</si>
  <si>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</si>
  <si>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ZD978</t>
  </si>
  <si>
    <t>Láhev náhradní hi-vac 200 ml ,bal.á 60 ks,05.000.22.800</t>
  </si>
  <si>
    <t>ZB343</t>
  </si>
  <si>
    <t>List pilový pro pilu na sternum GB135R</t>
  </si>
  <si>
    <t>ZO653</t>
  </si>
  <si>
    <t>List pilový RAPID pro vrtačku ACCULAN (Aesculap), 25/5/0,5/0,5 mm, sterilní GC207R</t>
  </si>
  <si>
    <t>ZM541</t>
  </si>
  <si>
    <t>Můstek sterilní pooperační smyčkový 70 mm bal. á 10 ks 5025</t>
  </si>
  <si>
    <t>ZF175</t>
  </si>
  <si>
    <t>Nádoba na histologický mat. 3000 ml 333 003 723 001</t>
  </si>
  <si>
    <t>ZF176</t>
  </si>
  <si>
    <t>Nádoba na histologický mat. 5700 ml 333000086003</t>
  </si>
  <si>
    <t>ZE174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</si>
  <si>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</si>
  <si>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</si>
  <si>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</si>
  <si>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</si>
  <si>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</si>
  <si>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</si>
  <si>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</si>
  <si>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</si>
  <si>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</si>
  <si>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</si>
  <si>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</si>
  <si>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ZQ526</t>
  </si>
  <si>
    <t>Nádoba na kontaminovaný odpad  15 l, Polyetylen (HDPE), 1,1 kg,  295 mm,  345 x 297 mm 4413</t>
  </si>
  <si>
    <t>ZF159</t>
  </si>
  <si>
    <t>Nádoba na kontaminovaný odpad 1 l 15-0002</t>
  </si>
  <si>
    <t>ZE310</t>
  </si>
  <si>
    <t>Nádoba na kontaminovaný odpad CS 6 l pův. 077802300</t>
  </si>
  <si>
    <t>ZD425</t>
  </si>
  <si>
    <t>Nůž k elektrodermatomu á 10 ks GB228 R</t>
  </si>
  <si>
    <t>ZP549</t>
  </si>
  <si>
    <t>Páska retrakční silikonová bílá (surgical loop) 750 mm x 2,5 mm bal. á 24 ks B1095544</t>
  </si>
  <si>
    <t>ZP551</t>
  </si>
  <si>
    <t>Páska retrakční silikonová červená (surgical loop) 750 mm x 2,5 mm bal. á 24 ks B1095510</t>
  </si>
  <si>
    <t>ZN550</t>
  </si>
  <si>
    <t>Páska retrakční silikonová modrá (surgical loop) 750 mm x 2,5 mm bal. á 24 ks B1095528</t>
  </si>
  <si>
    <t>ZP550</t>
  </si>
  <si>
    <t>Páska retrakční silikonová žlutá (surgical loop) 750 mm x 2,5 mm bal. á 24 ks B1095536</t>
  </si>
  <si>
    <t>ZQ007</t>
  </si>
  <si>
    <t>Pinzeta bipolární BOWA zahnutá délka 160 mm hroty 6x1 mm, záruka 75 autoklávních cyklů 605-014</t>
  </si>
  <si>
    <t>ZP953</t>
  </si>
  <si>
    <t>Pinzeta bipolární SuperGliss NON-STICK rovná délka 120 mm hrot 0,7 mm x 8,0 mm 780238SG</t>
  </si>
  <si>
    <t>ZP954</t>
  </si>
  <si>
    <t>Pinzeta bipolární SuperGliss NON-STICK rovná délka 185 mm hrot 0,7 mm x 8,0 mm 780152SG</t>
  </si>
  <si>
    <t>ZM096</t>
  </si>
  <si>
    <t>Poduška adhezivní samolepící na čištění koncovek nástrojů bal. á 100 ks sterilní AL-40</t>
  </si>
  <si>
    <t>ZL464</t>
  </si>
  <si>
    <t>Popisovač na kůži sterilní se dvěma hroty Sandel 4-in-1Marker, bal. á 25 ks, S1041F</t>
  </si>
  <si>
    <t>ZH760</t>
  </si>
  <si>
    <t>Popisovač na kůži sterilní, chirurgický, BLAYCO RQ-01, 13 cm, s jedním hrotem, gen. violeť + PVC pravítko 15 cm TCH02</t>
  </si>
  <si>
    <t>Popisovač sterilní se dvěma hroty Sandel 4-in-1Marker, bal. á 25 ks, S1041F</t>
  </si>
  <si>
    <t>Přechodka adapter combifix rekord - luer 4090306</t>
  </si>
  <si>
    <t>ZL862</t>
  </si>
  <si>
    <t>Rezervoár balonkový sací J-VAC 100ml bal á 10 ks 2160</t>
  </si>
  <si>
    <t>ZG893</t>
  </si>
  <si>
    <t>Rouška prošívaná na popáleniny 40 x 60 cm karton á 30 ks 28510</t>
  </si>
  <si>
    <t>ZE909</t>
  </si>
  <si>
    <t>Sáček  kolostomický draina na brickery S vision H28565U</t>
  </si>
  <si>
    <t>ZB249</t>
  </si>
  <si>
    <t>Sáček močový s křížovou výpustí 2000 ml s hadičkou 90 cm ZAR-TNU201601</t>
  </si>
  <si>
    <t>Sáček močový s křížovou výpustí 2000 ml ZAR-TNU201601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</si>
  <si>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</si>
  <si>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</si>
  <si>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</si>
  <si>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</si>
  <si>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</si>
  <si>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</si>
  <si>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ZH852</t>
  </si>
  <si>
    <t>Souprava odsávací zahnutá Yankauer s rukojetí prům. koncovky 6 mm hadice CH 25 délka 2 m 34102</t>
  </si>
  <si>
    <t>Souprava odsávací zahnutá Yankauer s rukojetí prům. koncovky 6 mm hadice CH 25 délka 2 m bal. á 50 ks 34102</t>
  </si>
  <si>
    <t>ZB303</t>
  </si>
  <si>
    <t>Spojka asymetrická 4 x 7 mm 60.21.00 (120 420)</t>
  </si>
  <si>
    <t>ZA960</t>
  </si>
  <si>
    <t>Spojka na močový sáček na ureterální cévku CH03/ Fr0,8 bal. á 10 ks AK3200</t>
  </si>
  <si>
    <t>ZB598</t>
  </si>
  <si>
    <t>Spojka symetrická přímá 7 x 7 mm 60.23.00 (120 430)</t>
  </si>
  <si>
    <t>ZD294</t>
  </si>
  <si>
    <t>Spojka T 8-8-8 UH bal. á 50 ks 882.08D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</si>
  <si>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</si>
  <si>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</si>
  <si>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</si>
  <si>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</si>
  <si>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</si>
  <si>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</si>
  <si>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</si>
  <si>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</si>
  <si>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ZB798</t>
  </si>
  <si>
    <t>Stříkačka injekční 2-dílná 20 ml LL Inject Solo 4606736V</t>
  </si>
  <si>
    <t>ZA790</t>
  </si>
  <si>
    <t>Stříkačka injekční 2-dílná 5 ml L Inject Solo4606051V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</si>
  <si>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</si>
  <si>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</si>
  <si>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</si>
  <si>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</si>
  <si>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</si>
  <si>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</si>
  <si>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</si>
  <si>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</si>
  <si>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</si>
  <si>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</si>
  <si>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ZA856</t>
  </si>
  <si>
    <t>Vosk kostní bone wax 2,5 g, á 12 ks, W31C</t>
  </si>
  <si>
    <t>ZK799</t>
  </si>
  <si>
    <t>Zátka combi červená 4495101</t>
  </si>
  <si>
    <t>ZP077</t>
  </si>
  <si>
    <t>Zkumavka 15 ml PP 101/16,5 mm bílý šroubový uzávěr sterilní jednotlivě balená 10362/MO/SG/CS</t>
  </si>
  <si>
    <t>ZB758</t>
  </si>
  <si>
    <t>Zkumavka 9 ml K3 edta NR 455036</t>
  </si>
  <si>
    <t>ZB759</t>
  </si>
  <si>
    <t>Zkumavka červená 8 ml gel 455071</t>
  </si>
  <si>
    <t>ZB763</t>
  </si>
  <si>
    <t>Zkumavka červená 9 ml 455092</t>
  </si>
  <si>
    <t>ZA817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</si>
  <si>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</si>
  <si>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</si>
  <si>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</si>
  <si>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50115061</t>
  </si>
  <si>
    <t>ZPr - ZUM robot (Z512)</t>
  </si>
  <si>
    <t>ZQ320</t>
  </si>
  <si>
    <t>Aplikátor klipů Epix Universal prům. 5 mm jednorázový obsah 20 klipů M/L bal. á 3 ks CA500</t>
  </si>
  <si>
    <t>ZM831</t>
  </si>
  <si>
    <t>Čepička sacího a proplachovacího nástroje Wolf 8385.902</t>
  </si>
  <si>
    <t>ZM830</t>
  </si>
  <si>
    <t>Držák sací a proplachovací Wolf 8385.901</t>
  </si>
  <si>
    <t>ZM818</t>
  </si>
  <si>
    <t>Filtr hygienický k insuflátoru Richard Wolf bal. á 10 ks 4171.111</t>
  </si>
  <si>
    <t>ZK869</t>
  </si>
  <si>
    <t>Jehla insuflační 120 mm, bal.á 20 ks, C2201</t>
  </si>
  <si>
    <t>ZE919</t>
  </si>
  <si>
    <t>Kleště biopolární maryland 420172</t>
  </si>
  <si>
    <t>ZA523</t>
  </si>
  <si>
    <t>Klip hem-o-lok L 14 x 6 bal. á 84 ks 544240</t>
  </si>
  <si>
    <t>Klip hem-o-lok L 14 x 6 klipů 544240</t>
  </si>
  <si>
    <t>Klip hem-o-lok L 14 x 6 klipů WK544240</t>
  </si>
  <si>
    <t>ZM417</t>
  </si>
  <si>
    <t>Klip hem-o-lok ML 14 x 6 bal. á 84 ks WK 544230</t>
  </si>
  <si>
    <t>ZQ902</t>
  </si>
  <si>
    <t>Kužel Hasson k systému da Vunci Xi k ukotvení portu pr. 8 mm pro opakované použití 470398</t>
  </si>
  <si>
    <t>ZQ266</t>
  </si>
  <si>
    <t>Nástroj robotický háček monopolární Permanent Cautery Hook k daVinci Xi, pro 10 použití 470183</t>
  </si>
  <si>
    <t>ZE762</t>
  </si>
  <si>
    <t>Nástroj robotický jehelec 8 mm 1 kus = 10 životů 420006</t>
  </si>
  <si>
    <t>ZQ270</t>
  </si>
  <si>
    <t>Nástroj robotický jehelec velký k daVinci Xi pro 10 použití 470006</t>
  </si>
  <si>
    <t>ZQ271</t>
  </si>
  <si>
    <t>Nástroj robotický jehelec velký k daVinci Xi pro 10 použití 470194</t>
  </si>
  <si>
    <t>ZQ261</t>
  </si>
  <si>
    <t>Nástroj robotický kabel bipolární pro da Vinci Xi délka 5 m nesterilní pro 20 použití modrý 470384</t>
  </si>
  <si>
    <t>ZQ260</t>
  </si>
  <si>
    <t>Nástroj robotický kabel monopolární pro da Vinci Xi délka 4 m nesterilní pro 20 použití zelený 470383</t>
  </si>
  <si>
    <t>ZE765</t>
  </si>
  <si>
    <t>Nástroj robotický kleště 8 mm 420093</t>
  </si>
  <si>
    <t>ZQ268</t>
  </si>
  <si>
    <t>Nástroj robotický kleště bipolární Fenestrated, k daVinci Xi okénkové pro 10 použití 470205</t>
  </si>
  <si>
    <t>ZQ267</t>
  </si>
  <si>
    <t>Nástroj robotický kleště bipolární Maryland k daVinci Xi pro 10 použití 470172</t>
  </si>
  <si>
    <t>ZQ272</t>
  </si>
  <si>
    <t>Nástroj robotický kleště ProGrasp k daVinci okénkové pro 10 použití 470093</t>
  </si>
  <si>
    <t>ZQ265</t>
  </si>
  <si>
    <t>Nástroj robotický nůžky nonopolární Hot Shears k daVinci Xi zahnuté pro 10 použití 470179</t>
  </si>
  <si>
    <t>ZQ262</t>
  </si>
  <si>
    <t>Nástroj robotický obal Arm Drape na ramena daVinci Xi sterilní jednorázový bal. á 20 ks 470015</t>
  </si>
  <si>
    <t>ZQ263</t>
  </si>
  <si>
    <t>Nástroj robotický obal Column Drape na středový sloupek daVinci Xi sterilní jednorázový bal. á 20 ks 470341</t>
  </si>
  <si>
    <t>ZQ257</t>
  </si>
  <si>
    <t>Nástroj robotický obturátor optický Bladeless pro da Vinci Xi 8 mm jednorázový sterilní bal.á 6 ks 470359</t>
  </si>
  <si>
    <t>ZE766</t>
  </si>
  <si>
    <t>Nástroj robotický příslušenství 400180</t>
  </si>
  <si>
    <t>ZQ269</t>
  </si>
  <si>
    <t>Nástroj robotický Sealer Vessel  rozšířený k daVinci Xi,jednorázový bal. á 6 ks 480422</t>
  </si>
  <si>
    <t>ZQ258</t>
  </si>
  <si>
    <t>Nástroj robotický těsnění na trokar Cannula Seal pro da Vinci Xi 5-8 mm jednorázové sterilní bal. á 10 ks 470361</t>
  </si>
  <si>
    <t>ZQ259</t>
  </si>
  <si>
    <t>Nástroj robotický trokar kovový pro da Vinci Xi 8 mm 470002</t>
  </si>
  <si>
    <t>ZE918</t>
  </si>
  <si>
    <t>Nůžky monopolární na pálení 420179  1kus=10životů</t>
  </si>
  <si>
    <t>ZD613</t>
  </si>
  <si>
    <t>Obal na rameno robota bal. á 20 ks 420015</t>
  </si>
  <si>
    <t>ZC473</t>
  </si>
  <si>
    <t>Obturátor á 24 ks 420023</t>
  </si>
  <si>
    <t>ZM941</t>
  </si>
  <si>
    <t>Rourka proplachovací a sací Wolf pr. 5 mm délka 450 mm 8384.911</t>
  </si>
  <si>
    <t>ZM556</t>
  </si>
  <si>
    <t>Sáček laparoskopický Memo bag 200 ml pro 10 mm trocar bal. á 5 ks 332800-000010</t>
  </si>
  <si>
    <t>Sáček laparoskopický MemoBag 200 ml pro 10 mm trocar bal. á 5 ks 332800-000010</t>
  </si>
  <si>
    <t>ZH058</t>
  </si>
  <si>
    <t>Set odsávací R.Wolf - sada pro oplach a sání, resterilizovatelná 81702215</t>
  </si>
  <si>
    <t>ZK870</t>
  </si>
  <si>
    <t>Trokar s ostřím a fixačním balonkem 12 x 100 mm CFB73</t>
  </si>
  <si>
    <t>ZK871</t>
  </si>
  <si>
    <t>Trokar s ostřím a fixačním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</si>
  <si>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</si>
  <si>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</si>
  <si>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</si>
  <si>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</si>
  <si>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</si>
  <si>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</si>
  <si>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</si>
  <si>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oplachových k pumpám AESCULAP Multi Flow PG131 LUER s trnem 3D Einstein PG131</t>
  </si>
  <si>
    <t>ZA715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</si>
  <si>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</si>
  <si>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</si>
  <si>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</si>
  <si>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</si>
  <si>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</si>
  <si>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</si>
  <si>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</si>
  <si>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</si>
  <si>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</si>
  <si>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</si>
  <si>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</si>
  <si>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</si>
  <si>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</si>
  <si>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</si>
  <si>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excel grn 0 M3,5 bal. á 12 ks (W6978) X905G</t>
  </si>
  <si>
    <t>ZA250</t>
  </si>
  <si>
    <t>Šití ethibond gr 2-0 bal. á 12 ks W6767</t>
  </si>
  <si>
    <t>ZB200</t>
  </si>
  <si>
    <t>Šití ethibond gr 2-0 bal. á 20 ks X41003</t>
  </si>
  <si>
    <t>ZA928</t>
  </si>
  <si>
    <t>Šití ethilon bk 10-0 bal. á 12 ks W2830</t>
  </si>
  <si>
    <t>ZC060</t>
  </si>
  <si>
    <t>Šití ethilon bk 11-0 bal. á 12 ks W2881</t>
  </si>
  <si>
    <t>ZB178</t>
  </si>
  <si>
    <t>Šití ethilon bk 9-0 bal. á 12 ks W2813</t>
  </si>
  <si>
    <t>ZB023</t>
  </si>
  <si>
    <t>Šití maxon 2/0 bal. á 36 ks 8886626151</t>
  </si>
  <si>
    <t>ZO362</t>
  </si>
  <si>
    <t>Šití Monocryl fialový 6/0 45cm jehla 13 mm RB-2 bal. á 12 ks W3224</t>
  </si>
  <si>
    <t>ZK581</t>
  </si>
  <si>
    <t>Šití monocryl un 3-0 bal. á 12 ks W3650</t>
  </si>
  <si>
    <t>ZE801</t>
  </si>
  <si>
    <t>Šití monocryl vi 3-0 bal. á 12 ks W3637</t>
  </si>
  <si>
    <t>ZD308</t>
  </si>
  <si>
    <t>Šití monocryl vi 3-0 bal. á 12 ks W3664</t>
  </si>
  <si>
    <t>ZI467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</si>
  <si>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</si>
  <si>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</si>
  <si>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</si>
  <si>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</si>
  <si>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</si>
  <si>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ZD196</t>
  </si>
  <si>
    <t>Šití monosyn bezbarvý 4/0 (1.5) bal. á 36 ks C2023634</t>
  </si>
  <si>
    <t>ZE197</t>
  </si>
  <si>
    <t>Šití mopylen monofil modrý 4/0 USP bal. á 36 ks 7148</t>
  </si>
  <si>
    <t>ZB114</t>
  </si>
  <si>
    <t>Šití novosyn quick 0 (3,5) 90 cm HRC43 nebarvený bal. á 36 ks C3046662</t>
  </si>
  <si>
    <t>ZB878</t>
  </si>
  <si>
    <t>Šití novosyn quick undy 2/0 (3) bal. á 36 ks C3046042</t>
  </si>
  <si>
    <t>ZH392</t>
  </si>
  <si>
    <t>Šití novosyn quick undy 3/0 (2) bal. á 36 ks C3046030</t>
  </si>
  <si>
    <t>ZL257</t>
  </si>
  <si>
    <t>Šití novosyn quick undy 5/0 (1) bal. á 36 ks C3046311</t>
  </si>
  <si>
    <t>ZN031</t>
  </si>
  <si>
    <t>Šítí optilene 6/0 (0.7) bal. á 36 ks C3090953</t>
  </si>
  <si>
    <t>ZB912</t>
  </si>
  <si>
    <t>Šití orthocord fialový bal. á 12 ks 223104</t>
  </si>
  <si>
    <t>ZB913</t>
  </si>
  <si>
    <t>Šití orthocord modrý bal. á 12 ks 223111</t>
  </si>
  <si>
    <t>ZH167</t>
  </si>
  <si>
    <t>Šití PDS plus 1 bal. á 24 ks PDP1935T</t>
  </si>
  <si>
    <t>ZH166</t>
  </si>
  <si>
    <t>Šití PDS plus 1 bal. á 36 ks PDP9370H</t>
  </si>
  <si>
    <t>ZC600</t>
  </si>
  <si>
    <t>Šití PDSII vi 1 bal. á 12 ks W9394</t>
  </si>
  <si>
    <t>ZA854</t>
  </si>
  <si>
    <t>Šití PDSII vi 1 bal. á 24 ks W9262T</t>
  </si>
  <si>
    <t>ZM044</t>
  </si>
  <si>
    <t>Šití PDSII vi 4-0 bal. á 36 ks W9115H</t>
  </si>
  <si>
    <t>ZM354</t>
  </si>
  <si>
    <t>Šití PDSII vi 5-0 bal. á 36 ks W9108H</t>
  </si>
  <si>
    <t>ZG876</t>
  </si>
  <si>
    <t>Šití premicron 0 (3,5) bal. á 12 ks G0120062</t>
  </si>
  <si>
    <t>ZG886</t>
  </si>
  <si>
    <t>Šití premicron 1 (4) bal. á 12 ks G0120063</t>
  </si>
  <si>
    <t>ZE522</t>
  </si>
  <si>
    <t>Šití premicron zelený 2 (5) bal. á 12 ks G0120064</t>
  </si>
  <si>
    <t>ZG849</t>
  </si>
  <si>
    <t>Šití premicron zelený 2/0 (3) bal. á 12 ks G0120061</t>
  </si>
  <si>
    <t>ZB609</t>
  </si>
  <si>
    <t>Šití premicron zelený 2/0 (3) bal. á 36 ks C0026026</t>
  </si>
  <si>
    <t>ZB608</t>
  </si>
  <si>
    <t>Šití premicron zelený 2/0 (3) bal. á 36 ks C0026057</t>
  </si>
  <si>
    <t>ZD447</t>
  </si>
  <si>
    <t>Šití premicron zelený 3/0 (2) bal. á 36 ks C0026025</t>
  </si>
  <si>
    <t>ZF699</t>
  </si>
  <si>
    <t>Šití premicron zelený 3/0 (2.5) bal. á 12 ks G0120060</t>
  </si>
  <si>
    <t>ZA865</t>
  </si>
  <si>
    <t>Šití prolene bl 2-0 bal. á 12 ks W8400</t>
  </si>
  <si>
    <t>ZA248</t>
  </si>
  <si>
    <t>Šití prolene bl 2-0 bal. á 12 ks W8977</t>
  </si>
  <si>
    <t>ZB555</t>
  </si>
  <si>
    <t>Šití prolene bl 3-0 bal. á 12 ks W8522</t>
  </si>
  <si>
    <t>ZI871</t>
  </si>
  <si>
    <t>Šití prolene bl 3-0 bal. á 12 ks W8525</t>
  </si>
  <si>
    <t>ZB115</t>
  </si>
  <si>
    <t>Šití prolene bl 3-0 bal. á 12 ks W8849</t>
  </si>
  <si>
    <t>ZB718</t>
  </si>
  <si>
    <t>Šití prolene bl 4-0 bal. á 12 ks W8840</t>
  </si>
  <si>
    <t>ZB717</t>
  </si>
  <si>
    <t>Šití prolene bl 4-0 bal. á 12 ks W8845</t>
  </si>
  <si>
    <t>ZG003</t>
  </si>
  <si>
    <t>Šití prolene bl 5-0 bal. á 12 ks W8816</t>
  </si>
  <si>
    <t>ZA853</t>
  </si>
  <si>
    <t>Šití prolene bl 5-0 bal. á 12 ks W8830</t>
  </si>
  <si>
    <t>ZA866</t>
  </si>
  <si>
    <t>Šití prolene bl 6-0 bal. á 12 ks W8802</t>
  </si>
  <si>
    <t>ZB279</t>
  </si>
  <si>
    <t>Šití prolene bl 6-0 bal. á 12 ks W8815</t>
  </si>
  <si>
    <t>ZB286</t>
  </si>
  <si>
    <t>Šití prolene bl 7-0 bal. á 12 ks W8704</t>
  </si>
  <si>
    <t>ZB712</t>
  </si>
  <si>
    <t>Šití prolene bl 7-0 bal. á 12 ks W8801</t>
  </si>
  <si>
    <t>ZG004</t>
  </si>
  <si>
    <t>Šití safil fialový 1 (4) bal. á 12 ks G1038719</t>
  </si>
  <si>
    <t>ZM977</t>
  </si>
  <si>
    <t>Šití safil fialový 1 (4) bal. á 36 ks C1048540</t>
  </si>
  <si>
    <t>ZB917</t>
  </si>
  <si>
    <t>Šití safil fialový 1 (4) bal. á 36 ks C1048553</t>
  </si>
  <si>
    <t>ZB219</t>
  </si>
  <si>
    <t>Šití safil fialový 2 (5) bal. á 24 ks B1048535</t>
  </si>
  <si>
    <t>ZB508</t>
  </si>
  <si>
    <t>Šití safil fialový 2/0 (3) bal. á 12 ks G1038716</t>
  </si>
  <si>
    <t>ZD067</t>
  </si>
  <si>
    <t>Šití safil fialový 2/0 (3) bal. á 36 ks C1048042</t>
  </si>
  <si>
    <t>ZB211</t>
  </si>
  <si>
    <t>Šití safil fialový 2/0 (3) bal. á 36 ks C1048047</t>
  </si>
  <si>
    <t>ZB847</t>
  </si>
  <si>
    <t>Šití safil fialový 2/0 (3) bal. á 36 ks C1048055</t>
  </si>
  <si>
    <t>ZB166</t>
  </si>
  <si>
    <t>Šití safil fialový 2/0 (3) bal. á 36 ks C1048095</t>
  </si>
  <si>
    <t>ZA958</t>
  </si>
  <si>
    <t>Šití safil fialový 2/0 (3) bal. á 36 ks C1048251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</si>
  <si>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</si>
  <si>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</si>
  <si>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</si>
  <si>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</si>
  <si>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</si>
  <si>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</si>
  <si>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</si>
  <si>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</si>
  <si>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</si>
  <si>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</si>
  <si>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</si>
  <si>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</si>
  <si>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ZB213</t>
  </si>
  <si>
    <t>Šití safil fialový 5/0 (1) bal. á 36 ks C1048012</t>
  </si>
  <si>
    <t>ZN693</t>
  </si>
  <si>
    <t>Šití securex P 3/0, 45 cm GS60(m) rovná řezací  jehla, 2x fixační svorka bal. á 12 ks G0994725</t>
  </si>
  <si>
    <t>ZQ926</t>
  </si>
  <si>
    <t>Šití Stratafix Symmetric PDS Plus 1 jehla 48 mm 1/2 délka 45cm bal. á 12 ks SXPP1A400</t>
  </si>
  <si>
    <t>ZJ133</t>
  </si>
  <si>
    <t>Šití supolene 4/0 á 36 ks 9153</t>
  </si>
  <si>
    <t>ZJ135</t>
  </si>
  <si>
    <t>Šití supolene zelený 3,5EP 0 USP á 36 ks 90618</t>
  </si>
  <si>
    <t>ZB039</t>
  </si>
  <si>
    <t>Šití ventrofil bal. á 4 ks 993034</t>
  </si>
  <si>
    <t>ZD307</t>
  </si>
  <si>
    <t>Šití vicryl plus vi 2-0 bal. á 36 ks VCP969H</t>
  </si>
  <si>
    <t>ZC679</t>
  </si>
  <si>
    <t>Šití vicryl plus vi 2-0 bal. á 36 ks VCP9900H</t>
  </si>
  <si>
    <t>ZC676</t>
  </si>
  <si>
    <t>Šití vicryl plus vi 3-0 bal. á 36 ks VCP3160H</t>
  </si>
  <si>
    <t>ZC677</t>
  </si>
  <si>
    <t>Šití vicryl plus vi 3-0 bal. á 36 ks VCP998H</t>
  </si>
  <si>
    <t>ZC878</t>
  </si>
  <si>
    <t>Šití vicryl plus vi 4-0 bal. á 36 ks VCP3100H</t>
  </si>
  <si>
    <t>ZB184</t>
  </si>
  <si>
    <t>Šití vicryl un 3-0 bal. á 12 ks W9890</t>
  </si>
  <si>
    <t>ZB304</t>
  </si>
  <si>
    <t>Šití vicryl vi 2-0 bal. á 12 ks W9158</t>
  </si>
  <si>
    <t>50115065</t>
  </si>
  <si>
    <t>ZPr - vpichovací materiál (Z530)</t>
  </si>
  <si>
    <t>ZA310</t>
  </si>
  <si>
    <t>Jehla bioptická tru cat bal. á 5 ks HSPRE1415</t>
  </si>
  <si>
    <t>ZB471</t>
  </si>
  <si>
    <t>Jehla chirurgická 0,6 x 25 Pb5</t>
  </si>
  <si>
    <t>ZB169</t>
  </si>
  <si>
    <t>Jehla chirurgická 0,6 x 36 Pb3</t>
  </si>
  <si>
    <t>ZB480</t>
  </si>
  <si>
    <t>Jehla chirurgická 0,7 x 28 G10</t>
  </si>
  <si>
    <t>ZB482</t>
  </si>
  <si>
    <t>Jehla chirurgická 0,7 x 28 G12</t>
  </si>
  <si>
    <t>ZB478</t>
  </si>
  <si>
    <t>Jehla chirurgická 0,8 x 32 B11</t>
  </si>
  <si>
    <t>ZB204</t>
  </si>
  <si>
    <t>Jehla chirurgická 0,8 x 32 G11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</si>
  <si>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</si>
  <si>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</si>
  <si>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</si>
  <si>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</si>
  <si>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</si>
  <si>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</si>
  <si>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ZB276</t>
  </si>
  <si>
    <t>Jehla chirurgická 1,0 x 45 B8</t>
  </si>
  <si>
    <t>ZB460</t>
  </si>
  <si>
    <t>Jehla chirurgická 1,0 x 45 G8</t>
  </si>
  <si>
    <t>ZF984</t>
  </si>
  <si>
    <t>Jehla chirurgická 1,1 x 50 B7</t>
  </si>
  <si>
    <t>ZB205</t>
  </si>
  <si>
    <t>Jehla chirurgická 1,3 x 65 G4</t>
  </si>
  <si>
    <t>ZA999</t>
  </si>
  <si>
    <t>Jehla injekční 0,5 x 16 mm oranžová 4657853</t>
  </si>
  <si>
    <t>ZA834</t>
  </si>
  <si>
    <t>Jehla injekční 0,7 x 40 mm černá 4660021</t>
  </si>
  <si>
    <t>ZH201</t>
  </si>
  <si>
    <t>Jehla injekční 0,8 x 120 mm zelená 4665643</t>
  </si>
  <si>
    <t>ZA833</t>
  </si>
  <si>
    <t>Jehla injekční 0,8 x 40 mm zelená 4657527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</si>
  <si>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</si>
  <si>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</si>
  <si>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</si>
  <si>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</si>
  <si>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</si>
  <si>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</si>
  <si>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</si>
  <si>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</si>
  <si>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ZP778</t>
  </si>
  <si>
    <t>Rukavice nitril SAFESKIN sterilní bez pudru vel. L bal. á 50 párů 52203M</t>
  </si>
  <si>
    <t>ZQ136</t>
  </si>
  <si>
    <t>Rukavice nitril SAFESKIN sterilní bez pudru vel. M bal. á 50 párů 52202M</t>
  </si>
  <si>
    <t>ZP982</t>
  </si>
  <si>
    <t>Rukavice nitril sterling bez p. prodloužené XL bal. á 100 ks 44290</t>
  </si>
  <si>
    <t>ZK792</t>
  </si>
  <si>
    <t>Rukavice operační  latex s polyuretanem a silikonem sterilní ansell gammex PFXP chemo cytostatické vel. 7,5 bal. á 50 párů 330054075 - již firma nedodává</t>
  </si>
  <si>
    <t>ZK793</t>
  </si>
  <si>
    <t>Rukavice operační  latex s polyuretanem a silikonem sterilní ansell gammex PFXP chemo cytostatické vel. 8,0 bal. á 50 párů 330054080</t>
  </si>
  <si>
    <t>ZK678</t>
  </si>
  <si>
    <t>Rukavice operační ansell dipos-a-glove vel. M ( 7-8) bal. á 50 párů kopolymerové MDG751EU</t>
  </si>
  <si>
    <t>ZL172</t>
  </si>
  <si>
    <t>Rukavice operační ansell dipos-a-glove vel. S bal. á 50 párů kopolymerové MDG651EU</t>
  </si>
  <si>
    <t>ZQ676</t>
  </si>
  <si>
    <t>Rukavice operační GAMMEX Latex Ortho, vel. 7,5 330065075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</si>
  <si>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</si>
  <si>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</si>
  <si>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</si>
  <si>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</si>
  <si>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</si>
  <si>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</si>
  <si>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</si>
  <si>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</si>
  <si>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</si>
  <si>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</si>
  <si>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</si>
  <si>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</si>
  <si>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</si>
  <si>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</si>
  <si>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</si>
  <si>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</si>
  <si>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</si>
  <si>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</si>
  <si>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</si>
  <si>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</si>
  <si>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</si>
  <si>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</si>
  <si>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Rukavice operační gammex PFXP cytostatické vel. 8,0 latex chemo bal. á 50 párů 330054080</t>
  </si>
  <si>
    <t>Rukavice operační latex bez pudru chlorované sterilní ansell gammex PF sensitive vel. 8,0 bal. á 50 párů 330051080</t>
  </si>
  <si>
    <t>ZL346</t>
  </si>
  <si>
    <t>Rukavice operační latex bez pudru chlorované sterilní ansell gammex PF sensitive vel. 8,5 bal. á 50 párů 330051085</t>
  </si>
  <si>
    <t>Rukavice operační latex bez pudru sterilní  PF ansell gammex vel. 5,5 330048055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</si>
  <si>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</si>
  <si>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</si>
  <si>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</si>
  <si>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</si>
  <si>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 8,5 330048085</t>
  </si>
  <si>
    <t>Rukavice operační latex bez pudru sterilní  PF ansell gammex vel.7,5 330048075</t>
  </si>
  <si>
    <t>ZP894</t>
  </si>
  <si>
    <t>Rukavice operační latex bez pudru sterilní encore ortopedic vel. 6,0  bal á 50 párů 330106060</t>
  </si>
  <si>
    <t>ZF107</t>
  </si>
  <si>
    <t>Rukavice operační latex bez pudru sterilní encore ortopedic vel. 7,0 (5788203) 330106070</t>
  </si>
  <si>
    <t>ZK483</t>
  </si>
  <si>
    <t>Rukavice operační latex bez pudru sterilní encore ortopedic vel. 7,5 (5788204) 330106075</t>
  </si>
  <si>
    <t>ZK482</t>
  </si>
  <si>
    <t>Rukavice operační latex bez pudru sterilní encore ortopedic vel. 8,0 (5788205) 330106080</t>
  </si>
  <si>
    <t>Rukavice operační latex bez pudru sterilní encore ortopedic vel. 8,0 (5788205) 330106080 - firma již nedodává</t>
  </si>
  <si>
    <t>ZK479</t>
  </si>
  <si>
    <t>Rukavice operační latex bez pudru sterilní encore ortopedic vel. 8,5 (5788206) 330106085</t>
  </si>
  <si>
    <t>ZO928</t>
  </si>
  <si>
    <t>Rukavice operační latex bez pudru sterilní chemo Sempermed Supreme Plus  vel. 7,0 34653</t>
  </si>
  <si>
    <t>ZP175</t>
  </si>
  <si>
    <t>Rukavice operační latex bez pudru sterilní nuzone X2 cytostatické vel. 7,0  odolné vůči cytostatikům 9028</t>
  </si>
  <si>
    <t>ZL426</t>
  </si>
  <si>
    <t>Rukavice operační latex bez pudru sterilní VASCO OP GRIP vel. 7,5 bal. á 40 párů (8050194) 6081441</t>
  </si>
  <si>
    <t>ZK475</t>
  </si>
  <si>
    <t>Rukavice operační latex s pudrem sterilní ansell, vasco surgical powderet vel. 7 6035526 (303504EU)</t>
  </si>
  <si>
    <t>ZK477</t>
  </si>
  <si>
    <t>Rukavice operační latex s pudrem sterilní ansell, vasco surgical powderet vel. 8 6035542 (303506EU)</t>
  </si>
  <si>
    <t>Rukavice operační latexové bez pudru encore ortopedic vel. 6,0  bal á 50 párů 330106060</t>
  </si>
  <si>
    <t>Rukavice operační latexové bez pudru encore ortopedic vel. 7,5 (5788204) 330106075</t>
  </si>
  <si>
    <t>Rukavice operační latexové bez pudru encore ortopedic vel. 8,0 (5788205) 330106080</t>
  </si>
  <si>
    <t>Rukavice operační latexové bez pudru encore ortopedic vel. 8,5 (5788206) 330106085</t>
  </si>
  <si>
    <t>Rukavice operační latexové s pudrem ansell, vasco surgical powderet vel. 7 6035526 (303504EU)</t>
  </si>
  <si>
    <t>ZQ975</t>
  </si>
  <si>
    <t>Rukavice operační Vasco surgical chloroprene bez latexu bez pudru prodloužené sterilní vel. 6,5  bal. á 50 párů 6035724</t>
  </si>
  <si>
    <t>ZQ976</t>
  </si>
  <si>
    <t>Rukavice operační Vasco surgical chloroprene bez latexu bez pudru prodloužené sterilní vel. 7  bal. á 50 párů 6035736</t>
  </si>
  <si>
    <t>ZQ977</t>
  </si>
  <si>
    <t>Rukavice operační Vasco surgical chloroprene bez latexu bez pudru prodloužené sterilní vel. 8  bal. á 50 párů 6035751</t>
  </si>
  <si>
    <t>ZQ978</t>
  </si>
  <si>
    <t>Rukavice operační Vasco surgical chloroprene bez latexu bez pudru prodloužené sterilní vel. 8,5  bal. á 50 párů 6035763</t>
  </si>
  <si>
    <t>Rukavice vyšetřovací nitril basic bez pudru modré L bal. á 200 ks 44752</t>
  </si>
  <si>
    <t>ZP947</t>
  </si>
  <si>
    <t>Rukavice vyšetřovací nitril basic bez pudru modré M bal. á 200 ks 44751</t>
  </si>
  <si>
    <t>ZP949</t>
  </si>
  <si>
    <t>Rukavice vyšetřovací nitril basic bez pudru modré XL bal. á 170 ks 44753</t>
  </si>
  <si>
    <t>ZO468</t>
  </si>
  <si>
    <t>Rukavice vyšetřovací nitril nesterilní SEMPERMED Safe+ Us-Hs cytostatické  prodloužené 30cm vel. L bal. 100 34438</t>
  </si>
  <si>
    <t>ZO469</t>
  </si>
  <si>
    <t>Rukavice vyšetřovací nitril nesterilní SEMPERMED Safe+ Us-Hs cytostatické  prodloužené 30cm vel. XL bal. 90ks 34439</t>
  </si>
  <si>
    <t>ZO467</t>
  </si>
  <si>
    <t>Rukavice vyšetřovací nitril nesterilní SEMPERMED Safe+ Us-Hs cytostatické prodloužené 30 cm vel. M bal. á 100 ks 34437</t>
  </si>
  <si>
    <t>ZP981</t>
  </si>
  <si>
    <t>Rukavice vyšetřovací nitril sterling bez pudru prodloužené L bal. á 100 ks 44289</t>
  </si>
  <si>
    <t>ZP980</t>
  </si>
  <si>
    <t>Rukavice vyšetřovací nitril sterling bez pudru prodloužené M bal. á 100 ks 44288</t>
  </si>
  <si>
    <t>Rukavice vyšetřovací nitril sterling bez pudru prodloužené XL bal. á 100 ks 44290</t>
  </si>
  <si>
    <t>50115070</t>
  </si>
  <si>
    <t>ZPr - katetry ostatní (Z513)</t>
  </si>
  <si>
    <t>ZE023</t>
  </si>
  <si>
    <t>Katetr epicystycký 22 Fr Pezzer bal. á 5 ks AE3A22</t>
  </si>
  <si>
    <t>ZC613</t>
  </si>
  <si>
    <t>Katetr epicystycký 24 Fr Pezzer AE3A24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</si>
  <si>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</si>
  <si>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</si>
  <si>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</si>
  <si>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</si>
  <si>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</si>
  <si>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</si>
  <si>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ZD883</t>
  </si>
  <si>
    <t>Hadice silikon 1 x 3,0 x 1,00 mm á 10 m KVS-60-010030</t>
  </si>
  <si>
    <t>ZC728</t>
  </si>
  <si>
    <t>Hadice silikon 1,5 x 3 m á 25 m 34.000.00.101</t>
  </si>
  <si>
    <t>ZB502</t>
  </si>
  <si>
    <t>Hadice silikon 3 x 5 mm á 25 m 34.000.00.103</t>
  </si>
  <si>
    <t>ZB797</t>
  </si>
  <si>
    <t>Hadice silikon 4 x 7 x 1,50 mm á 10 m pro drenáž těl.dutin KVS 60-040070</t>
  </si>
  <si>
    <t>ZB026</t>
  </si>
  <si>
    <t>Hadice silikon 5 x 9 x 2,00 mm á 10 m pro drenáž těl.dutin KVS 60-050090</t>
  </si>
  <si>
    <t>ZD822</t>
  </si>
  <si>
    <t>Hadice silikon 6 x 10,0 x 2,00 mm á 10 m KVS 60-060100</t>
  </si>
  <si>
    <t>ZH072</t>
  </si>
  <si>
    <t>Hadice spojovací k odsávacím soupravám CH30 délka 3 m 07.068.30.301</t>
  </si>
  <si>
    <t>Hadice spojovací k odsávacím soupravám CH30 délka 3 m bal. á 30 ks 07.068.30.301</t>
  </si>
  <si>
    <t>ZB084</t>
  </si>
  <si>
    <t>Náplast transpore 2,50 cm x 9,14 m 1527-1 - nahrazeno ZQ117</t>
  </si>
  <si>
    <t>ZC352</t>
  </si>
  <si>
    <t>Obinadlo elastické universalní 12 cm x 10 m bal. á 12 ks 1320200207</t>
  </si>
  <si>
    <t>ZA646</t>
  </si>
  <si>
    <t>Přířez steril. rolo. 12 x 120 cm/4 vr.á 2 ks, bal. 200 ks 1230116032</t>
  </si>
  <si>
    <t>ZA593</t>
  </si>
  <si>
    <t>Tampon sterilní stáčený 20 x 20 cm / 5 ks 28003+</t>
  </si>
  <si>
    <t>ZC694</t>
  </si>
  <si>
    <t>Tyčinka oční PRO OPTHA nesterilní bal. á 500 ks 16515</t>
  </si>
  <si>
    <t>ZO201</t>
  </si>
  <si>
    <t>Adaptér k optice Olympus RTQ/Storz/Wisap/Aesculap B00-21010-71</t>
  </si>
  <si>
    <t>ZO381</t>
  </si>
  <si>
    <t>Adaptér ke světelnému zdroji Olymp./ACMI B00-21116-63</t>
  </si>
  <si>
    <t>ZE247</t>
  </si>
  <si>
    <t>Adaptér Olympus / ACMI B00-21116-62</t>
  </si>
  <si>
    <t>ZE248</t>
  </si>
  <si>
    <t>Adaptér Olympus / ACMI spec. model B00-21010-95</t>
  </si>
  <si>
    <t>ZA760</t>
  </si>
  <si>
    <t>Drén redon CH8 50 cm U2110800</t>
  </si>
  <si>
    <t>ZA892</t>
  </si>
  <si>
    <t>Elektroda neutrální kojenecká bal. á 50 ks 20193-073</t>
  </si>
  <si>
    <t>ZM357</t>
  </si>
  <si>
    <t>Hadice insuflační s předhříváním 3D Einstein PG082</t>
  </si>
  <si>
    <t>ZK372</t>
  </si>
  <si>
    <t>Izolace ADTEC mini 3,5/290 mm PM986P</t>
  </si>
  <si>
    <t>ZA678</t>
  </si>
  <si>
    <t>Katetr močový foley 8CH dětské bal. á 12 ks 2908-02</t>
  </si>
  <si>
    <t>ZP804</t>
  </si>
  <si>
    <t>Katetr močový nelaton 10CH silikonový balonkový 3 ml rovný 305 cm bal. á 5 ks AA6110</t>
  </si>
  <si>
    <t>ZK726</t>
  </si>
  <si>
    <t>Nádoba na kontaminovaný odpad PBS 12 l 2041300431302 (I003501400)</t>
  </si>
  <si>
    <t>ZK045</t>
  </si>
  <si>
    <t>Nůžky rovné mayo 155 mm BC545R</t>
  </si>
  <si>
    <t>ZE289</t>
  </si>
  <si>
    <t>Nůžky standard O/T 115 mm BC321R</t>
  </si>
  <si>
    <t>ZK075</t>
  </si>
  <si>
    <t>Peán svorka cévní  rochester atraumatická rovná 225 mm BH448R</t>
  </si>
  <si>
    <t>ZH273</t>
  </si>
  <si>
    <t>Pinzeta anatomická rovná jemná matovaná 145 mm 397114080101</t>
  </si>
  <si>
    <t>ZJ356</t>
  </si>
  <si>
    <t>Sonda žaludeční CH10 1200 mm s RTG linkou bal. á 50 ks 412010</t>
  </si>
  <si>
    <t>ZJ588</t>
  </si>
  <si>
    <t>Souprava cystofix CH 10,5 minipaed pediatrický bal. á 50 ks 4450180</t>
  </si>
  <si>
    <t>ZM780</t>
  </si>
  <si>
    <t>Souprava odsávací zahnutá Yankauer s rukojetí prům. koncovky 4 mm hadice CH 25 délka 2 m 34101</t>
  </si>
  <si>
    <t>Souprava odsávací zahnutá Yankauer s rukojetí prům. koncovky 6 mm hadice CH 25 délka 2 m 34101</t>
  </si>
  <si>
    <t>ZK816</t>
  </si>
  <si>
    <t>Stříkačka injekční 2-dílná 10 ml LL Inject Solo se závitem 4606728V</t>
  </si>
  <si>
    <t>ZJ841</t>
  </si>
  <si>
    <t>Svorka atraum. craford modif. 240 mm BH227R</t>
  </si>
  <si>
    <t>ZJ832</t>
  </si>
  <si>
    <t>Svorka micro - halsted zahnutá 125 mm BH109R</t>
  </si>
  <si>
    <t>ZM390</t>
  </si>
  <si>
    <t>Svorka na cévy mosquito - halsted zahnutá jemná 120 mm 397115081020</t>
  </si>
  <si>
    <t>ZA781</t>
  </si>
  <si>
    <t>Šití maxon 3/0 bal. á 36 ks 8886621741</t>
  </si>
  <si>
    <t>ZD188</t>
  </si>
  <si>
    <t>Šití monocryl un 5-0 bal. á 12 ks W3221</t>
  </si>
  <si>
    <t>ZG672</t>
  </si>
  <si>
    <t>Šití novosyn quick undy 4/0 (1.5) bal. á 36 ks C3046013</t>
  </si>
  <si>
    <t>ZC243</t>
  </si>
  <si>
    <t>Šití novosyn quick undy 4/0 (1.5) bal. á 36 ks C3046226</t>
  </si>
  <si>
    <t>ZP277</t>
  </si>
  <si>
    <t>Šití safil fialový 0 (3,5) bal. á 36 ks C1048048</t>
  </si>
  <si>
    <t>ZC135</t>
  </si>
  <si>
    <t>Šití safil fialový 2/0 (3) bal. á 36 ks C1048031</t>
  </si>
  <si>
    <t>ZB241</t>
  </si>
  <si>
    <t>Šití vicryl plus vi 5-0 bal. á 36 ks VCP303H</t>
  </si>
  <si>
    <t>ZC876</t>
  </si>
  <si>
    <t>Šití vicryl rapide un 5-0 bal. á 36 ks V4930H</t>
  </si>
  <si>
    <t>ZC355</t>
  </si>
  <si>
    <t>Jehla chirurgická s pérovými oušky bal. á 12 ks DSF - 16 3074</t>
  </si>
  <si>
    <t>Rukavice operační gammex PF sensitive vel. 8,5 bal. á 50 párů 330051085</t>
  </si>
  <si>
    <t>50115080</t>
  </si>
  <si>
    <t>ZPr - staplery, extraktory, endoskop.mat. (Z523)</t>
  </si>
  <si>
    <t>ZH518</t>
  </si>
  <si>
    <t>Bodec trokarový 11  x 80 mm trojhran A5823</t>
  </si>
  <si>
    <t>ZH513</t>
  </si>
  <si>
    <t>Jehelec laparoskopický přímý, celková délka 450,8 mm, prac. délka 330 mm, prům. 5 mm, čelisti 3 x 6 mm A5690</t>
  </si>
  <si>
    <t>ZH427</t>
  </si>
  <si>
    <t>Kabel s převodníkem - modrý HP BLUE</t>
  </si>
  <si>
    <t>ZH509</t>
  </si>
  <si>
    <t>Kleště atraumatické laoaroskopické 5 x 330 mm A63030A</t>
  </si>
  <si>
    <t>ZH508</t>
  </si>
  <si>
    <t>Kleště atraumatické vlnové 5 x 330 mm A63080A</t>
  </si>
  <si>
    <t>ZA246</t>
  </si>
  <si>
    <t>Klip kovový pro otevřené operace-pro malé klipy bal. á 36 ks LT100</t>
  </si>
  <si>
    <t>ZH511</t>
  </si>
  <si>
    <t>Nůžky laparoskopické metzenbaum HiQ+, monopolár., zahnuté, Ergo rukojeť, 5 x 330mm, délka branží 19 mm A63810A</t>
  </si>
  <si>
    <t>ZC239</t>
  </si>
  <si>
    <t>Rukojeť laparoskopická bez zámku PO958R</t>
  </si>
  <si>
    <t>ZC294</t>
  </si>
  <si>
    <t>Rukojeť laparoskopická se zámkem PO959R</t>
  </si>
  <si>
    <t>ZH517</t>
  </si>
  <si>
    <t>Tubus trokarový 11,0 x 80 mm insuflace závit A5859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</si>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</sst>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" displayName="Tabulka" ref="A7:S15" totalsRowShown="0" headerRowDxfId="74" tableBorderDxfId="73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2"/>
    <tableColumn id="2" name="popis" dataDxfId="71"/>
    <tableColumn id="3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5">
      <calculatedColumnFormula>IF(Tabulka[[#This Row],[15_vzpl]]=0,"",Tabulka[[#This Row],[14_vzsk]]/Tabulka[[#This Row],[15_vzpl]])</calculatedColumnFormula>
    </tableColumn>
    <tableColumn id="20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11" totalsRowShown="0">
  <autoFilter ref="C3:S11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70" t="s">
        <v>65</v>
      </c>
      <c r="B1" s="270"/>
    </row>
    <row r="2" spans="1:3" ht="14.4" customHeight="1" thickBot="1" x14ac:dyDescent="0.35">
      <c r="A2" s="183" t="s">
        <v>205</v>
      </c>
      <c r="B2" s="46"/>
    </row>
    <row r="3" spans="1:3" ht="14.4" customHeight="1" thickBot="1" x14ac:dyDescent="0.35">
      <c r="A3" s="266" t="s">
        <v>88</v>
      </c>
      <c r="B3" s="267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" customHeight="1" x14ac:dyDescent="0.3">
      <c r="A5" s="120" t="str">
        <f t="shared" si="0"/>
        <v>HI</v>
      </c>
      <c r="B5" s="72" t="s">
        <v>85</v>
      </c>
      <c r="C5" s="47" t="s">
        <v>68</v>
      </c>
    </row>
    <row r="6" spans="1:3" ht="14.4" customHeight="1" x14ac:dyDescent="0.3">
      <c r="A6" s="121" t="str">
        <f t="shared" si="0"/>
        <v>Man Tab</v>
      </c>
      <c r="B6" s="73" t="s">
        <v>207</v>
      </c>
      <c r="C6" s="47" t="s">
        <v>69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8" t="s">
        <v>66</v>
      </c>
      <c r="B9" s="267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8" customHeight="1" x14ac:dyDescent="0.3">
      <c r="A12" s="121" t="str">
        <f t="shared" si="2"/>
        <v>LŽ PL</v>
      </c>
      <c r="B12" s="440" t="s">
        <v>106</v>
      </c>
      <c r="C12" s="47" t="s">
        <v>92</v>
      </c>
    </row>
    <row r="13" spans="1:3" ht="14.4" customHeight="1" x14ac:dyDescent="0.3">
      <c r="A13" s="121" t="str">
        <f t="shared" si="2"/>
        <v>LŽ PL Detail</v>
      </c>
      <c r="B13" s="73" t="s">
        <v>510</v>
      </c>
      <c r="C13" s="47" t="s">
        <v>93</v>
      </c>
    </row>
    <row r="14" spans="1:3" ht="14.4" customHeight="1" x14ac:dyDescent="0.3">
      <c r="A14" s="121" t="str">
        <f t="shared" si="2"/>
        <v>LŽ Statim</v>
      </c>
      <c r="B14" s="205" t="s">
        <v>137</v>
      </c>
      <c r="C14" s="47" t="s">
        <v>147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" customHeight="1" x14ac:dyDescent="0.3">
      <c r="A16" s="121" t="str">
        <f t="shared" si="2"/>
        <v>MŽ Detail</v>
      </c>
      <c r="B16" s="73" t="s">
        <v>1440</v>
      </c>
      <c r="C16" s="47" t="s">
        <v>73</v>
      </c>
    </row>
    <row r="17" spans="1:3" ht="14.4" customHeight="1" thickBot="1" x14ac:dyDescent="0.35">
      <c r="A17" s="123" t="str">
        <f t="shared" si="2"/>
        <v>Osobní náklady</v>
      </c>
      <c r="B17" s="73" t="s">
        <v>63</v>
      </c>
      <c r="C17" s="47" t="s">
        <v>74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09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83" t="s">
        <v>205</v>
      </c>
      <c r="B2" s="180"/>
      <c r="C2" s="180"/>
      <c r="D2" s="180"/>
      <c r="E2" s="180"/>
    </row>
    <row r="3" spans="1:17" ht="14.4" customHeight="1" thickBot="1" x14ac:dyDescent="0.35">
      <c r="A3" s="198" t="s">
        <v>3</v>
      </c>
      <c r="B3" s="202">
        <f>SUM(B6:B1048576)</f>
        <v>746</v>
      </c>
      <c r="C3" s="203">
        <f>SUM(C6:C1048576)</f>
        <v>28</v>
      </c>
      <c r="D3" s="203">
        <f>SUM(D6:D1048576)</f>
        <v>0</v>
      </c>
      <c r="E3" s="204">
        <f>SUM(E6:E1048576)</f>
        <v>0</v>
      </c>
      <c r="F3" s="201">
        <f>IF(SUM($B3:$E3)=0,"",B3/SUM($B3:$E3))</f>
        <v>0.96382428940568476</v>
      </c>
      <c r="G3" s="199">
        <f t="shared" ref="G3:I3" si="0">IF(SUM($B3:$E3)=0,"",C3/SUM($B3:$E3))</f>
        <v>3.6175710594315243E-2</v>
      </c>
      <c r="H3" s="199">
        <f t="shared" si="0"/>
        <v>0</v>
      </c>
      <c r="I3" s="200">
        <f t="shared" si="0"/>
        <v>0</v>
      </c>
      <c r="J3" s="203">
        <f>SUM(J6:J1048576)</f>
        <v>193</v>
      </c>
      <c r="K3" s="203">
        <f>SUM(K6:K1048576)</f>
        <v>17</v>
      </c>
      <c r="L3" s="203">
        <f>SUM(L6:L1048576)</f>
        <v>0</v>
      </c>
      <c r="M3" s="204">
        <f>SUM(M6:M1048576)</f>
        <v>0</v>
      </c>
      <c r="N3" s="201">
        <f>IF(SUM($J3:$M3)=0,"",J3/SUM($J3:$M3))</f>
        <v>0.919047619047619</v>
      </c>
      <c r="O3" s="199">
        <f t="shared" ref="O3:Q3" si="1">IF(SUM($J3:$M3)=0,"",K3/SUM($J3:$M3))</f>
        <v>8.0952380952380956E-2</v>
      </c>
      <c r="P3" s="199">
        <f t="shared" si="1"/>
        <v>0</v>
      </c>
      <c r="Q3" s="200">
        <f t="shared" si="1"/>
        <v>0</v>
      </c>
    </row>
    <row r="4" spans="1:17" ht="14.4" customHeight="1" thickBot="1" x14ac:dyDescent="0.3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" customHeight="1" thickBot="1" x14ac:dyDescent="0.35">
      <c r="A5" s="444" t="s">
        <v>138</v>
      </c>
      <c r="B5" s="445" t="s">
        <v>140</v>
      </c>
      <c r="C5" s="445" t="s">
        <v>141</v>
      </c>
      <c r="D5" s="445" t="s">
        <v>142</v>
      </c>
      <c r="E5" s="446" t="s">
        <v>143</v>
      </c>
      <c r="F5" s="447" t="s">
        <v>140</v>
      </c>
      <c r="G5" s="448" t="s">
        <v>141</v>
      </c>
      <c r="H5" s="448" t="s">
        <v>142</v>
      </c>
      <c r="I5" s="449" t="s">
        <v>143</v>
      </c>
      <c r="J5" s="445" t="s">
        <v>140</v>
      </c>
      <c r="K5" s="445" t="s">
        <v>141</v>
      </c>
      <c r="L5" s="445" t="s">
        <v>142</v>
      </c>
      <c r="M5" s="446" t="s">
        <v>143</v>
      </c>
      <c r="N5" s="447" t="s">
        <v>140</v>
      </c>
      <c r="O5" s="448" t="s">
        <v>141</v>
      </c>
      <c r="P5" s="448" t="s">
        <v>142</v>
      </c>
      <c r="Q5" s="449" t="s">
        <v>143</v>
      </c>
    </row>
    <row r="6" spans="1:17" ht="14.4" customHeight="1" x14ac:dyDescent="0.3">
      <c r="A6" s="453" t="s">
        <v>511</v>
      </c>
      <c r="B6" s="459"/>
      <c r="C6" s="408"/>
      <c r="D6" s="408"/>
      <c r="E6" s="409"/>
      <c r="F6" s="456"/>
      <c r="G6" s="428"/>
      <c r="H6" s="428"/>
      <c r="I6" s="462"/>
      <c r="J6" s="459"/>
      <c r="K6" s="408"/>
      <c r="L6" s="408"/>
      <c r="M6" s="409"/>
      <c r="N6" s="456"/>
      <c r="O6" s="428"/>
      <c r="P6" s="428"/>
      <c r="Q6" s="450"/>
    </row>
    <row r="7" spans="1:17" ht="14.4" customHeight="1" x14ac:dyDescent="0.3">
      <c r="A7" s="454" t="s">
        <v>512</v>
      </c>
      <c r="B7" s="460">
        <v>697</v>
      </c>
      <c r="C7" s="415">
        <v>28</v>
      </c>
      <c r="D7" s="415"/>
      <c r="E7" s="416"/>
      <c r="F7" s="457">
        <v>0.9613793103448276</v>
      </c>
      <c r="G7" s="429">
        <v>3.8620689655172416E-2</v>
      </c>
      <c r="H7" s="429">
        <v>0</v>
      </c>
      <c r="I7" s="463">
        <v>0</v>
      </c>
      <c r="J7" s="460">
        <v>168</v>
      </c>
      <c r="K7" s="415">
        <v>17</v>
      </c>
      <c r="L7" s="415"/>
      <c r="M7" s="416"/>
      <c r="N7" s="457">
        <v>0.90810810810810816</v>
      </c>
      <c r="O7" s="429">
        <v>9.1891891891891897E-2</v>
      </c>
      <c r="P7" s="429">
        <v>0</v>
      </c>
      <c r="Q7" s="451">
        <v>0</v>
      </c>
    </row>
    <row r="8" spans="1:17" ht="14.4" customHeight="1" thickBot="1" x14ac:dyDescent="0.35">
      <c r="A8" s="455" t="s">
        <v>513</v>
      </c>
      <c r="B8" s="461">
        <v>49</v>
      </c>
      <c r="C8" s="422"/>
      <c r="D8" s="422"/>
      <c r="E8" s="423"/>
      <c r="F8" s="458">
        <v>1</v>
      </c>
      <c r="G8" s="430">
        <v>0</v>
      </c>
      <c r="H8" s="430">
        <v>0</v>
      </c>
      <c r="I8" s="464">
        <v>0</v>
      </c>
      <c r="J8" s="461">
        <v>25</v>
      </c>
      <c r="K8" s="422"/>
      <c r="L8" s="422"/>
      <c r="M8" s="423"/>
      <c r="N8" s="458">
        <v>1</v>
      </c>
      <c r="O8" s="430">
        <v>0</v>
      </c>
      <c r="P8" s="430">
        <v>0</v>
      </c>
      <c r="Q8" s="4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189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396</v>
      </c>
      <c r="B5" s="393" t="s">
        <v>397</v>
      </c>
      <c r="C5" s="394" t="s">
        <v>398</v>
      </c>
      <c r="D5" s="394" t="s">
        <v>398</v>
      </c>
      <c r="E5" s="394"/>
      <c r="F5" s="394" t="s">
        <v>398</v>
      </c>
      <c r="G5" s="394" t="s">
        <v>398</v>
      </c>
      <c r="H5" s="394" t="s">
        <v>398</v>
      </c>
      <c r="I5" s="395" t="s">
        <v>398</v>
      </c>
      <c r="J5" s="396" t="s">
        <v>55</v>
      </c>
    </row>
    <row r="6" spans="1:10" ht="14.4" customHeight="1" x14ac:dyDescent="0.3">
      <c r="A6" s="392" t="s">
        <v>396</v>
      </c>
      <c r="B6" s="393" t="s">
        <v>514</v>
      </c>
      <c r="C6" s="394">
        <v>0</v>
      </c>
      <c r="D6" s="394">
        <v>-2.9999999999999997E-5</v>
      </c>
      <c r="E6" s="394"/>
      <c r="F6" s="394">
        <v>0</v>
      </c>
      <c r="G6" s="394">
        <v>0</v>
      </c>
      <c r="H6" s="394">
        <v>0</v>
      </c>
      <c r="I6" s="395" t="s">
        <v>398</v>
      </c>
      <c r="J6" s="396" t="s">
        <v>1</v>
      </c>
    </row>
    <row r="7" spans="1:10" ht="14.4" customHeight="1" x14ac:dyDescent="0.3">
      <c r="A7" s="392" t="s">
        <v>396</v>
      </c>
      <c r="B7" s="393" t="s">
        <v>515</v>
      </c>
      <c r="C7" s="394">
        <v>0</v>
      </c>
      <c r="D7" s="394">
        <v>1.3604100000000001</v>
      </c>
      <c r="E7" s="394"/>
      <c r="F7" s="394">
        <v>0</v>
      </c>
      <c r="G7" s="394">
        <v>2</v>
      </c>
      <c r="H7" s="394">
        <v>-2</v>
      </c>
      <c r="I7" s="395">
        <v>0</v>
      </c>
      <c r="J7" s="396" t="s">
        <v>1</v>
      </c>
    </row>
    <row r="8" spans="1:10" ht="14.4" customHeight="1" x14ac:dyDescent="0.3">
      <c r="A8" s="392" t="s">
        <v>396</v>
      </c>
      <c r="B8" s="393" t="s">
        <v>516</v>
      </c>
      <c r="C8" s="394">
        <v>3681.2821000000013</v>
      </c>
      <c r="D8" s="394">
        <v>3183.7679600000006</v>
      </c>
      <c r="E8" s="394"/>
      <c r="F8" s="394">
        <v>3626.2498399999995</v>
      </c>
      <c r="G8" s="394">
        <v>3400.0001875000003</v>
      </c>
      <c r="H8" s="394">
        <v>226.24965249999923</v>
      </c>
      <c r="I8" s="395">
        <v>1.0665440117714697</v>
      </c>
      <c r="J8" s="396" t="s">
        <v>1</v>
      </c>
    </row>
    <row r="9" spans="1:10" ht="14.4" customHeight="1" x14ac:dyDescent="0.3">
      <c r="A9" s="392" t="s">
        <v>396</v>
      </c>
      <c r="B9" s="393" t="s">
        <v>517</v>
      </c>
      <c r="C9" s="394">
        <v>1801.1657599999994</v>
      </c>
      <c r="D9" s="394">
        <v>2153.8783800000001</v>
      </c>
      <c r="E9" s="394"/>
      <c r="F9" s="394">
        <v>1800.65013</v>
      </c>
      <c r="G9" s="394">
        <v>1800</v>
      </c>
      <c r="H9" s="394">
        <v>0.6501299999999901</v>
      </c>
      <c r="I9" s="395">
        <v>1.0003611833333332</v>
      </c>
      <c r="J9" s="396" t="s">
        <v>1</v>
      </c>
    </row>
    <row r="10" spans="1:10" ht="14.4" customHeight="1" x14ac:dyDescent="0.3">
      <c r="A10" s="392" t="s">
        <v>396</v>
      </c>
      <c r="B10" s="393" t="s">
        <v>518</v>
      </c>
      <c r="C10" s="394">
        <v>4148.6390500000007</v>
      </c>
      <c r="D10" s="394">
        <v>4428.2249699999911</v>
      </c>
      <c r="E10" s="394"/>
      <c r="F10" s="394">
        <v>2633.8671299999878</v>
      </c>
      <c r="G10" s="394">
        <v>0</v>
      </c>
      <c r="H10" s="394">
        <v>2633.8671299999878</v>
      </c>
      <c r="I10" s="395" t="s">
        <v>398</v>
      </c>
      <c r="J10" s="396" t="s">
        <v>1</v>
      </c>
    </row>
    <row r="11" spans="1:10" ht="14.4" customHeight="1" x14ac:dyDescent="0.3">
      <c r="A11" s="392" t="s">
        <v>396</v>
      </c>
      <c r="B11" s="393" t="s">
        <v>519</v>
      </c>
      <c r="C11" s="394">
        <v>52.457699999999988</v>
      </c>
      <c r="D11" s="394">
        <v>34.542819999999999</v>
      </c>
      <c r="E11" s="394"/>
      <c r="F11" s="394">
        <v>37.114189999999994</v>
      </c>
      <c r="G11" s="394">
        <v>40</v>
      </c>
      <c r="H11" s="394">
        <v>-2.8858100000000064</v>
      </c>
      <c r="I11" s="395">
        <v>0.92785474999999984</v>
      </c>
      <c r="J11" s="396" t="s">
        <v>1</v>
      </c>
    </row>
    <row r="12" spans="1:10" ht="14.4" customHeight="1" x14ac:dyDescent="0.3">
      <c r="A12" s="392" t="s">
        <v>396</v>
      </c>
      <c r="B12" s="393" t="s">
        <v>520</v>
      </c>
      <c r="C12" s="394">
        <v>3830.9960499999997</v>
      </c>
      <c r="D12" s="394">
        <v>3775.5798599999994</v>
      </c>
      <c r="E12" s="394"/>
      <c r="F12" s="394">
        <v>4208.3818899999997</v>
      </c>
      <c r="G12" s="394">
        <v>3900.0000937499999</v>
      </c>
      <c r="H12" s="394">
        <v>308.38179624999975</v>
      </c>
      <c r="I12" s="395">
        <v>1.0790722535479425</v>
      </c>
      <c r="J12" s="396" t="s">
        <v>1</v>
      </c>
    </row>
    <row r="13" spans="1:10" ht="14.4" customHeight="1" x14ac:dyDescent="0.3">
      <c r="A13" s="392" t="s">
        <v>396</v>
      </c>
      <c r="B13" s="393" t="s">
        <v>521</v>
      </c>
      <c r="C13" s="394">
        <v>81.992339999999984</v>
      </c>
      <c r="D13" s="394">
        <v>111.8275</v>
      </c>
      <c r="E13" s="394"/>
      <c r="F13" s="394">
        <v>50.885660000000001</v>
      </c>
      <c r="G13" s="394">
        <v>100.0000048828125</v>
      </c>
      <c r="H13" s="394">
        <v>-49.114344882812503</v>
      </c>
      <c r="I13" s="395">
        <v>0.50885657515348748</v>
      </c>
      <c r="J13" s="396" t="s">
        <v>1</v>
      </c>
    </row>
    <row r="14" spans="1:10" ht="14.4" customHeight="1" x14ac:dyDescent="0.3">
      <c r="A14" s="392" t="s">
        <v>396</v>
      </c>
      <c r="B14" s="393" t="s">
        <v>522</v>
      </c>
      <c r="C14" s="394">
        <v>0</v>
      </c>
      <c r="D14" s="394">
        <v>0</v>
      </c>
      <c r="E14" s="394"/>
      <c r="F14" s="394">
        <v>0</v>
      </c>
      <c r="G14" s="394">
        <v>0</v>
      </c>
      <c r="H14" s="394">
        <v>0</v>
      </c>
      <c r="I14" s="395" t="s">
        <v>398</v>
      </c>
      <c r="J14" s="396" t="s">
        <v>1</v>
      </c>
    </row>
    <row r="15" spans="1:10" ht="14.4" customHeight="1" x14ac:dyDescent="0.3">
      <c r="A15" s="392" t="s">
        <v>396</v>
      </c>
      <c r="B15" s="393" t="s">
        <v>523</v>
      </c>
      <c r="C15" s="394">
        <v>746.55073000000004</v>
      </c>
      <c r="D15" s="394">
        <v>782.05787999999995</v>
      </c>
      <c r="E15" s="394"/>
      <c r="F15" s="394">
        <v>573.67471</v>
      </c>
      <c r="G15" s="394">
        <v>769.99993749999999</v>
      </c>
      <c r="H15" s="394">
        <v>-196.32522749999998</v>
      </c>
      <c r="I15" s="395">
        <v>0.7450321513824798</v>
      </c>
      <c r="J15" s="396" t="s">
        <v>1</v>
      </c>
    </row>
    <row r="16" spans="1:10" ht="14.4" customHeight="1" x14ac:dyDescent="0.3">
      <c r="A16" s="392" t="s">
        <v>396</v>
      </c>
      <c r="B16" s="393" t="s">
        <v>524</v>
      </c>
      <c r="C16" s="394">
        <v>1.7302999999999999</v>
      </c>
      <c r="D16" s="394">
        <v>0.86514999999999997</v>
      </c>
      <c r="E16" s="394"/>
      <c r="F16" s="394">
        <v>4.3257500000000002</v>
      </c>
      <c r="G16" s="394">
        <v>5</v>
      </c>
      <c r="H16" s="394">
        <v>-0.67424999999999979</v>
      </c>
      <c r="I16" s="395">
        <v>0.86515000000000009</v>
      </c>
      <c r="J16" s="396" t="s">
        <v>1</v>
      </c>
    </row>
    <row r="17" spans="1:10" ht="14.4" customHeight="1" x14ac:dyDescent="0.3">
      <c r="A17" s="392" t="s">
        <v>396</v>
      </c>
      <c r="B17" s="393" t="s">
        <v>525</v>
      </c>
      <c r="C17" s="394">
        <v>170.88441999999998</v>
      </c>
      <c r="D17" s="394">
        <v>163.76220000000001</v>
      </c>
      <c r="E17" s="394"/>
      <c r="F17" s="394">
        <v>215.65131999999997</v>
      </c>
      <c r="G17" s="394">
        <v>180</v>
      </c>
      <c r="H17" s="394">
        <v>35.65131999999997</v>
      </c>
      <c r="I17" s="395">
        <v>1.1980628888888887</v>
      </c>
      <c r="J17" s="396" t="s">
        <v>1</v>
      </c>
    </row>
    <row r="18" spans="1:10" ht="14.4" customHeight="1" x14ac:dyDescent="0.3">
      <c r="A18" s="392" t="s">
        <v>396</v>
      </c>
      <c r="B18" s="393" t="s">
        <v>526</v>
      </c>
      <c r="C18" s="394">
        <v>644.90644999999995</v>
      </c>
      <c r="D18" s="394">
        <v>194.40337</v>
      </c>
      <c r="E18" s="394"/>
      <c r="F18" s="394">
        <v>374.15328999999991</v>
      </c>
      <c r="G18" s="394">
        <v>538</v>
      </c>
      <c r="H18" s="394">
        <v>-163.84671000000009</v>
      </c>
      <c r="I18" s="395">
        <v>0.69545221189591067</v>
      </c>
      <c r="J18" s="396" t="s">
        <v>1</v>
      </c>
    </row>
    <row r="19" spans="1:10" ht="14.4" customHeight="1" x14ac:dyDescent="0.3">
      <c r="A19" s="392" t="s">
        <v>396</v>
      </c>
      <c r="B19" s="393" t="s">
        <v>403</v>
      </c>
      <c r="C19" s="394">
        <v>15160.604900000004</v>
      </c>
      <c r="D19" s="394">
        <v>14830.270469999992</v>
      </c>
      <c r="E19" s="394"/>
      <c r="F19" s="394">
        <v>13524.953909999987</v>
      </c>
      <c r="G19" s="394">
        <v>10735.000223632813</v>
      </c>
      <c r="H19" s="394">
        <v>2789.9536863671747</v>
      </c>
      <c r="I19" s="395">
        <v>1.2598932117602724</v>
      </c>
      <c r="J19" s="396" t="s">
        <v>404</v>
      </c>
    </row>
    <row r="21" spans="1:10" ht="14.4" customHeight="1" x14ac:dyDescent="0.3">
      <c r="A21" s="392" t="s">
        <v>396</v>
      </c>
      <c r="B21" s="393" t="s">
        <v>397</v>
      </c>
      <c r="C21" s="394" t="s">
        <v>398</v>
      </c>
      <c r="D21" s="394" t="s">
        <v>398</v>
      </c>
      <c r="E21" s="394"/>
      <c r="F21" s="394" t="s">
        <v>398</v>
      </c>
      <c r="G21" s="394" t="s">
        <v>398</v>
      </c>
      <c r="H21" s="394" t="s">
        <v>398</v>
      </c>
      <c r="I21" s="395" t="s">
        <v>398</v>
      </c>
      <c r="J21" s="396" t="s">
        <v>55</v>
      </c>
    </row>
    <row r="22" spans="1:10" ht="14.4" customHeight="1" x14ac:dyDescent="0.3">
      <c r="A22" s="392" t="s">
        <v>405</v>
      </c>
      <c r="B22" s="393" t="s">
        <v>406</v>
      </c>
      <c r="C22" s="394" t="s">
        <v>398</v>
      </c>
      <c r="D22" s="394" t="s">
        <v>398</v>
      </c>
      <c r="E22" s="394"/>
      <c r="F22" s="394" t="s">
        <v>398</v>
      </c>
      <c r="G22" s="394" t="s">
        <v>398</v>
      </c>
      <c r="H22" s="394" t="s">
        <v>398</v>
      </c>
      <c r="I22" s="395" t="s">
        <v>398</v>
      </c>
      <c r="J22" s="396" t="s">
        <v>0</v>
      </c>
    </row>
    <row r="23" spans="1:10" ht="14.4" customHeight="1" x14ac:dyDescent="0.3">
      <c r="A23" s="392" t="s">
        <v>405</v>
      </c>
      <c r="B23" s="393" t="s">
        <v>514</v>
      </c>
      <c r="C23" s="394">
        <v>0</v>
      </c>
      <c r="D23" s="394">
        <v>-2.9999999999999997E-5</v>
      </c>
      <c r="E23" s="394"/>
      <c r="F23" s="394">
        <v>0</v>
      </c>
      <c r="G23" s="394">
        <v>0</v>
      </c>
      <c r="H23" s="394">
        <v>0</v>
      </c>
      <c r="I23" s="395" t="s">
        <v>398</v>
      </c>
      <c r="J23" s="396" t="s">
        <v>1</v>
      </c>
    </row>
    <row r="24" spans="1:10" ht="14.4" customHeight="1" x14ac:dyDescent="0.3">
      <c r="A24" s="392" t="s">
        <v>405</v>
      </c>
      <c r="B24" s="393" t="s">
        <v>515</v>
      </c>
      <c r="C24" s="394">
        <v>0</v>
      </c>
      <c r="D24" s="394">
        <v>1.3604100000000001</v>
      </c>
      <c r="E24" s="394"/>
      <c r="F24" s="394">
        <v>0</v>
      </c>
      <c r="G24" s="394">
        <v>2</v>
      </c>
      <c r="H24" s="394">
        <v>-2</v>
      </c>
      <c r="I24" s="395">
        <v>0</v>
      </c>
      <c r="J24" s="396" t="s">
        <v>1</v>
      </c>
    </row>
    <row r="25" spans="1:10" ht="14.4" customHeight="1" x14ac:dyDescent="0.3">
      <c r="A25" s="392" t="s">
        <v>405</v>
      </c>
      <c r="B25" s="393" t="s">
        <v>516</v>
      </c>
      <c r="C25" s="394">
        <v>2680.5191500000014</v>
      </c>
      <c r="D25" s="394">
        <v>2326.8444100000006</v>
      </c>
      <c r="E25" s="394"/>
      <c r="F25" s="394">
        <v>2891.2575399999996</v>
      </c>
      <c r="G25" s="394">
        <v>2642</v>
      </c>
      <c r="H25" s="394">
        <v>249.25753999999961</v>
      </c>
      <c r="I25" s="395">
        <v>1.0943442619227857</v>
      </c>
      <c r="J25" s="396" t="s">
        <v>1</v>
      </c>
    </row>
    <row r="26" spans="1:10" ht="14.4" customHeight="1" x14ac:dyDescent="0.3">
      <c r="A26" s="392" t="s">
        <v>405</v>
      </c>
      <c r="B26" s="393" t="s">
        <v>517</v>
      </c>
      <c r="C26" s="394">
        <v>1059.4034799999999</v>
      </c>
      <c r="D26" s="394">
        <v>1070.88498</v>
      </c>
      <c r="E26" s="394"/>
      <c r="F26" s="394">
        <v>1127.8583299999998</v>
      </c>
      <c r="G26" s="394">
        <v>1100</v>
      </c>
      <c r="H26" s="394">
        <v>27.858329999999796</v>
      </c>
      <c r="I26" s="395">
        <v>1.0253257545454544</v>
      </c>
      <c r="J26" s="396" t="s">
        <v>1</v>
      </c>
    </row>
    <row r="27" spans="1:10" ht="14.4" customHeight="1" x14ac:dyDescent="0.3">
      <c r="A27" s="392" t="s">
        <v>405</v>
      </c>
      <c r="B27" s="393" t="s">
        <v>518</v>
      </c>
      <c r="C27" s="394">
        <v>4148.6390500000007</v>
      </c>
      <c r="D27" s="394">
        <v>4428.2249699999911</v>
      </c>
      <c r="E27" s="394"/>
      <c r="F27" s="394">
        <v>2633.8671299999878</v>
      </c>
      <c r="G27" s="394">
        <v>0</v>
      </c>
      <c r="H27" s="394">
        <v>2633.8671299999878</v>
      </c>
      <c r="I27" s="395" t="s">
        <v>398</v>
      </c>
      <c r="J27" s="396" t="s">
        <v>1</v>
      </c>
    </row>
    <row r="28" spans="1:10" ht="14.4" customHeight="1" x14ac:dyDescent="0.3">
      <c r="A28" s="392" t="s">
        <v>405</v>
      </c>
      <c r="B28" s="393" t="s">
        <v>519</v>
      </c>
      <c r="C28" s="394">
        <v>52.457699999999988</v>
      </c>
      <c r="D28" s="394">
        <v>34.542819999999999</v>
      </c>
      <c r="E28" s="394"/>
      <c r="F28" s="394">
        <v>37.114189999999994</v>
      </c>
      <c r="G28" s="394">
        <v>40</v>
      </c>
      <c r="H28" s="394">
        <v>-2.8858100000000064</v>
      </c>
      <c r="I28" s="395">
        <v>0.92785474999999984</v>
      </c>
      <c r="J28" s="396" t="s">
        <v>1</v>
      </c>
    </row>
    <row r="29" spans="1:10" ht="14.4" customHeight="1" x14ac:dyDescent="0.3">
      <c r="A29" s="392" t="s">
        <v>405</v>
      </c>
      <c r="B29" s="393" t="s">
        <v>520</v>
      </c>
      <c r="C29" s="394">
        <v>3419.5043299999998</v>
      </c>
      <c r="D29" s="394">
        <v>3372.5345299999994</v>
      </c>
      <c r="E29" s="394"/>
      <c r="F29" s="394">
        <v>3849.18678</v>
      </c>
      <c r="G29" s="394">
        <v>3548</v>
      </c>
      <c r="H29" s="394">
        <v>301.18678</v>
      </c>
      <c r="I29" s="395">
        <v>1.0848891713641489</v>
      </c>
      <c r="J29" s="396" t="s">
        <v>1</v>
      </c>
    </row>
    <row r="30" spans="1:10" ht="14.4" customHeight="1" x14ac:dyDescent="0.3">
      <c r="A30" s="392" t="s">
        <v>405</v>
      </c>
      <c r="B30" s="393" t="s">
        <v>521</v>
      </c>
      <c r="C30" s="394">
        <v>80.648519999999991</v>
      </c>
      <c r="D30" s="394">
        <v>91.083849999999998</v>
      </c>
      <c r="E30" s="394"/>
      <c r="F30" s="394">
        <v>49.551140000000004</v>
      </c>
      <c r="G30" s="394">
        <v>93</v>
      </c>
      <c r="H30" s="394">
        <v>-43.448859999999996</v>
      </c>
      <c r="I30" s="395">
        <v>0.53280795698924732</v>
      </c>
      <c r="J30" s="396" t="s">
        <v>1</v>
      </c>
    </row>
    <row r="31" spans="1:10" ht="14.4" customHeight="1" x14ac:dyDescent="0.3">
      <c r="A31" s="392" t="s">
        <v>405</v>
      </c>
      <c r="B31" s="393" t="s">
        <v>522</v>
      </c>
      <c r="C31" s="394">
        <v>0</v>
      </c>
      <c r="D31" s="394">
        <v>0</v>
      </c>
      <c r="E31" s="394"/>
      <c r="F31" s="394">
        <v>0</v>
      </c>
      <c r="G31" s="394">
        <v>0</v>
      </c>
      <c r="H31" s="394">
        <v>0</v>
      </c>
      <c r="I31" s="395" t="s">
        <v>398</v>
      </c>
      <c r="J31" s="396" t="s">
        <v>1</v>
      </c>
    </row>
    <row r="32" spans="1:10" ht="14.4" customHeight="1" x14ac:dyDescent="0.3">
      <c r="A32" s="392" t="s">
        <v>405</v>
      </c>
      <c r="B32" s="393" t="s">
        <v>523</v>
      </c>
      <c r="C32" s="394">
        <v>563.51489000000004</v>
      </c>
      <c r="D32" s="394">
        <v>571.45058999999992</v>
      </c>
      <c r="E32" s="394"/>
      <c r="F32" s="394">
        <v>538.49423000000002</v>
      </c>
      <c r="G32" s="394">
        <v>573</v>
      </c>
      <c r="H32" s="394">
        <v>-34.505769999999984</v>
      </c>
      <c r="I32" s="395">
        <v>0.93978050610820252</v>
      </c>
      <c r="J32" s="396" t="s">
        <v>1</v>
      </c>
    </row>
    <row r="33" spans="1:10" ht="14.4" customHeight="1" x14ac:dyDescent="0.3">
      <c r="A33" s="392" t="s">
        <v>405</v>
      </c>
      <c r="B33" s="393" t="s">
        <v>524</v>
      </c>
      <c r="C33" s="394">
        <v>1.7302999999999999</v>
      </c>
      <c r="D33" s="394">
        <v>0.86514999999999997</v>
      </c>
      <c r="E33" s="394"/>
      <c r="F33" s="394">
        <v>4.3257500000000002</v>
      </c>
      <c r="G33" s="394">
        <v>5</v>
      </c>
      <c r="H33" s="394">
        <v>-0.67424999999999979</v>
      </c>
      <c r="I33" s="395">
        <v>0.86515000000000009</v>
      </c>
      <c r="J33" s="396" t="s">
        <v>1</v>
      </c>
    </row>
    <row r="34" spans="1:10" ht="14.4" customHeight="1" x14ac:dyDescent="0.3">
      <c r="A34" s="392" t="s">
        <v>405</v>
      </c>
      <c r="B34" s="393" t="s">
        <v>525</v>
      </c>
      <c r="C34" s="394">
        <v>169.97691999999998</v>
      </c>
      <c r="D34" s="394">
        <v>163.76220000000001</v>
      </c>
      <c r="E34" s="394"/>
      <c r="F34" s="394">
        <v>215.65131999999997</v>
      </c>
      <c r="G34" s="394">
        <v>180</v>
      </c>
      <c r="H34" s="394">
        <v>35.65131999999997</v>
      </c>
      <c r="I34" s="395">
        <v>1.1980628888888887</v>
      </c>
      <c r="J34" s="396" t="s">
        <v>1</v>
      </c>
    </row>
    <row r="35" spans="1:10" ht="14.4" customHeight="1" x14ac:dyDescent="0.3">
      <c r="A35" s="392" t="s">
        <v>405</v>
      </c>
      <c r="B35" s="393" t="s">
        <v>526</v>
      </c>
      <c r="C35" s="394">
        <v>0</v>
      </c>
      <c r="D35" s="394">
        <v>0</v>
      </c>
      <c r="E35" s="394"/>
      <c r="F35" s="394">
        <v>-1.66E-3</v>
      </c>
      <c r="G35" s="394">
        <v>0</v>
      </c>
      <c r="H35" s="394">
        <v>-1.66E-3</v>
      </c>
      <c r="I35" s="395" t="s">
        <v>398</v>
      </c>
      <c r="J35" s="396" t="s">
        <v>1</v>
      </c>
    </row>
    <row r="36" spans="1:10" ht="14.4" customHeight="1" x14ac:dyDescent="0.3">
      <c r="A36" s="392" t="s">
        <v>405</v>
      </c>
      <c r="B36" s="393" t="s">
        <v>407</v>
      </c>
      <c r="C36" s="394">
        <v>12176.394340000001</v>
      </c>
      <c r="D36" s="394">
        <v>12061.55387999999</v>
      </c>
      <c r="E36" s="394"/>
      <c r="F36" s="394">
        <v>11347.304749999988</v>
      </c>
      <c r="G36" s="394">
        <v>8183</v>
      </c>
      <c r="H36" s="394">
        <v>3164.3047499999884</v>
      </c>
      <c r="I36" s="395">
        <v>1.3866925027496013</v>
      </c>
      <c r="J36" s="396" t="s">
        <v>408</v>
      </c>
    </row>
    <row r="37" spans="1:10" ht="14.4" customHeight="1" x14ac:dyDescent="0.3">
      <c r="A37" s="392" t="s">
        <v>398</v>
      </c>
      <c r="B37" s="393" t="s">
        <v>398</v>
      </c>
      <c r="C37" s="394" t="s">
        <v>398</v>
      </c>
      <c r="D37" s="394" t="s">
        <v>398</v>
      </c>
      <c r="E37" s="394"/>
      <c r="F37" s="394" t="s">
        <v>398</v>
      </c>
      <c r="G37" s="394" t="s">
        <v>398</v>
      </c>
      <c r="H37" s="394" t="s">
        <v>398</v>
      </c>
      <c r="I37" s="395" t="s">
        <v>398</v>
      </c>
      <c r="J37" s="396" t="s">
        <v>409</v>
      </c>
    </row>
    <row r="38" spans="1:10" ht="14.4" customHeight="1" x14ac:dyDescent="0.3">
      <c r="A38" s="392" t="s">
        <v>410</v>
      </c>
      <c r="B38" s="393" t="s">
        <v>411</v>
      </c>
      <c r="C38" s="394" t="s">
        <v>398</v>
      </c>
      <c r="D38" s="394" t="s">
        <v>398</v>
      </c>
      <c r="E38" s="394"/>
      <c r="F38" s="394" t="s">
        <v>398</v>
      </c>
      <c r="G38" s="394" t="s">
        <v>398</v>
      </c>
      <c r="H38" s="394" t="s">
        <v>398</v>
      </c>
      <c r="I38" s="395" t="s">
        <v>398</v>
      </c>
      <c r="J38" s="396" t="s">
        <v>0</v>
      </c>
    </row>
    <row r="39" spans="1:10" ht="14.4" customHeight="1" x14ac:dyDescent="0.3">
      <c r="A39" s="392" t="s">
        <v>410</v>
      </c>
      <c r="B39" s="393" t="s">
        <v>516</v>
      </c>
      <c r="C39" s="394">
        <v>1000.76295</v>
      </c>
      <c r="D39" s="394">
        <v>856.92354999999986</v>
      </c>
      <c r="E39" s="394"/>
      <c r="F39" s="394">
        <v>734.99230000000011</v>
      </c>
      <c r="G39" s="394">
        <v>758</v>
      </c>
      <c r="H39" s="394">
        <v>-23.007699999999886</v>
      </c>
      <c r="I39" s="395">
        <v>0.96964683377308725</v>
      </c>
      <c r="J39" s="396" t="s">
        <v>1</v>
      </c>
    </row>
    <row r="40" spans="1:10" ht="14.4" customHeight="1" x14ac:dyDescent="0.3">
      <c r="A40" s="392" t="s">
        <v>410</v>
      </c>
      <c r="B40" s="393" t="s">
        <v>517</v>
      </c>
      <c r="C40" s="394">
        <v>741.76227999999958</v>
      </c>
      <c r="D40" s="394">
        <v>1082.9934000000001</v>
      </c>
      <c r="E40" s="394"/>
      <c r="F40" s="394">
        <v>672.79180000000019</v>
      </c>
      <c r="G40" s="394">
        <v>700</v>
      </c>
      <c r="H40" s="394">
        <v>-27.208199999999806</v>
      </c>
      <c r="I40" s="395">
        <v>0.96113114285714318</v>
      </c>
      <c r="J40" s="396" t="s">
        <v>1</v>
      </c>
    </row>
    <row r="41" spans="1:10" ht="14.4" customHeight="1" x14ac:dyDescent="0.3">
      <c r="A41" s="392" t="s">
        <v>410</v>
      </c>
      <c r="B41" s="393" t="s">
        <v>520</v>
      </c>
      <c r="C41" s="394">
        <v>411.49172000000004</v>
      </c>
      <c r="D41" s="394">
        <v>403.04532999999998</v>
      </c>
      <c r="E41" s="394"/>
      <c r="F41" s="394">
        <v>359.19511</v>
      </c>
      <c r="G41" s="394">
        <v>352</v>
      </c>
      <c r="H41" s="394">
        <v>7.1951099999999997</v>
      </c>
      <c r="I41" s="395">
        <v>1.0204406534090908</v>
      </c>
      <c r="J41" s="396" t="s">
        <v>1</v>
      </c>
    </row>
    <row r="42" spans="1:10" ht="14.4" customHeight="1" x14ac:dyDescent="0.3">
      <c r="A42" s="392" t="s">
        <v>410</v>
      </c>
      <c r="B42" s="393" t="s">
        <v>521</v>
      </c>
      <c r="C42" s="394">
        <v>1.34382</v>
      </c>
      <c r="D42" s="394">
        <v>20.743649999999999</v>
      </c>
      <c r="E42" s="394"/>
      <c r="F42" s="394">
        <v>1.3345199999999999</v>
      </c>
      <c r="G42" s="394">
        <v>7</v>
      </c>
      <c r="H42" s="394">
        <v>-5.6654800000000005</v>
      </c>
      <c r="I42" s="395">
        <v>0.19064571428571428</v>
      </c>
      <c r="J42" s="396" t="s">
        <v>1</v>
      </c>
    </row>
    <row r="43" spans="1:10" ht="14.4" customHeight="1" x14ac:dyDescent="0.3">
      <c r="A43" s="392" t="s">
        <v>410</v>
      </c>
      <c r="B43" s="393" t="s">
        <v>523</v>
      </c>
      <c r="C43" s="394">
        <v>183.03584000000004</v>
      </c>
      <c r="D43" s="394">
        <v>210.60729000000003</v>
      </c>
      <c r="E43" s="394"/>
      <c r="F43" s="394">
        <v>35.180479999999996</v>
      </c>
      <c r="G43" s="394">
        <v>197</v>
      </c>
      <c r="H43" s="394">
        <v>-161.81952000000001</v>
      </c>
      <c r="I43" s="395">
        <v>0.178581116751269</v>
      </c>
      <c r="J43" s="396" t="s">
        <v>1</v>
      </c>
    </row>
    <row r="44" spans="1:10" ht="14.4" customHeight="1" x14ac:dyDescent="0.3">
      <c r="A44" s="392" t="s">
        <v>410</v>
      </c>
      <c r="B44" s="393" t="s">
        <v>525</v>
      </c>
      <c r="C44" s="394">
        <v>0.90749999999999997</v>
      </c>
      <c r="D44" s="394">
        <v>0</v>
      </c>
      <c r="E44" s="394"/>
      <c r="F44" s="394">
        <v>0</v>
      </c>
      <c r="G44" s="394">
        <v>0</v>
      </c>
      <c r="H44" s="394">
        <v>0</v>
      </c>
      <c r="I44" s="395" t="s">
        <v>398</v>
      </c>
      <c r="J44" s="396" t="s">
        <v>1</v>
      </c>
    </row>
    <row r="45" spans="1:10" ht="14.4" customHeight="1" x14ac:dyDescent="0.3">
      <c r="A45" s="392" t="s">
        <v>410</v>
      </c>
      <c r="B45" s="393" t="s">
        <v>526</v>
      </c>
      <c r="C45" s="394">
        <v>644.90644999999995</v>
      </c>
      <c r="D45" s="394">
        <v>194.40337</v>
      </c>
      <c r="E45" s="394"/>
      <c r="F45" s="394">
        <v>374.15494999999993</v>
      </c>
      <c r="G45" s="394">
        <v>538</v>
      </c>
      <c r="H45" s="394">
        <v>-163.84505000000007</v>
      </c>
      <c r="I45" s="395">
        <v>0.69545529739776935</v>
      </c>
      <c r="J45" s="396" t="s">
        <v>1</v>
      </c>
    </row>
    <row r="46" spans="1:10" ht="14.4" customHeight="1" x14ac:dyDescent="0.3">
      <c r="A46" s="392" t="s">
        <v>410</v>
      </c>
      <c r="B46" s="393" t="s">
        <v>412</v>
      </c>
      <c r="C46" s="394">
        <v>2984.2105599999995</v>
      </c>
      <c r="D46" s="394">
        <v>2768.7165899999995</v>
      </c>
      <c r="E46" s="394"/>
      <c r="F46" s="394">
        <v>2177.6491600000004</v>
      </c>
      <c r="G46" s="394">
        <v>2552</v>
      </c>
      <c r="H46" s="394">
        <v>-374.35083999999961</v>
      </c>
      <c r="I46" s="395">
        <v>0.85331079937304088</v>
      </c>
      <c r="J46" s="396" t="s">
        <v>408</v>
      </c>
    </row>
    <row r="47" spans="1:10" ht="14.4" customHeight="1" x14ac:dyDescent="0.3">
      <c r="A47" s="392" t="s">
        <v>398</v>
      </c>
      <c r="B47" s="393" t="s">
        <v>398</v>
      </c>
      <c r="C47" s="394" t="s">
        <v>398</v>
      </c>
      <c r="D47" s="394" t="s">
        <v>398</v>
      </c>
      <c r="E47" s="394"/>
      <c r="F47" s="394" t="s">
        <v>398</v>
      </c>
      <c r="G47" s="394" t="s">
        <v>398</v>
      </c>
      <c r="H47" s="394" t="s">
        <v>398</v>
      </c>
      <c r="I47" s="395" t="s">
        <v>398</v>
      </c>
      <c r="J47" s="396" t="s">
        <v>409</v>
      </c>
    </row>
    <row r="48" spans="1:10" ht="14.4" customHeight="1" x14ac:dyDescent="0.3">
      <c r="A48" s="392" t="s">
        <v>396</v>
      </c>
      <c r="B48" s="393" t="s">
        <v>403</v>
      </c>
      <c r="C48" s="394">
        <v>15160.6049</v>
      </c>
      <c r="D48" s="394">
        <v>14830.27046999999</v>
      </c>
      <c r="E48" s="394"/>
      <c r="F48" s="394">
        <v>13524.953909999991</v>
      </c>
      <c r="G48" s="394">
        <v>10735</v>
      </c>
      <c r="H48" s="394">
        <v>2789.9539099999911</v>
      </c>
      <c r="I48" s="395">
        <v>1.25989323800652</v>
      </c>
      <c r="J48" s="396" t="s">
        <v>404</v>
      </c>
    </row>
  </sheetData>
  <mergeCells count="3">
    <mergeCell ref="A1:I1"/>
    <mergeCell ref="F3:I3"/>
    <mergeCell ref="C4:D4"/>
  </mergeCells>
  <conditionalFormatting sqref="F20 F49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8">
    <cfRule type="expression" dxfId="10" priority="6">
      <formula>$H21&gt;0</formula>
    </cfRule>
  </conditionalFormatting>
  <conditionalFormatting sqref="A21:A48">
    <cfRule type="expression" dxfId="9" priority="5">
      <formula>AND($J21&lt;&gt;"mezeraKL",$J21&lt;&gt;"")</formula>
    </cfRule>
  </conditionalFormatting>
  <conditionalFormatting sqref="I21:I48">
    <cfRule type="expression" dxfId="8" priority="7">
      <formula>$I21&gt;1</formula>
    </cfRule>
  </conditionalFormatting>
  <conditionalFormatting sqref="B21:B48">
    <cfRule type="expression" dxfId="7" priority="4">
      <formula>OR($J21="NS",$J21="SumaNS",$J21="Účet")</formula>
    </cfRule>
  </conditionalFormatting>
  <conditionalFormatting sqref="A21:D48 F21:I48">
    <cfRule type="expression" dxfId="6" priority="8">
      <formula>AND($J21&lt;&gt;"",$J21&lt;&gt;"mezeraKL")</formula>
    </cfRule>
  </conditionalFormatting>
  <conditionalFormatting sqref="B21:D48 F21:I48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8 F21:I48">
    <cfRule type="expression" dxfId="4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5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07" t="s">
        <v>1440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" customHeight="1" thickBot="1" x14ac:dyDescent="0.3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62.707623231474052</v>
      </c>
      <c r="J3" s="81">
        <f>SUBTOTAL(9,J5:J1048576)</f>
        <v>511569.30000001192</v>
      </c>
      <c r="K3" s="82">
        <f>SUBTOTAL(9,K5:K1048576)</f>
        <v>32079294.921189666</v>
      </c>
    </row>
    <row r="4" spans="1:11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" customHeight="1" x14ac:dyDescent="0.3">
      <c r="A5" s="403" t="s">
        <v>396</v>
      </c>
      <c r="B5" s="404" t="s">
        <v>397</v>
      </c>
      <c r="C5" s="405" t="s">
        <v>405</v>
      </c>
      <c r="D5" s="406" t="s">
        <v>406</v>
      </c>
      <c r="E5" s="405" t="s">
        <v>527</v>
      </c>
      <c r="F5" s="406" t="s">
        <v>528</v>
      </c>
      <c r="G5" s="405" t="s">
        <v>529</v>
      </c>
      <c r="H5" s="405" t="s">
        <v>530</v>
      </c>
      <c r="I5" s="408">
        <v>224.74384953425482</v>
      </c>
      <c r="J5" s="408">
        <v>120</v>
      </c>
      <c r="K5" s="409">
        <v>26969.289367675781</v>
      </c>
    </row>
    <row r="6" spans="1:11" ht="14.4" customHeight="1" x14ac:dyDescent="0.3">
      <c r="A6" s="410" t="s">
        <v>396</v>
      </c>
      <c r="B6" s="411" t="s">
        <v>397</v>
      </c>
      <c r="C6" s="412" t="s">
        <v>405</v>
      </c>
      <c r="D6" s="413" t="s">
        <v>406</v>
      </c>
      <c r="E6" s="412" t="s">
        <v>527</v>
      </c>
      <c r="F6" s="413" t="s">
        <v>528</v>
      </c>
      <c r="G6" s="412" t="s">
        <v>531</v>
      </c>
      <c r="H6" s="412" t="s">
        <v>532</v>
      </c>
      <c r="I6" s="415">
        <v>15.529999732971191</v>
      </c>
      <c r="J6" s="415">
        <v>360</v>
      </c>
      <c r="K6" s="416">
        <v>5590.7999877929687</v>
      </c>
    </row>
    <row r="7" spans="1:11" ht="14.4" customHeight="1" x14ac:dyDescent="0.3">
      <c r="A7" s="410" t="s">
        <v>396</v>
      </c>
      <c r="B7" s="411" t="s">
        <v>397</v>
      </c>
      <c r="C7" s="412" t="s">
        <v>405</v>
      </c>
      <c r="D7" s="413" t="s">
        <v>406</v>
      </c>
      <c r="E7" s="412" t="s">
        <v>527</v>
      </c>
      <c r="F7" s="413" t="s">
        <v>528</v>
      </c>
      <c r="G7" s="412" t="s">
        <v>533</v>
      </c>
      <c r="H7" s="412" t="s">
        <v>534</v>
      </c>
      <c r="I7" s="415">
        <v>65.199996948242188</v>
      </c>
      <c r="J7" s="415">
        <v>460</v>
      </c>
      <c r="K7" s="416">
        <v>29991.97998046875</v>
      </c>
    </row>
    <row r="8" spans="1:11" ht="14.4" customHeight="1" x14ac:dyDescent="0.3">
      <c r="A8" s="410" t="s">
        <v>396</v>
      </c>
      <c r="B8" s="411" t="s">
        <v>397</v>
      </c>
      <c r="C8" s="412" t="s">
        <v>405</v>
      </c>
      <c r="D8" s="413" t="s">
        <v>406</v>
      </c>
      <c r="E8" s="412" t="s">
        <v>527</v>
      </c>
      <c r="F8" s="413" t="s">
        <v>528</v>
      </c>
      <c r="G8" s="412" t="s">
        <v>535</v>
      </c>
      <c r="H8" s="412" t="s">
        <v>536</v>
      </c>
      <c r="I8" s="415">
        <v>713.56400146484373</v>
      </c>
      <c r="J8" s="415">
        <v>11</v>
      </c>
      <c r="K8" s="416">
        <v>7849.2098999023437</v>
      </c>
    </row>
    <row r="9" spans="1:11" ht="14.4" customHeight="1" x14ac:dyDescent="0.3">
      <c r="A9" s="410" t="s">
        <v>396</v>
      </c>
      <c r="B9" s="411" t="s">
        <v>397</v>
      </c>
      <c r="C9" s="412" t="s">
        <v>405</v>
      </c>
      <c r="D9" s="413" t="s">
        <v>406</v>
      </c>
      <c r="E9" s="412" t="s">
        <v>527</v>
      </c>
      <c r="F9" s="413" t="s">
        <v>528</v>
      </c>
      <c r="G9" s="412" t="s">
        <v>537</v>
      </c>
      <c r="H9" s="412" t="s">
        <v>538</v>
      </c>
      <c r="I9" s="415">
        <v>6.2399997711181641</v>
      </c>
      <c r="J9" s="415">
        <v>400</v>
      </c>
      <c r="K9" s="416">
        <v>2496</v>
      </c>
    </row>
    <row r="10" spans="1:11" ht="14.4" customHeight="1" x14ac:dyDescent="0.3">
      <c r="A10" s="410" t="s">
        <v>396</v>
      </c>
      <c r="B10" s="411" t="s">
        <v>397</v>
      </c>
      <c r="C10" s="412" t="s">
        <v>405</v>
      </c>
      <c r="D10" s="413" t="s">
        <v>406</v>
      </c>
      <c r="E10" s="412" t="s">
        <v>527</v>
      </c>
      <c r="F10" s="413" t="s">
        <v>528</v>
      </c>
      <c r="G10" s="412" t="s">
        <v>539</v>
      </c>
      <c r="H10" s="412" t="s">
        <v>540</v>
      </c>
      <c r="I10" s="415">
        <v>13.039999961853027</v>
      </c>
      <c r="J10" s="415">
        <v>610</v>
      </c>
      <c r="K10" s="416">
        <v>7954.3999633789062</v>
      </c>
    </row>
    <row r="11" spans="1:11" ht="14.4" customHeight="1" x14ac:dyDescent="0.3">
      <c r="A11" s="410" t="s">
        <v>396</v>
      </c>
      <c r="B11" s="411" t="s">
        <v>397</v>
      </c>
      <c r="C11" s="412" t="s">
        <v>405</v>
      </c>
      <c r="D11" s="413" t="s">
        <v>406</v>
      </c>
      <c r="E11" s="412" t="s">
        <v>527</v>
      </c>
      <c r="F11" s="413" t="s">
        <v>528</v>
      </c>
      <c r="G11" s="412" t="s">
        <v>541</v>
      </c>
      <c r="H11" s="412" t="s">
        <v>542</v>
      </c>
      <c r="I11" s="415">
        <v>0.50999999046325684</v>
      </c>
      <c r="J11" s="415">
        <v>2600</v>
      </c>
      <c r="K11" s="416">
        <v>1326</v>
      </c>
    </row>
    <row r="12" spans="1:11" ht="14.4" customHeight="1" x14ac:dyDescent="0.3">
      <c r="A12" s="410" t="s">
        <v>396</v>
      </c>
      <c r="B12" s="411" t="s">
        <v>397</v>
      </c>
      <c r="C12" s="412" t="s">
        <v>405</v>
      </c>
      <c r="D12" s="413" t="s">
        <v>406</v>
      </c>
      <c r="E12" s="412" t="s">
        <v>527</v>
      </c>
      <c r="F12" s="413" t="s">
        <v>528</v>
      </c>
      <c r="G12" s="412" t="s">
        <v>543</v>
      </c>
      <c r="H12" s="412" t="s">
        <v>544</v>
      </c>
      <c r="I12" s="415">
        <v>0.4362500011920929</v>
      </c>
      <c r="J12" s="415">
        <v>8200</v>
      </c>
      <c r="K12" s="416">
        <v>3583</v>
      </c>
    </row>
    <row r="13" spans="1:11" ht="14.4" customHeight="1" x14ac:dyDescent="0.3">
      <c r="A13" s="410" t="s">
        <v>396</v>
      </c>
      <c r="B13" s="411" t="s">
        <v>397</v>
      </c>
      <c r="C13" s="412" t="s">
        <v>405</v>
      </c>
      <c r="D13" s="413" t="s">
        <v>406</v>
      </c>
      <c r="E13" s="412" t="s">
        <v>527</v>
      </c>
      <c r="F13" s="413" t="s">
        <v>528</v>
      </c>
      <c r="G13" s="412" t="s">
        <v>545</v>
      </c>
      <c r="H13" s="412" t="s">
        <v>546</v>
      </c>
      <c r="I13" s="415">
        <v>0.62666666507720947</v>
      </c>
      <c r="J13" s="415">
        <v>3500</v>
      </c>
      <c r="K13" s="416">
        <v>2201.6300048828125</v>
      </c>
    </row>
    <row r="14" spans="1:11" ht="14.4" customHeight="1" x14ac:dyDescent="0.3">
      <c r="A14" s="410" t="s">
        <v>396</v>
      </c>
      <c r="B14" s="411" t="s">
        <v>397</v>
      </c>
      <c r="C14" s="412" t="s">
        <v>405</v>
      </c>
      <c r="D14" s="413" t="s">
        <v>406</v>
      </c>
      <c r="E14" s="412" t="s">
        <v>527</v>
      </c>
      <c r="F14" s="413" t="s">
        <v>528</v>
      </c>
      <c r="G14" s="412" t="s">
        <v>545</v>
      </c>
      <c r="H14" s="412" t="s">
        <v>547</v>
      </c>
      <c r="I14" s="415">
        <v>0.62999999523162842</v>
      </c>
      <c r="J14" s="415">
        <v>1000</v>
      </c>
      <c r="K14" s="416">
        <v>630</v>
      </c>
    </row>
    <row r="15" spans="1:11" ht="14.4" customHeight="1" x14ac:dyDescent="0.3">
      <c r="A15" s="410" t="s">
        <v>396</v>
      </c>
      <c r="B15" s="411" t="s">
        <v>397</v>
      </c>
      <c r="C15" s="412" t="s">
        <v>405</v>
      </c>
      <c r="D15" s="413" t="s">
        <v>406</v>
      </c>
      <c r="E15" s="412" t="s">
        <v>527</v>
      </c>
      <c r="F15" s="413" t="s">
        <v>528</v>
      </c>
      <c r="G15" s="412" t="s">
        <v>548</v>
      </c>
      <c r="H15" s="412" t="s">
        <v>549</v>
      </c>
      <c r="I15" s="415">
        <v>1.1699999570846558</v>
      </c>
      <c r="J15" s="415">
        <v>2</v>
      </c>
      <c r="K15" s="416">
        <v>2.3399999141693115</v>
      </c>
    </row>
    <row r="16" spans="1:11" ht="14.4" customHeight="1" x14ac:dyDescent="0.3">
      <c r="A16" s="410" t="s">
        <v>396</v>
      </c>
      <c r="B16" s="411" t="s">
        <v>397</v>
      </c>
      <c r="C16" s="412" t="s">
        <v>405</v>
      </c>
      <c r="D16" s="413" t="s">
        <v>406</v>
      </c>
      <c r="E16" s="412" t="s">
        <v>527</v>
      </c>
      <c r="F16" s="413" t="s">
        <v>528</v>
      </c>
      <c r="G16" s="412" t="s">
        <v>550</v>
      </c>
      <c r="H16" s="412" t="s">
        <v>551</v>
      </c>
      <c r="I16" s="415">
        <v>5.6399998664855957</v>
      </c>
      <c r="J16" s="415">
        <v>15300</v>
      </c>
      <c r="K16" s="416">
        <v>86215.499481201172</v>
      </c>
    </row>
    <row r="17" spans="1:11" ht="14.4" customHeight="1" x14ac:dyDescent="0.3">
      <c r="A17" s="410" t="s">
        <v>396</v>
      </c>
      <c r="B17" s="411" t="s">
        <v>397</v>
      </c>
      <c r="C17" s="412" t="s">
        <v>405</v>
      </c>
      <c r="D17" s="413" t="s">
        <v>406</v>
      </c>
      <c r="E17" s="412" t="s">
        <v>527</v>
      </c>
      <c r="F17" s="413" t="s">
        <v>528</v>
      </c>
      <c r="G17" s="412" t="s">
        <v>550</v>
      </c>
      <c r="H17" s="412" t="s">
        <v>552</v>
      </c>
      <c r="I17" s="415">
        <v>5.6399998664855957</v>
      </c>
      <c r="J17" s="415">
        <v>7650</v>
      </c>
      <c r="K17" s="416">
        <v>43107.74951171875</v>
      </c>
    </row>
    <row r="18" spans="1:11" ht="14.4" customHeight="1" x14ac:dyDescent="0.3">
      <c r="A18" s="410" t="s">
        <v>396</v>
      </c>
      <c r="B18" s="411" t="s">
        <v>397</v>
      </c>
      <c r="C18" s="412" t="s">
        <v>405</v>
      </c>
      <c r="D18" s="413" t="s">
        <v>406</v>
      </c>
      <c r="E18" s="412" t="s">
        <v>527</v>
      </c>
      <c r="F18" s="413" t="s">
        <v>528</v>
      </c>
      <c r="G18" s="412" t="s">
        <v>553</v>
      </c>
      <c r="H18" s="412" t="s">
        <v>554</v>
      </c>
      <c r="I18" s="415">
        <v>880.3599853515625</v>
      </c>
      <c r="J18" s="415">
        <v>10</v>
      </c>
      <c r="K18" s="416">
        <v>8803.599609375</v>
      </c>
    </row>
    <row r="19" spans="1:11" ht="14.4" customHeight="1" x14ac:dyDescent="0.3">
      <c r="A19" s="410" t="s">
        <v>396</v>
      </c>
      <c r="B19" s="411" t="s">
        <v>397</v>
      </c>
      <c r="C19" s="412" t="s">
        <v>405</v>
      </c>
      <c r="D19" s="413" t="s">
        <v>406</v>
      </c>
      <c r="E19" s="412" t="s">
        <v>527</v>
      </c>
      <c r="F19" s="413" t="s">
        <v>528</v>
      </c>
      <c r="G19" s="412" t="s">
        <v>555</v>
      </c>
      <c r="H19" s="412" t="s">
        <v>556</v>
      </c>
      <c r="I19" s="415">
        <v>47.529998779296875</v>
      </c>
      <c r="J19" s="415">
        <v>60</v>
      </c>
      <c r="K19" s="416">
        <v>2852</v>
      </c>
    </row>
    <row r="20" spans="1:11" ht="14.4" customHeight="1" x14ac:dyDescent="0.3">
      <c r="A20" s="410" t="s">
        <v>396</v>
      </c>
      <c r="B20" s="411" t="s">
        <v>397</v>
      </c>
      <c r="C20" s="412" t="s">
        <v>405</v>
      </c>
      <c r="D20" s="413" t="s">
        <v>406</v>
      </c>
      <c r="E20" s="412" t="s">
        <v>527</v>
      </c>
      <c r="F20" s="413" t="s">
        <v>528</v>
      </c>
      <c r="G20" s="412" t="s">
        <v>557</v>
      </c>
      <c r="H20" s="412" t="s">
        <v>558</v>
      </c>
      <c r="I20" s="415">
        <v>517.5</v>
      </c>
      <c r="J20" s="415">
        <v>120</v>
      </c>
      <c r="K20" s="416">
        <v>62100</v>
      </c>
    </row>
    <row r="21" spans="1:11" ht="14.4" customHeight="1" x14ac:dyDescent="0.3">
      <c r="A21" s="410" t="s">
        <v>396</v>
      </c>
      <c r="B21" s="411" t="s">
        <v>397</v>
      </c>
      <c r="C21" s="412" t="s">
        <v>405</v>
      </c>
      <c r="D21" s="413" t="s">
        <v>406</v>
      </c>
      <c r="E21" s="412" t="s">
        <v>527</v>
      </c>
      <c r="F21" s="413" t="s">
        <v>528</v>
      </c>
      <c r="G21" s="412" t="s">
        <v>559</v>
      </c>
      <c r="H21" s="412" t="s">
        <v>560</v>
      </c>
      <c r="I21" s="415">
        <v>52.599998474121094</v>
      </c>
      <c r="J21" s="415">
        <v>30</v>
      </c>
      <c r="K21" s="416">
        <v>1578.030029296875</v>
      </c>
    </row>
    <row r="22" spans="1:11" ht="14.4" customHeight="1" x14ac:dyDescent="0.3">
      <c r="A22" s="410" t="s">
        <v>396</v>
      </c>
      <c r="B22" s="411" t="s">
        <v>397</v>
      </c>
      <c r="C22" s="412" t="s">
        <v>405</v>
      </c>
      <c r="D22" s="413" t="s">
        <v>406</v>
      </c>
      <c r="E22" s="412" t="s">
        <v>527</v>
      </c>
      <c r="F22" s="413" t="s">
        <v>528</v>
      </c>
      <c r="G22" s="412" t="s">
        <v>561</v>
      </c>
      <c r="H22" s="412" t="s">
        <v>562</v>
      </c>
      <c r="I22" s="415">
        <v>96.599998474121094</v>
      </c>
      <c r="J22" s="415">
        <v>200</v>
      </c>
      <c r="K22" s="416">
        <v>19320</v>
      </c>
    </row>
    <row r="23" spans="1:11" ht="14.4" customHeight="1" x14ac:dyDescent="0.3">
      <c r="A23" s="410" t="s">
        <v>396</v>
      </c>
      <c r="B23" s="411" t="s">
        <v>397</v>
      </c>
      <c r="C23" s="412" t="s">
        <v>405</v>
      </c>
      <c r="D23" s="413" t="s">
        <v>406</v>
      </c>
      <c r="E23" s="412" t="s">
        <v>527</v>
      </c>
      <c r="F23" s="413" t="s">
        <v>528</v>
      </c>
      <c r="G23" s="412" t="s">
        <v>563</v>
      </c>
      <c r="H23" s="412" t="s">
        <v>564</v>
      </c>
      <c r="I23" s="415">
        <v>62.929998397827148</v>
      </c>
      <c r="J23" s="415">
        <v>50</v>
      </c>
      <c r="K23" s="416">
        <v>3146.0198974609375</v>
      </c>
    </row>
    <row r="24" spans="1:11" ht="14.4" customHeight="1" x14ac:dyDescent="0.3">
      <c r="A24" s="410" t="s">
        <v>396</v>
      </c>
      <c r="B24" s="411" t="s">
        <v>397</v>
      </c>
      <c r="C24" s="412" t="s">
        <v>405</v>
      </c>
      <c r="D24" s="413" t="s">
        <v>406</v>
      </c>
      <c r="E24" s="412" t="s">
        <v>527</v>
      </c>
      <c r="F24" s="413" t="s">
        <v>528</v>
      </c>
      <c r="G24" s="412" t="s">
        <v>565</v>
      </c>
      <c r="H24" s="412" t="s">
        <v>566</v>
      </c>
      <c r="I24" s="415">
        <v>107.80666859944661</v>
      </c>
      <c r="J24" s="415">
        <v>75</v>
      </c>
      <c r="K24" s="416">
        <v>8133.9100952148437</v>
      </c>
    </row>
    <row r="25" spans="1:11" ht="14.4" customHeight="1" x14ac:dyDescent="0.3">
      <c r="A25" s="410" t="s">
        <v>396</v>
      </c>
      <c r="B25" s="411" t="s">
        <v>397</v>
      </c>
      <c r="C25" s="412" t="s">
        <v>405</v>
      </c>
      <c r="D25" s="413" t="s">
        <v>406</v>
      </c>
      <c r="E25" s="412" t="s">
        <v>527</v>
      </c>
      <c r="F25" s="413" t="s">
        <v>528</v>
      </c>
      <c r="G25" s="412" t="s">
        <v>567</v>
      </c>
      <c r="H25" s="412" t="s">
        <v>568</v>
      </c>
      <c r="I25" s="415">
        <v>862.5</v>
      </c>
      <c r="J25" s="415">
        <v>10</v>
      </c>
      <c r="K25" s="416">
        <v>8625</v>
      </c>
    </row>
    <row r="26" spans="1:11" ht="14.4" customHeight="1" x14ac:dyDescent="0.3">
      <c r="A26" s="410" t="s">
        <v>396</v>
      </c>
      <c r="B26" s="411" t="s">
        <v>397</v>
      </c>
      <c r="C26" s="412" t="s">
        <v>405</v>
      </c>
      <c r="D26" s="413" t="s">
        <v>406</v>
      </c>
      <c r="E26" s="412" t="s">
        <v>527</v>
      </c>
      <c r="F26" s="413" t="s">
        <v>528</v>
      </c>
      <c r="G26" s="412" t="s">
        <v>569</v>
      </c>
      <c r="H26" s="412" t="s">
        <v>570</v>
      </c>
      <c r="I26" s="415">
        <v>3031.169921875</v>
      </c>
      <c r="J26" s="415">
        <v>40</v>
      </c>
      <c r="K26" s="416">
        <v>121246.796875</v>
      </c>
    </row>
    <row r="27" spans="1:11" ht="14.4" customHeight="1" x14ac:dyDescent="0.3">
      <c r="A27" s="410" t="s">
        <v>396</v>
      </c>
      <c r="B27" s="411" t="s">
        <v>397</v>
      </c>
      <c r="C27" s="412" t="s">
        <v>405</v>
      </c>
      <c r="D27" s="413" t="s">
        <v>406</v>
      </c>
      <c r="E27" s="412" t="s">
        <v>527</v>
      </c>
      <c r="F27" s="413" t="s">
        <v>528</v>
      </c>
      <c r="G27" s="412" t="s">
        <v>569</v>
      </c>
      <c r="H27" s="412" t="s">
        <v>571</v>
      </c>
      <c r="I27" s="415">
        <v>3031.169921875</v>
      </c>
      <c r="J27" s="415">
        <v>20</v>
      </c>
      <c r="K27" s="416">
        <v>60623.3984375</v>
      </c>
    </row>
    <row r="28" spans="1:11" ht="14.4" customHeight="1" x14ac:dyDescent="0.3">
      <c r="A28" s="410" t="s">
        <v>396</v>
      </c>
      <c r="B28" s="411" t="s">
        <v>397</v>
      </c>
      <c r="C28" s="412" t="s">
        <v>405</v>
      </c>
      <c r="D28" s="413" t="s">
        <v>406</v>
      </c>
      <c r="E28" s="412" t="s">
        <v>527</v>
      </c>
      <c r="F28" s="413" t="s">
        <v>528</v>
      </c>
      <c r="G28" s="412" t="s">
        <v>572</v>
      </c>
      <c r="H28" s="412" t="s">
        <v>573</v>
      </c>
      <c r="I28" s="415">
        <v>352.28142874581471</v>
      </c>
      <c r="J28" s="415">
        <v>528</v>
      </c>
      <c r="K28" s="416">
        <v>186005.921875</v>
      </c>
    </row>
    <row r="29" spans="1:11" ht="14.4" customHeight="1" x14ac:dyDescent="0.3">
      <c r="A29" s="410" t="s">
        <v>396</v>
      </c>
      <c r="B29" s="411" t="s">
        <v>397</v>
      </c>
      <c r="C29" s="412" t="s">
        <v>405</v>
      </c>
      <c r="D29" s="413" t="s">
        <v>406</v>
      </c>
      <c r="E29" s="412" t="s">
        <v>527</v>
      </c>
      <c r="F29" s="413" t="s">
        <v>528</v>
      </c>
      <c r="G29" s="412" t="s">
        <v>574</v>
      </c>
      <c r="H29" s="412" t="s">
        <v>575</v>
      </c>
      <c r="I29" s="415">
        <v>1249.949951171875</v>
      </c>
      <c r="J29" s="415">
        <v>60</v>
      </c>
      <c r="K29" s="416">
        <v>74997.2509765625</v>
      </c>
    </row>
    <row r="30" spans="1:11" ht="14.4" customHeight="1" x14ac:dyDescent="0.3">
      <c r="A30" s="410" t="s">
        <v>396</v>
      </c>
      <c r="B30" s="411" t="s">
        <v>397</v>
      </c>
      <c r="C30" s="412" t="s">
        <v>405</v>
      </c>
      <c r="D30" s="413" t="s">
        <v>406</v>
      </c>
      <c r="E30" s="412" t="s">
        <v>527</v>
      </c>
      <c r="F30" s="413" t="s">
        <v>528</v>
      </c>
      <c r="G30" s="412" t="s">
        <v>576</v>
      </c>
      <c r="H30" s="412" t="s">
        <v>577</v>
      </c>
      <c r="I30" s="415">
        <v>659.90997314453125</v>
      </c>
      <c r="J30" s="415">
        <v>168</v>
      </c>
      <c r="K30" s="416">
        <v>110864.59765625</v>
      </c>
    </row>
    <row r="31" spans="1:11" ht="14.4" customHeight="1" x14ac:dyDescent="0.3">
      <c r="A31" s="410" t="s">
        <v>396</v>
      </c>
      <c r="B31" s="411" t="s">
        <v>397</v>
      </c>
      <c r="C31" s="412" t="s">
        <v>405</v>
      </c>
      <c r="D31" s="413" t="s">
        <v>406</v>
      </c>
      <c r="E31" s="412" t="s">
        <v>527</v>
      </c>
      <c r="F31" s="413" t="s">
        <v>528</v>
      </c>
      <c r="G31" s="412" t="s">
        <v>578</v>
      </c>
      <c r="H31" s="412" t="s">
        <v>579</v>
      </c>
      <c r="I31" s="415">
        <v>269.3900146484375</v>
      </c>
      <c r="J31" s="415">
        <v>72</v>
      </c>
      <c r="K31" s="416">
        <v>19395.900390625</v>
      </c>
    </row>
    <row r="32" spans="1:11" ht="14.4" customHeight="1" x14ac:dyDescent="0.3">
      <c r="A32" s="410" t="s">
        <v>396</v>
      </c>
      <c r="B32" s="411" t="s">
        <v>397</v>
      </c>
      <c r="C32" s="412" t="s">
        <v>405</v>
      </c>
      <c r="D32" s="413" t="s">
        <v>406</v>
      </c>
      <c r="E32" s="412" t="s">
        <v>527</v>
      </c>
      <c r="F32" s="413" t="s">
        <v>528</v>
      </c>
      <c r="G32" s="412" t="s">
        <v>580</v>
      </c>
      <c r="H32" s="412" t="s">
        <v>581</v>
      </c>
      <c r="I32" s="415">
        <v>98.402858189174111</v>
      </c>
      <c r="J32" s="415">
        <v>215</v>
      </c>
      <c r="K32" s="416">
        <v>21157.419921875</v>
      </c>
    </row>
    <row r="33" spans="1:11" ht="14.4" customHeight="1" x14ac:dyDescent="0.3">
      <c r="A33" s="410" t="s">
        <v>396</v>
      </c>
      <c r="B33" s="411" t="s">
        <v>397</v>
      </c>
      <c r="C33" s="412" t="s">
        <v>405</v>
      </c>
      <c r="D33" s="413" t="s">
        <v>406</v>
      </c>
      <c r="E33" s="412" t="s">
        <v>527</v>
      </c>
      <c r="F33" s="413" t="s">
        <v>528</v>
      </c>
      <c r="G33" s="412" t="s">
        <v>582</v>
      </c>
      <c r="H33" s="412" t="s">
        <v>583</v>
      </c>
      <c r="I33" s="415">
        <v>3.619999885559082</v>
      </c>
      <c r="J33" s="415">
        <v>100</v>
      </c>
      <c r="K33" s="416">
        <v>362.25</v>
      </c>
    </row>
    <row r="34" spans="1:11" ht="14.4" customHeight="1" x14ac:dyDescent="0.3">
      <c r="A34" s="410" t="s">
        <v>396</v>
      </c>
      <c r="B34" s="411" t="s">
        <v>397</v>
      </c>
      <c r="C34" s="412" t="s">
        <v>405</v>
      </c>
      <c r="D34" s="413" t="s">
        <v>406</v>
      </c>
      <c r="E34" s="412" t="s">
        <v>527</v>
      </c>
      <c r="F34" s="413" t="s">
        <v>528</v>
      </c>
      <c r="G34" s="412" t="s">
        <v>584</v>
      </c>
      <c r="H34" s="412" t="s">
        <v>585</v>
      </c>
      <c r="I34" s="415">
        <v>5.1700000762939453</v>
      </c>
      <c r="J34" s="415">
        <v>150</v>
      </c>
      <c r="K34" s="416">
        <v>775.5</v>
      </c>
    </row>
    <row r="35" spans="1:11" ht="14.4" customHeight="1" x14ac:dyDescent="0.3">
      <c r="A35" s="410" t="s">
        <v>396</v>
      </c>
      <c r="B35" s="411" t="s">
        <v>397</v>
      </c>
      <c r="C35" s="412" t="s">
        <v>405</v>
      </c>
      <c r="D35" s="413" t="s">
        <v>406</v>
      </c>
      <c r="E35" s="412" t="s">
        <v>527</v>
      </c>
      <c r="F35" s="413" t="s">
        <v>528</v>
      </c>
      <c r="G35" s="412" t="s">
        <v>586</v>
      </c>
      <c r="H35" s="412" t="s">
        <v>587</v>
      </c>
      <c r="I35" s="415">
        <v>9.7799997329711914</v>
      </c>
      <c r="J35" s="415">
        <v>40</v>
      </c>
      <c r="K35" s="416">
        <v>391</v>
      </c>
    </row>
    <row r="36" spans="1:11" ht="14.4" customHeight="1" x14ac:dyDescent="0.3">
      <c r="A36" s="410" t="s">
        <v>396</v>
      </c>
      <c r="B36" s="411" t="s">
        <v>397</v>
      </c>
      <c r="C36" s="412" t="s">
        <v>405</v>
      </c>
      <c r="D36" s="413" t="s">
        <v>406</v>
      </c>
      <c r="E36" s="412" t="s">
        <v>527</v>
      </c>
      <c r="F36" s="413" t="s">
        <v>528</v>
      </c>
      <c r="G36" s="412" t="s">
        <v>588</v>
      </c>
      <c r="H36" s="412" t="s">
        <v>589</v>
      </c>
      <c r="I36" s="415">
        <v>69</v>
      </c>
      <c r="J36" s="415">
        <v>410</v>
      </c>
      <c r="K36" s="416">
        <v>28290</v>
      </c>
    </row>
    <row r="37" spans="1:11" ht="14.4" customHeight="1" x14ac:dyDescent="0.3">
      <c r="A37" s="410" t="s">
        <v>396</v>
      </c>
      <c r="B37" s="411" t="s">
        <v>397</v>
      </c>
      <c r="C37" s="412" t="s">
        <v>405</v>
      </c>
      <c r="D37" s="413" t="s">
        <v>406</v>
      </c>
      <c r="E37" s="412" t="s">
        <v>527</v>
      </c>
      <c r="F37" s="413" t="s">
        <v>528</v>
      </c>
      <c r="G37" s="412" t="s">
        <v>590</v>
      </c>
      <c r="H37" s="412" t="s">
        <v>591</v>
      </c>
      <c r="I37" s="415">
        <v>113.27999877929687</v>
      </c>
      <c r="J37" s="415">
        <v>40</v>
      </c>
      <c r="K37" s="416">
        <v>4531</v>
      </c>
    </row>
    <row r="38" spans="1:11" ht="14.4" customHeight="1" x14ac:dyDescent="0.3">
      <c r="A38" s="410" t="s">
        <v>396</v>
      </c>
      <c r="B38" s="411" t="s">
        <v>397</v>
      </c>
      <c r="C38" s="412" t="s">
        <v>405</v>
      </c>
      <c r="D38" s="413" t="s">
        <v>406</v>
      </c>
      <c r="E38" s="412" t="s">
        <v>527</v>
      </c>
      <c r="F38" s="413" t="s">
        <v>528</v>
      </c>
      <c r="G38" s="412" t="s">
        <v>592</v>
      </c>
      <c r="H38" s="412" t="s">
        <v>593</v>
      </c>
      <c r="I38" s="415">
        <v>655.5</v>
      </c>
      <c r="J38" s="415">
        <v>10</v>
      </c>
      <c r="K38" s="416">
        <v>6555</v>
      </c>
    </row>
    <row r="39" spans="1:11" ht="14.4" customHeight="1" x14ac:dyDescent="0.3">
      <c r="A39" s="410" t="s">
        <v>396</v>
      </c>
      <c r="B39" s="411" t="s">
        <v>397</v>
      </c>
      <c r="C39" s="412" t="s">
        <v>405</v>
      </c>
      <c r="D39" s="413" t="s">
        <v>406</v>
      </c>
      <c r="E39" s="412" t="s">
        <v>527</v>
      </c>
      <c r="F39" s="413" t="s">
        <v>528</v>
      </c>
      <c r="G39" s="412" t="s">
        <v>594</v>
      </c>
      <c r="H39" s="412" t="s">
        <v>595</v>
      </c>
      <c r="I39" s="415">
        <v>21.059999465942383</v>
      </c>
      <c r="J39" s="415">
        <v>100</v>
      </c>
      <c r="K39" s="416">
        <v>2106.3699951171875</v>
      </c>
    </row>
    <row r="40" spans="1:11" ht="14.4" customHeight="1" x14ac:dyDescent="0.3">
      <c r="A40" s="410" t="s">
        <v>396</v>
      </c>
      <c r="B40" s="411" t="s">
        <v>397</v>
      </c>
      <c r="C40" s="412" t="s">
        <v>405</v>
      </c>
      <c r="D40" s="413" t="s">
        <v>406</v>
      </c>
      <c r="E40" s="412" t="s">
        <v>527</v>
      </c>
      <c r="F40" s="413" t="s">
        <v>528</v>
      </c>
      <c r="G40" s="412" t="s">
        <v>596</v>
      </c>
      <c r="H40" s="412" t="s">
        <v>597</v>
      </c>
      <c r="I40" s="415">
        <v>53.009998321533203</v>
      </c>
      <c r="J40" s="415">
        <v>20</v>
      </c>
      <c r="K40" s="416">
        <v>1060.199951171875</v>
      </c>
    </row>
    <row r="41" spans="1:11" ht="14.4" customHeight="1" x14ac:dyDescent="0.3">
      <c r="A41" s="410" t="s">
        <v>396</v>
      </c>
      <c r="B41" s="411" t="s">
        <v>397</v>
      </c>
      <c r="C41" s="412" t="s">
        <v>405</v>
      </c>
      <c r="D41" s="413" t="s">
        <v>406</v>
      </c>
      <c r="E41" s="412" t="s">
        <v>527</v>
      </c>
      <c r="F41" s="413" t="s">
        <v>528</v>
      </c>
      <c r="G41" s="412" t="s">
        <v>598</v>
      </c>
      <c r="H41" s="412" t="s">
        <v>599</v>
      </c>
      <c r="I41" s="415">
        <v>13.020000457763672</v>
      </c>
      <c r="J41" s="415">
        <v>1</v>
      </c>
      <c r="K41" s="416">
        <v>13.020000457763672</v>
      </c>
    </row>
    <row r="42" spans="1:11" ht="14.4" customHeight="1" x14ac:dyDescent="0.3">
      <c r="A42" s="410" t="s">
        <v>396</v>
      </c>
      <c r="B42" s="411" t="s">
        <v>397</v>
      </c>
      <c r="C42" s="412" t="s">
        <v>405</v>
      </c>
      <c r="D42" s="413" t="s">
        <v>406</v>
      </c>
      <c r="E42" s="412" t="s">
        <v>527</v>
      </c>
      <c r="F42" s="413" t="s">
        <v>528</v>
      </c>
      <c r="G42" s="412" t="s">
        <v>600</v>
      </c>
      <c r="H42" s="412" t="s">
        <v>601</v>
      </c>
      <c r="I42" s="415">
        <v>0.85416668653488159</v>
      </c>
      <c r="J42" s="415">
        <v>6500</v>
      </c>
      <c r="K42" s="416">
        <v>5553</v>
      </c>
    </row>
    <row r="43" spans="1:11" ht="14.4" customHeight="1" x14ac:dyDescent="0.3">
      <c r="A43" s="410" t="s">
        <v>396</v>
      </c>
      <c r="B43" s="411" t="s">
        <v>397</v>
      </c>
      <c r="C43" s="412" t="s">
        <v>405</v>
      </c>
      <c r="D43" s="413" t="s">
        <v>406</v>
      </c>
      <c r="E43" s="412" t="s">
        <v>527</v>
      </c>
      <c r="F43" s="413" t="s">
        <v>528</v>
      </c>
      <c r="G43" s="412" t="s">
        <v>602</v>
      </c>
      <c r="H43" s="412" t="s">
        <v>603</v>
      </c>
      <c r="I43" s="415">
        <v>1.5145454406738281</v>
      </c>
      <c r="J43" s="415">
        <v>5050</v>
      </c>
      <c r="K43" s="416">
        <v>7646</v>
      </c>
    </row>
    <row r="44" spans="1:11" ht="14.4" customHeight="1" x14ac:dyDescent="0.3">
      <c r="A44" s="410" t="s">
        <v>396</v>
      </c>
      <c r="B44" s="411" t="s">
        <v>397</v>
      </c>
      <c r="C44" s="412" t="s">
        <v>405</v>
      </c>
      <c r="D44" s="413" t="s">
        <v>406</v>
      </c>
      <c r="E44" s="412" t="s">
        <v>527</v>
      </c>
      <c r="F44" s="413" t="s">
        <v>528</v>
      </c>
      <c r="G44" s="412" t="s">
        <v>604</v>
      </c>
      <c r="H44" s="412" t="s">
        <v>605</v>
      </c>
      <c r="I44" s="415">
        <v>2.0629999399185182</v>
      </c>
      <c r="J44" s="415">
        <v>3400</v>
      </c>
      <c r="K44" s="416">
        <v>7013.75</v>
      </c>
    </row>
    <row r="45" spans="1:11" ht="14.4" customHeight="1" x14ac:dyDescent="0.3">
      <c r="A45" s="410" t="s">
        <v>396</v>
      </c>
      <c r="B45" s="411" t="s">
        <v>397</v>
      </c>
      <c r="C45" s="412" t="s">
        <v>405</v>
      </c>
      <c r="D45" s="413" t="s">
        <v>406</v>
      </c>
      <c r="E45" s="412" t="s">
        <v>527</v>
      </c>
      <c r="F45" s="413" t="s">
        <v>528</v>
      </c>
      <c r="G45" s="412" t="s">
        <v>606</v>
      </c>
      <c r="H45" s="412" t="s">
        <v>607</v>
      </c>
      <c r="I45" s="415">
        <v>3.3633332252502441</v>
      </c>
      <c r="J45" s="415">
        <v>1800</v>
      </c>
      <c r="K45" s="416">
        <v>6054</v>
      </c>
    </row>
    <row r="46" spans="1:11" ht="14.4" customHeight="1" x14ac:dyDescent="0.3">
      <c r="A46" s="410" t="s">
        <v>396</v>
      </c>
      <c r="B46" s="411" t="s">
        <v>397</v>
      </c>
      <c r="C46" s="412" t="s">
        <v>405</v>
      </c>
      <c r="D46" s="413" t="s">
        <v>406</v>
      </c>
      <c r="E46" s="412" t="s">
        <v>527</v>
      </c>
      <c r="F46" s="413" t="s">
        <v>528</v>
      </c>
      <c r="G46" s="412" t="s">
        <v>608</v>
      </c>
      <c r="H46" s="412" t="s">
        <v>609</v>
      </c>
      <c r="I46" s="415">
        <v>5.8766667048136396</v>
      </c>
      <c r="J46" s="415">
        <v>1300</v>
      </c>
      <c r="K46" s="416">
        <v>7641.4999694824219</v>
      </c>
    </row>
    <row r="47" spans="1:11" ht="14.4" customHeight="1" x14ac:dyDescent="0.3">
      <c r="A47" s="410" t="s">
        <v>396</v>
      </c>
      <c r="B47" s="411" t="s">
        <v>397</v>
      </c>
      <c r="C47" s="412" t="s">
        <v>405</v>
      </c>
      <c r="D47" s="413" t="s">
        <v>406</v>
      </c>
      <c r="E47" s="412" t="s">
        <v>527</v>
      </c>
      <c r="F47" s="413" t="s">
        <v>528</v>
      </c>
      <c r="G47" s="412" t="s">
        <v>610</v>
      </c>
      <c r="H47" s="412" t="s">
        <v>611</v>
      </c>
      <c r="I47" s="415">
        <v>15.020000457763672</v>
      </c>
      <c r="J47" s="415">
        <v>1</v>
      </c>
      <c r="K47" s="416">
        <v>15.020000457763672</v>
      </c>
    </row>
    <row r="48" spans="1:11" ht="14.4" customHeight="1" x14ac:dyDescent="0.3">
      <c r="A48" s="410" t="s">
        <v>396</v>
      </c>
      <c r="B48" s="411" t="s">
        <v>397</v>
      </c>
      <c r="C48" s="412" t="s">
        <v>405</v>
      </c>
      <c r="D48" s="413" t="s">
        <v>406</v>
      </c>
      <c r="E48" s="412" t="s">
        <v>527</v>
      </c>
      <c r="F48" s="413" t="s">
        <v>528</v>
      </c>
      <c r="G48" s="412" t="s">
        <v>612</v>
      </c>
      <c r="H48" s="412" t="s">
        <v>613</v>
      </c>
      <c r="I48" s="415">
        <v>98.379997253417969</v>
      </c>
      <c r="J48" s="415">
        <v>15</v>
      </c>
      <c r="K48" s="416">
        <v>1475.699951171875</v>
      </c>
    </row>
    <row r="49" spans="1:11" ht="14.4" customHeight="1" x14ac:dyDescent="0.3">
      <c r="A49" s="410" t="s">
        <v>396</v>
      </c>
      <c r="B49" s="411" t="s">
        <v>397</v>
      </c>
      <c r="C49" s="412" t="s">
        <v>405</v>
      </c>
      <c r="D49" s="413" t="s">
        <v>406</v>
      </c>
      <c r="E49" s="412" t="s">
        <v>527</v>
      </c>
      <c r="F49" s="413" t="s">
        <v>528</v>
      </c>
      <c r="G49" s="412" t="s">
        <v>614</v>
      </c>
      <c r="H49" s="412" t="s">
        <v>615</v>
      </c>
      <c r="I49" s="415">
        <v>23.916666666666668</v>
      </c>
      <c r="J49" s="415">
        <v>78</v>
      </c>
      <c r="K49" s="416">
        <v>1865.5800170898437</v>
      </c>
    </row>
    <row r="50" spans="1:11" ht="14.4" customHeight="1" x14ac:dyDescent="0.3">
      <c r="A50" s="410" t="s">
        <v>396</v>
      </c>
      <c r="B50" s="411" t="s">
        <v>397</v>
      </c>
      <c r="C50" s="412" t="s">
        <v>405</v>
      </c>
      <c r="D50" s="413" t="s">
        <v>406</v>
      </c>
      <c r="E50" s="412" t="s">
        <v>527</v>
      </c>
      <c r="F50" s="413" t="s">
        <v>528</v>
      </c>
      <c r="G50" s="412" t="s">
        <v>616</v>
      </c>
      <c r="H50" s="412" t="s">
        <v>617</v>
      </c>
      <c r="I50" s="415">
        <v>46.319999694824219</v>
      </c>
      <c r="J50" s="415">
        <v>24</v>
      </c>
      <c r="K50" s="416">
        <v>1111.6800231933594</v>
      </c>
    </row>
    <row r="51" spans="1:11" ht="14.4" customHeight="1" x14ac:dyDescent="0.3">
      <c r="A51" s="410" t="s">
        <v>396</v>
      </c>
      <c r="B51" s="411" t="s">
        <v>397</v>
      </c>
      <c r="C51" s="412" t="s">
        <v>405</v>
      </c>
      <c r="D51" s="413" t="s">
        <v>406</v>
      </c>
      <c r="E51" s="412" t="s">
        <v>527</v>
      </c>
      <c r="F51" s="413" t="s">
        <v>528</v>
      </c>
      <c r="G51" s="412" t="s">
        <v>618</v>
      </c>
      <c r="H51" s="412" t="s">
        <v>619</v>
      </c>
      <c r="I51" s="415">
        <v>0.37000000476837158</v>
      </c>
      <c r="J51" s="415">
        <v>20</v>
      </c>
      <c r="K51" s="416">
        <v>7.4000002145767212</v>
      </c>
    </row>
    <row r="52" spans="1:11" ht="14.4" customHeight="1" x14ac:dyDescent="0.3">
      <c r="A52" s="410" t="s">
        <v>396</v>
      </c>
      <c r="B52" s="411" t="s">
        <v>397</v>
      </c>
      <c r="C52" s="412" t="s">
        <v>405</v>
      </c>
      <c r="D52" s="413" t="s">
        <v>406</v>
      </c>
      <c r="E52" s="412" t="s">
        <v>527</v>
      </c>
      <c r="F52" s="413" t="s">
        <v>528</v>
      </c>
      <c r="G52" s="412" t="s">
        <v>620</v>
      </c>
      <c r="H52" s="412" t="s">
        <v>621</v>
      </c>
      <c r="I52" s="415">
        <v>8.3925001621246338</v>
      </c>
      <c r="J52" s="415">
        <v>192</v>
      </c>
      <c r="K52" s="416">
        <v>1611.3100280761719</v>
      </c>
    </row>
    <row r="53" spans="1:11" ht="14.4" customHeight="1" x14ac:dyDescent="0.3">
      <c r="A53" s="410" t="s">
        <v>396</v>
      </c>
      <c r="B53" s="411" t="s">
        <v>397</v>
      </c>
      <c r="C53" s="412" t="s">
        <v>405</v>
      </c>
      <c r="D53" s="413" t="s">
        <v>406</v>
      </c>
      <c r="E53" s="412" t="s">
        <v>527</v>
      </c>
      <c r="F53" s="413" t="s">
        <v>528</v>
      </c>
      <c r="G53" s="412" t="s">
        <v>622</v>
      </c>
      <c r="H53" s="412" t="s">
        <v>623</v>
      </c>
      <c r="I53" s="415">
        <v>8.8199996948242187</v>
      </c>
      <c r="J53" s="415">
        <v>24</v>
      </c>
      <c r="K53" s="416">
        <v>211.77999877929687</v>
      </c>
    </row>
    <row r="54" spans="1:11" ht="14.4" customHeight="1" x14ac:dyDescent="0.3">
      <c r="A54" s="410" t="s">
        <v>396</v>
      </c>
      <c r="B54" s="411" t="s">
        <v>397</v>
      </c>
      <c r="C54" s="412" t="s">
        <v>405</v>
      </c>
      <c r="D54" s="413" t="s">
        <v>406</v>
      </c>
      <c r="E54" s="412" t="s">
        <v>527</v>
      </c>
      <c r="F54" s="413" t="s">
        <v>528</v>
      </c>
      <c r="G54" s="412" t="s">
        <v>624</v>
      </c>
      <c r="H54" s="412" t="s">
        <v>625</v>
      </c>
      <c r="I54" s="415">
        <v>18.88666598002116</v>
      </c>
      <c r="J54" s="415">
        <v>204</v>
      </c>
      <c r="K54" s="416">
        <v>3853.4400024414062</v>
      </c>
    </row>
    <row r="55" spans="1:11" ht="14.4" customHeight="1" x14ac:dyDescent="0.3">
      <c r="A55" s="410" t="s">
        <v>396</v>
      </c>
      <c r="B55" s="411" t="s">
        <v>397</v>
      </c>
      <c r="C55" s="412" t="s">
        <v>405</v>
      </c>
      <c r="D55" s="413" t="s">
        <v>406</v>
      </c>
      <c r="E55" s="412" t="s">
        <v>527</v>
      </c>
      <c r="F55" s="413" t="s">
        <v>528</v>
      </c>
      <c r="G55" s="412" t="s">
        <v>626</v>
      </c>
      <c r="H55" s="412" t="s">
        <v>627</v>
      </c>
      <c r="I55" s="415">
        <v>805</v>
      </c>
      <c r="J55" s="415">
        <v>30</v>
      </c>
      <c r="K55" s="416">
        <v>24150</v>
      </c>
    </row>
    <row r="56" spans="1:11" ht="14.4" customHeight="1" x14ac:dyDescent="0.3">
      <c r="A56" s="410" t="s">
        <v>396</v>
      </c>
      <c r="B56" s="411" t="s">
        <v>397</v>
      </c>
      <c r="C56" s="412" t="s">
        <v>405</v>
      </c>
      <c r="D56" s="413" t="s">
        <v>406</v>
      </c>
      <c r="E56" s="412" t="s">
        <v>527</v>
      </c>
      <c r="F56" s="413" t="s">
        <v>528</v>
      </c>
      <c r="G56" s="412" t="s">
        <v>628</v>
      </c>
      <c r="H56" s="412" t="s">
        <v>629</v>
      </c>
      <c r="I56" s="415">
        <v>690</v>
      </c>
      <c r="J56" s="415">
        <v>5</v>
      </c>
      <c r="K56" s="416">
        <v>3450</v>
      </c>
    </row>
    <row r="57" spans="1:11" ht="14.4" customHeight="1" x14ac:dyDescent="0.3">
      <c r="A57" s="410" t="s">
        <v>396</v>
      </c>
      <c r="B57" s="411" t="s">
        <v>397</v>
      </c>
      <c r="C57" s="412" t="s">
        <v>405</v>
      </c>
      <c r="D57" s="413" t="s">
        <v>406</v>
      </c>
      <c r="E57" s="412" t="s">
        <v>527</v>
      </c>
      <c r="F57" s="413" t="s">
        <v>528</v>
      </c>
      <c r="G57" s="412" t="s">
        <v>630</v>
      </c>
      <c r="H57" s="412" t="s">
        <v>631</v>
      </c>
      <c r="I57" s="415">
        <v>12.159999847412109</v>
      </c>
      <c r="J57" s="415">
        <v>20</v>
      </c>
      <c r="K57" s="416">
        <v>243.19999694824219</v>
      </c>
    </row>
    <row r="58" spans="1:11" ht="14.4" customHeight="1" x14ac:dyDescent="0.3">
      <c r="A58" s="410" t="s">
        <v>396</v>
      </c>
      <c r="B58" s="411" t="s">
        <v>397</v>
      </c>
      <c r="C58" s="412" t="s">
        <v>405</v>
      </c>
      <c r="D58" s="413" t="s">
        <v>406</v>
      </c>
      <c r="E58" s="412" t="s">
        <v>527</v>
      </c>
      <c r="F58" s="413" t="s">
        <v>528</v>
      </c>
      <c r="G58" s="412" t="s">
        <v>632</v>
      </c>
      <c r="H58" s="412" t="s">
        <v>633</v>
      </c>
      <c r="I58" s="415">
        <v>18.860000610351563</v>
      </c>
      <c r="J58" s="415">
        <v>400</v>
      </c>
      <c r="K58" s="416">
        <v>7544</v>
      </c>
    </row>
    <row r="59" spans="1:11" ht="14.4" customHeight="1" x14ac:dyDescent="0.3">
      <c r="A59" s="410" t="s">
        <v>396</v>
      </c>
      <c r="B59" s="411" t="s">
        <v>397</v>
      </c>
      <c r="C59" s="412" t="s">
        <v>405</v>
      </c>
      <c r="D59" s="413" t="s">
        <v>406</v>
      </c>
      <c r="E59" s="412" t="s">
        <v>527</v>
      </c>
      <c r="F59" s="413" t="s">
        <v>528</v>
      </c>
      <c r="G59" s="412" t="s">
        <v>634</v>
      </c>
      <c r="H59" s="412" t="s">
        <v>635</v>
      </c>
      <c r="I59" s="415">
        <v>7.5900001525878906</v>
      </c>
      <c r="J59" s="415">
        <v>91</v>
      </c>
      <c r="K59" s="416">
        <v>690.69000625610352</v>
      </c>
    </row>
    <row r="60" spans="1:11" ht="14.4" customHeight="1" x14ac:dyDescent="0.3">
      <c r="A60" s="410" t="s">
        <v>396</v>
      </c>
      <c r="B60" s="411" t="s">
        <v>397</v>
      </c>
      <c r="C60" s="412" t="s">
        <v>405</v>
      </c>
      <c r="D60" s="413" t="s">
        <v>406</v>
      </c>
      <c r="E60" s="412" t="s">
        <v>527</v>
      </c>
      <c r="F60" s="413" t="s">
        <v>528</v>
      </c>
      <c r="G60" s="412" t="s">
        <v>636</v>
      </c>
      <c r="H60" s="412" t="s">
        <v>637</v>
      </c>
      <c r="I60" s="415">
        <v>13.229999542236328</v>
      </c>
      <c r="J60" s="415">
        <v>20</v>
      </c>
      <c r="K60" s="416">
        <v>264.60000610351562</v>
      </c>
    </row>
    <row r="61" spans="1:11" ht="14.4" customHeight="1" x14ac:dyDescent="0.3">
      <c r="A61" s="410" t="s">
        <v>396</v>
      </c>
      <c r="B61" s="411" t="s">
        <v>397</v>
      </c>
      <c r="C61" s="412" t="s">
        <v>405</v>
      </c>
      <c r="D61" s="413" t="s">
        <v>406</v>
      </c>
      <c r="E61" s="412" t="s">
        <v>527</v>
      </c>
      <c r="F61" s="413" t="s">
        <v>528</v>
      </c>
      <c r="G61" s="412" t="s">
        <v>638</v>
      </c>
      <c r="H61" s="412" t="s">
        <v>639</v>
      </c>
      <c r="I61" s="415">
        <v>3.2699999809265137</v>
      </c>
      <c r="J61" s="415">
        <v>120</v>
      </c>
      <c r="K61" s="416">
        <v>392.39999389648437</v>
      </c>
    </row>
    <row r="62" spans="1:11" ht="14.4" customHeight="1" x14ac:dyDescent="0.3">
      <c r="A62" s="410" t="s">
        <v>396</v>
      </c>
      <c r="B62" s="411" t="s">
        <v>397</v>
      </c>
      <c r="C62" s="412" t="s">
        <v>405</v>
      </c>
      <c r="D62" s="413" t="s">
        <v>406</v>
      </c>
      <c r="E62" s="412" t="s">
        <v>527</v>
      </c>
      <c r="F62" s="413" t="s">
        <v>528</v>
      </c>
      <c r="G62" s="412" t="s">
        <v>640</v>
      </c>
      <c r="H62" s="412" t="s">
        <v>641</v>
      </c>
      <c r="I62" s="415">
        <v>3.9666666984558105</v>
      </c>
      <c r="J62" s="415">
        <v>1400</v>
      </c>
      <c r="K62" s="416">
        <v>5554.2000122070312</v>
      </c>
    </row>
    <row r="63" spans="1:11" ht="14.4" customHeight="1" x14ac:dyDescent="0.3">
      <c r="A63" s="410" t="s">
        <v>396</v>
      </c>
      <c r="B63" s="411" t="s">
        <v>397</v>
      </c>
      <c r="C63" s="412" t="s">
        <v>405</v>
      </c>
      <c r="D63" s="413" t="s">
        <v>406</v>
      </c>
      <c r="E63" s="412" t="s">
        <v>527</v>
      </c>
      <c r="F63" s="413" t="s">
        <v>528</v>
      </c>
      <c r="G63" s="412" t="s">
        <v>642</v>
      </c>
      <c r="H63" s="412" t="s">
        <v>643</v>
      </c>
      <c r="I63" s="415">
        <v>4.4814285550798685</v>
      </c>
      <c r="J63" s="415">
        <v>540</v>
      </c>
      <c r="K63" s="416">
        <v>2419.5999984741211</v>
      </c>
    </row>
    <row r="64" spans="1:11" ht="14.4" customHeight="1" x14ac:dyDescent="0.3">
      <c r="A64" s="410" t="s">
        <v>396</v>
      </c>
      <c r="B64" s="411" t="s">
        <v>397</v>
      </c>
      <c r="C64" s="412" t="s">
        <v>405</v>
      </c>
      <c r="D64" s="413" t="s">
        <v>406</v>
      </c>
      <c r="E64" s="412" t="s">
        <v>527</v>
      </c>
      <c r="F64" s="413" t="s">
        <v>528</v>
      </c>
      <c r="G64" s="412" t="s">
        <v>644</v>
      </c>
      <c r="H64" s="412" t="s">
        <v>645</v>
      </c>
      <c r="I64" s="415">
        <v>6.929999828338623</v>
      </c>
      <c r="J64" s="415">
        <v>2</v>
      </c>
      <c r="K64" s="416">
        <v>13.859999656677246</v>
      </c>
    </row>
    <row r="65" spans="1:11" ht="14.4" customHeight="1" x14ac:dyDescent="0.3">
      <c r="A65" s="410" t="s">
        <v>396</v>
      </c>
      <c r="B65" s="411" t="s">
        <v>397</v>
      </c>
      <c r="C65" s="412" t="s">
        <v>405</v>
      </c>
      <c r="D65" s="413" t="s">
        <v>406</v>
      </c>
      <c r="E65" s="412" t="s">
        <v>527</v>
      </c>
      <c r="F65" s="413" t="s">
        <v>528</v>
      </c>
      <c r="G65" s="412" t="s">
        <v>646</v>
      </c>
      <c r="H65" s="412" t="s">
        <v>647</v>
      </c>
      <c r="I65" s="415">
        <v>8.1649999618530273</v>
      </c>
      <c r="J65" s="415">
        <v>2</v>
      </c>
      <c r="K65" s="416">
        <v>16.329999923706055</v>
      </c>
    </row>
    <row r="66" spans="1:11" ht="14.4" customHeight="1" x14ac:dyDescent="0.3">
      <c r="A66" s="410" t="s">
        <v>396</v>
      </c>
      <c r="B66" s="411" t="s">
        <v>397</v>
      </c>
      <c r="C66" s="412" t="s">
        <v>405</v>
      </c>
      <c r="D66" s="413" t="s">
        <v>406</v>
      </c>
      <c r="E66" s="412" t="s">
        <v>527</v>
      </c>
      <c r="F66" s="413" t="s">
        <v>528</v>
      </c>
      <c r="G66" s="412" t="s">
        <v>648</v>
      </c>
      <c r="H66" s="412" t="s">
        <v>649</v>
      </c>
      <c r="I66" s="415">
        <v>9.369999885559082</v>
      </c>
      <c r="J66" s="415">
        <v>1</v>
      </c>
      <c r="K66" s="416">
        <v>9.369999885559082</v>
      </c>
    </row>
    <row r="67" spans="1:11" ht="14.4" customHeight="1" x14ac:dyDescent="0.3">
      <c r="A67" s="410" t="s">
        <v>396</v>
      </c>
      <c r="B67" s="411" t="s">
        <v>397</v>
      </c>
      <c r="C67" s="412" t="s">
        <v>405</v>
      </c>
      <c r="D67" s="413" t="s">
        <v>406</v>
      </c>
      <c r="E67" s="412" t="s">
        <v>527</v>
      </c>
      <c r="F67" s="413" t="s">
        <v>528</v>
      </c>
      <c r="G67" s="412" t="s">
        <v>650</v>
      </c>
      <c r="H67" s="412" t="s">
        <v>651</v>
      </c>
      <c r="I67" s="415">
        <v>72.220001220703125</v>
      </c>
      <c r="J67" s="415">
        <v>5</v>
      </c>
      <c r="K67" s="416">
        <v>361.10000610351562</v>
      </c>
    </row>
    <row r="68" spans="1:11" ht="14.4" customHeight="1" x14ac:dyDescent="0.3">
      <c r="A68" s="410" t="s">
        <v>396</v>
      </c>
      <c r="B68" s="411" t="s">
        <v>397</v>
      </c>
      <c r="C68" s="412" t="s">
        <v>405</v>
      </c>
      <c r="D68" s="413" t="s">
        <v>406</v>
      </c>
      <c r="E68" s="412" t="s">
        <v>527</v>
      </c>
      <c r="F68" s="413" t="s">
        <v>528</v>
      </c>
      <c r="G68" s="412" t="s">
        <v>652</v>
      </c>
      <c r="H68" s="412" t="s">
        <v>653</v>
      </c>
      <c r="I68" s="415">
        <v>105.4566650390625</v>
      </c>
      <c r="J68" s="415">
        <v>8</v>
      </c>
      <c r="K68" s="416">
        <v>843.64999389648437</v>
      </c>
    </row>
    <row r="69" spans="1:11" ht="14.4" customHeight="1" x14ac:dyDescent="0.3">
      <c r="A69" s="410" t="s">
        <v>396</v>
      </c>
      <c r="B69" s="411" t="s">
        <v>397</v>
      </c>
      <c r="C69" s="412" t="s">
        <v>405</v>
      </c>
      <c r="D69" s="413" t="s">
        <v>406</v>
      </c>
      <c r="E69" s="412" t="s">
        <v>527</v>
      </c>
      <c r="F69" s="413" t="s">
        <v>528</v>
      </c>
      <c r="G69" s="412" t="s">
        <v>654</v>
      </c>
      <c r="H69" s="412" t="s">
        <v>655</v>
      </c>
      <c r="I69" s="415">
        <v>11.260000228881836</v>
      </c>
      <c r="J69" s="415">
        <v>60</v>
      </c>
      <c r="K69" s="416">
        <v>675.510009765625</v>
      </c>
    </row>
    <row r="70" spans="1:11" ht="14.4" customHeight="1" x14ac:dyDescent="0.3">
      <c r="A70" s="410" t="s">
        <v>396</v>
      </c>
      <c r="B70" s="411" t="s">
        <v>397</v>
      </c>
      <c r="C70" s="412" t="s">
        <v>405</v>
      </c>
      <c r="D70" s="413" t="s">
        <v>406</v>
      </c>
      <c r="E70" s="412" t="s">
        <v>527</v>
      </c>
      <c r="F70" s="413" t="s">
        <v>528</v>
      </c>
      <c r="G70" s="412" t="s">
        <v>656</v>
      </c>
      <c r="H70" s="412" t="s">
        <v>657</v>
      </c>
      <c r="I70" s="415">
        <v>13.869999885559082</v>
      </c>
      <c r="J70" s="415">
        <v>144</v>
      </c>
      <c r="K70" s="416">
        <v>1997.4600219726562</v>
      </c>
    </row>
    <row r="71" spans="1:11" ht="14.4" customHeight="1" x14ac:dyDescent="0.3">
      <c r="A71" s="410" t="s">
        <v>396</v>
      </c>
      <c r="B71" s="411" t="s">
        <v>397</v>
      </c>
      <c r="C71" s="412" t="s">
        <v>405</v>
      </c>
      <c r="D71" s="413" t="s">
        <v>406</v>
      </c>
      <c r="E71" s="412" t="s">
        <v>527</v>
      </c>
      <c r="F71" s="413" t="s">
        <v>528</v>
      </c>
      <c r="G71" s="412" t="s">
        <v>658</v>
      </c>
      <c r="H71" s="412" t="s">
        <v>659</v>
      </c>
      <c r="I71" s="415">
        <v>17.600000381469727</v>
      </c>
      <c r="J71" s="415">
        <v>1</v>
      </c>
      <c r="K71" s="416">
        <v>17.600000381469727</v>
      </c>
    </row>
    <row r="72" spans="1:11" ht="14.4" customHeight="1" x14ac:dyDescent="0.3">
      <c r="A72" s="410" t="s">
        <v>396</v>
      </c>
      <c r="B72" s="411" t="s">
        <v>397</v>
      </c>
      <c r="C72" s="412" t="s">
        <v>405</v>
      </c>
      <c r="D72" s="413" t="s">
        <v>406</v>
      </c>
      <c r="E72" s="412" t="s">
        <v>527</v>
      </c>
      <c r="F72" s="413" t="s">
        <v>528</v>
      </c>
      <c r="G72" s="412" t="s">
        <v>660</v>
      </c>
      <c r="H72" s="412" t="s">
        <v>661</v>
      </c>
      <c r="I72" s="415">
        <v>22.200000762939453</v>
      </c>
      <c r="J72" s="415">
        <v>1</v>
      </c>
      <c r="K72" s="416">
        <v>22.200000762939453</v>
      </c>
    </row>
    <row r="73" spans="1:11" ht="14.4" customHeight="1" x14ac:dyDescent="0.3">
      <c r="A73" s="410" t="s">
        <v>396</v>
      </c>
      <c r="B73" s="411" t="s">
        <v>397</v>
      </c>
      <c r="C73" s="412" t="s">
        <v>405</v>
      </c>
      <c r="D73" s="413" t="s">
        <v>406</v>
      </c>
      <c r="E73" s="412" t="s">
        <v>527</v>
      </c>
      <c r="F73" s="413" t="s">
        <v>528</v>
      </c>
      <c r="G73" s="412" t="s">
        <v>662</v>
      </c>
      <c r="H73" s="412" t="s">
        <v>663</v>
      </c>
      <c r="I73" s="415">
        <v>977.96002197265625</v>
      </c>
      <c r="J73" s="415">
        <v>4</v>
      </c>
      <c r="K73" s="416">
        <v>3911.840087890625</v>
      </c>
    </row>
    <row r="74" spans="1:11" ht="14.4" customHeight="1" x14ac:dyDescent="0.3">
      <c r="A74" s="410" t="s">
        <v>396</v>
      </c>
      <c r="B74" s="411" t="s">
        <v>397</v>
      </c>
      <c r="C74" s="412" t="s">
        <v>405</v>
      </c>
      <c r="D74" s="413" t="s">
        <v>406</v>
      </c>
      <c r="E74" s="412" t="s">
        <v>527</v>
      </c>
      <c r="F74" s="413" t="s">
        <v>528</v>
      </c>
      <c r="G74" s="412" t="s">
        <v>664</v>
      </c>
      <c r="H74" s="412" t="s">
        <v>665</v>
      </c>
      <c r="I74" s="415">
        <v>1783.97998046875</v>
      </c>
      <c r="J74" s="415">
        <v>10</v>
      </c>
      <c r="K74" s="416">
        <v>17839.7802734375</v>
      </c>
    </row>
    <row r="75" spans="1:11" ht="14.4" customHeight="1" x14ac:dyDescent="0.3">
      <c r="A75" s="410" t="s">
        <v>396</v>
      </c>
      <c r="B75" s="411" t="s">
        <v>397</v>
      </c>
      <c r="C75" s="412" t="s">
        <v>405</v>
      </c>
      <c r="D75" s="413" t="s">
        <v>406</v>
      </c>
      <c r="E75" s="412" t="s">
        <v>527</v>
      </c>
      <c r="F75" s="413" t="s">
        <v>528</v>
      </c>
      <c r="G75" s="412" t="s">
        <v>666</v>
      </c>
      <c r="H75" s="412" t="s">
        <v>667</v>
      </c>
      <c r="I75" s="415">
        <v>899.84002685546875</v>
      </c>
      <c r="J75" s="415">
        <v>3</v>
      </c>
      <c r="K75" s="416">
        <v>2699.52001953125</v>
      </c>
    </row>
    <row r="76" spans="1:11" ht="14.4" customHeight="1" x14ac:dyDescent="0.3">
      <c r="A76" s="410" t="s">
        <v>396</v>
      </c>
      <c r="B76" s="411" t="s">
        <v>397</v>
      </c>
      <c r="C76" s="412" t="s">
        <v>405</v>
      </c>
      <c r="D76" s="413" t="s">
        <v>406</v>
      </c>
      <c r="E76" s="412" t="s">
        <v>527</v>
      </c>
      <c r="F76" s="413" t="s">
        <v>528</v>
      </c>
      <c r="G76" s="412" t="s">
        <v>668</v>
      </c>
      <c r="H76" s="412" t="s">
        <v>669</v>
      </c>
      <c r="I76" s="415">
        <v>1083.8800048828125</v>
      </c>
      <c r="J76" s="415">
        <v>5</v>
      </c>
      <c r="K76" s="416">
        <v>5419.39990234375</v>
      </c>
    </row>
    <row r="77" spans="1:11" ht="14.4" customHeight="1" x14ac:dyDescent="0.3">
      <c r="A77" s="410" t="s">
        <v>396</v>
      </c>
      <c r="B77" s="411" t="s">
        <v>397</v>
      </c>
      <c r="C77" s="412" t="s">
        <v>405</v>
      </c>
      <c r="D77" s="413" t="s">
        <v>406</v>
      </c>
      <c r="E77" s="412" t="s">
        <v>527</v>
      </c>
      <c r="F77" s="413" t="s">
        <v>528</v>
      </c>
      <c r="G77" s="412" t="s">
        <v>670</v>
      </c>
      <c r="H77" s="412" t="s">
        <v>671</v>
      </c>
      <c r="I77" s="415">
        <v>7.809999942779541</v>
      </c>
      <c r="J77" s="415">
        <v>600</v>
      </c>
      <c r="K77" s="416">
        <v>4688.5498046875</v>
      </c>
    </row>
    <row r="78" spans="1:11" ht="14.4" customHeight="1" x14ac:dyDescent="0.3">
      <c r="A78" s="410" t="s">
        <v>396</v>
      </c>
      <c r="B78" s="411" t="s">
        <v>397</v>
      </c>
      <c r="C78" s="412" t="s">
        <v>405</v>
      </c>
      <c r="D78" s="413" t="s">
        <v>406</v>
      </c>
      <c r="E78" s="412" t="s">
        <v>527</v>
      </c>
      <c r="F78" s="413" t="s">
        <v>528</v>
      </c>
      <c r="G78" s="412" t="s">
        <v>672</v>
      </c>
      <c r="H78" s="412" t="s">
        <v>673</v>
      </c>
      <c r="I78" s="415">
        <v>16.219999313354492</v>
      </c>
      <c r="J78" s="415">
        <v>79200</v>
      </c>
      <c r="K78" s="416">
        <v>1284228</v>
      </c>
    </row>
    <row r="79" spans="1:11" ht="14.4" customHeight="1" x14ac:dyDescent="0.3">
      <c r="A79" s="410" t="s">
        <v>396</v>
      </c>
      <c r="B79" s="411" t="s">
        <v>397</v>
      </c>
      <c r="C79" s="412" t="s">
        <v>405</v>
      </c>
      <c r="D79" s="413" t="s">
        <v>406</v>
      </c>
      <c r="E79" s="412" t="s">
        <v>527</v>
      </c>
      <c r="F79" s="413" t="s">
        <v>528</v>
      </c>
      <c r="G79" s="412" t="s">
        <v>674</v>
      </c>
      <c r="H79" s="412" t="s">
        <v>675</v>
      </c>
      <c r="I79" s="415">
        <v>29.100000381469727</v>
      </c>
      <c r="J79" s="415">
        <v>4944</v>
      </c>
      <c r="K79" s="416">
        <v>143845.68212890625</v>
      </c>
    </row>
    <row r="80" spans="1:11" ht="14.4" customHeight="1" x14ac:dyDescent="0.3">
      <c r="A80" s="410" t="s">
        <v>396</v>
      </c>
      <c r="B80" s="411" t="s">
        <v>397</v>
      </c>
      <c r="C80" s="412" t="s">
        <v>405</v>
      </c>
      <c r="D80" s="413" t="s">
        <v>406</v>
      </c>
      <c r="E80" s="412" t="s">
        <v>527</v>
      </c>
      <c r="F80" s="413" t="s">
        <v>528</v>
      </c>
      <c r="G80" s="412" t="s">
        <v>676</v>
      </c>
      <c r="H80" s="412" t="s">
        <v>677</v>
      </c>
      <c r="I80" s="415">
        <v>2.7300000190734863</v>
      </c>
      <c r="J80" s="415">
        <v>18</v>
      </c>
      <c r="K80" s="416">
        <v>49.140000343322754</v>
      </c>
    </row>
    <row r="81" spans="1:11" ht="14.4" customHeight="1" x14ac:dyDescent="0.3">
      <c r="A81" s="410" t="s">
        <v>396</v>
      </c>
      <c r="B81" s="411" t="s">
        <v>397</v>
      </c>
      <c r="C81" s="412" t="s">
        <v>405</v>
      </c>
      <c r="D81" s="413" t="s">
        <v>406</v>
      </c>
      <c r="E81" s="412" t="s">
        <v>527</v>
      </c>
      <c r="F81" s="413" t="s">
        <v>528</v>
      </c>
      <c r="G81" s="412" t="s">
        <v>678</v>
      </c>
      <c r="H81" s="412" t="s">
        <v>679</v>
      </c>
      <c r="I81" s="415">
        <v>260.01998901367187</v>
      </c>
      <c r="J81" s="415">
        <v>14</v>
      </c>
      <c r="K81" s="416">
        <v>3640.2300415039062</v>
      </c>
    </row>
    <row r="82" spans="1:11" ht="14.4" customHeight="1" x14ac:dyDescent="0.3">
      <c r="A82" s="410" t="s">
        <v>396</v>
      </c>
      <c r="B82" s="411" t="s">
        <v>397</v>
      </c>
      <c r="C82" s="412" t="s">
        <v>405</v>
      </c>
      <c r="D82" s="413" t="s">
        <v>406</v>
      </c>
      <c r="E82" s="412" t="s">
        <v>527</v>
      </c>
      <c r="F82" s="413" t="s">
        <v>528</v>
      </c>
      <c r="G82" s="412" t="s">
        <v>680</v>
      </c>
      <c r="H82" s="412" t="s">
        <v>681</v>
      </c>
      <c r="I82" s="415">
        <v>290.00571986607144</v>
      </c>
      <c r="J82" s="415">
        <v>8</v>
      </c>
      <c r="K82" s="416">
        <v>2320.0400390625</v>
      </c>
    </row>
    <row r="83" spans="1:11" ht="14.4" customHeight="1" x14ac:dyDescent="0.3">
      <c r="A83" s="410" t="s">
        <v>396</v>
      </c>
      <c r="B83" s="411" t="s">
        <v>397</v>
      </c>
      <c r="C83" s="412" t="s">
        <v>405</v>
      </c>
      <c r="D83" s="413" t="s">
        <v>406</v>
      </c>
      <c r="E83" s="412" t="s">
        <v>527</v>
      </c>
      <c r="F83" s="413" t="s">
        <v>528</v>
      </c>
      <c r="G83" s="412" t="s">
        <v>682</v>
      </c>
      <c r="H83" s="412" t="s">
        <v>683</v>
      </c>
      <c r="I83" s="415">
        <v>591.69000244140625</v>
      </c>
      <c r="J83" s="415">
        <v>23</v>
      </c>
      <c r="K83" s="416">
        <v>13608.86962890625</v>
      </c>
    </row>
    <row r="84" spans="1:11" ht="14.4" customHeight="1" x14ac:dyDescent="0.3">
      <c r="A84" s="410" t="s">
        <v>396</v>
      </c>
      <c r="B84" s="411" t="s">
        <v>397</v>
      </c>
      <c r="C84" s="412" t="s">
        <v>405</v>
      </c>
      <c r="D84" s="413" t="s">
        <v>406</v>
      </c>
      <c r="E84" s="412" t="s">
        <v>527</v>
      </c>
      <c r="F84" s="413" t="s">
        <v>528</v>
      </c>
      <c r="G84" s="412" t="s">
        <v>684</v>
      </c>
      <c r="H84" s="412" t="s">
        <v>685</v>
      </c>
      <c r="I84" s="415">
        <v>4714.3418945312496</v>
      </c>
      <c r="J84" s="415">
        <v>48</v>
      </c>
      <c r="K84" s="416">
        <v>226288.3857421875</v>
      </c>
    </row>
    <row r="85" spans="1:11" ht="14.4" customHeight="1" x14ac:dyDescent="0.3">
      <c r="A85" s="410" t="s">
        <v>396</v>
      </c>
      <c r="B85" s="411" t="s">
        <v>397</v>
      </c>
      <c r="C85" s="412" t="s">
        <v>405</v>
      </c>
      <c r="D85" s="413" t="s">
        <v>406</v>
      </c>
      <c r="E85" s="412" t="s">
        <v>527</v>
      </c>
      <c r="F85" s="413" t="s">
        <v>528</v>
      </c>
      <c r="G85" s="412" t="s">
        <v>686</v>
      </c>
      <c r="H85" s="412" t="s">
        <v>687</v>
      </c>
      <c r="I85" s="415">
        <v>202.10000610351562</v>
      </c>
      <c r="J85" s="415">
        <v>6</v>
      </c>
      <c r="K85" s="416">
        <v>1212.5699462890625</v>
      </c>
    </row>
    <row r="86" spans="1:11" ht="14.4" customHeight="1" x14ac:dyDescent="0.3">
      <c r="A86" s="410" t="s">
        <v>396</v>
      </c>
      <c r="B86" s="411" t="s">
        <v>397</v>
      </c>
      <c r="C86" s="412" t="s">
        <v>405</v>
      </c>
      <c r="D86" s="413" t="s">
        <v>406</v>
      </c>
      <c r="E86" s="412" t="s">
        <v>527</v>
      </c>
      <c r="F86" s="413" t="s">
        <v>528</v>
      </c>
      <c r="G86" s="412" t="s">
        <v>688</v>
      </c>
      <c r="H86" s="412" t="s">
        <v>689</v>
      </c>
      <c r="I86" s="415">
        <v>8.630000114440918</v>
      </c>
      <c r="J86" s="415">
        <v>100</v>
      </c>
      <c r="K86" s="416">
        <v>862.5</v>
      </c>
    </row>
    <row r="87" spans="1:11" ht="14.4" customHeight="1" x14ac:dyDescent="0.3">
      <c r="A87" s="410" t="s">
        <v>396</v>
      </c>
      <c r="B87" s="411" t="s">
        <v>397</v>
      </c>
      <c r="C87" s="412" t="s">
        <v>405</v>
      </c>
      <c r="D87" s="413" t="s">
        <v>406</v>
      </c>
      <c r="E87" s="412" t="s">
        <v>527</v>
      </c>
      <c r="F87" s="413" t="s">
        <v>528</v>
      </c>
      <c r="G87" s="412" t="s">
        <v>690</v>
      </c>
      <c r="H87" s="412" t="s">
        <v>691</v>
      </c>
      <c r="I87" s="415">
        <v>11.739999771118164</v>
      </c>
      <c r="J87" s="415">
        <v>100</v>
      </c>
      <c r="K87" s="416">
        <v>1173.780029296875</v>
      </c>
    </row>
    <row r="88" spans="1:11" ht="14.4" customHeight="1" x14ac:dyDescent="0.3">
      <c r="A88" s="410" t="s">
        <v>396</v>
      </c>
      <c r="B88" s="411" t="s">
        <v>397</v>
      </c>
      <c r="C88" s="412" t="s">
        <v>405</v>
      </c>
      <c r="D88" s="413" t="s">
        <v>406</v>
      </c>
      <c r="E88" s="412" t="s">
        <v>527</v>
      </c>
      <c r="F88" s="413" t="s">
        <v>528</v>
      </c>
      <c r="G88" s="412" t="s">
        <v>692</v>
      </c>
      <c r="H88" s="412" t="s">
        <v>693</v>
      </c>
      <c r="I88" s="415">
        <v>10.119999885559082</v>
      </c>
      <c r="J88" s="415">
        <v>1</v>
      </c>
      <c r="K88" s="416">
        <v>10.119999885559082</v>
      </c>
    </row>
    <row r="89" spans="1:11" ht="14.4" customHeight="1" x14ac:dyDescent="0.3">
      <c r="A89" s="410" t="s">
        <v>396</v>
      </c>
      <c r="B89" s="411" t="s">
        <v>397</v>
      </c>
      <c r="C89" s="412" t="s">
        <v>405</v>
      </c>
      <c r="D89" s="413" t="s">
        <v>406</v>
      </c>
      <c r="E89" s="412" t="s">
        <v>527</v>
      </c>
      <c r="F89" s="413" t="s">
        <v>528</v>
      </c>
      <c r="G89" s="412" t="s">
        <v>694</v>
      </c>
      <c r="H89" s="412" t="s">
        <v>695</v>
      </c>
      <c r="I89" s="415">
        <v>0.89999997615814209</v>
      </c>
      <c r="J89" s="415">
        <v>51000</v>
      </c>
      <c r="K89" s="416">
        <v>45747</v>
      </c>
    </row>
    <row r="90" spans="1:11" ht="14.4" customHeight="1" x14ac:dyDescent="0.3">
      <c r="A90" s="410" t="s">
        <v>396</v>
      </c>
      <c r="B90" s="411" t="s">
        <v>397</v>
      </c>
      <c r="C90" s="412" t="s">
        <v>405</v>
      </c>
      <c r="D90" s="413" t="s">
        <v>406</v>
      </c>
      <c r="E90" s="412" t="s">
        <v>527</v>
      </c>
      <c r="F90" s="413" t="s">
        <v>528</v>
      </c>
      <c r="G90" s="412" t="s">
        <v>696</v>
      </c>
      <c r="H90" s="412" t="s">
        <v>697</v>
      </c>
      <c r="I90" s="415">
        <v>2.5399999618530273</v>
      </c>
      <c r="J90" s="415">
        <v>26000</v>
      </c>
      <c r="K90" s="416">
        <v>66018.39990234375</v>
      </c>
    </row>
    <row r="91" spans="1:11" ht="14.4" customHeight="1" x14ac:dyDescent="0.3">
      <c r="A91" s="410" t="s">
        <v>396</v>
      </c>
      <c r="B91" s="411" t="s">
        <v>397</v>
      </c>
      <c r="C91" s="412" t="s">
        <v>405</v>
      </c>
      <c r="D91" s="413" t="s">
        <v>406</v>
      </c>
      <c r="E91" s="412" t="s">
        <v>527</v>
      </c>
      <c r="F91" s="413" t="s">
        <v>528</v>
      </c>
      <c r="G91" s="412" t="s">
        <v>698</v>
      </c>
      <c r="H91" s="412" t="s">
        <v>699</v>
      </c>
      <c r="I91" s="415">
        <v>58.599998474121094</v>
      </c>
      <c r="J91" s="415">
        <v>20</v>
      </c>
      <c r="K91" s="416">
        <v>1172.0799560546875</v>
      </c>
    </row>
    <row r="92" spans="1:11" ht="14.4" customHeight="1" x14ac:dyDescent="0.3">
      <c r="A92" s="410" t="s">
        <v>396</v>
      </c>
      <c r="B92" s="411" t="s">
        <v>397</v>
      </c>
      <c r="C92" s="412" t="s">
        <v>405</v>
      </c>
      <c r="D92" s="413" t="s">
        <v>406</v>
      </c>
      <c r="E92" s="412" t="s">
        <v>527</v>
      </c>
      <c r="F92" s="413" t="s">
        <v>528</v>
      </c>
      <c r="G92" s="412" t="s">
        <v>700</v>
      </c>
      <c r="H92" s="412" t="s">
        <v>701</v>
      </c>
      <c r="I92" s="415">
        <v>0.15000000596046448</v>
      </c>
      <c r="J92" s="415">
        <v>300</v>
      </c>
      <c r="K92" s="416">
        <v>45</v>
      </c>
    </row>
    <row r="93" spans="1:11" ht="14.4" customHeight="1" x14ac:dyDescent="0.3">
      <c r="A93" s="410" t="s">
        <v>396</v>
      </c>
      <c r="B93" s="411" t="s">
        <v>397</v>
      </c>
      <c r="C93" s="412" t="s">
        <v>405</v>
      </c>
      <c r="D93" s="413" t="s">
        <v>406</v>
      </c>
      <c r="E93" s="412" t="s">
        <v>527</v>
      </c>
      <c r="F93" s="413" t="s">
        <v>528</v>
      </c>
      <c r="G93" s="412" t="s">
        <v>702</v>
      </c>
      <c r="H93" s="412" t="s">
        <v>703</v>
      </c>
      <c r="I93" s="415">
        <v>109.25</v>
      </c>
      <c r="J93" s="415">
        <v>15</v>
      </c>
      <c r="K93" s="416">
        <v>1638.75</v>
      </c>
    </row>
    <row r="94" spans="1:11" ht="14.4" customHeight="1" x14ac:dyDescent="0.3">
      <c r="A94" s="410" t="s">
        <v>396</v>
      </c>
      <c r="B94" s="411" t="s">
        <v>397</v>
      </c>
      <c r="C94" s="412" t="s">
        <v>405</v>
      </c>
      <c r="D94" s="413" t="s">
        <v>406</v>
      </c>
      <c r="E94" s="412" t="s">
        <v>527</v>
      </c>
      <c r="F94" s="413" t="s">
        <v>528</v>
      </c>
      <c r="G94" s="412" t="s">
        <v>704</v>
      </c>
      <c r="H94" s="412" t="s">
        <v>705</v>
      </c>
      <c r="I94" s="415">
        <v>9.3000001907348633</v>
      </c>
      <c r="J94" s="415">
        <v>1</v>
      </c>
      <c r="K94" s="416">
        <v>9.3000001907348633</v>
      </c>
    </row>
    <row r="95" spans="1:11" ht="14.4" customHeight="1" x14ac:dyDescent="0.3">
      <c r="A95" s="410" t="s">
        <v>396</v>
      </c>
      <c r="B95" s="411" t="s">
        <v>397</v>
      </c>
      <c r="C95" s="412" t="s">
        <v>405</v>
      </c>
      <c r="D95" s="413" t="s">
        <v>406</v>
      </c>
      <c r="E95" s="412" t="s">
        <v>706</v>
      </c>
      <c r="F95" s="413" t="s">
        <v>707</v>
      </c>
      <c r="G95" s="412" t="s">
        <v>708</v>
      </c>
      <c r="H95" s="412" t="s">
        <v>709</v>
      </c>
      <c r="I95" s="415">
        <v>2.3399999141693115</v>
      </c>
      <c r="J95" s="415">
        <v>100</v>
      </c>
      <c r="K95" s="416">
        <v>234</v>
      </c>
    </row>
    <row r="96" spans="1:11" ht="14.4" customHeight="1" x14ac:dyDescent="0.3">
      <c r="A96" s="410" t="s">
        <v>396</v>
      </c>
      <c r="B96" s="411" t="s">
        <v>397</v>
      </c>
      <c r="C96" s="412" t="s">
        <v>405</v>
      </c>
      <c r="D96" s="413" t="s">
        <v>406</v>
      </c>
      <c r="E96" s="412" t="s">
        <v>706</v>
      </c>
      <c r="F96" s="413" t="s">
        <v>707</v>
      </c>
      <c r="G96" s="412" t="s">
        <v>710</v>
      </c>
      <c r="H96" s="412" t="s">
        <v>711</v>
      </c>
      <c r="I96" s="415">
        <v>16.989999771118164</v>
      </c>
      <c r="J96" s="415">
        <v>120</v>
      </c>
      <c r="K96" s="416">
        <v>2038.7399291992187</v>
      </c>
    </row>
    <row r="97" spans="1:11" ht="14.4" customHeight="1" x14ac:dyDescent="0.3">
      <c r="A97" s="410" t="s">
        <v>396</v>
      </c>
      <c r="B97" s="411" t="s">
        <v>397</v>
      </c>
      <c r="C97" s="412" t="s">
        <v>405</v>
      </c>
      <c r="D97" s="413" t="s">
        <v>406</v>
      </c>
      <c r="E97" s="412" t="s">
        <v>706</v>
      </c>
      <c r="F97" s="413" t="s">
        <v>707</v>
      </c>
      <c r="G97" s="412" t="s">
        <v>712</v>
      </c>
      <c r="H97" s="412" t="s">
        <v>713</v>
      </c>
      <c r="I97" s="415">
        <v>2.9050000905990601</v>
      </c>
      <c r="J97" s="415">
        <v>100</v>
      </c>
      <c r="K97" s="416">
        <v>290.5</v>
      </c>
    </row>
    <row r="98" spans="1:11" ht="14.4" customHeight="1" x14ac:dyDescent="0.3">
      <c r="A98" s="410" t="s">
        <v>396</v>
      </c>
      <c r="B98" s="411" t="s">
        <v>397</v>
      </c>
      <c r="C98" s="412" t="s">
        <v>405</v>
      </c>
      <c r="D98" s="413" t="s">
        <v>406</v>
      </c>
      <c r="E98" s="412" t="s">
        <v>706</v>
      </c>
      <c r="F98" s="413" t="s">
        <v>707</v>
      </c>
      <c r="G98" s="412" t="s">
        <v>712</v>
      </c>
      <c r="H98" s="412" t="s">
        <v>714</v>
      </c>
      <c r="I98" s="415">
        <v>2.4100000381469728</v>
      </c>
      <c r="J98" s="415">
        <v>200</v>
      </c>
      <c r="K98" s="416">
        <v>479.20000076293945</v>
      </c>
    </row>
    <row r="99" spans="1:11" ht="14.4" customHeight="1" x14ac:dyDescent="0.3">
      <c r="A99" s="410" t="s">
        <v>396</v>
      </c>
      <c r="B99" s="411" t="s">
        <v>397</v>
      </c>
      <c r="C99" s="412" t="s">
        <v>405</v>
      </c>
      <c r="D99" s="413" t="s">
        <v>406</v>
      </c>
      <c r="E99" s="412" t="s">
        <v>706</v>
      </c>
      <c r="F99" s="413" t="s">
        <v>707</v>
      </c>
      <c r="G99" s="412" t="s">
        <v>715</v>
      </c>
      <c r="H99" s="412" t="s">
        <v>716</v>
      </c>
      <c r="I99" s="415">
        <v>11.674285888671875</v>
      </c>
      <c r="J99" s="415">
        <v>620</v>
      </c>
      <c r="K99" s="416">
        <v>7238.9999847412109</v>
      </c>
    </row>
    <row r="100" spans="1:11" ht="14.4" customHeight="1" x14ac:dyDescent="0.3">
      <c r="A100" s="410" t="s">
        <v>396</v>
      </c>
      <c r="B100" s="411" t="s">
        <v>397</v>
      </c>
      <c r="C100" s="412" t="s">
        <v>405</v>
      </c>
      <c r="D100" s="413" t="s">
        <v>406</v>
      </c>
      <c r="E100" s="412" t="s">
        <v>706</v>
      </c>
      <c r="F100" s="413" t="s">
        <v>707</v>
      </c>
      <c r="G100" s="412" t="s">
        <v>717</v>
      </c>
      <c r="H100" s="412" t="s">
        <v>718</v>
      </c>
      <c r="I100" s="415">
        <v>2.8399999141693115</v>
      </c>
      <c r="J100" s="415">
        <v>1100</v>
      </c>
      <c r="K100" s="416">
        <v>3127.8500366210937</v>
      </c>
    </row>
    <row r="101" spans="1:11" ht="14.4" customHeight="1" x14ac:dyDescent="0.3">
      <c r="A101" s="410" t="s">
        <v>396</v>
      </c>
      <c r="B101" s="411" t="s">
        <v>397</v>
      </c>
      <c r="C101" s="412" t="s">
        <v>405</v>
      </c>
      <c r="D101" s="413" t="s">
        <v>406</v>
      </c>
      <c r="E101" s="412" t="s">
        <v>706</v>
      </c>
      <c r="F101" s="413" t="s">
        <v>707</v>
      </c>
      <c r="G101" s="412" t="s">
        <v>719</v>
      </c>
      <c r="H101" s="412" t="s">
        <v>720</v>
      </c>
      <c r="I101" s="415">
        <v>2.8399999141693115</v>
      </c>
      <c r="J101" s="415">
        <v>200</v>
      </c>
      <c r="K101" s="416">
        <v>568.70001220703125</v>
      </c>
    </row>
    <row r="102" spans="1:11" ht="14.4" customHeight="1" x14ac:dyDescent="0.3">
      <c r="A102" s="410" t="s">
        <v>396</v>
      </c>
      <c r="B102" s="411" t="s">
        <v>397</v>
      </c>
      <c r="C102" s="412" t="s">
        <v>405</v>
      </c>
      <c r="D102" s="413" t="s">
        <v>406</v>
      </c>
      <c r="E102" s="412" t="s">
        <v>706</v>
      </c>
      <c r="F102" s="413" t="s">
        <v>707</v>
      </c>
      <c r="G102" s="412" t="s">
        <v>721</v>
      </c>
      <c r="H102" s="412" t="s">
        <v>722</v>
      </c>
      <c r="I102" s="415">
        <v>2.8399999141693115</v>
      </c>
      <c r="J102" s="415">
        <v>1300</v>
      </c>
      <c r="K102" s="416">
        <v>3695.8500671386719</v>
      </c>
    </row>
    <row r="103" spans="1:11" ht="14.4" customHeight="1" x14ac:dyDescent="0.3">
      <c r="A103" s="410" t="s">
        <v>396</v>
      </c>
      <c r="B103" s="411" t="s">
        <v>397</v>
      </c>
      <c r="C103" s="412" t="s">
        <v>405</v>
      </c>
      <c r="D103" s="413" t="s">
        <v>406</v>
      </c>
      <c r="E103" s="412" t="s">
        <v>706</v>
      </c>
      <c r="F103" s="413" t="s">
        <v>707</v>
      </c>
      <c r="G103" s="412" t="s">
        <v>723</v>
      </c>
      <c r="H103" s="412" t="s">
        <v>724</v>
      </c>
      <c r="I103" s="415">
        <v>2.9033334255218506</v>
      </c>
      <c r="J103" s="415">
        <v>2600</v>
      </c>
      <c r="K103" s="416">
        <v>7548.4000244140625</v>
      </c>
    </row>
    <row r="104" spans="1:11" ht="14.4" customHeight="1" x14ac:dyDescent="0.3">
      <c r="A104" s="410" t="s">
        <v>396</v>
      </c>
      <c r="B104" s="411" t="s">
        <v>397</v>
      </c>
      <c r="C104" s="412" t="s">
        <v>405</v>
      </c>
      <c r="D104" s="413" t="s">
        <v>406</v>
      </c>
      <c r="E104" s="412" t="s">
        <v>706</v>
      </c>
      <c r="F104" s="413" t="s">
        <v>707</v>
      </c>
      <c r="G104" s="412" t="s">
        <v>725</v>
      </c>
      <c r="H104" s="412" t="s">
        <v>726</v>
      </c>
      <c r="I104" s="415">
        <v>2.9000000953674316</v>
      </c>
      <c r="J104" s="415">
        <v>2500</v>
      </c>
      <c r="K104" s="416">
        <v>7250</v>
      </c>
    </row>
    <row r="105" spans="1:11" ht="14.4" customHeight="1" x14ac:dyDescent="0.3">
      <c r="A105" s="410" t="s">
        <v>396</v>
      </c>
      <c r="B105" s="411" t="s">
        <v>397</v>
      </c>
      <c r="C105" s="412" t="s">
        <v>405</v>
      </c>
      <c r="D105" s="413" t="s">
        <v>406</v>
      </c>
      <c r="E105" s="412" t="s">
        <v>706</v>
      </c>
      <c r="F105" s="413" t="s">
        <v>707</v>
      </c>
      <c r="G105" s="412" t="s">
        <v>727</v>
      </c>
      <c r="H105" s="412" t="s">
        <v>728</v>
      </c>
      <c r="I105" s="415">
        <v>2.9000000953674316</v>
      </c>
      <c r="J105" s="415">
        <v>200</v>
      </c>
      <c r="K105" s="416">
        <v>580</v>
      </c>
    </row>
    <row r="106" spans="1:11" ht="14.4" customHeight="1" x14ac:dyDescent="0.3">
      <c r="A106" s="410" t="s">
        <v>396</v>
      </c>
      <c r="B106" s="411" t="s">
        <v>397</v>
      </c>
      <c r="C106" s="412" t="s">
        <v>405</v>
      </c>
      <c r="D106" s="413" t="s">
        <v>406</v>
      </c>
      <c r="E106" s="412" t="s">
        <v>706</v>
      </c>
      <c r="F106" s="413" t="s">
        <v>707</v>
      </c>
      <c r="G106" s="412" t="s">
        <v>729</v>
      </c>
      <c r="H106" s="412" t="s">
        <v>730</v>
      </c>
      <c r="I106" s="415">
        <v>2.903750091791153</v>
      </c>
      <c r="J106" s="415">
        <v>2300</v>
      </c>
      <c r="K106" s="416">
        <v>6678.3999633789062</v>
      </c>
    </row>
    <row r="107" spans="1:11" ht="14.4" customHeight="1" x14ac:dyDescent="0.3">
      <c r="A107" s="410" t="s">
        <v>396</v>
      </c>
      <c r="B107" s="411" t="s">
        <v>397</v>
      </c>
      <c r="C107" s="412" t="s">
        <v>405</v>
      </c>
      <c r="D107" s="413" t="s">
        <v>406</v>
      </c>
      <c r="E107" s="412" t="s">
        <v>706</v>
      </c>
      <c r="F107" s="413" t="s">
        <v>707</v>
      </c>
      <c r="G107" s="412" t="s">
        <v>731</v>
      </c>
      <c r="H107" s="412" t="s">
        <v>732</v>
      </c>
      <c r="I107" s="415">
        <v>2.9046154755812426</v>
      </c>
      <c r="J107" s="415">
        <v>3800</v>
      </c>
      <c r="K107" s="416">
        <v>11034.200042724609</v>
      </c>
    </row>
    <row r="108" spans="1:11" ht="14.4" customHeight="1" x14ac:dyDescent="0.3">
      <c r="A108" s="410" t="s">
        <v>396</v>
      </c>
      <c r="B108" s="411" t="s">
        <v>397</v>
      </c>
      <c r="C108" s="412" t="s">
        <v>405</v>
      </c>
      <c r="D108" s="413" t="s">
        <v>406</v>
      </c>
      <c r="E108" s="412" t="s">
        <v>706</v>
      </c>
      <c r="F108" s="413" t="s">
        <v>707</v>
      </c>
      <c r="G108" s="412" t="s">
        <v>733</v>
      </c>
      <c r="H108" s="412" t="s">
        <v>734</v>
      </c>
      <c r="I108" s="415">
        <v>181.5</v>
      </c>
      <c r="J108" s="415">
        <v>20</v>
      </c>
      <c r="K108" s="416">
        <v>3630</v>
      </c>
    </row>
    <row r="109" spans="1:11" ht="14.4" customHeight="1" x14ac:dyDescent="0.3">
      <c r="A109" s="410" t="s">
        <v>396</v>
      </c>
      <c r="B109" s="411" t="s">
        <v>397</v>
      </c>
      <c r="C109" s="412" t="s">
        <v>405</v>
      </c>
      <c r="D109" s="413" t="s">
        <v>406</v>
      </c>
      <c r="E109" s="412" t="s">
        <v>706</v>
      </c>
      <c r="F109" s="413" t="s">
        <v>707</v>
      </c>
      <c r="G109" s="412" t="s">
        <v>735</v>
      </c>
      <c r="H109" s="412" t="s">
        <v>736</v>
      </c>
      <c r="I109" s="415">
        <v>8.4700002670288086</v>
      </c>
      <c r="J109" s="415">
        <v>100</v>
      </c>
      <c r="K109" s="416">
        <v>847</v>
      </c>
    </row>
    <row r="110" spans="1:11" ht="14.4" customHeight="1" x14ac:dyDescent="0.3">
      <c r="A110" s="410" t="s">
        <v>396</v>
      </c>
      <c r="B110" s="411" t="s">
        <v>397</v>
      </c>
      <c r="C110" s="412" t="s">
        <v>405</v>
      </c>
      <c r="D110" s="413" t="s">
        <v>406</v>
      </c>
      <c r="E110" s="412" t="s">
        <v>706</v>
      </c>
      <c r="F110" s="413" t="s">
        <v>707</v>
      </c>
      <c r="G110" s="412" t="s">
        <v>737</v>
      </c>
      <c r="H110" s="412" t="s">
        <v>738</v>
      </c>
      <c r="I110" s="415">
        <v>8.4700002670288086</v>
      </c>
      <c r="J110" s="415">
        <v>700</v>
      </c>
      <c r="K110" s="416">
        <v>5928.9999389648437</v>
      </c>
    </row>
    <row r="111" spans="1:11" ht="14.4" customHeight="1" x14ac:dyDescent="0.3">
      <c r="A111" s="410" t="s">
        <v>396</v>
      </c>
      <c r="B111" s="411" t="s">
        <v>397</v>
      </c>
      <c r="C111" s="412" t="s">
        <v>405</v>
      </c>
      <c r="D111" s="413" t="s">
        <v>406</v>
      </c>
      <c r="E111" s="412" t="s">
        <v>706</v>
      </c>
      <c r="F111" s="413" t="s">
        <v>707</v>
      </c>
      <c r="G111" s="412" t="s">
        <v>739</v>
      </c>
      <c r="H111" s="412" t="s">
        <v>740</v>
      </c>
      <c r="I111" s="415">
        <v>8.4700002670288086</v>
      </c>
      <c r="J111" s="415">
        <v>2170</v>
      </c>
      <c r="K111" s="416">
        <v>18379.900024414063</v>
      </c>
    </row>
    <row r="112" spans="1:11" ht="14.4" customHeight="1" x14ac:dyDescent="0.3">
      <c r="A112" s="410" t="s">
        <v>396</v>
      </c>
      <c r="B112" s="411" t="s">
        <v>397</v>
      </c>
      <c r="C112" s="412" t="s">
        <v>405</v>
      </c>
      <c r="D112" s="413" t="s">
        <v>406</v>
      </c>
      <c r="E112" s="412" t="s">
        <v>706</v>
      </c>
      <c r="F112" s="413" t="s">
        <v>707</v>
      </c>
      <c r="G112" s="412" t="s">
        <v>741</v>
      </c>
      <c r="H112" s="412" t="s">
        <v>742</v>
      </c>
      <c r="I112" s="415">
        <v>8.4700002670288086</v>
      </c>
      <c r="J112" s="415">
        <v>1000</v>
      </c>
      <c r="K112" s="416">
        <v>8470</v>
      </c>
    </row>
    <row r="113" spans="1:11" ht="14.4" customHeight="1" x14ac:dyDescent="0.3">
      <c r="A113" s="410" t="s">
        <v>396</v>
      </c>
      <c r="B113" s="411" t="s">
        <v>397</v>
      </c>
      <c r="C113" s="412" t="s">
        <v>405</v>
      </c>
      <c r="D113" s="413" t="s">
        <v>406</v>
      </c>
      <c r="E113" s="412" t="s">
        <v>706</v>
      </c>
      <c r="F113" s="413" t="s">
        <v>707</v>
      </c>
      <c r="G113" s="412" t="s">
        <v>743</v>
      </c>
      <c r="H113" s="412" t="s">
        <v>744</v>
      </c>
      <c r="I113" s="415">
        <v>8.4700002670288086</v>
      </c>
      <c r="J113" s="415">
        <v>300</v>
      </c>
      <c r="K113" s="416">
        <v>2541</v>
      </c>
    </row>
    <row r="114" spans="1:11" ht="14.4" customHeight="1" x14ac:dyDescent="0.3">
      <c r="A114" s="410" t="s">
        <v>396</v>
      </c>
      <c r="B114" s="411" t="s">
        <v>397</v>
      </c>
      <c r="C114" s="412" t="s">
        <v>405</v>
      </c>
      <c r="D114" s="413" t="s">
        <v>406</v>
      </c>
      <c r="E114" s="412" t="s">
        <v>706</v>
      </c>
      <c r="F114" s="413" t="s">
        <v>707</v>
      </c>
      <c r="G114" s="412" t="s">
        <v>745</v>
      </c>
      <c r="H114" s="412" t="s">
        <v>746</v>
      </c>
      <c r="I114" s="415">
        <v>839.97998046875</v>
      </c>
      <c r="J114" s="415">
        <v>50</v>
      </c>
      <c r="K114" s="416">
        <v>41998.798828125</v>
      </c>
    </row>
    <row r="115" spans="1:11" ht="14.4" customHeight="1" x14ac:dyDescent="0.3">
      <c r="A115" s="410" t="s">
        <v>396</v>
      </c>
      <c r="B115" s="411" t="s">
        <v>397</v>
      </c>
      <c r="C115" s="412" t="s">
        <v>405</v>
      </c>
      <c r="D115" s="413" t="s">
        <v>406</v>
      </c>
      <c r="E115" s="412" t="s">
        <v>706</v>
      </c>
      <c r="F115" s="413" t="s">
        <v>707</v>
      </c>
      <c r="G115" s="412" t="s">
        <v>747</v>
      </c>
      <c r="H115" s="412" t="s">
        <v>748</v>
      </c>
      <c r="I115" s="415">
        <v>48.279998779296875</v>
      </c>
      <c r="J115" s="415">
        <v>1000</v>
      </c>
      <c r="K115" s="416">
        <v>48278.1591796875</v>
      </c>
    </row>
    <row r="116" spans="1:11" ht="14.4" customHeight="1" x14ac:dyDescent="0.3">
      <c r="A116" s="410" t="s">
        <v>396</v>
      </c>
      <c r="B116" s="411" t="s">
        <v>397</v>
      </c>
      <c r="C116" s="412" t="s">
        <v>405</v>
      </c>
      <c r="D116" s="413" t="s">
        <v>406</v>
      </c>
      <c r="E116" s="412" t="s">
        <v>706</v>
      </c>
      <c r="F116" s="413" t="s">
        <v>707</v>
      </c>
      <c r="G116" s="412" t="s">
        <v>749</v>
      </c>
      <c r="H116" s="412" t="s">
        <v>750</v>
      </c>
      <c r="I116" s="415">
        <v>48.279998779296875</v>
      </c>
      <c r="J116" s="415">
        <v>450</v>
      </c>
      <c r="K116" s="416">
        <v>21725.070068359375</v>
      </c>
    </row>
    <row r="117" spans="1:11" ht="14.4" customHeight="1" x14ac:dyDescent="0.3">
      <c r="A117" s="410" t="s">
        <v>396</v>
      </c>
      <c r="B117" s="411" t="s">
        <v>397</v>
      </c>
      <c r="C117" s="412" t="s">
        <v>405</v>
      </c>
      <c r="D117" s="413" t="s">
        <v>406</v>
      </c>
      <c r="E117" s="412" t="s">
        <v>706</v>
      </c>
      <c r="F117" s="413" t="s">
        <v>707</v>
      </c>
      <c r="G117" s="412" t="s">
        <v>751</v>
      </c>
      <c r="H117" s="412" t="s">
        <v>752</v>
      </c>
      <c r="I117" s="415">
        <v>48.279998779296875</v>
      </c>
      <c r="J117" s="415">
        <v>100</v>
      </c>
      <c r="K117" s="416">
        <v>4827.89013671875</v>
      </c>
    </row>
    <row r="118" spans="1:11" ht="14.4" customHeight="1" x14ac:dyDescent="0.3">
      <c r="A118" s="410" t="s">
        <v>396</v>
      </c>
      <c r="B118" s="411" t="s">
        <v>397</v>
      </c>
      <c r="C118" s="412" t="s">
        <v>405</v>
      </c>
      <c r="D118" s="413" t="s">
        <v>406</v>
      </c>
      <c r="E118" s="412" t="s">
        <v>706</v>
      </c>
      <c r="F118" s="413" t="s">
        <v>707</v>
      </c>
      <c r="G118" s="412" t="s">
        <v>753</v>
      </c>
      <c r="H118" s="412" t="s">
        <v>754</v>
      </c>
      <c r="I118" s="415">
        <v>10139.7998046875</v>
      </c>
      <c r="J118" s="415">
        <v>1</v>
      </c>
      <c r="K118" s="416">
        <v>10139.7998046875</v>
      </c>
    </row>
    <row r="119" spans="1:11" ht="14.4" customHeight="1" x14ac:dyDescent="0.3">
      <c r="A119" s="410" t="s">
        <v>396</v>
      </c>
      <c r="B119" s="411" t="s">
        <v>397</v>
      </c>
      <c r="C119" s="412" t="s">
        <v>405</v>
      </c>
      <c r="D119" s="413" t="s">
        <v>406</v>
      </c>
      <c r="E119" s="412" t="s">
        <v>706</v>
      </c>
      <c r="F119" s="413" t="s">
        <v>707</v>
      </c>
      <c r="G119" s="412" t="s">
        <v>755</v>
      </c>
      <c r="H119" s="412" t="s">
        <v>756</v>
      </c>
      <c r="I119" s="415">
        <v>165.92999267578125</v>
      </c>
      <c r="J119" s="415">
        <v>12</v>
      </c>
      <c r="K119" s="416">
        <v>1991.1700439453125</v>
      </c>
    </row>
    <row r="120" spans="1:11" ht="14.4" customHeight="1" x14ac:dyDescent="0.3">
      <c r="A120" s="410" t="s">
        <v>396</v>
      </c>
      <c r="B120" s="411" t="s">
        <v>397</v>
      </c>
      <c r="C120" s="412" t="s">
        <v>405</v>
      </c>
      <c r="D120" s="413" t="s">
        <v>406</v>
      </c>
      <c r="E120" s="412" t="s">
        <v>706</v>
      </c>
      <c r="F120" s="413" t="s">
        <v>707</v>
      </c>
      <c r="G120" s="412" t="s">
        <v>757</v>
      </c>
      <c r="H120" s="412" t="s">
        <v>758</v>
      </c>
      <c r="I120" s="415">
        <v>87.819999694824219</v>
      </c>
      <c r="J120" s="415">
        <v>150</v>
      </c>
      <c r="K120" s="416">
        <v>13173.26953125</v>
      </c>
    </row>
    <row r="121" spans="1:11" ht="14.4" customHeight="1" x14ac:dyDescent="0.3">
      <c r="A121" s="410" t="s">
        <v>396</v>
      </c>
      <c r="B121" s="411" t="s">
        <v>397</v>
      </c>
      <c r="C121" s="412" t="s">
        <v>405</v>
      </c>
      <c r="D121" s="413" t="s">
        <v>406</v>
      </c>
      <c r="E121" s="412" t="s">
        <v>706</v>
      </c>
      <c r="F121" s="413" t="s">
        <v>707</v>
      </c>
      <c r="G121" s="412" t="s">
        <v>759</v>
      </c>
      <c r="H121" s="412" t="s">
        <v>760</v>
      </c>
      <c r="I121" s="415">
        <v>61.530000686645508</v>
      </c>
      <c r="J121" s="415">
        <v>850</v>
      </c>
      <c r="K121" s="416">
        <v>52453.5009765625</v>
      </c>
    </row>
    <row r="122" spans="1:11" ht="14.4" customHeight="1" x14ac:dyDescent="0.3">
      <c r="A122" s="410" t="s">
        <v>396</v>
      </c>
      <c r="B122" s="411" t="s">
        <v>397</v>
      </c>
      <c r="C122" s="412" t="s">
        <v>405</v>
      </c>
      <c r="D122" s="413" t="s">
        <v>406</v>
      </c>
      <c r="E122" s="412" t="s">
        <v>706</v>
      </c>
      <c r="F122" s="413" t="s">
        <v>707</v>
      </c>
      <c r="G122" s="412" t="s">
        <v>761</v>
      </c>
      <c r="H122" s="412" t="s">
        <v>762</v>
      </c>
      <c r="I122" s="415">
        <v>57.720001220703125</v>
      </c>
      <c r="J122" s="415">
        <v>3250</v>
      </c>
      <c r="K122" s="416">
        <v>187582.6513671875</v>
      </c>
    </row>
    <row r="123" spans="1:11" ht="14.4" customHeight="1" x14ac:dyDescent="0.3">
      <c r="A123" s="410" t="s">
        <v>396</v>
      </c>
      <c r="B123" s="411" t="s">
        <v>397</v>
      </c>
      <c r="C123" s="412" t="s">
        <v>405</v>
      </c>
      <c r="D123" s="413" t="s">
        <v>406</v>
      </c>
      <c r="E123" s="412" t="s">
        <v>706</v>
      </c>
      <c r="F123" s="413" t="s">
        <v>707</v>
      </c>
      <c r="G123" s="412" t="s">
        <v>763</v>
      </c>
      <c r="H123" s="412" t="s">
        <v>764</v>
      </c>
      <c r="I123" s="415">
        <v>33.880001068115234</v>
      </c>
      <c r="J123" s="415">
        <v>1</v>
      </c>
      <c r="K123" s="416">
        <v>33.880001068115234</v>
      </c>
    </row>
    <row r="124" spans="1:11" ht="14.4" customHeight="1" x14ac:dyDescent="0.3">
      <c r="A124" s="410" t="s">
        <v>396</v>
      </c>
      <c r="B124" s="411" t="s">
        <v>397</v>
      </c>
      <c r="C124" s="412" t="s">
        <v>405</v>
      </c>
      <c r="D124" s="413" t="s">
        <v>406</v>
      </c>
      <c r="E124" s="412" t="s">
        <v>706</v>
      </c>
      <c r="F124" s="413" t="s">
        <v>707</v>
      </c>
      <c r="G124" s="412" t="s">
        <v>765</v>
      </c>
      <c r="H124" s="412" t="s">
        <v>766</v>
      </c>
      <c r="I124" s="415">
        <v>1161.5999755859375</v>
      </c>
      <c r="J124" s="415">
        <v>2</v>
      </c>
      <c r="K124" s="416">
        <v>2323.199951171875</v>
      </c>
    </row>
    <row r="125" spans="1:11" ht="14.4" customHeight="1" x14ac:dyDescent="0.3">
      <c r="A125" s="410" t="s">
        <v>396</v>
      </c>
      <c r="B125" s="411" t="s">
        <v>397</v>
      </c>
      <c r="C125" s="412" t="s">
        <v>405</v>
      </c>
      <c r="D125" s="413" t="s">
        <v>406</v>
      </c>
      <c r="E125" s="412" t="s">
        <v>706</v>
      </c>
      <c r="F125" s="413" t="s">
        <v>707</v>
      </c>
      <c r="G125" s="412" t="s">
        <v>767</v>
      </c>
      <c r="H125" s="412" t="s">
        <v>768</v>
      </c>
      <c r="I125" s="415">
        <v>118.58000183105469</v>
      </c>
      <c r="J125" s="415">
        <v>10</v>
      </c>
      <c r="K125" s="416">
        <v>1185.800048828125</v>
      </c>
    </row>
    <row r="126" spans="1:11" ht="14.4" customHeight="1" x14ac:dyDescent="0.3">
      <c r="A126" s="410" t="s">
        <v>396</v>
      </c>
      <c r="B126" s="411" t="s">
        <v>397</v>
      </c>
      <c r="C126" s="412" t="s">
        <v>405</v>
      </c>
      <c r="D126" s="413" t="s">
        <v>406</v>
      </c>
      <c r="E126" s="412" t="s">
        <v>706</v>
      </c>
      <c r="F126" s="413" t="s">
        <v>707</v>
      </c>
      <c r="G126" s="412" t="s">
        <v>769</v>
      </c>
      <c r="H126" s="412" t="s">
        <v>770</v>
      </c>
      <c r="I126" s="415">
        <v>75.573333740234375</v>
      </c>
      <c r="J126" s="415">
        <v>40</v>
      </c>
      <c r="K126" s="416">
        <v>3044.0800170898437</v>
      </c>
    </row>
    <row r="127" spans="1:11" ht="14.4" customHeight="1" x14ac:dyDescent="0.3">
      <c r="A127" s="410" t="s">
        <v>396</v>
      </c>
      <c r="B127" s="411" t="s">
        <v>397</v>
      </c>
      <c r="C127" s="412" t="s">
        <v>405</v>
      </c>
      <c r="D127" s="413" t="s">
        <v>406</v>
      </c>
      <c r="E127" s="412" t="s">
        <v>706</v>
      </c>
      <c r="F127" s="413" t="s">
        <v>707</v>
      </c>
      <c r="G127" s="412" t="s">
        <v>771</v>
      </c>
      <c r="H127" s="412" t="s">
        <v>772</v>
      </c>
      <c r="I127" s="415">
        <v>336.01998901367187</v>
      </c>
      <c r="J127" s="415">
        <v>10</v>
      </c>
      <c r="K127" s="416">
        <v>3360.169921875</v>
      </c>
    </row>
    <row r="128" spans="1:11" ht="14.4" customHeight="1" x14ac:dyDescent="0.3">
      <c r="A128" s="410" t="s">
        <v>396</v>
      </c>
      <c r="B128" s="411" t="s">
        <v>397</v>
      </c>
      <c r="C128" s="412" t="s">
        <v>405</v>
      </c>
      <c r="D128" s="413" t="s">
        <v>406</v>
      </c>
      <c r="E128" s="412" t="s">
        <v>706</v>
      </c>
      <c r="F128" s="413" t="s">
        <v>707</v>
      </c>
      <c r="G128" s="412" t="s">
        <v>773</v>
      </c>
      <c r="H128" s="412" t="s">
        <v>774</v>
      </c>
      <c r="I128" s="415">
        <v>7818.56005859375</v>
      </c>
      <c r="J128" s="415">
        <v>2</v>
      </c>
      <c r="K128" s="416">
        <v>15637.1103515625</v>
      </c>
    </row>
    <row r="129" spans="1:11" ht="14.4" customHeight="1" x14ac:dyDescent="0.3">
      <c r="A129" s="410" t="s">
        <v>396</v>
      </c>
      <c r="B129" s="411" t="s">
        <v>397</v>
      </c>
      <c r="C129" s="412" t="s">
        <v>405</v>
      </c>
      <c r="D129" s="413" t="s">
        <v>406</v>
      </c>
      <c r="E129" s="412" t="s">
        <v>706</v>
      </c>
      <c r="F129" s="413" t="s">
        <v>707</v>
      </c>
      <c r="G129" s="412" t="s">
        <v>775</v>
      </c>
      <c r="H129" s="412" t="s">
        <v>776</v>
      </c>
      <c r="I129" s="415">
        <v>29.040000915527344</v>
      </c>
      <c r="J129" s="415">
        <v>50</v>
      </c>
      <c r="K129" s="416">
        <v>1452.010009765625</v>
      </c>
    </row>
    <row r="130" spans="1:11" ht="14.4" customHeight="1" x14ac:dyDescent="0.3">
      <c r="A130" s="410" t="s">
        <v>396</v>
      </c>
      <c r="B130" s="411" t="s">
        <v>397</v>
      </c>
      <c r="C130" s="412" t="s">
        <v>405</v>
      </c>
      <c r="D130" s="413" t="s">
        <v>406</v>
      </c>
      <c r="E130" s="412" t="s">
        <v>706</v>
      </c>
      <c r="F130" s="413" t="s">
        <v>707</v>
      </c>
      <c r="G130" s="412" t="s">
        <v>777</v>
      </c>
      <c r="H130" s="412" t="s">
        <v>778</v>
      </c>
      <c r="I130" s="415">
        <v>217.80000305175781</v>
      </c>
      <c r="J130" s="415">
        <v>24</v>
      </c>
      <c r="K130" s="416">
        <v>5227.2001037597656</v>
      </c>
    </row>
    <row r="131" spans="1:11" ht="14.4" customHeight="1" x14ac:dyDescent="0.3">
      <c r="A131" s="410" t="s">
        <v>396</v>
      </c>
      <c r="B131" s="411" t="s">
        <v>397</v>
      </c>
      <c r="C131" s="412" t="s">
        <v>405</v>
      </c>
      <c r="D131" s="413" t="s">
        <v>406</v>
      </c>
      <c r="E131" s="412" t="s">
        <v>706</v>
      </c>
      <c r="F131" s="413" t="s">
        <v>707</v>
      </c>
      <c r="G131" s="412" t="s">
        <v>779</v>
      </c>
      <c r="H131" s="412" t="s">
        <v>780</v>
      </c>
      <c r="I131" s="415">
        <v>182.94000244140625</v>
      </c>
      <c r="J131" s="415">
        <v>10</v>
      </c>
      <c r="K131" s="416">
        <v>1829.4000244140625</v>
      </c>
    </row>
    <row r="132" spans="1:11" ht="14.4" customHeight="1" x14ac:dyDescent="0.3">
      <c r="A132" s="410" t="s">
        <v>396</v>
      </c>
      <c r="B132" s="411" t="s">
        <v>397</v>
      </c>
      <c r="C132" s="412" t="s">
        <v>405</v>
      </c>
      <c r="D132" s="413" t="s">
        <v>406</v>
      </c>
      <c r="E132" s="412" t="s">
        <v>706</v>
      </c>
      <c r="F132" s="413" t="s">
        <v>707</v>
      </c>
      <c r="G132" s="412" t="s">
        <v>781</v>
      </c>
      <c r="H132" s="412" t="s">
        <v>782</v>
      </c>
      <c r="I132" s="415">
        <v>1558.47998046875</v>
      </c>
      <c r="J132" s="415">
        <v>1</v>
      </c>
      <c r="K132" s="416">
        <v>1558.47998046875</v>
      </c>
    </row>
    <row r="133" spans="1:11" ht="14.4" customHeight="1" x14ac:dyDescent="0.3">
      <c r="A133" s="410" t="s">
        <v>396</v>
      </c>
      <c r="B133" s="411" t="s">
        <v>397</v>
      </c>
      <c r="C133" s="412" t="s">
        <v>405</v>
      </c>
      <c r="D133" s="413" t="s">
        <v>406</v>
      </c>
      <c r="E133" s="412" t="s">
        <v>706</v>
      </c>
      <c r="F133" s="413" t="s">
        <v>707</v>
      </c>
      <c r="G133" s="412" t="s">
        <v>783</v>
      </c>
      <c r="H133" s="412" t="s">
        <v>784</v>
      </c>
      <c r="I133" s="415">
        <v>13.204999923706055</v>
      </c>
      <c r="J133" s="415">
        <v>34</v>
      </c>
      <c r="K133" s="416">
        <v>448.89999389648437</v>
      </c>
    </row>
    <row r="134" spans="1:11" ht="14.4" customHeight="1" x14ac:dyDescent="0.3">
      <c r="A134" s="410" t="s">
        <v>396</v>
      </c>
      <c r="B134" s="411" t="s">
        <v>397</v>
      </c>
      <c r="C134" s="412" t="s">
        <v>405</v>
      </c>
      <c r="D134" s="413" t="s">
        <v>406</v>
      </c>
      <c r="E134" s="412" t="s">
        <v>706</v>
      </c>
      <c r="F134" s="413" t="s">
        <v>707</v>
      </c>
      <c r="G134" s="412" t="s">
        <v>785</v>
      </c>
      <c r="H134" s="412" t="s">
        <v>786</v>
      </c>
      <c r="I134" s="415">
        <v>13.201666514078775</v>
      </c>
      <c r="J134" s="415">
        <v>120</v>
      </c>
      <c r="K134" s="416">
        <v>1584.2000122070312</v>
      </c>
    </row>
    <row r="135" spans="1:11" ht="14.4" customHeight="1" x14ac:dyDescent="0.3">
      <c r="A135" s="410" t="s">
        <v>396</v>
      </c>
      <c r="B135" s="411" t="s">
        <v>397</v>
      </c>
      <c r="C135" s="412" t="s">
        <v>405</v>
      </c>
      <c r="D135" s="413" t="s">
        <v>406</v>
      </c>
      <c r="E135" s="412" t="s">
        <v>706</v>
      </c>
      <c r="F135" s="413" t="s">
        <v>707</v>
      </c>
      <c r="G135" s="412" t="s">
        <v>787</v>
      </c>
      <c r="H135" s="412" t="s">
        <v>788</v>
      </c>
      <c r="I135" s="415">
        <v>13.199999809265137</v>
      </c>
      <c r="J135" s="415">
        <v>90</v>
      </c>
      <c r="K135" s="416">
        <v>1188</v>
      </c>
    </row>
    <row r="136" spans="1:11" ht="14.4" customHeight="1" x14ac:dyDescent="0.3">
      <c r="A136" s="410" t="s">
        <v>396</v>
      </c>
      <c r="B136" s="411" t="s">
        <v>397</v>
      </c>
      <c r="C136" s="412" t="s">
        <v>405</v>
      </c>
      <c r="D136" s="413" t="s">
        <v>406</v>
      </c>
      <c r="E136" s="412" t="s">
        <v>706</v>
      </c>
      <c r="F136" s="413" t="s">
        <v>707</v>
      </c>
      <c r="G136" s="412" t="s">
        <v>789</v>
      </c>
      <c r="H136" s="412" t="s">
        <v>790</v>
      </c>
      <c r="I136" s="415">
        <v>13.210000038146973</v>
      </c>
      <c r="J136" s="415">
        <v>10</v>
      </c>
      <c r="K136" s="416">
        <v>132.10000610351562</v>
      </c>
    </row>
    <row r="137" spans="1:11" ht="14.4" customHeight="1" x14ac:dyDescent="0.3">
      <c r="A137" s="410" t="s">
        <v>396</v>
      </c>
      <c r="B137" s="411" t="s">
        <v>397</v>
      </c>
      <c r="C137" s="412" t="s">
        <v>405</v>
      </c>
      <c r="D137" s="413" t="s">
        <v>406</v>
      </c>
      <c r="E137" s="412" t="s">
        <v>706</v>
      </c>
      <c r="F137" s="413" t="s">
        <v>707</v>
      </c>
      <c r="G137" s="412" t="s">
        <v>791</v>
      </c>
      <c r="H137" s="412" t="s">
        <v>792</v>
      </c>
      <c r="I137" s="415">
        <v>22.870000839233398</v>
      </c>
      <c r="J137" s="415">
        <v>12</v>
      </c>
      <c r="K137" s="416">
        <v>274.42999267578125</v>
      </c>
    </row>
    <row r="138" spans="1:11" ht="14.4" customHeight="1" x14ac:dyDescent="0.3">
      <c r="A138" s="410" t="s">
        <v>396</v>
      </c>
      <c r="B138" s="411" t="s">
        <v>397</v>
      </c>
      <c r="C138" s="412" t="s">
        <v>405</v>
      </c>
      <c r="D138" s="413" t="s">
        <v>406</v>
      </c>
      <c r="E138" s="412" t="s">
        <v>706</v>
      </c>
      <c r="F138" s="413" t="s">
        <v>707</v>
      </c>
      <c r="G138" s="412" t="s">
        <v>793</v>
      </c>
      <c r="H138" s="412" t="s">
        <v>794</v>
      </c>
      <c r="I138" s="415">
        <v>432.29998779296875</v>
      </c>
      <c r="J138" s="415">
        <v>84</v>
      </c>
      <c r="K138" s="416">
        <v>36312.9189453125</v>
      </c>
    </row>
    <row r="139" spans="1:11" ht="14.4" customHeight="1" x14ac:dyDescent="0.3">
      <c r="A139" s="410" t="s">
        <v>396</v>
      </c>
      <c r="B139" s="411" t="s">
        <v>397</v>
      </c>
      <c r="C139" s="412" t="s">
        <v>405</v>
      </c>
      <c r="D139" s="413" t="s">
        <v>406</v>
      </c>
      <c r="E139" s="412" t="s">
        <v>706</v>
      </c>
      <c r="F139" s="413" t="s">
        <v>707</v>
      </c>
      <c r="G139" s="412" t="s">
        <v>795</v>
      </c>
      <c r="H139" s="412" t="s">
        <v>796</v>
      </c>
      <c r="I139" s="415">
        <v>4.619999885559082</v>
      </c>
      <c r="J139" s="415">
        <v>400</v>
      </c>
      <c r="K139" s="416">
        <v>1848</v>
      </c>
    </row>
    <row r="140" spans="1:11" ht="14.4" customHeight="1" x14ac:dyDescent="0.3">
      <c r="A140" s="410" t="s">
        <v>396</v>
      </c>
      <c r="B140" s="411" t="s">
        <v>397</v>
      </c>
      <c r="C140" s="412" t="s">
        <v>405</v>
      </c>
      <c r="D140" s="413" t="s">
        <v>406</v>
      </c>
      <c r="E140" s="412" t="s">
        <v>706</v>
      </c>
      <c r="F140" s="413" t="s">
        <v>707</v>
      </c>
      <c r="G140" s="412" t="s">
        <v>797</v>
      </c>
      <c r="H140" s="412" t="s">
        <v>798</v>
      </c>
      <c r="I140" s="415">
        <v>80.574546120383516</v>
      </c>
      <c r="J140" s="415">
        <v>1680</v>
      </c>
      <c r="K140" s="416">
        <v>135364.81884765625</v>
      </c>
    </row>
    <row r="141" spans="1:11" ht="14.4" customHeight="1" x14ac:dyDescent="0.3">
      <c r="A141" s="410" t="s">
        <v>396</v>
      </c>
      <c r="B141" s="411" t="s">
        <v>397</v>
      </c>
      <c r="C141" s="412" t="s">
        <v>405</v>
      </c>
      <c r="D141" s="413" t="s">
        <v>406</v>
      </c>
      <c r="E141" s="412" t="s">
        <v>706</v>
      </c>
      <c r="F141" s="413" t="s">
        <v>707</v>
      </c>
      <c r="G141" s="412" t="s">
        <v>799</v>
      </c>
      <c r="H141" s="412" t="s">
        <v>800</v>
      </c>
      <c r="I141" s="415">
        <v>37.145000457763672</v>
      </c>
      <c r="J141" s="415">
        <v>60</v>
      </c>
      <c r="K141" s="416">
        <v>2228.8200073242187</v>
      </c>
    </row>
    <row r="142" spans="1:11" ht="14.4" customHeight="1" x14ac:dyDescent="0.3">
      <c r="A142" s="410" t="s">
        <v>396</v>
      </c>
      <c r="B142" s="411" t="s">
        <v>397</v>
      </c>
      <c r="C142" s="412" t="s">
        <v>405</v>
      </c>
      <c r="D142" s="413" t="s">
        <v>406</v>
      </c>
      <c r="E142" s="412" t="s">
        <v>706</v>
      </c>
      <c r="F142" s="413" t="s">
        <v>707</v>
      </c>
      <c r="G142" s="412" t="s">
        <v>801</v>
      </c>
      <c r="H142" s="412" t="s">
        <v>802</v>
      </c>
      <c r="I142" s="415">
        <v>2516.800048828125</v>
      </c>
      <c r="J142" s="415">
        <v>3</v>
      </c>
      <c r="K142" s="416">
        <v>7550.39990234375</v>
      </c>
    </row>
    <row r="143" spans="1:11" ht="14.4" customHeight="1" x14ac:dyDescent="0.3">
      <c r="A143" s="410" t="s">
        <v>396</v>
      </c>
      <c r="B143" s="411" t="s">
        <v>397</v>
      </c>
      <c r="C143" s="412" t="s">
        <v>405</v>
      </c>
      <c r="D143" s="413" t="s">
        <v>406</v>
      </c>
      <c r="E143" s="412" t="s">
        <v>706</v>
      </c>
      <c r="F143" s="413" t="s">
        <v>707</v>
      </c>
      <c r="G143" s="412" t="s">
        <v>803</v>
      </c>
      <c r="H143" s="412" t="s">
        <v>804</v>
      </c>
      <c r="I143" s="415">
        <v>889</v>
      </c>
      <c r="J143" s="415">
        <v>1</v>
      </c>
      <c r="K143" s="416">
        <v>889</v>
      </c>
    </row>
    <row r="144" spans="1:11" ht="14.4" customHeight="1" x14ac:dyDescent="0.3">
      <c r="A144" s="410" t="s">
        <v>396</v>
      </c>
      <c r="B144" s="411" t="s">
        <v>397</v>
      </c>
      <c r="C144" s="412" t="s">
        <v>405</v>
      </c>
      <c r="D144" s="413" t="s">
        <v>406</v>
      </c>
      <c r="E144" s="412" t="s">
        <v>706</v>
      </c>
      <c r="F144" s="413" t="s">
        <v>707</v>
      </c>
      <c r="G144" s="412" t="s">
        <v>805</v>
      </c>
      <c r="H144" s="412" t="s">
        <v>806</v>
      </c>
      <c r="I144" s="415">
        <v>111.55000305175781</v>
      </c>
      <c r="J144" s="415">
        <v>30</v>
      </c>
      <c r="K144" s="416">
        <v>3346.5</v>
      </c>
    </row>
    <row r="145" spans="1:11" ht="14.4" customHeight="1" x14ac:dyDescent="0.3">
      <c r="A145" s="410" t="s">
        <v>396</v>
      </c>
      <c r="B145" s="411" t="s">
        <v>397</v>
      </c>
      <c r="C145" s="412" t="s">
        <v>405</v>
      </c>
      <c r="D145" s="413" t="s">
        <v>406</v>
      </c>
      <c r="E145" s="412" t="s">
        <v>706</v>
      </c>
      <c r="F145" s="413" t="s">
        <v>707</v>
      </c>
      <c r="G145" s="412" t="s">
        <v>807</v>
      </c>
      <c r="H145" s="412" t="s">
        <v>808</v>
      </c>
      <c r="I145" s="415">
        <v>54.273001098632811</v>
      </c>
      <c r="J145" s="415">
        <v>390</v>
      </c>
      <c r="K145" s="416">
        <v>21188.18017578125</v>
      </c>
    </row>
    <row r="146" spans="1:11" ht="14.4" customHeight="1" x14ac:dyDescent="0.3">
      <c r="A146" s="410" t="s">
        <v>396</v>
      </c>
      <c r="B146" s="411" t="s">
        <v>397</v>
      </c>
      <c r="C146" s="412" t="s">
        <v>405</v>
      </c>
      <c r="D146" s="413" t="s">
        <v>406</v>
      </c>
      <c r="E146" s="412" t="s">
        <v>706</v>
      </c>
      <c r="F146" s="413" t="s">
        <v>707</v>
      </c>
      <c r="G146" s="412" t="s">
        <v>809</v>
      </c>
      <c r="H146" s="412" t="s">
        <v>810</v>
      </c>
      <c r="I146" s="415">
        <v>68.466001892089849</v>
      </c>
      <c r="J146" s="415">
        <v>120</v>
      </c>
      <c r="K146" s="416">
        <v>8201.780029296875</v>
      </c>
    </row>
    <row r="147" spans="1:11" ht="14.4" customHeight="1" x14ac:dyDescent="0.3">
      <c r="A147" s="410" t="s">
        <v>396</v>
      </c>
      <c r="B147" s="411" t="s">
        <v>397</v>
      </c>
      <c r="C147" s="412" t="s">
        <v>405</v>
      </c>
      <c r="D147" s="413" t="s">
        <v>406</v>
      </c>
      <c r="E147" s="412" t="s">
        <v>706</v>
      </c>
      <c r="F147" s="413" t="s">
        <v>707</v>
      </c>
      <c r="G147" s="412" t="s">
        <v>811</v>
      </c>
      <c r="H147" s="412" t="s">
        <v>812</v>
      </c>
      <c r="I147" s="415">
        <v>22.989999771118164</v>
      </c>
      <c r="J147" s="415">
        <v>210</v>
      </c>
      <c r="K147" s="416">
        <v>4827.8999633789062</v>
      </c>
    </row>
    <row r="148" spans="1:11" ht="14.4" customHeight="1" x14ac:dyDescent="0.3">
      <c r="A148" s="410" t="s">
        <v>396</v>
      </c>
      <c r="B148" s="411" t="s">
        <v>397</v>
      </c>
      <c r="C148" s="412" t="s">
        <v>405</v>
      </c>
      <c r="D148" s="413" t="s">
        <v>406</v>
      </c>
      <c r="E148" s="412" t="s">
        <v>706</v>
      </c>
      <c r="F148" s="413" t="s">
        <v>707</v>
      </c>
      <c r="G148" s="412" t="s">
        <v>813</v>
      </c>
      <c r="H148" s="412" t="s">
        <v>814</v>
      </c>
      <c r="I148" s="415">
        <v>12.992499828338623</v>
      </c>
      <c r="J148" s="415">
        <v>1295</v>
      </c>
      <c r="K148" s="416">
        <v>16834.070190429688</v>
      </c>
    </row>
    <row r="149" spans="1:11" ht="14.4" customHeight="1" x14ac:dyDescent="0.3">
      <c r="A149" s="410" t="s">
        <v>396</v>
      </c>
      <c r="B149" s="411" t="s">
        <v>397</v>
      </c>
      <c r="C149" s="412" t="s">
        <v>405</v>
      </c>
      <c r="D149" s="413" t="s">
        <v>406</v>
      </c>
      <c r="E149" s="412" t="s">
        <v>706</v>
      </c>
      <c r="F149" s="413" t="s">
        <v>707</v>
      </c>
      <c r="G149" s="412" t="s">
        <v>815</v>
      </c>
      <c r="H149" s="412" t="s">
        <v>816</v>
      </c>
      <c r="I149" s="415">
        <v>21.384285790579661</v>
      </c>
      <c r="J149" s="415">
        <v>840</v>
      </c>
      <c r="K149" s="416">
        <v>17981.390380859375</v>
      </c>
    </row>
    <row r="150" spans="1:11" ht="14.4" customHeight="1" x14ac:dyDescent="0.3">
      <c r="A150" s="410" t="s">
        <v>396</v>
      </c>
      <c r="B150" s="411" t="s">
        <v>397</v>
      </c>
      <c r="C150" s="412" t="s">
        <v>405</v>
      </c>
      <c r="D150" s="413" t="s">
        <v>406</v>
      </c>
      <c r="E150" s="412" t="s">
        <v>706</v>
      </c>
      <c r="F150" s="413" t="s">
        <v>707</v>
      </c>
      <c r="G150" s="412" t="s">
        <v>817</v>
      </c>
      <c r="H150" s="412" t="s">
        <v>818</v>
      </c>
      <c r="I150" s="415">
        <v>5.5266666412353516</v>
      </c>
      <c r="J150" s="415">
        <v>600</v>
      </c>
      <c r="K150" s="416">
        <v>3315</v>
      </c>
    </row>
    <row r="151" spans="1:11" ht="14.4" customHeight="1" x14ac:dyDescent="0.3">
      <c r="A151" s="410" t="s">
        <v>396</v>
      </c>
      <c r="B151" s="411" t="s">
        <v>397</v>
      </c>
      <c r="C151" s="412" t="s">
        <v>405</v>
      </c>
      <c r="D151" s="413" t="s">
        <v>406</v>
      </c>
      <c r="E151" s="412" t="s">
        <v>706</v>
      </c>
      <c r="F151" s="413" t="s">
        <v>707</v>
      </c>
      <c r="G151" s="412" t="s">
        <v>819</v>
      </c>
      <c r="H151" s="412" t="s">
        <v>820</v>
      </c>
      <c r="I151" s="415">
        <v>6.320000171661377</v>
      </c>
      <c r="J151" s="415">
        <v>300</v>
      </c>
      <c r="K151" s="416">
        <v>1895.6199951171875</v>
      </c>
    </row>
    <row r="152" spans="1:11" ht="14.4" customHeight="1" x14ac:dyDescent="0.3">
      <c r="A152" s="410" t="s">
        <v>396</v>
      </c>
      <c r="B152" s="411" t="s">
        <v>397</v>
      </c>
      <c r="C152" s="412" t="s">
        <v>405</v>
      </c>
      <c r="D152" s="413" t="s">
        <v>406</v>
      </c>
      <c r="E152" s="412" t="s">
        <v>706</v>
      </c>
      <c r="F152" s="413" t="s">
        <v>707</v>
      </c>
      <c r="G152" s="412" t="s">
        <v>821</v>
      </c>
      <c r="H152" s="412" t="s">
        <v>822</v>
      </c>
      <c r="I152" s="415">
        <v>84.193750381469727</v>
      </c>
      <c r="J152" s="415">
        <v>491</v>
      </c>
      <c r="K152" s="416">
        <v>41339.80078125</v>
      </c>
    </row>
    <row r="153" spans="1:11" ht="14.4" customHeight="1" x14ac:dyDescent="0.3">
      <c r="A153" s="410" t="s">
        <v>396</v>
      </c>
      <c r="B153" s="411" t="s">
        <v>397</v>
      </c>
      <c r="C153" s="412" t="s">
        <v>405</v>
      </c>
      <c r="D153" s="413" t="s">
        <v>406</v>
      </c>
      <c r="E153" s="412" t="s">
        <v>706</v>
      </c>
      <c r="F153" s="413" t="s">
        <v>707</v>
      </c>
      <c r="G153" s="412" t="s">
        <v>823</v>
      </c>
      <c r="H153" s="412" t="s">
        <v>824</v>
      </c>
      <c r="I153" s="415">
        <v>252.88999938964844</v>
      </c>
      <c r="J153" s="415">
        <v>10</v>
      </c>
      <c r="K153" s="416">
        <v>2528.89990234375</v>
      </c>
    </row>
    <row r="154" spans="1:11" ht="14.4" customHeight="1" x14ac:dyDescent="0.3">
      <c r="A154" s="410" t="s">
        <v>396</v>
      </c>
      <c r="B154" s="411" t="s">
        <v>397</v>
      </c>
      <c r="C154" s="412" t="s">
        <v>405</v>
      </c>
      <c r="D154" s="413" t="s">
        <v>406</v>
      </c>
      <c r="E154" s="412" t="s">
        <v>706</v>
      </c>
      <c r="F154" s="413" t="s">
        <v>707</v>
      </c>
      <c r="G154" s="412" t="s">
        <v>825</v>
      </c>
      <c r="H154" s="412" t="s">
        <v>826</v>
      </c>
      <c r="I154" s="415">
        <v>11.736999702453613</v>
      </c>
      <c r="J154" s="415">
        <v>1425</v>
      </c>
      <c r="K154" s="416">
        <v>16724.440002441406</v>
      </c>
    </row>
    <row r="155" spans="1:11" ht="14.4" customHeight="1" x14ac:dyDescent="0.3">
      <c r="A155" s="410" t="s">
        <v>396</v>
      </c>
      <c r="B155" s="411" t="s">
        <v>397</v>
      </c>
      <c r="C155" s="412" t="s">
        <v>405</v>
      </c>
      <c r="D155" s="413" t="s">
        <v>406</v>
      </c>
      <c r="E155" s="412" t="s">
        <v>706</v>
      </c>
      <c r="F155" s="413" t="s">
        <v>707</v>
      </c>
      <c r="G155" s="412" t="s">
        <v>827</v>
      </c>
      <c r="H155" s="412" t="s">
        <v>828</v>
      </c>
      <c r="I155" s="415">
        <v>79.620002746582031</v>
      </c>
      <c r="J155" s="415">
        <v>455</v>
      </c>
      <c r="K155" s="416">
        <v>36226.699829101563</v>
      </c>
    </row>
    <row r="156" spans="1:11" ht="14.4" customHeight="1" x14ac:dyDescent="0.3">
      <c r="A156" s="410" t="s">
        <v>396</v>
      </c>
      <c r="B156" s="411" t="s">
        <v>397</v>
      </c>
      <c r="C156" s="412" t="s">
        <v>405</v>
      </c>
      <c r="D156" s="413" t="s">
        <v>406</v>
      </c>
      <c r="E156" s="412" t="s">
        <v>706</v>
      </c>
      <c r="F156" s="413" t="s">
        <v>707</v>
      </c>
      <c r="G156" s="412" t="s">
        <v>829</v>
      </c>
      <c r="H156" s="412" t="s">
        <v>830</v>
      </c>
      <c r="I156" s="415">
        <v>267.41000366210937</v>
      </c>
      <c r="J156" s="415">
        <v>40</v>
      </c>
      <c r="K156" s="416">
        <v>10696.400390625</v>
      </c>
    </row>
    <row r="157" spans="1:11" ht="14.4" customHeight="1" x14ac:dyDescent="0.3">
      <c r="A157" s="410" t="s">
        <v>396</v>
      </c>
      <c r="B157" s="411" t="s">
        <v>397</v>
      </c>
      <c r="C157" s="412" t="s">
        <v>405</v>
      </c>
      <c r="D157" s="413" t="s">
        <v>406</v>
      </c>
      <c r="E157" s="412" t="s">
        <v>706</v>
      </c>
      <c r="F157" s="413" t="s">
        <v>707</v>
      </c>
      <c r="G157" s="412" t="s">
        <v>831</v>
      </c>
      <c r="H157" s="412" t="s">
        <v>832</v>
      </c>
      <c r="I157" s="415">
        <v>72.80999755859375</v>
      </c>
      <c r="J157" s="415">
        <v>96</v>
      </c>
      <c r="K157" s="416">
        <v>6990.16015625</v>
      </c>
    </row>
    <row r="158" spans="1:11" ht="14.4" customHeight="1" x14ac:dyDescent="0.3">
      <c r="A158" s="410" t="s">
        <v>396</v>
      </c>
      <c r="B158" s="411" t="s">
        <v>397</v>
      </c>
      <c r="C158" s="412" t="s">
        <v>405</v>
      </c>
      <c r="D158" s="413" t="s">
        <v>406</v>
      </c>
      <c r="E158" s="412" t="s">
        <v>706</v>
      </c>
      <c r="F158" s="413" t="s">
        <v>707</v>
      </c>
      <c r="G158" s="412" t="s">
        <v>833</v>
      </c>
      <c r="H158" s="412" t="s">
        <v>834</v>
      </c>
      <c r="I158" s="415">
        <v>72.80999755859375</v>
      </c>
      <c r="J158" s="415">
        <v>96</v>
      </c>
      <c r="K158" s="416">
        <v>6990.16015625</v>
      </c>
    </row>
    <row r="159" spans="1:11" ht="14.4" customHeight="1" x14ac:dyDescent="0.3">
      <c r="A159" s="410" t="s">
        <v>396</v>
      </c>
      <c r="B159" s="411" t="s">
        <v>397</v>
      </c>
      <c r="C159" s="412" t="s">
        <v>405</v>
      </c>
      <c r="D159" s="413" t="s">
        <v>406</v>
      </c>
      <c r="E159" s="412" t="s">
        <v>706</v>
      </c>
      <c r="F159" s="413" t="s">
        <v>707</v>
      </c>
      <c r="G159" s="412" t="s">
        <v>835</v>
      </c>
      <c r="H159" s="412" t="s">
        <v>836</v>
      </c>
      <c r="I159" s="415">
        <v>72.80999755859375</v>
      </c>
      <c r="J159" s="415">
        <v>144</v>
      </c>
      <c r="K159" s="416">
        <v>10485.240234375</v>
      </c>
    </row>
    <row r="160" spans="1:11" ht="14.4" customHeight="1" x14ac:dyDescent="0.3">
      <c r="A160" s="410" t="s">
        <v>396</v>
      </c>
      <c r="B160" s="411" t="s">
        <v>397</v>
      </c>
      <c r="C160" s="412" t="s">
        <v>405</v>
      </c>
      <c r="D160" s="413" t="s">
        <v>406</v>
      </c>
      <c r="E160" s="412" t="s">
        <v>706</v>
      </c>
      <c r="F160" s="413" t="s">
        <v>707</v>
      </c>
      <c r="G160" s="412" t="s">
        <v>837</v>
      </c>
      <c r="H160" s="412" t="s">
        <v>838</v>
      </c>
      <c r="I160" s="415">
        <v>72.80999755859375</v>
      </c>
      <c r="J160" s="415">
        <v>48</v>
      </c>
      <c r="K160" s="416">
        <v>3495.080078125</v>
      </c>
    </row>
    <row r="161" spans="1:11" ht="14.4" customHeight="1" x14ac:dyDescent="0.3">
      <c r="A161" s="410" t="s">
        <v>396</v>
      </c>
      <c r="B161" s="411" t="s">
        <v>397</v>
      </c>
      <c r="C161" s="412" t="s">
        <v>405</v>
      </c>
      <c r="D161" s="413" t="s">
        <v>406</v>
      </c>
      <c r="E161" s="412" t="s">
        <v>706</v>
      </c>
      <c r="F161" s="413" t="s">
        <v>707</v>
      </c>
      <c r="G161" s="412" t="s">
        <v>839</v>
      </c>
      <c r="H161" s="412" t="s">
        <v>840</v>
      </c>
      <c r="I161" s="415">
        <v>3460.60009765625</v>
      </c>
      <c r="J161" s="415">
        <v>1</v>
      </c>
      <c r="K161" s="416">
        <v>3460.60009765625</v>
      </c>
    </row>
    <row r="162" spans="1:11" ht="14.4" customHeight="1" x14ac:dyDescent="0.3">
      <c r="A162" s="410" t="s">
        <v>396</v>
      </c>
      <c r="B162" s="411" t="s">
        <v>397</v>
      </c>
      <c r="C162" s="412" t="s">
        <v>405</v>
      </c>
      <c r="D162" s="413" t="s">
        <v>406</v>
      </c>
      <c r="E162" s="412" t="s">
        <v>706</v>
      </c>
      <c r="F162" s="413" t="s">
        <v>707</v>
      </c>
      <c r="G162" s="412" t="s">
        <v>841</v>
      </c>
      <c r="H162" s="412" t="s">
        <v>842</v>
      </c>
      <c r="I162" s="415">
        <v>9544.48046875</v>
      </c>
      <c r="J162" s="415">
        <v>1</v>
      </c>
      <c r="K162" s="416">
        <v>9544.48046875</v>
      </c>
    </row>
    <row r="163" spans="1:11" ht="14.4" customHeight="1" x14ac:dyDescent="0.3">
      <c r="A163" s="410" t="s">
        <v>396</v>
      </c>
      <c r="B163" s="411" t="s">
        <v>397</v>
      </c>
      <c r="C163" s="412" t="s">
        <v>405</v>
      </c>
      <c r="D163" s="413" t="s">
        <v>406</v>
      </c>
      <c r="E163" s="412" t="s">
        <v>706</v>
      </c>
      <c r="F163" s="413" t="s">
        <v>707</v>
      </c>
      <c r="G163" s="412" t="s">
        <v>843</v>
      </c>
      <c r="H163" s="412" t="s">
        <v>844</v>
      </c>
      <c r="I163" s="415">
        <v>9831.98046875</v>
      </c>
      <c r="J163" s="415">
        <v>1</v>
      </c>
      <c r="K163" s="416">
        <v>9831.98046875</v>
      </c>
    </row>
    <row r="164" spans="1:11" ht="14.4" customHeight="1" x14ac:dyDescent="0.3">
      <c r="A164" s="410" t="s">
        <v>396</v>
      </c>
      <c r="B164" s="411" t="s">
        <v>397</v>
      </c>
      <c r="C164" s="412" t="s">
        <v>405</v>
      </c>
      <c r="D164" s="413" t="s">
        <v>406</v>
      </c>
      <c r="E164" s="412" t="s">
        <v>706</v>
      </c>
      <c r="F164" s="413" t="s">
        <v>707</v>
      </c>
      <c r="G164" s="412" t="s">
        <v>845</v>
      </c>
      <c r="H164" s="412" t="s">
        <v>846</v>
      </c>
      <c r="I164" s="415">
        <v>10.880000114440918</v>
      </c>
      <c r="J164" s="415">
        <v>200</v>
      </c>
      <c r="K164" s="416">
        <v>2175.580078125</v>
      </c>
    </row>
    <row r="165" spans="1:11" ht="14.4" customHeight="1" x14ac:dyDescent="0.3">
      <c r="A165" s="410" t="s">
        <v>396</v>
      </c>
      <c r="B165" s="411" t="s">
        <v>397</v>
      </c>
      <c r="C165" s="412" t="s">
        <v>405</v>
      </c>
      <c r="D165" s="413" t="s">
        <v>406</v>
      </c>
      <c r="E165" s="412" t="s">
        <v>706</v>
      </c>
      <c r="F165" s="413" t="s">
        <v>707</v>
      </c>
      <c r="G165" s="412" t="s">
        <v>847</v>
      </c>
      <c r="H165" s="412" t="s">
        <v>848</v>
      </c>
      <c r="I165" s="415">
        <v>30.860000610351562</v>
      </c>
      <c r="J165" s="415">
        <v>100</v>
      </c>
      <c r="K165" s="416">
        <v>3085.5</v>
      </c>
    </row>
    <row r="166" spans="1:11" ht="14.4" customHeight="1" x14ac:dyDescent="0.3">
      <c r="A166" s="410" t="s">
        <v>396</v>
      </c>
      <c r="B166" s="411" t="s">
        <v>397</v>
      </c>
      <c r="C166" s="412" t="s">
        <v>405</v>
      </c>
      <c r="D166" s="413" t="s">
        <v>406</v>
      </c>
      <c r="E166" s="412" t="s">
        <v>706</v>
      </c>
      <c r="F166" s="413" t="s">
        <v>707</v>
      </c>
      <c r="G166" s="412" t="s">
        <v>849</v>
      </c>
      <c r="H166" s="412" t="s">
        <v>850</v>
      </c>
      <c r="I166" s="415">
        <v>21.170000076293945</v>
      </c>
      <c r="J166" s="415">
        <v>200</v>
      </c>
      <c r="K166" s="416">
        <v>4234</v>
      </c>
    </row>
    <row r="167" spans="1:11" ht="14.4" customHeight="1" x14ac:dyDescent="0.3">
      <c r="A167" s="410" t="s">
        <v>396</v>
      </c>
      <c r="B167" s="411" t="s">
        <v>397</v>
      </c>
      <c r="C167" s="412" t="s">
        <v>405</v>
      </c>
      <c r="D167" s="413" t="s">
        <v>406</v>
      </c>
      <c r="E167" s="412" t="s">
        <v>706</v>
      </c>
      <c r="F167" s="413" t="s">
        <v>707</v>
      </c>
      <c r="G167" s="412" t="s">
        <v>847</v>
      </c>
      <c r="H167" s="412" t="s">
        <v>851</v>
      </c>
      <c r="I167" s="415">
        <v>30.860000610351562</v>
      </c>
      <c r="J167" s="415">
        <v>225</v>
      </c>
      <c r="K167" s="416">
        <v>6942.3798828125</v>
      </c>
    </row>
    <row r="168" spans="1:11" ht="14.4" customHeight="1" x14ac:dyDescent="0.3">
      <c r="A168" s="410" t="s">
        <v>396</v>
      </c>
      <c r="B168" s="411" t="s">
        <v>397</v>
      </c>
      <c r="C168" s="412" t="s">
        <v>405</v>
      </c>
      <c r="D168" s="413" t="s">
        <v>406</v>
      </c>
      <c r="E168" s="412" t="s">
        <v>706</v>
      </c>
      <c r="F168" s="413" t="s">
        <v>707</v>
      </c>
      <c r="G168" s="412" t="s">
        <v>708</v>
      </c>
      <c r="H168" s="412" t="s">
        <v>852</v>
      </c>
      <c r="I168" s="415">
        <v>2.335999917984009</v>
      </c>
      <c r="J168" s="415">
        <v>700</v>
      </c>
      <c r="K168" s="416">
        <v>1635</v>
      </c>
    </row>
    <row r="169" spans="1:11" ht="14.4" customHeight="1" x14ac:dyDescent="0.3">
      <c r="A169" s="410" t="s">
        <v>396</v>
      </c>
      <c r="B169" s="411" t="s">
        <v>397</v>
      </c>
      <c r="C169" s="412" t="s">
        <v>405</v>
      </c>
      <c r="D169" s="413" t="s">
        <v>406</v>
      </c>
      <c r="E169" s="412" t="s">
        <v>706</v>
      </c>
      <c r="F169" s="413" t="s">
        <v>707</v>
      </c>
      <c r="G169" s="412" t="s">
        <v>853</v>
      </c>
      <c r="H169" s="412" t="s">
        <v>854</v>
      </c>
      <c r="I169" s="415">
        <v>496.35000610351562</v>
      </c>
      <c r="J169" s="415">
        <v>30</v>
      </c>
      <c r="K169" s="416">
        <v>14890.6201171875</v>
      </c>
    </row>
    <row r="170" spans="1:11" ht="14.4" customHeight="1" x14ac:dyDescent="0.3">
      <c r="A170" s="410" t="s">
        <v>396</v>
      </c>
      <c r="B170" s="411" t="s">
        <v>397</v>
      </c>
      <c r="C170" s="412" t="s">
        <v>405</v>
      </c>
      <c r="D170" s="413" t="s">
        <v>406</v>
      </c>
      <c r="E170" s="412" t="s">
        <v>706</v>
      </c>
      <c r="F170" s="413" t="s">
        <v>707</v>
      </c>
      <c r="G170" s="412" t="s">
        <v>855</v>
      </c>
      <c r="H170" s="412" t="s">
        <v>856</v>
      </c>
      <c r="I170" s="415">
        <v>47.150001525878906</v>
      </c>
      <c r="J170" s="415">
        <v>60</v>
      </c>
      <c r="K170" s="416">
        <v>2829</v>
      </c>
    </row>
    <row r="171" spans="1:11" ht="14.4" customHeight="1" x14ac:dyDescent="0.3">
      <c r="A171" s="410" t="s">
        <v>396</v>
      </c>
      <c r="B171" s="411" t="s">
        <v>397</v>
      </c>
      <c r="C171" s="412" t="s">
        <v>405</v>
      </c>
      <c r="D171" s="413" t="s">
        <v>406</v>
      </c>
      <c r="E171" s="412" t="s">
        <v>706</v>
      </c>
      <c r="F171" s="413" t="s">
        <v>707</v>
      </c>
      <c r="G171" s="412" t="s">
        <v>857</v>
      </c>
      <c r="H171" s="412" t="s">
        <v>858</v>
      </c>
      <c r="I171" s="415">
        <v>226.63999938964844</v>
      </c>
      <c r="J171" s="415">
        <v>20</v>
      </c>
      <c r="K171" s="416">
        <v>4532.7900390625</v>
      </c>
    </row>
    <row r="172" spans="1:11" ht="14.4" customHeight="1" x14ac:dyDescent="0.3">
      <c r="A172" s="410" t="s">
        <v>396</v>
      </c>
      <c r="B172" s="411" t="s">
        <v>397</v>
      </c>
      <c r="C172" s="412" t="s">
        <v>405</v>
      </c>
      <c r="D172" s="413" t="s">
        <v>406</v>
      </c>
      <c r="E172" s="412" t="s">
        <v>706</v>
      </c>
      <c r="F172" s="413" t="s">
        <v>707</v>
      </c>
      <c r="G172" s="412" t="s">
        <v>859</v>
      </c>
      <c r="H172" s="412" t="s">
        <v>860</v>
      </c>
      <c r="I172" s="415">
        <v>6.1714286123003275</v>
      </c>
      <c r="J172" s="415">
        <v>2700</v>
      </c>
      <c r="K172" s="416">
        <v>16660.000122070313</v>
      </c>
    </row>
    <row r="173" spans="1:11" ht="14.4" customHeight="1" x14ac:dyDescent="0.3">
      <c r="A173" s="410" t="s">
        <v>396</v>
      </c>
      <c r="B173" s="411" t="s">
        <v>397</v>
      </c>
      <c r="C173" s="412" t="s">
        <v>405</v>
      </c>
      <c r="D173" s="413" t="s">
        <v>406</v>
      </c>
      <c r="E173" s="412" t="s">
        <v>706</v>
      </c>
      <c r="F173" s="413" t="s">
        <v>707</v>
      </c>
      <c r="G173" s="412" t="s">
        <v>859</v>
      </c>
      <c r="H173" s="412" t="s">
        <v>861</v>
      </c>
      <c r="I173" s="415">
        <v>6.1733333269755049</v>
      </c>
      <c r="J173" s="415">
        <v>1100</v>
      </c>
      <c r="K173" s="416">
        <v>6789</v>
      </c>
    </row>
    <row r="174" spans="1:11" ht="14.4" customHeight="1" x14ac:dyDescent="0.3">
      <c r="A174" s="410" t="s">
        <v>396</v>
      </c>
      <c r="B174" s="411" t="s">
        <v>397</v>
      </c>
      <c r="C174" s="412" t="s">
        <v>405</v>
      </c>
      <c r="D174" s="413" t="s">
        <v>406</v>
      </c>
      <c r="E174" s="412" t="s">
        <v>706</v>
      </c>
      <c r="F174" s="413" t="s">
        <v>707</v>
      </c>
      <c r="G174" s="412" t="s">
        <v>862</v>
      </c>
      <c r="H174" s="412" t="s">
        <v>863</v>
      </c>
      <c r="I174" s="415">
        <v>6.897999954223633</v>
      </c>
      <c r="J174" s="415">
        <v>256</v>
      </c>
      <c r="K174" s="416">
        <v>1764.5900268554687</v>
      </c>
    </row>
    <row r="175" spans="1:11" ht="14.4" customHeight="1" x14ac:dyDescent="0.3">
      <c r="A175" s="410" t="s">
        <v>396</v>
      </c>
      <c r="B175" s="411" t="s">
        <v>397</v>
      </c>
      <c r="C175" s="412" t="s">
        <v>405</v>
      </c>
      <c r="D175" s="413" t="s">
        <v>406</v>
      </c>
      <c r="E175" s="412" t="s">
        <v>706</v>
      </c>
      <c r="F175" s="413" t="s">
        <v>707</v>
      </c>
      <c r="G175" s="412" t="s">
        <v>864</v>
      </c>
      <c r="H175" s="412" t="s">
        <v>865</v>
      </c>
      <c r="I175" s="415">
        <v>6.6999999682108564</v>
      </c>
      <c r="J175" s="415">
        <v>200</v>
      </c>
      <c r="K175" s="416">
        <v>1337.5</v>
      </c>
    </row>
    <row r="176" spans="1:11" ht="14.4" customHeight="1" x14ac:dyDescent="0.3">
      <c r="A176" s="410" t="s">
        <v>396</v>
      </c>
      <c r="B176" s="411" t="s">
        <v>397</v>
      </c>
      <c r="C176" s="412" t="s">
        <v>405</v>
      </c>
      <c r="D176" s="413" t="s">
        <v>406</v>
      </c>
      <c r="E176" s="412" t="s">
        <v>706</v>
      </c>
      <c r="F176" s="413" t="s">
        <v>707</v>
      </c>
      <c r="G176" s="412" t="s">
        <v>866</v>
      </c>
      <c r="H176" s="412" t="s">
        <v>867</v>
      </c>
      <c r="I176" s="415">
        <v>7.3819999694824219</v>
      </c>
      <c r="J176" s="415">
        <v>120</v>
      </c>
      <c r="K176" s="416">
        <v>854.07999420166016</v>
      </c>
    </row>
    <row r="177" spans="1:11" ht="14.4" customHeight="1" x14ac:dyDescent="0.3">
      <c r="A177" s="410" t="s">
        <v>396</v>
      </c>
      <c r="B177" s="411" t="s">
        <v>397</v>
      </c>
      <c r="C177" s="412" t="s">
        <v>405</v>
      </c>
      <c r="D177" s="413" t="s">
        <v>406</v>
      </c>
      <c r="E177" s="412" t="s">
        <v>706</v>
      </c>
      <c r="F177" s="413" t="s">
        <v>707</v>
      </c>
      <c r="G177" s="412" t="s">
        <v>868</v>
      </c>
      <c r="H177" s="412" t="s">
        <v>869</v>
      </c>
      <c r="I177" s="415">
        <v>37.509998321533203</v>
      </c>
      <c r="J177" s="415">
        <v>170</v>
      </c>
      <c r="K177" s="416">
        <v>6376.7001953125</v>
      </c>
    </row>
    <row r="178" spans="1:11" ht="14.4" customHeight="1" x14ac:dyDescent="0.3">
      <c r="A178" s="410" t="s">
        <v>396</v>
      </c>
      <c r="B178" s="411" t="s">
        <v>397</v>
      </c>
      <c r="C178" s="412" t="s">
        <v>405</v>
      </c>
      <c r="D178" s="413" t="s">
        <v>406</v>
      </c>
      <c r="E178" s="412" t="s">
        <v>706</v>
      </c>
      <c r="F178" s="413" t="s">
        <v>707</v>
      </c>
      <c r="G178" s="412" t="s">
        <v>868</v>
      </c>
      <c r="H178" s="412" t="s">
        <v>870</v>
      </c>
      <c r="I178" s="415">
        <v>37.509998321533203</v>
      </c>
      <c r="J178" s="415">
        <v>400</v>
      </c>
      <c r="K178" s="416">
        <v>15004.0302734375</v>
      </c>
    </row>
    <row r="179" spans="1:11" ht="14.4" customHeight="1" x14ac:dyDescent="0.3">
      <c r="A179" s="410" t="s">
        <v>396</v>
      </c>
      <c r="B179" s="411" t="s">
        <v>397</v>
      </c>
      <c r="C179" s="412" t="s">
        <v>405</v>
      </c>
      <c r="D179" s="413" t="s">
        <v>406</v>
      </c>
      <c r="E179" s="412" t="s">
        <v>706</v>
      </c>
      <c r="F179" s="413" t="s">
        <v>707</v>
      </c>
      <c r="G179" s="412" t="s">
        <v>871</v>
      </c>
      <c r="H179" s="412" t="s">
        <v>872</v>
      </c>
      <c r="I179" s="415">
        <v>9.1949996948242187</v>
      </c>
      <c r="J179" s="415">
        <v>400</v>
      </c>
      <c r="K179" s="416">
        <v>3677.5999755859375</v>
      </c>
    </row>
    <row r="180" spans="1:11" ht="14.4" customHeight="1" x14ac:dyDescent="0.3">
      <c r="A180" s="410" t="s">
        <v>396</v>
      </c>
      <c r="B180" s="411" t="s">
        <v>397</v>
      </c>
      <c r="C180" s="412" t="s">
        <v>405</v>
      </c>
      <c r="D180" s="413" t="s">
        <v>406</v>
      </c>
      <c r="E180" s="412" t="s">
        <v>706</v>
      </c>
      <c r="F180" s="413" t="s">
        <v>707</v>
      </c>
      <c r="G180" s="412" t="s">
        <v>873</v>
      </c>
      <c r="H180" s="412" t="s">
        <v>874</v>
      </c>
      <c r="I180" s="415">
        <v>313.08999633789062</v>
      </c>
      <c r="J180" s="415">
        <v>10</v>
      </c>
      <c r="K180" s="416">
        <v>3130.8798828125</v>
      </c>
    </row>
    <row r="181" spans="1:11" ht="14.4" customHeight="1" x14ac:dyDescent="0.3">
      <c r="A181" s="410" t="s">
        <v>396</v>
      </c>
      <c r="B181" s="411" t="s">
        <v>397</v>
      </c>
      <c r="C181" s="412" t="s">
        <v>405</v>
      </c>
      <c r="D181" s="413" t="s">
        <v>406</v>
      </c>
      <c r="E181" s="412" t="s">
        <v>706</v>
      </c>
      <c r="F181" s="413" t="s">
        <v>707</v>
      </c>
      <c r="G181" s="412" t="s">
        <v>875</v>
      </c>
      <c r="H181" s="412" t="s">
        <v>876</v>
      </c>
      <c r="I181" s="415">
        <v>9.6800003051757812</v>
      </c>
      <c r="J181" s="415">
        <v>2670</v>
      </c>
      <c r="K181" s="416">
        <v>25845.600067138672</v>
      </c>
    </row>
    <row r="182" spans="1:11" ht="14.4" customHeight="1" x14ac:dyDescent="0.3">
      <c r="A182" s="410" t="s">
        <v>396</v>
      </c>
      <c r="B182" s="411" t="s">
        <v>397</v>
      </c>
      <c r="C182" s="412" t="s">
        <v>405</v>
      </c>
      <c r="D182" s="413" t="s">
        <v>406</v>
      </c>
      <c r="E182" s="412" t="s">
        <v>706</v>
      </c>
      <c r="F182" s="413" t="s">
        <v>707</v>
      </c>
      <c r="G182" s="412" t="s">
        <v>877</v>
      </c>
      <c r="H182" s="412" t="s">
        <v>878</v>
      </c>
      <c r="I182" s="415">
        <v>19.969999313354492</v>
      </c>
      <c r="J182" s="415">
        <v>150</v>
      </c>
      <c r="K182" s="416">
        <v>2994.75</v>
      </c>
    </row>
    <row r="183" spans="1:11" ht="14.4" customHeight="1" x14ac:dyDescent="0.3">
      <c r="A183" s="410" t="s">
        <v>396</v>
      </c>
      <c r="B183" s="411" t="s">
        <v>397</v>
      </c>
      <c r="C183" s="412" t="s">
        <v>405</v>
      </c>
      <c r="D183" s="413" t="s">
        <v>406</v>
      </c>
      <c r="E183" s="412" t="s">
        <v>706</v>
      </c>
      <c r="F183" s="413" t="s">
        <v>707</v>
      </c>
      <c r="G183" s="412" t="s">
        <v>879</v>
      </c>
      <c r="H183" s="412" t="s">
        <v>880</v>
      </c>
      <c r="I183" s="415">
        <v>197.57000732421875</v>
      </c>
      <c r="J183" s="415">
        <v>7</v>
      </c>
      <c r="K183" s="416">
        <v>1382.989990234375</v>
      </c>
    </row>
    <row r="184" spans="1:11" ht="14.4" customHeight="1" x14ac:dyDescent="0.3">
      <c r="A184" s="410" t="s">
        <v>396</v>
      </c>
      <c r="B184" s="411" t="s">
        <v>397</v>
      </c>
      <c r="C184" s="412" t="s">
        <v>405</v>
      </c>
      <c r="D184" s="413" t="s">
        <v>406</v>
      </c>
      <c r="E184" s="412" t="s">
        <v>706</v>
      </c>
      <c r="F184" s="413" t="s">
        <v>707</v>
      </c>
      <c r="G184" s="412" t="s">
        <v>881</v>
      </c>
      <c r="H184" s="412" t="s">
        <v>882</v>
      </c>
      <c r="I184" s="415">
        <v>1.0866667032241821</v>
      </c>
      <c r="J184" s="415">
        <v>2000</v>
      </c>
      <c r="K184" s="416">
        <v>2173</v>
      </c>
    </row>
    <row r="185" spans="1:11" ht="14.4" customHeight="1" x14ac:dyDescent="0.3">
      <c r="A185" s="410" t="s">
        <v>396</v>
      </c>
      <c r="B185" s="411" t="s">
        <v>397</v>
      </c>
      <c r="C185" s="412" t="s">
        <v>405</v>
      </c>
      <c r="D185" s="413" t="s">
        <v>406</v>
      </c>
      <c r="E185" s="412" t="s">
        <v>706</v>
      </c>
      <c r="F185" s="413" t="s">
        <v>707</v>
      </c>
      <c r="G185" s="412" t="s">
        <v>883</v>
      </c>
      <c r="H185" s="412" t="s">
        <v>884</v>
      </c>
      <c r="I185" s="415">
        <v>0.47749999165534973</v>
      </c>
      <c r="J185" s="415">
        <v>800</v>
      </c>
      <c r="K185" s="416">
        <v>382</v>
      </c>
    </row>
    <row r="186" spans="1:11" ht="14.4" customHeight="1" x14ac:dyDescent="0.3">
      <c r="A186" s="410" t="s">
        <v>396</v>
      </c>
      <c r="B186" s="411" t="s">
        <v>397</v>
      </c>
      <c r="C186" s="412" t="s">
        <v>405</v>
      </c>
      <c r="D186" s="413" t="s">
        <v>406</v>
      </c>
      <c r="E186" s="412" t="s">
        <v>706</v>
      </c>
      <c r="F186" s="413" t="s">
        <v>707</v>
      </c>
      <c r="G186" s="412" t="s">
        <v>885</v>
      </c>
      <c r="H186" s="412" t="s">
        <v>886</v>
      </c>
      <c r="I186" s="415">
        <v>1.6753845673341017</v>
      </c>
      <c r="J186" s="415">
        <v>3800</v>
      </c>
      <c r="K186" s="416">
        <v>6367</v>
      </c>
    </row>
    <row r="187" spans="1:11" ht="14.4" customHeight="1" x14ac:dyDescent="0.3">
      <c r="A187" s="410" t="s">
        <v>396</v>
      </c>
      <c r="B187" s="411" t="s">
        <v>397</v>
      </c>
      <c r="C187" s="412" t="s">
        <v>405</v>
      </c>
      <c r="D187" s="413" t="s">
        <v>406</v>
      </c>
      <c r="E187" s="412" t="s">
        <v>706</v>
      </c>
      <c r="F187" s="413" t="s">
        <v>707</v>
      </c>
      <c r="G187" s="412" t="s">
        <v>887</v>
      </c>
      <c r="H187" s="412" t="s">
        <v>888</v>
      </c>
      <c r="I187" s="415">
        <v>7.1599998474121094</v>
      </c>
      <c r="J187" s="415">
        <v>400</v>
      </c>
      <c r="K187" s="416">
        <v>2862.8101196289062</v>
      </c>
    </row>
    <row r="188" spans="1:11" ht="14.4" customHeight="1" x14ac:dyDescent="0.3">
      <c r="A188" s="410" t="s">
        <v>396</v>
      </c>
      <c r="B188" s="411" t="s">
        <v>397</v>
      </c>
      <c r="C188" s="412" t="s">
        <v>405</v>
      </c>
      <c r="D188" s="413" t="s">
        <v>406</v>
      </c>
      <c r="E188" s="412" t="s">
        <v>706</v>
      </c>
      <c r="F188" s="413" t="s">
        <v>707</v>
      </c>
      <c r="G188" s="412" t="s">
        <v>889</v>
      </c>
      <c r="H188" s="412" t="s">
        <v>890</v>
      </c>
      <c r="I188" s="415">
        <v>0.67000001668930054</v>
      </c>
      <c r="J188" s="415">
        <v>200</v>
      </c>
      <c r="K188" s="416">
        <v>134</v>
      </c>
    </row>
    <row r="189" spans="1:11" ht="14.4" customHeight="1" x14ac:dyDescent="0.3">
      <c r="A189" s="410" t="s">
        <v>396</v>
      </c>
      <c r="B189" s="411" t="s">
        <v>397</v>
      </c>
      <c r="C189" s="412" t="s">
        <v>405</v>
      </c>
      <c r="D189" s="413" t="s">
        <v>406</v>
      </c>
      <c r="E189" s="412" t="s">
        <v>706</v>
      </c>
      <c r="F189" s="413" t="s">
        <v>707</v>
      </c>
      <c r="G189" s="412" t="s">
        <v>891</v>
      </c>
      <c r="H189" s="412" t="s">
        <v>892</v>
      </c>
      <c r="I189" s="415">
        <v>9.1400003433227539</v>
      </c>
      <c r="J189" s="415">
        <v>300</v>
      </c>
      <c r="K189" s="416">
        <v>2741.159912109375</v>
      </c>
    </row>
    <row r="190" spans="1:11" ht="14.4" customHeight="1" x14ac:dyDescent="0.3">
      <c r="A190" s="410" t="s">
        <v>396</v>
      </c>
      <c r="B190" s="411" t="s">
        <v>397</v>
      </c>
      <c r="C190" s="412" t="s">
        <v>405</v>
      </c>
      <c r="D190" s="413" t="s">
        <v>406</v>
      </c>
      <c r="E190" s="412" t="s">
        <v>706</v>
      </c>
      <c r="F190" s="413" t="s">
        <v>707</v>
      </c>
      <c r="G190" s="412" t="s">
        <v>893</v>
      </c>
      <c r="H190" s="412" t="s">
        <v>894</v>
      </c>
      <c r="I190" s="415">
        <v>4.309999942779541</v>
      </c>
      <c r="J190" s="415">
        <v>200</v>
      </c>
      <c r="K190" s="416">
        <v>861.52001953125</v>
      </c>
    </row>
    <row r="191" spans="1:11" ht="14.4" customHeight="1" x14ac:dyDescent="0.3">
      <c r="A191" s="410" t="s">
        <v>396</v>
      </c>
      <c r="B191" s="411" t="s">
        <v>397</v>
      </c>
      <c r="C191" s="412" t="s">
        <v>405</v>
      </c>
      <c r="D191" s="413" t="s">
        <v>406</v>
      </c>
      <c r="E191" s="412" t="s">
        <v>706</v>
      </c>
      <c r="F191" s="413" t="s">
        <v>707</v>
      </c>
      <c r="G191" s="412" t="s">
        <v>895</v>
      </c>
      <c r="H191" s="412" t="s">
        <v>896</v>
      </c>
      <c r="I191" s="415">
        <v>7.4266665776570635</v>
      </c>
      <c r="J191" s="415">
        <v>500</v>
      </c>
      <c r="K191" s="416">
        <v>3713</v>
      </c>
    </row>
    <row r="192" spans="1:11" ht="14.4" customHeight="1" x14ac:dyDescent="0.3">
      <c r="A192" s="410" t="s">
        <v>396</v>
      </c>
      <c r="B192" s="411" t="s">
        <v>397</v>
      </c>
      <c r="C192" s="412" t="s">
        <v>405</v>
      </c>
      <c r="D192" s="413" t="s">
        <v>406</v>
      </c>
      <c r="E192" s="412" t="s">
        <v>706</v>
      </c>
      <c r="F192" s="413" t="s">
        <v>707</v>
      </c>
      <c r="G192" s="412" t="s">
        <v>897</v>
      </c>
      <c r="H192" s="412" t="s">
        <v>898</v>
      </c>
      <c r="I192" s="415">
        <v>6.2359998703002928</v>
      </c>
      <c r="J192" s="415">
        <v>460</v>
      </c>
      <c r="K192" s="416">
        <v>2868.9700012207031</v>
      </c>
    </row>
    <row r="193" spans="1:11" ht="14.4" customHeight="1" x14ac:dyDescent="0.3">
      <c r="A193" s="410" t="s">
        <v>396</v>
      </c>
      <c r="B193" s="411" t="s">
        <v>397</v>
      </c>
      <c r="C193" s="412" t="s">
        <v>405</v>
      </c>
      <c r="D193" s="413" t="s">
        <v>406</v>
      </c>
      <c r="E193" s="412" t="s">
        <v>706</v>
      </c>
      <c r="F193" s="413" t="s">
        <v>707</v>
      </c>
      <c r="G193" s="412" t="s">
        <v>899</v>
      </c>
      <c r="H193" s="412" t="s">
        <v>900</v>
      </c>
      <c r="I193" s="415">
        <v>37.150001525878906</v>
      </c>
      <c r="J193" s="415">
        <v>360</v>
      </c>
      <c r="K193" s="416">
        <v>13372.92041015625</v>
      </c>
    </row>
    <row r="194" spans="1:11" ht="14.4" customHeight="1" x14ac:dyDescent="0.3">
      <c r="A194" s="410" t="s">
        <v>396</v>
      </c>
      <c r="B194" s="411" t="s">
        <v>397</v>
      </c>
      <c r="C194" s="412" t="s">
        <v>405</v>
      </c>
      <c r="D194" s="413" t="s">
        <v>406</v>
      </c>
      <c r="E194" s="412" t="s">
        <v>706</v>
      </c>
      <c r="F194" s="413" t="s">
        <v>707</v>
      </c>
      <c r="G194" s="412" t="s">
        <v>901</v>
      </c>
      <c r="H194" s="412" t="s">
        <v>902</v>
      </c>
      <c r="I194" s="415">
        <v>46.005000114440918</v>
      </c>
      <c r="J194" s="415">
        <v>48</v>
      </c>
      <c r="K194" s="416">
        <v>2944.239990234375</v>
      </c>
    </row>
    <row r="195" spans="1:11" ht="14.4" customHeight="1" x14ac:dyDescent="0.3">
      <c r="A195" s="410" t="s">
        <v>396</v>
      </c>
      <c r="B195" s="411" t="s">
        <v>397</v>
      </c>
      <c r="C195" s="412" t="s">
        <v>405</v>
      </c>
      <c r="D195" s="413" t="s">
        <v>406</v>
      </c>
      <c r="E195" s="412" t="s">
        <v>706</v>
      </c>
      <c r="F195" s="413" t="s">
        <v>707</v>
      </c>
      <c r="G195" s="412" t="s">
        <v>903</v>
      </c>
      <c r="H195" s="412" t="s">
        <v>904</v>
      </c>
      <c r="I195" s="415">
        <v>0.4699999988079071</v>
      </c>
      <c r="J195" s="415">
        <v>300</v>
      </c>
      <c r="K195" s="416">
        <v>141</v>
      </c>
    </row>
    <row r="196" spans="1:11" ht="14.4" customHeight="1" x14ac:dyDescent="0.3">
      <c r="A196" s="410" t="s">
        <v>396</v>
      </c>
      <c r="B196" s="411" t="s">
        <v>397</v>
      </c>
      <c r="C196" s="412" t="s">
        <v>405</v>
      </c>
      <c r="D196" s="413" t="s">
        <v>406</v>
      </c>
      <c r="E196" s="412" t="s">
        <v>706</v>
      </c>
      <c r="F196" s="413" t="s">
        <v>707</v>
      </c>
      <c r="G196" s="412" t="s">
        <v>905</v>
      </c>
      <c r="H196" s="412" t="s">
        <v>906</v>
      </c>
      <c r="I196" s="415">
        <v>3.75</v>
      </c>
      <c r="J196" s="415">
        <v>500</v>
      </c>
      <c r="K196" s="416">
        <v>1875</v>
      </c>
    </row>
    <row r="197" spans="1:11" ht="14.4" customHeight="1" x14ac:dyDescent="0.3">
      <c r="A197" s="410" t="s">
        <v>396</v>
      </c>
      <c r="B197" s="411" t="s">
        <v>397</v>
      </c>
      <c r="C197" s="412" t="s">
        <v>405</v>
      </c>
      <c r="D197" s="413" t="s">
        <v>406</v>
      </c>
      <c r="E197" s="412" t="s">
        <v>706</v>
      </c>
      <c r="F197" s="413" t="s">
        <v>707</v>
      </c>
      <c r="G197" s="412" t="s">
        <v>907</v>
      </c>
      <c r="H197" s="412" t="s">
        <v>908</v>
      </c>
      <c r="I197" s="415">
        <v>2.0299999713897705</v>
      </c>
      <c r="J197" s="415">
        <v>350</v>
      </c>
      <c r="K197" s="416">
        <v>710.5</v>
      </c>
    </row>
    <row r="198" spans="1:11" ht="14.4" customHeight="1" x14ac:dyDescent="0.3">
      <c r="A198" s="410" t="s">
        <v>396</v>
      </c>
      <c r="B198" s="411" t="s">
        <v>397</v>
      </c>
      <c r="C198" s="412" t="s">
        <v>405</v>
      </c>
      <c r="D198" s="413" t="s">
        <v>406</v>
      </c>
      <c r="E198" s="412" t="s">
        <v>706</v>
      </c>
      <c r="F198" s="413" t="s">
        <v>707</v>
      </c>
      <c r="G198" s="412" t="s">
        <v>909</v>
      </c>
      <c r="H198" s="412" t="s">
        <v>910</v>
      </c>
      <c r="I198" s="415">
        <v>3.0999999046325684</v>
      </c>
      <c r="J198" s="415">
        <v>100</v>
      </c>
      <c r="K198" s="416">
        <v>310</v>
      </c>
    </row>
    <row r="199" spans="1:11" ht="14.4" customHeight="1" x14ac:dyDescent="0.3">
      <c r="A199" s="410" t="s">
        <v>396</v>
      </c>
      <c r="B199" s="411" t="s">
        <v>397</v>
      </c>
      <c r="C199" s="412" t="s">
        <v>405</v>
      </c>
      <c r="D199" s="413" t="s">
        <v>406</v>
      </c>
      <c r="E199" s="412" t="s">
        <v>706</v>
      </c>
      <c r="F199" s="413" t="s">
        <v>707</v>
      </c>
      <c r="G199" s="412" t="s">
        <v>911</v>
      </c>
      <c r="H199" s="412" t="s">
        <v>912</v>
      </c>
      <c r="I199" s="415">
        <v>1.92249995470047</v>
      </c>
      <c r="J199" s="415">
        <v>250</v>
      </c>
      <c r="K199" s="416">
        <v>480.5</v>
      </c>
    </row>
    <row r="200" spans="1:11" ht="14.4" customHeight="1" x14ac:dyDescent="0.3">
      <c r="A200" s="410" t="s">
        <v>396</v>
      </c>
      <c r="B200" s="411" t="s">
        <v>397</v>
      </c>
      <c r="C200" s="412" t="s">
        <v>405</v>
      </c>
      <c r="D200" s="413" t="s">
        <v>406</v>
      </c>
      <c r="E200" s="412" t="s">
        <v>706</v>
      </c>
      <c r="F200" s="413" t="s">
        <v>707</v>
      </c>
      <c r="G200" s="412" t="s">
        <v>913</v>
      </c>
      <c r="H200" s="412" t="s">
        <v>914</v>
      </c>
      <c r="I200" s="415">
        <v>1.9550000429153442</v>
      </c>
      <c r="J200" s="415">
        <v>140</v>
      </c>
      <c r="K200" s="416">
        <v>273.87000274658203</v>
      </c>
    </row>
    <row r="201" spans="1:11" ht="14.4" customHeight="1" x14ac:dyDescent="0.3">
      <c r="A201" s="410" t="s">
        <v>396</v>
      </c>
      <c r="B201" s="411" t="s">
        <v>397</v>
      </c>
      <c r="C201" s="412" t="s">
        <v>405</v>
      </c>
      <c r="D201" s="413" t="s">
        <v>406</v>
      </c>
      <c r="E201" s="412" t="s">
        <v>706</v>
      </c>
      <c r="F201" s="413" t="s">
        <v>707</v>
      </c>
      <c r="G201" s="412" t="s">
        <v>915</v>
      </c>
      <c r="H201" s="412" t="s">
        <v>916</v>
      </c>
      <c r="I201" s="415">
        <v>21.236666361490887</v>
      </c>
      <c r="J201" s="415">
        <v>1290</v>
      </c>
      <c r="K201" s="416">
        <v>27394.900146484375</v>
      </c>
    </row>
    <row r="202" spans="1:11" ht="14.4" customHeight="1" x14ac:dyDescent="0.3">
      <c r="A202" s="410" t="s">
        <v>396</v>
      </c>
      <c r="B202" s="411" t="s">
        <v>397</v>
      </c>
      <c r="C202" s="412" t="s">
        <v>405</v>
      </c>
      <c r="D202" s="413" t="s">
        <v>406</v>
      </c>
      <c r="E202" s="412" t="s">
        <v>917</v>
      </c>
      <c r="F202" s="413" t="s">
        <v>918</v>
      </c>
      <c r="G202" s="412" t="s">
        <v>919</v>
      </c>
      <c r="H202" s="412" t="s">
        <v>920</v>
      </c>
      <c r="I202" s="415">
        <v>2875</v>
      </c>
      <c r="J202" s="415">
        <v>21</v>
      </c>
      <c r="K202" s="416">
        <v>60375</v>
      </c>
    </row>
    <row r="203" spans="1:11" ht="14.4" customHeight="1" x14ac:dyDescent="0.3">
      <c r="A203" s="410" t="s">
        <v>396</v>
      </c>
      <c r="B203" s="411" t="s">
        <v>397</v>
      </c>
      <c r="C203" s="412" t="s">
        <v>405</v>
      </c>
      <c r="D203" s="413" t="s">
        <v>406</v>
      </c>
      <c r="E203" s="412" t="s">
        <v>917</v>
      </c>
      <c r="F203" s="413" t="s">
        <v>918</v>
      </c>
      <c r="G203" s="412" t="s">
        <v>921</v>
      </c>
      <c r="H203" s="412" t="s">
        <v>922</v>
      </c>
      <c r="I203" s="415">
        <v>1867.030029296875</v>
      </c>
      <c r="J203" s="415">
        <v>2</v>
      </c>
      <c r="K203" s="416">
        <v>3734.06005859375</v>
      </c>
    </row>
    <row r="204" spans="1:11" ht="14.4" customHeight="1" x14ac:dyDescent="0.3">
      <c r="A204" s="410" t="s">
        <v>396</v>
      </c>
      <c r="B204" s="411" t="s">
        <v>397</v>
      </c>
      <c r="C204" s="412" t="s">
        <v>405</v>
      </c>
      <c r="D204" s="413" t="s">
        <v>406</v>
      </c>
      <c r="E204" s="412" t="s">
        <v>917</v>
      </c>
      <c r="F204" s="413" t="s">
        <v>918</v>
      </c>
      <c r="G204" s="412" t="s">
        <v>923</v>
      </c>
      <c r="H204" s="412" t="s">
        <v>924</v>
      </c>
      <c r="I204" s="415">
        <v>56612.26953125</v>
      </c>
      <c r="J204" s="415">
        <v>1</v>
      </c>
      <c r="K204" s="416">
        <v>56612.26953125</v>
      </c>
    </row>
    <row r="205" spans="1:11" ht="14.4" customHeight="1" x14ac:dyDescent="0.3">
      <c r="A205" s="410" t="s">
        <v>396</v>
      </c>
      <c r="B205" s="411" t="s">
        <v>397</v>
      </c>
      <c r="C205" s="412" t="s">
        <v>405</v>
      </c>
      <c r="D205" s="413" t="s">
        <v>406</v>
      </c>
      <c r="E205" s="412" t="s">
        <v>917</v>
      </c>
      <c r="F205" s="413" t="s">
        <v>918</v>
      </c>
      <c r="G205" s="412" t="s">
        <v>925</v>
      </c>
      <c r="H205" s="412" t="s">
        <v>926</v>
      </c>
      <c r="I205" s="415">
        <v>240.78999328613281</v>
      </c>
      <c r="J205" s="415">
        <v>10</v>
      </c>
      <c r="K205" s="416">
        <v>2407.89990234375</v>
      </c>
    </row>
    <row r="206" spans="1:11" ht="14.4" customHeight="1" x14ac:dyDescent="0.3">
      <c r="A206" s="410" t="s">
        <v>396</v>
      </c>
      <c r="B206" s="411" t="s">
        <v>397</v>
      </c>
      <c r="C206" s="412" t="s">
        <v>405</v>
      </c>
      <c r="D206" s="413" t="s">
        <v>406</v>
      </c>
      <c r="E206" s="412" t="s">
        <v>917</v>
      </c>
      <c r="F206" s="413" t="s">
        <v>918</v>
      </c>
      <c r="G206" s="412" t="s">
        <v>927</v>
      </c>
      <c r="H206" s="412" t="s">
        <v>928</v>
      </c>
      <c r="I206" s="415">
        <v>424.35000610351562</v>
      </c>
      <c r="J206" s="415">
        <v>60</v>
      </c>
      <c r="K206" s="416">
        <v>25460.8212890625</v>
      </c>
    </row>
    <row r="207" spans="1:11" ht="14.4" customHeight="1" x14ac:dyDescent="0.3">
      <c r="A207" s="410" t="s">
        <v>396</v>
      </c>
      <c r="B207" s="411" t="s">
        <v>397</v>
      </c>
      <c r="C207" s="412" t="s">
        <v>405</v>
      </c>
      <c r="D207" s="413" t="s">
        <v>406</v>
      </c>
      <c r="E207" s="412" t="s">
        <v>917</v>
      </c>
      <c r="F207" s="413" t="s">
        <v>918</v>
      </c>
      <c r="G207" s="412" t="s">
        <v>929</v>
      </c>
      <c r="H207" s="412" t="s">
        <v>930</v>
      </c>
      <c r="I207" s="415">
        <v>99450.7490234375</v>
      </c>
      <c r="J207" s="415">
        <v>9</v>
      </c>
      <c r="K207" s="416">
        <v>895262.5625</v>
      </c>
    </row>
    <row r="208" spans="1:11" ht="14.4" customHeight="1" x14ac:dyDescent="0.3">
      <c r="A208" s="410" t="s">
        <v>396</v>
      </c>
      <c r="B208" s="411" t="s">
        <v>397</v>
      </c>
      <c r="C208" s="412" t="s">
        <v>405</v>
      </c>
      <c r="D208" s="413" t="s">
        <v>406</v>
      </c>
      <c r="E208" s="412" t="s">
        <v>917</v>
      </c>
      <c r="F208" s="413" t="s">
        <v>918</v>
      </c>
      <c r="G208" s="412" t="s">
        <v>931</v>
      </c>
      <c r="H208" s="412" t="s">
        <v>932</v>
      </c>
      <c r="I208" s="415">
        <v>432.29998779296875</v>
      </c>
      <c r="J208" s="415">
        <v>420</v>
      </c>
      <c r="K208" s="416">
        <v>181564.6171875</v>
      </c>
    </row>
    <row r="209" spans="1:11" ht="14.4" customHeight="1" x14ac:dyDescent="0.3">
      <c r="A209" s="410" t="s">
        <v>396</v>
      </c>
      <c r="B209" s="411" t="s">
        <v>397</v>
      </c>
      <c r="C209" s="412" t="s">
        <v>405</v>
      </c>
      <c r="D209" s="413" t="s">
        <v>406</v>
      </c>
      <c r="E209" s="412" t="s">
        <v>917</v>
      </c>
      <c r="F209" s="413" t="s">
        <v>918</v>
      </c>
      <c r="G209" s="412" t="s">
        <v>931</v>
      </c>
      <c r="H209" s="412" t="s">
        <v>933</v>
      </c>
      <c r="I209" s="415">
        <v>432.29998779296875</v>
      </c>
      <c r="J209" s="415">
        <v>350</v>
      </c>
      <c r="K209" s="416">
        <v>151303.83984375</v>
      </c>
    </row>
    <row r="210" spans="1:11" ht="14.4" customHeight="1" x14ac:dyDescent="0.3">
      <c r="A210" s="410" t="s">
        <v>396</v>
      </c>
      <c r="B210" s="411" t="s">
        <v>397</v>
      </c>
      <c r="C210" s="412" t="s">
        <v>405</v>
      </c>
      <c r="D210" s="413" t="s">
        <v>406</v>
      </c>
      <c r="E210" s="412" t="s">
        <v>917</v>
      </c>
      <c r="F210" s="413" t="s">
        <v>918</v>
      </c>
      <c r="G210" s="412" t="s">
        <v>931</v>
      </c>
      <c r="H210" s="412" t="s">
        <v>934</v>
      </c>
      <c r="I210" s="415">
        <v>432.29998779296875</v>
      </c>
      <c r="J210" s="415">
        <v>210</v>
      </c>
      <c r="K210" s="416">
        <v>90782.30859375</v>
      </c>
    </row>
    <row r="211" spans="1:11" ht="14.4" customHeight="1" x14ac:dyDescent="0.3">
      <c r="A211" s="410" t="s">
        <v>396</v>
      </c>
      <c r="B211" s="411" t="s">
        <v>397</v>
      </c>
      <c r="C211" s="412" t="s">
        <v>405</v>
      </c>
      <c r="D211" s="413" t="s">
        <v>406</v>
      </c>
      <c r="E211" s="412" t="s">
        <v>917</v>
      </c>
      <c r="F211" s="413" t="s">
        <v>918</v>
      </c>
      <c r="G211" s="412" t="s">
        <v>935</v>
      </c>
      <c r="H211" s="412" t="s">
        <v>936</v>
      </c>
      <c r="I211" s="415">
        <v>432.29998779296875</v>
      </c>
      <c r="J211" s="415">
        <v>14</v>
      </c>
      <c r="K211" s="416">
        <v>6052.14990234375</v>
      </c>
    </row>
    <row r="212" spans="1:11" ht="14.4" customHeight="1" x14ac:dyDescent="0.3">
      <c r="A212" s="410" t="s">
        <v>396</v>
      </c>
      <c r="B212" s="411" t="s">
        <v>397</v>
      </c>
      <c r="C212" s="412" t="s">
        <v>405</v>
      </c>
      <c r="D212" s="413" t="s">
        <v>406</v>
      </c>
      <c r="E212" s="412" t="s">
        <v>917</v>
      </c>
      <c r="F212" s="413" t="s">
        <v>918</v>
      </c>
      <c r="G212" s="412" t="s">
        <v>937</v>
      </c>
      <c r="H212" s="412" t="s">
        <v>938</v>
      </c>
      <c r="I212" s="415">
        <v>32617.97265625</v>
      </c>
      <c r="J212" s="415">
        <v>4</v>
      </c>
      <c r="K212" s="416">
        <v>130829.74609375</v>
      </c>
    </row>
    <row r="213" spans="1:11" ht="14.4" customHeight="1" x14ac:dyDescent="0.3">
      <c r="A213" s="410" t="s">
        <v>396</v>
      </c>
      <c r="B213" s="411" t="s">
        <v>397</v>
      </c>
      <c r="C213" s="412" t="s">
        <v>405</v>
      </c>
      <c r="D213" s="413" t="s">
        <v>406</v>
      </c>
      <c r="E213" s="412" t="s">
        <v>917</v>
      </c>
      <c r="F213" s="413" t="s">
        <v>918</v>
      </c>
      <c r="G213" s="412" t="s">
        <v>939</v>
      </c>
      <c r="H213" s="412" t="s">
        <v>940</v>
      </c>
      <c r="I213" s="415">
        <v>73863.2421875</v>
      </c>
      <c r="J213" s="415">
        <v>1</v>
      </c>
      <c r="K213" s="416">
        <v>73863.2421875</v>
      </c>
    </row>
    <row r="214" spans="1:11" ht="14.4" customHeight="1" x14ac:dyDescent="0.3">
      <c r="A214" s="410" t="s">
        <v>396</v>
      </c>
      <c r="B214" s="411" t="s">
        <v>397</v>
      </c>
      <c r="C214" s="412" t="s">
        <v>405</v>
      </c>
      <c r="D214" s="413" t="s">
        <v>406</v>
      </c>
      <c r="E214" s="412" t="s">
        <v>917</v>
      </c>
      <c r="F214" s="413" t="s">
        <v>918</v>
      </c>
      <c r="G214" s="412" t="s">
        <v>941</v>
      </c>
      <c r="H214" s="412" t="s">
        <v>942</v>
      </c>
      <c r="I214" s="415">
        <v>81057.900669642855</v>
      </c>
      <c r="J214" s="415">
        <v>8</v>
      </c>
      <c r="K214" s="416">
        <v>648606.953125</v>
      </c>
    </row>
    <row r="215" spans="1:11" ht="14.4" customHeight="1" x14ac:dyDescent="0.3">
      <c r="A215" s="410" t="s">
        <v>396</v>
      </c>
      <c r="B215" s="411" t="s">
        <v>397</v>
      </c>
      <c r="C215" s="412" t="s">
        <v>405</v>
      </c>
      <c r="D215" s="413" t="s">
        <v>406</v>
      </c>
      <c r="E215" s="412" t="s">
        <v>917</v>
      </c>
      <c r="F215" s="413" t="s">
        <v>918</v>
      </c>
      <c r="G215" s="412" t="s">
        <v>943</v>
      </c>
      <c r="H215" s="412" t="s">
        <v>944</v>
      </c>
      <c r="I215" s="415">
        <v>82247.090198863632</v>
      </c>
      <c r="J215" s="415">
        <v>26</v>
      </c>
      <c r="K215" s="416">
        <v>2136191.125</v>
      </c>
    </row>
    <row r="216" spans="1:11" ht="14.4" customHeight="1" x14ac:dyDescent="0.3">
      <c r="A216" s="410" t="s">
        <v>396</v>
      </c>
      <c r="B216" s="411" t="s">
        <v>397</v>
      </c>
      <c r="C216" s="412" t="s">
        <v>405</v>
      </c>
      <c r="D216" s="413" t="s">
        <v>406</v>
      </c>
      <c r="E216" s="412" t="s">
        <v>917</v>
      </c>
      <c r="F216" s="413" t="s">
        <v>918</v>
      </c>
      <c r="G216" s="412" t="s">
        <v>945</v>
      </c>
      <c r="H216" s="412" t="s">
        <v>946</v>
      </c>
      <c r="I216" s="415">
        <v>81845.854166666672</v>
      </c>
      <c r="J216" s="415">
        <v>5</v>
      </c>
      <c r="K216" s="416">
        <v>409138.75</v>
      </c>
    </row>
    <row r="217" spans="1:11" ht="14.4" customHeight="1" x14ac:dyDescent="0.3">
      <c r="A217" s="410" t="s">
        <v>396</v>
      </c>
      <c r="B217" s="411" t="s">
        <v>397</v>
      </c>
      <c r="C217" s="412" t="s">
        <v>405</v>
      </c>
      <c r="D217" s="413" t="s">
        <v>406</v>
      </c>
      <c r="E217" s="412" t="s">
        <v>917</v>
      </c>
      <c r="F217" s="413" t="s">
        <v>918</v>
      </c>
      <c r="G217" s="412" t="s">
        <v>947</v>
      </c>
      <c r="H217" s="412" t="s">
        <v>948</v>
      </c>
      <c r="I217" s="415">
        <v>9971.5400390625</v>
      </c>
      <c r="J217" s="415">
        <v>1</v>
      </c>
      <c r="K217" s="416">
        <v>9971.5400390625</v>
      </c>
    </row>
    <row r="218" spans="1:11" ht="14.4" customHeight="1" x14ac:dyDescent="0.3">
      <c r="A218" s="410" t="s">
        <v>396</v>
      </c>
      <c r="B218" s="411" t="s">
        <v>397</v>
      </c>
      <c r="C218" s="412" t="s">
        <v>405</v>
      </c>
      <c r="D218" s="413" t="s">
        <v>406</v>
      </c>
      <c r="E218" s="412" t="s">
        <v>917</v>
      </c>
      <c r="F218" s="413" t="s">
        <v>918</v>
      </c>
      <c r="G218" s="412" t="s">
        <v>949</v>
      </c>
      <c r="H218" s="412" t="s">
        <v>950</v>
      </c>
      <c r="I218" s="415">
        <v>9971.5400390625</v>
      </c>
      <c r="J218" s="415">
        <v>1</v>
      </c>
      <c r="K218" s="416">
        <v>9971.5400390625</v>
      </c>
    </row>
    <row r="219" spans="1:11" ht="14.4" customHeight="1" x14ac:dyDescent="0.3">
      <c r="A219" s="410" t="s">
        <v>396</v>
      </c>
      <c r="B219" s="411" t="s">
        <v>397</v>
      </c>
      <c r="C219" s="412" t="s">
        <v>405</v>
      </c>
      <c r="D219" s="413" t="s">
        <v>406</v>
      </c>
      <c r="E219" s="412" t="s">
        <v>917</v>
      </c>
      <c r="F219" s="413" t="s">
        <v>918</v>
      </c>
      <c r="G219" s="412" t="s">
        <v>951</v>
      </c>
      <c r="H219" s="412" t="s">
        <v>952</v>
      </c>
      <c r="I219" s="415">
        <v>81057.900669642855</v>
      </c>
      <c r="J219" s="415">
        <v>8</v>
      </c>
      <c r="K219" s="416">
        <v>648606.953125</v>
      </c>
    </row>
    <row r="220" spans="1:11" ht="14.4" customHeight="1" x14ac:dyDescent="0.3">
      <c r="A220" s="410" t="s">
        <v>396</v>
      </c>
      <c r="B220" s="411" t="s">
        <v>397</v>
      </c>
      <c r="C220" s="412" t="s">
        <v>405</v>
      </c>
      <c r="D220" s="413" t="s">
        <v>406</v>
      </c>
      <c r="E220" s="412" t="s">
        <v>917</v>
      </c>
      <c r="F220" s="413" t="s">
        <v>918</v>
      </c>
      <c r="G220" s="412" t="s">
        <v>953</v>
      </c>
      <c r="H220" s="412" t="s">
        <v>954</v>
      </c>
      <c r="I220" s="415">
        <v>100840.528125</v>
      </c>
      <c r="J220" s="415">
        <v>7</v>
      </c>
      <c r="K220" s="416">
        <v>705985.625</v>
      </c>
    </row>
    <row r="221" spans="1:11" ht="14.4" customHeight="1" x14ac:dyDescent="0.3">
      <c r="A221" s="410" t="s">
        <v>396</v>
      </c>
      <c r="B221" s="411" t="s">
        <v>397</v>
      </c>
      <c r="C221" s="412" t="s">
        <v>405</v>
      </c>
      <c r="D221" s="413" t="s">
        <v>406</v>
      </c>
      <c r="E221" s="412" t="s">
        <v>917</v>
      </c>
      <c r="F221" s="413" t="s">
        <v>918</v>
      </c>
      <c r="G221" s="412" t="s">
        <v>955</v>
      </c>
      <c r="H221" s="412" t="s">
        <v>956</v>
      </c>
      <c r="I221" s="415">
        <v>100873.525390625</v>
      </c>
      <c r="J221" s="415">
        <v>24</v>
      </c>
      <c r="K221" s="416">
        <v>2420082.5390625</v>
      </c>
    </row>
    <row r="222" spans="1:11" ht="14.4" customHeight="1" x14ac:dyDescent="0.3">
      <c r="A222" s="410" t="s">
        <v>396</v>
      </c>
      <c r="B222" s="411" t="s">
        <v>397</v>
      </c>
      <c r="C222" s="412" t="s">
        <v>405</v>
      </c>
      <c r="D222" s="413" t="s">
        <v>406</v>
      </c>
      <c r="E222" s="412" t="s">
        <v>917</v>
      </c>
      <c r="F222" s="413" t="s">
        <v>918</v>
      </c>
      <c r="G222" s="412" t="s">
        <v>957</v>
      </c>
      <c r="H222" s="412" t="s">
        <v>958</v>
      </c>
      <c r="I222" s="415">
        <v>82231.844401041672</v>
      </c>
      <c r="J222" s="415">
        <v>28</v>
      </c>
      <c r="K222" s="416">
        <v>2300319.390625</v>
      </c>
    </row>
    <row r="223" spans="1:11" ht="14.4" customHeight="1" x14ac:dyDescent="0.3">
      <c r="A223" s="410" t="s">
        <v>396</v>
      </c>
      <c r="B223" s="411" t="s">
        <v>397</v>
      </c>
      <c r="C223" s="412" t="s">
        <v>405</v>
      </c>
      <c r="D223" s="413" t="s">
        <v>406</v>
      </c>
      <c r="E223" s="412" t="s">
        <v>917</v>
      </c>
      <c r="F223" s="413" t="s">
        <v>918</v>
      </c>
      <c r="G223" s="412" t="s">
        <v>959</v>
      </c>
      <c r="H223" s="412" t="s">
        <v>960</v>
      </c>
      <c r="I223" s="415">
        <v>119555.19084821429</v>
      </c>
      <c r="J223" s="415">
        <v>27.300000011920929</v>
      </c>
      <c r="K223" s="416">
        <v>3262369.796875</v>
      </c>
    </row>
    <row r="224" spans="1:11" ht="14.4" customHeight="1" x14ac:dyDescent="0.3">
      <c r="A224" s="410" t="s">
        <v>396</v>
      </c>
      <c r="B224" s="411" t="s">
        <v>397</v>
      </c>
      <c r="C224" s="412" t="s">
        <v>405</v>
      </c>
      <c r="D224" s="413" t="s">
        <v>406</v>
      </c>
      <c r="E224" s="412" t="s">
        <v>917</v>
      </c>
      <c r="F224" s="413" t="s">
        <v>918</v>
      </c>
      <c r="G224" s="412" t="s">
        <v>961</v>
      </c>
      <c r="H224" s="412" t="s">
        <v>962</v>
      </c>
      <c r="I224" s="415">
        <v>1943.5726643880209</v>
      </c>
      <c r="J224" s="415">
        <v>1200</v>
      </c>
      <c r="K224" s="416">
        <v>2332288.40625</v>
      </c>
    </row>
    <row r="225" spans="1:11" ht="14.4" customHeight="1" x14ac:dyDescent="0.3">
      <c r="A225" s="410" t="s">
        <v>396</v>
      </c>
      <c r="B225" s="411" t="s">
        <v>397</v>
      </c>
      <c r="C225" s="412" t="s">
        <v>405</v>
      </c>
      <c r="D225" s="413" t="s">
        <v>406</v>
      </c>
      <c r="E225" s="412" t="s">
        <v>917</v>
      </c>
      <c r="F225" s="413" t="s">
        <v>918</v>
      </c>
      <c r="G225" s="412" t="s">
        <v>963</v>
      </c>
      <c r="H225" s="412" t="s">
        <v>964</v>
      </c>
      <c r="I225" s="415">
        <v>672.78785487583707</v>
      </c>
      <c r="J225" s="415">
        <v>300</v>
      </c>
      <c r="K225" s="416">
        <v>201756.8505859375</v>
      </c>
    </row>
    <row r="226" spans="1:11" ht="14.4" customHeight="1" x14ac:dyDescent="0.3">
      <c r="A226" s="410" t="s">
        <v>396</v>
      </c>
      <c r="B226" s="411" t="s">
        <v>397</v>
      </c>
      <c r="C226" s="412" t="s">
        <v>405</v>
      </c>
      <c r="D226" s="413" t="s">
        <v>406</v>
      </c>
      <c r="E226" s="412" t="s">
        <v>917</v>
      </c>
      <c r="F226" s="413" t="s">
        <v>918</v>
      </c>
      <c r="G226" s="412" t="s">
        <v>965</v>
      </c>
      <c r="H226" s="412" t="s">
        <v>966</v>
      </c>
      <c r="I226" s="415">
        <v>932.30443657769092</v>
      </c>
      <c r="J226" s="415">
        <v>306</v>
      </c>
      <c r="K226" s="416">
        <v>285310.390625</v>
      </c>
    </row>
    <row r="227" spans="1:11" ht="14.4" customHeight="1" x14ac:dyDescent="0.3">
      <c r="A227" s="410" t="s">
        <v>396</v>
      </c>
      <c r="B227" s="411" t="s">
        <v>397</v>
      </c>
      <c r="C227" s="412" t="s">
        <v>405</v>
      </c>
      <c r="D227" s="413" t="s">
        <v>406</v>
      </c>
      <c r="E227" s="412" t="s">
        <v>917</v>
      </c>
      <c r="F227" s="413" t="s">
        <v>918</v>
      </c>
      <c r="G227" s="412" t="s">
        <v>967</v>
      </c>
      <c r="H227" s="412" t="s">
        <v>968</v>
      </c>
      <c r="I227" s="415">
        <v>745.08650207519531</v>
      </c>
      <c r="J227" s="415">
        <v>410</v>
      </c>
      <c r="K227" s="416">
        <v>305465.939453125</v>
      </c>
    </row>
    <row r="228" spans="1:11" ht="14.4" customHeight="1" x14ac:dyDescent="0.3">
      <c r="A228" s="410" t="s">
        <v>396</v>
      </c>
      <c r="B228" s="411" t="s">
        <v>397</v>
      </c>
      <c r="C228" s="412" t="s">
        <v>405</v>
      </c>
      <c r="D228" s="413" t="s">
        <v>406</v>
      </c>
      <c r="E228" s="412" t="s">
        <v>917</v>
      </c>
      <c r="F228" s="413" t="s">
        <v>918</v>
      </c>
      <c r="G228" s="412" t="s">
        <v>969</v>
      </c>
      <c r="H228" s="412" t="s">
        <v>970</v>
      </c>
      <c r="I228" s="415">
        <v>23243.3447265625</v>
      </c>
      <c r="J228" s="415">
        <v>12</v>
      </c>
      <c r="K228" s="416">
        <v>278920.125</v>
      </c>
    </row>
    <row r="229" spans="1:11" ht="14.4" customHeight="1" x14ac:dyDescent="0.3">
      <c r="A229" s="410" t="s">
        <v>396</v>
      </c>
      <c r="B229" s="411" t="s">
        <v>397</v>
      </c>
      <c r="C229" s="412" t="s">
        <v>405</v>
      </c>
      <c r="D229" s="413" t="s">
        <v>406</v>
      </c>
      <c r="E229" s="412" t="s">
        <v>917</v>
      </c>
      <c r="F229" s="413" t="s">
        <v>918</v>
      </c>
      <c r="G229" s="412" t="s">
        <v>971</v>
      </c>
      <c r="H229" s="412" t="s">
        <v>972</v>
      </c>
      <c r="I229" s="415">
        <v>672.7759969075521</v>
      </c>
      <c r="J229" s="415">
        <v>1200</v>
      </c>
      <c r="K229" s="416">
        <v>807330.60546875</v>
      </c>
    </row>
    <row r="230" spans="1:11" ht="14.4" customHeight="1" x14ac:dyDescent="0.3">
      <c r="A230" s="410" t="s">
        <v>396</v>
      </c>
      <c r="B230" s="411" t="s">
        <v>397</v>
      </c>
      <c r="C230" s="412" t="s">
        <v>405</v>
      </c>
      <c r="D230" s="413" t="s">
        <v>406</v>
      </c>
      <c r="E230" s="412" t="s">
        <v>917</v>
      </c>
      <c r="F230" s="413" t="s">
        <v>918</v>
      </c>
      <c r="G230" s="412" t="s">
        <v>973</v>
      </c>
      <c r="H230" s="412" t="s">
        <v>974</v>
      </c>
      <c r="I230" s="415">
        <v>22158.970703125</v>
      </c>
      <c r="J230" s="415">
        <v>8</v>
      </c>
      <c r="K230" s="416">
        <v>177271.78125</v>
      </c>
    </row>
    <row r="231" spans="1:11" ht="14.4" customHeight="1" x14ac:dyDescent="0.3">
      <c r="A231" s="410" t="s">
        <v>396</v>
      </c>
      <c r="B231" s="411" t="s">
        <v>397</v>
      </c>
      <c r="C231" s="412" t="s">
        <v>405</v>
      </c>
      <c r="D231" s="413" t="s">
        <v>406</v>
      </c>
      <c r="E231" s="412" t="s">
        <v>917</v>
      </c>
      <c r="F231" s="413" t="s">
        <v>918</v>
      </c>
      <c r="G231" s="412" t="s">
        <v>975</v>
      </c>
      <c r="H231" s="412" t="s">
        <v>976</v>
      </c>
      <c r="I231" s="415">
        <v>117816.10267857143</v>
      </c>
      <c r="J231" s="415">
        <v>8</v>
      </c>
      <c r="K231" s="416">
        <v>942824.1953125</v>
      </c>
    </row>
    <row r="232" spans="1:11" ht="14.4" customHeight="1" x14ac:dyDescent="0.3">
      <c r="A232" s="410" t="s">
        <v>396</v>
      </c>
      <c r="B232" s="411" t="s">
        <v>397</v>
      </c>
      <c r="C232" s="412" t="s">
        <v>405</v>
      </c>
      <c r="D232" s="413" t="s">
        <v>406</v>
      </c>
      <c r="E232" s="412" t="s">
        <v>917</v>
      </c>
      <c r="F232" s="413" t="s">
        <v>918</v>
      </c>
      <c r="G232" s="412" t="s">
        <v>977</v>
      </c>
      <c r="H232" s="412" t="s">
        <v>978</v>
      </c>
      <c r="I232" s="415">
        <v>1659.4749755859375</v>
      </c>
      <c r="J232" s="415">
        <v>240</v>
      </c>
      <c r="K232" s="416">
        <v>398273.4296875</v>
      </c>
    </row>
    <row r="233" spans="1:11" ht="14.4" customHeight="1" x14ac:dyDescent="0.3">
      <c r="A233" s="410" t="s">
        <v>396</v>
      </c>
      <c r="B233" s="411" t="s">
        <v>397</v>
      </c>
      <c r="C233" s="412" t="s">
        <v>405</v>
      </c>
      <c r="D233" s="413" t="s">
        <v>406</v>
      </c>
      <c r="E233" s="412" t="s">
        <v>917</v>
      </c>
      <c r="F233" s="413" t="s">
        <v>918</v>
      </c>
      <c r="G233" s="412" t="s">
        <v>979</v>
      </c>
      <c r="H233" s="412" t="s">
        <v>980</v>
      </c>
      <c r="I233" s="415">
        <v>921.47500610351562</v>
      </c>
      <c r="J233" s="415">
        <v>96</v>
      </c>
      <c r="K233" s="416">
        <v>88461.66015625</v>
      </c>
    </row>
    <row r="234" spans="1:11" ht="14.4" customHeight="1" x14ac:dyDescent="0.3">
      <c r="A234" s="410" t="s">
        <v>396</v>
      </c>
      <c r="B234" s="411" t="s">
        <v>397</v>
      </c>
      <c r="C234" s="412" t="s">
        <v>405</v>
      </c>
      <c r="D234" s="413" t="s">
        <v>406</v>
      </c>
      <c r="E234" s="412" t="s">
        <v>917</v>
      </c>
      <c r="F234" s="413" t="s">
        <v>918</v>
      </c>
      <c r="G234" s="412" t="s">
        <v>981</v>
      </c>
      <c r="H234" s="412" t="s">
        <v>982</v>
      </c>
      <c r="I234" s="415">
        <v>5830.990234375</v>
      </c>
      <c r="J234" s="415">
        <v>1</v>
      </c>
      <c r="K234" s="416">
        <v>5830.990234375</v>
      </c>
    </row>
    <row r="235" spans="1:11" ht="14.4" customHeight="1" x14ac:dyDescent="0.3">
      <c r="A235" s="410" t="s">
        <v>396</v>
      </c>
      <c r="B235" s="411" t="s">
        <v>397</v>
      </c>
      <c r="C235" s="412" t="s">
        <v>405</v>
      </c>
      <c r="D235" s="413" t="s">
        <v>406</v>
      </c>
      <c r="E235" s="412" t="s">
        <v>917</v>
      </c>
      <c r="F235" s="413" t="s">
        <v>918</v>
      </c>
      <c r="G235" s="412" t="s">
        <v>983</v>
      </c>
      <c r="H235" s="412" t="s">
        <v>984</v>
      </c>
      <c r="I235" s="415">
        <v>598.95001220703125</v>
      </c>
      <c r="J235" s="415">
        <v>190</v>
      </c>
      <c r="K235" s="416">
        <v>113800.5</v>
      </c>
    </row>
    <row r="236" spans="1:11" ht="14.4" customHeight="1" x14ac:dyDescent="0.3">
      <c r="A236" s="410" t="s">
        <v>396</v>
      </c>
      <c r="B236" s="411" t="s">
        <v>397</v>
      </c>
      <c r="C236" s="412" t="s">
        <v>405</v>
      </c>
      <c r="D236" s="413" t="s">
        <v>406</v>
      </c>
      <c r="E236" s="412" t="s">
        <v>917</v>
      </c>
      <c r="F236" s="413" t="s">
        <v>918</v>
      </c>
      <c r="G236" s="412" t="s">
        <v>983</v>
      </c>
      <c r="H236" s="412" t="s">
        <v>985</v>
      </c>
      <c r="I236" s="415">
        <v>598.95001220703125</v>
      </c>
      <c r="J236" s="415">
        <v>140</v>
      </c>
      <c r="K236" s="416">
        <v>83853</v>
      </c>
    </row>
    <row r="237" spans="1:11" ht="14.4" customHeight="1" x14ac:dyDescent="0.3">
      <c r="A237" s="410" t="s">
        <v>396</v>
      </c>
      <c r="B237" s="411" t="s">
        <v>397</v>
      </c>
      <c r="C237" s="412" t="s">
        <v>405</v>
      </c>
      <c r="D237" s="413" t="s">
        <v>406</v>
      </c>
      <c r="E237" s="412" t="s">
        <v>917</v>
      </c>
      <c r="F237" s="413" t="s">
        <v>918</v>
      </c>
      <c r="G237" s="412" t="s">
        <v>986</v>
      </c>
      <c r="H237" s="412" t="s">
        <v>987</v>
      </c>
      <c r="I237" s="415">
        <v>15278.669921875</v>
      </c>
      <c r="J237" s="415">
        <v>5</v>
      </c>
      <c r="K237" s="416">
        <v>76393.3515625</v>
      </c>
    </row>
    <row r="238" spans="1:11" ht="14.4" customHeight="1" x14ac:dyDescent="0.3">
      <c r="A238" s="410" t="s">
        <v>396</v>
      </c>
      <c r="B238" s="411" t="s">
        <v>397</v>
      </c>
      <c r="C238" s="412" t="s">
        <v>405</v>
      </c>
      <c r="D238" s="413" t="s">
        <v>406</v>
      </c>
      <c r="E238" s="412" t="s">
        <v>917</v>
      </c>
      <c r="F238" s="413" t="s">
        <v>918</v>
      </c>
      <c r="G238" s="412" t="s">
        <v>988</v>
      </c>
      <c r="H238" s="412" t="s">
        <v>989</v>
      </c>
      <c r="I238" s="415">
        <v>1493.8699951171875</v>
      </c>
      <c r="J238" s="415">
        <v>360</v>
      </c>
      <c r="K238" s="416">
        <v>537791.7890625</v>
      </c>
    </row>
    <row r="239" spans="1:11" ht="14.4" customHeight="1" x14ac:dyDescent="0.3">
      <c r="A239" s="410" t="s">
        <v>396</v>
      </c>
      <c r="B239" s="411" t="s">
        <v>397</v>
      </c>
      <c r="C239" s="412" t="s">
        <v>405</v>
      </c>
      <c r="D239" s="413" t="s">
        <v>406</v>
      </c>
      <c r="E239" s="412" t="s">
        <v>917</v>
      </c>
      <c r="F239" s="413" t="s">
        <v>918</v>
      </c>
      <c r="G239" s="412" t="s">
        <v>990</v>
      </c>
      <c r="H239" s="412" t="s">
        <v>991</v>
      </c>
      <c r="I239" s="415">
        <v>1493.8699951171875</v>
      </c>
      <c r="J239" s="415">
        <v>90</v>
      </c>
      <c r="K239" s="416">
        <v>134447.94921875</v>
      </c>
    </row>
    <row r="240" spans="1:11" ht="14.4" customHeight="1" x14ac:dyDescent="0.3">
      <c r="A240" s="410" t="s">
        <v>396</v>
      </c>
      <c r="B240" s="411" t="s">
        <v>397</v>
      </c>
      <c r="C240" s="412" t="s">
        <v>405</v>
      </c>
      <c r="D240" s="413" t="s">
        <v>406</v>
      </c>
      <c r="E240" s="412" t="s">
        <v>917</v>
      </c>
      <c r="F240" s="413" t="s">
        <v>918</v>
      </c>
      <c r="G240" s="412" t="s">
        <v>992</v>
      </c>
      <c r="H240" s="412" t="s">
        <v>993</v>
      </c>
      <c r="I240" s="415">
        <v>2652.929931640625</v>
      </c>
      <c r="J240" s="415">
        <v>54</v>
      </c>
      <c r="K240" s="416">
        <v>143257.9482421875</v>
      </c>
    </row>
    <row r="241" spans="1:11" ht="14.4" customHeight="1" x14ac:dyDescent="0.3">
      <c r="A241" s="410" t="s">
        <v>396</v>
      </c>
      <c r="B241" s="411" t="s">
        <v>397</v>
      </c>
      <c r="C241" s="412" t="s">
        <v>405</v>
      </c>
      <c r="D241" s="413" t="s">
        <v>406</v>
      </c>
      <c r="E241" s="412" t="s">
        <v>917</v>
      </c>
      <c r="F241" s="413" t="s">
        <v>918</v>
      </c>
      <c r="G241" s="412" t="s">
        <v>994</v>
      </c>
      <c r="H241" s="412" t="s">
        <v>995</v>
      </c>
      <c r="I241" s="415">
        <v>2593.639892578125</v>
      </c>
      <c r="J241" s="415">
        <v>18</v>
      </c>
      <c r="K241" s="416">
        <v>46685.4287109375</v>
      </c>
    </row>
    <row r="242" spans="1:11" ht="14.4" customHeight="1" x14ac:dyDescent="0.3">
      <c r="A242" s="410" t="s">
        <v>396</v>
      </c>
      <c r="B242" s="411" t="s">
        <v>397</v>
      </c>
      <c r="C242" s="412" t="s">
        <v>405</v>
      </c>
      <c r="D242" s="413" t="s">
        <v>406</v>
      </c>
      <c r="E242" s="412" t="s">
        <v>996</v>
      </c>
      <c r="F242" s="413" t="s">
        <v>997</v>
      </c>
      <c r="G242" s="412" t="s">
        <v>998</v>
      </c>
      <c r="H242" s="412" t="s">
        <v>999</v>
      </c>
      <c r="I242" s="415">
        <v>6125.1298828125</v>
      </c>
      <c r="J242" s="415">
        <v>2</v>
      </c>
      <c r="K242" s="416">
        <v>12250.259765625</v>
      </c>
    </row>
    <row r="243" spans="1:11" ht="14.4" customHeight="1" x14ac:dyDescent="0.3">
      <c r="A243" s="410" t="s">
        <v>396</v>
      </c>
      <c r="B243" s="411" t="s">
        <v>397</v>
      </c>
      <c r="C243" s="412" t="s">
        <v>405</v>
      </c>
      <c r="D243" s="413" t="s">
        <v>406</v>
      </c>
      <c r="E243" s="412" t="s">
        <v>996</v>
      </c>
      <c r="F243" s="413" t="s">
        <v>997</v>
      </c>
      <c r="G243" s="412" t="s">
        <v>1000</v>
      </c>
      <c r="H243" s="412" t="s">
        <v>1001</v>
      </c>
      <c r="I243" s="415">
        <v>10.170000076293945</v>
      </c>
      <c r="J243" s="415">
        <v>40</v>
      </c>
      <c r="K243" s="416">
        <v>406.79998779296875</v>
      </c>
    </row>
    <row r="244" spans="1:11" ht="14.4" customHeight="1" x14ac:dyDescent="0.3">
      <c r="A244" s="410" t="s">
        <v>396</v>
      </c>
      <c r="B244" s="411" t="s">
        <v>397</v>
      </c>
      <c r="C244" s="412" t="s">
        <v>405</v>
      </c>
      <c r="D244" s="413" t="s">
        <v>406</v>
      </c>
      <c r="E244" s="412" t="s">
        <v>996</v>
      </c>
      <c r="F244" s="413" t="s">
        <v>997</v>
      </c>
      <c r="G244" s="412" t="s">
        <v>1002</v>
      </c>
      <c r="H244" s="412" t="s">
        <v>1003</v>
      </c>
      <c r="I244" s="415">
        <v>46.590000152587891</v>
      </c>
      <c r="J244" s="415">
        <v>525</v>
      </c>
      <c r="K244" s="416">
        <v>24457.129638671875</v>
      </c>
    </row>
    <row r="245" spans="1:11" ht="14.4" customHeight="1" x14ac:dyDescent="0.3">
      <c r="A245" s="410" t="s">
        <v>396</v>
      </c>
      <c r="B245" s="411" t="s">
        <v>397</v>
      </c>
      <c r="C245" s="412" t="s">
        <v>405</v>
      </c>
      <c r="D245" s="413" t="s">
        <v>406</v>
      </c>
      <c r="E245" s="412" t="s">
        <v>1004</v>
      </c>
      <c r="F245" s="413" t="s">
        <v>1005</v>
      </c>
      <c r="G245" s="412" t="s">
        <v>1006</v>
      </c>
      <c r="H245" s="412" t="s">
        <v>1007</v>
      </c>
      <c r="I245" s="415">
        <v>20.590000152587891</v>
      </c>
      <c r="J245" s="415">
        <v>180</v>
      </c>
      <c r="K245" s="416">
        <v>3705.2999267578125</v>
      </c>
    </row>
    <row r="246" spans="1:11" ht="14.4" customHeight="1" x14ac:dyDescent="0.3">
      <c r="A246" s="410" t="s">
        <v>396</v>
      </c>
      <c r="B246" s="411" t="s">
        <v>397</v>
      </c>
      <c r="C246" s="412" t="s">
        <v>405</v>
      </c>
      <c r="D246" s="413" t="s">
        <v>406</v>
      </c>
      <c r="E246" s="412" t="s">
        <v>1004</v>
      </c>
      <c r="F246" s="413" t="s">
        <v>1005</v>
      </c>
      <c r="G246" s="412" t="s">
        <v>1008</v>
      </c>
      <c r="H246" s="412" t="s">
        <v>1009</v>
      </c>
      <c r="I246" s="415">
        <v>27.260000228881836</v>
      </c>
      <c r="J246" s="415">
        <v>3384</v>
      </c>
      <c r="K246" s="416">
        <v>92234.87890625</v>
      </c>
    </row>
    <row r="247" spans="1:11" ht="14.4" customHeight="1" x14ac:dyDescent="0.3">
      <c r="A247" s="410" t="s">
        <v>396</v>
      </c>
      <c r="B247" s="411" t="s">
        <v>397</v>
      </c>
      <c r="C247" s="412" t="s">
        <v>405</v>
      </c>
      <c r="D247" s="413" t="s">
        <v>406</v>
      </c>
      <c r="E247" s="412" t="s">
        <v>1004</v>
      </c>
      <c r="F247" s="413" t="s">
        <v>1005</v>
      </c>
      <c r="G247" s="412" t="s">
        <v>1010</v>
      </c>
      <c r="H247" s="412" t="s">
        <v>1011</v>
      </c>
      <c r="I247" s="415">
        <v>28.059999465942383</v>
      </c>
      <c r="J247" s="415">
        <v>1440</v>
      </c>
      <c r="K247" s="416">
        <v>40406.39892578125</v>
      </c>
    </row>
    <row r="248" spans="1:11" ht="14.4" customHeight="1" x14ac:dyDescent="0.3">
      <c r="A248" s="410" t="s">
        <v>396</v>
      </c>
      <c r="B248" s="411" t="s">
        <v>397</v>
      </c>
      <c r="C248" s="412" t="s">
        <v>405</v>
      </c>
      <c r="D248" s="413" t="s">
        <v>406</v>
      </c>
      <c r="E248" s="412" t="s">
        <v>1004</v>
      </c>
      <c r="F248" s="413" t="s">
        <v>1005</v>
      </c>
      <c r="G248" s="412" t="s">
        <v>1012</v>
      </c>
      <c r="H248" s="412" t="s">
        <v>1013</v>
      </c>
      <c r="I248" s="415">
        <v>26.569999694824219</v>
      </c>
      <c r="J248" s="415">
        <v>612</v>
      </c>
      <c r="K248" s="416">
        <v>16258.500244140625</v>
      </c>
    </row>
    <row r="249" spans="1:11" ht="14.4" customHeight="1" x14ac:dyDescent="0.3">
      <c r="A249" s="410" t="s">
        <v>396</v>
      </c>
      <c r="B249" s="411" t="s">
        <v>397</v>
      </c>
      <c r="C249" s="412" t="s">
        <v>405</v>
      </c>
      <c r="D249" s="413" t="s">
        <v>406</v>
      </c>
      <c r="E249" s="412" t="s">
        <v>1004</v>
      </c>
      <c r="F249" s="413" t="s">
        <v>1005</v>
      </c>
      <c r="G249" s="412" t="s">
        <v>1014</v>
      </c>
      <c r="H249" s="412" t="s">
        <v>1015</v>
      </c>
      <c r="I249" s="415">
        <v>148.58000183105469</v>
      </c>
      <c r="J249" s="415">
        <v>564</v>
      </c>
      <c r="K249" s="416">
        <v>83799.1181640625</v>
      </c>
    </row>
    <row r="250" spans="1:11" ht="14.4" customHeight="1" x14ac:dyDescent="0.3">
      <c r="A250" s="410" t="s">
        <v>396</v>
      </c>
      <c r="B250" s="411" t="s">
        <v>397</v>
      </c>
      <c r="C250" s="412" t="s">
        <v>405</v>
      </c>
      <c r="D250" s="413" t="s">
        <v>406</v>
      </c>
      <c r="E250" s="412" t="s">
        <v>1004</v>
      </c>
      <c r="F250" s="413" t="s">
        <v>1005</v>
      </c>
      <c r="G250" s="412" t="s">
        <v>1016</v>
      </c>
      <c r="H250" s="412" t="s">
        <v>1017</v>
      </c>
      <c r="I250" s="415">
        <v>108.5</v>
      </c>
      <c r="J250" s="415">
        <v>288</v>
      </c>
      <c r="K250" s="416">
        <v>31248.720703125</v>
      </c>
    </row>
    <row r="251" spans="1:11" ht="14.4" customHeight="1" x14ac:dyDescent="0.3">
      <c r="A251" s="410" t="s">
        <v>396</v>
      </c>
      <c r="B251" s="411" t="s">
        <v>397</v>
      </c>
      <c r="C251" s="412" t="s">
        <v>405</v>
      </c>
      <c r="D251" s="413" t="s">
        <v>406</v>
      </c>
      <c r="E251" s="412" t="s">
        <v>1004</v>
      </c>
      <c r="F251" s="413" t="s">
        <v>1005</v>
      </c>
      <c r="G251" s="412" t="s">
        <v>1018</v>
      </c>
      <c r="H251" s="412" t="s">
        <v>1019</v>
      </c>
      <c r="I251" s="415">
        <v>132.94000244140625</v>
      </c>
      <c r="J251" s="415">
        <v>160</v>
      </c>
      <c r="K251" s="416">
        <v>21270.400390625</v>
      </c>
    </row>
    <row r="252" spans="1:11" ht="14.4" customHeight="1" x14ac:dyDescent="0.3">
      <c r="A252" s="410" t="s">
        <v>396</v>
      </c>
      <c r="B252" s="411" t="s">
        <v>397</v>
      </c>
      <c r="C252" s="412" t="s">
        <v>405</v>
      </c>
      <c r="D252" s="413" t="s">
        <v>406</v>
      </c>
      <c r="E252" s="412" t="s">
        <v>1004</v>
      </c>
      <c r="F252" s="413" t="s">
        <v>1005</v>
      </c>
      <c r="G252" s="412" t="s">
        <v>1020</v>
      </c>
      <c r="H252" s="412" t="s">
        <v>1021</v>
      </c>
      <c r="I252" s="415">
        <v>513.19000244140625</v>
      </c>
      <c r="J252" s="415">
        <v>12</v>
      </c>
      <c r="K252" s="416">
        <v>6158.25</v>
      </c>
    </row>
    <row r="253" spans="1:11" ht="14.4" customHeight="1" x14ac:dyDescent="0.3">
      <c r="A253" s="410" t="s">
        <v>396</v>
      </c>
      <c r="B253" s="411" t="s">
        <v>397</v>
      </c>
      <c r="C253" s="412" t="s">
        <v>405</v>
      </c>
      <c r="D253" s="413" t="s">
        <v>406</v>
      </c>
      <c r="E253" s="412" t="s">
        <v>1004</v>
      </c>
      <c r="F253" s="413" t="s">
        <v>1005</v>
      </c>
      <c r="G253" s="412" t="s">
        <v>1022</v>
      </c>
      <c r="H253" s="412" t="s">
        <v>1023</v>
      </c>
      <c r="I253" s="415">
        <v>1390.97998046875</v>
      </c>
      <c r="J253" s="415">
        <v>12</v>
      </c>
      <c r="K253" s="416">
        <v>16691.7890625</v>
      </c>
    </row>
    <row r="254" spans="1:11" ht="14.4" customHeight="1" x14ac:dyDescent="0.3">
      <c r="A254" s="410" t="s">
        <v>396</v>
      </c>
      <c r="B254" s="411" t="s">
        <v>397</v>
      </c>
      <c r="C254" s="412" t="s">
        <v>405</v>
      </c>
      <c r="D254" s="413" t="s">
        <v>406</v>
      </c>
      <c r="E254" s="412" t="s">
        <v>1004</v>
      </c>
      <c r="F254" s="413" t="s">
        <v>1005</v>
      </c>
      <c r="G254" s="412" t="s">
        <v>1024</v>
      </c>
      <c r="H254" s="412" t="s">
        <v>1025</v>
      </c>
      <c r="I254" s="415">
        <v>407.6199951171875</v>
      </c>
      <c r="J254" s="415">
        <v>12</v>
      </c>
      <c r="K254" s="416">
        <v>4891.41015625</v>
      </c>
    </row>
    <row r="255" spans="1:11" ht="14.4" customHeight="1" x14ac:dyDescent="0.3">
      <c r="A255" s="410" t="s">
        <v>396</v>
      </c>
      <c r="B255" s="411" t="s">
        <v>397</v>
      </c>
      <c r="C255" s="412" t="s">
        <v>405</v>
      </c>
      <c r="D255" s="413" t="s">
        <v>406</v>
      </c>
      <c r="E255" s="412" t="s">
        <v>1004</v>
      </c>
      <c r="F255" s="413" t="s">
        <v>1005</v>
      </c>
      <c r="G255" s="412" t="s">
        <v>1026</v>
      </c>
      <c r="H255" s="412" t="s">
        <v>1027</v>
      </c>
      <c r="I255" s="415">
        <v>113.84999847412109</v>
      </c>
      <c r="J255" s="415">
        <v>72</v>
      </c>
      <c r="K255" s="416">
        <v>8197.2001953125</v>
      </c>
    </row>
    <row r="256" spans="1:11" ht="14.4" customHeight="1" x14ac:dyDescent="0.3">
      <c r="A256" s="410" t="s">
        <v>396</v>
      </c>
      <c r="B256" s="411" t="s">
        <v>397</v>
      </c>
      <c r="C256" s="412" t="s">
        <v>405</v>
      </c>
      <c r="D256" s="413" t="s">
        <v>406</v>
      </c>
      <c r="E256" s="412" t="s">
        <v>1004</v>
      </c>
      <c r="F256" s="413" t="s">
        <v>1005</v>
      </c>
      <c r="G256" s="412" t="s">
        <v>1028</v>
      </c>
      <c r="H256" s="412" t="s">
        <v>1029</v>
      </c>
      <c r="I256" s="415">
        <v>90.910003662109375</v>
      </c>
      <c r="J256" s="415">
        <v>72</v>
      </c>
      <c r="K256" s="416">
        <v>6545.340087890625</v>
      </c>
    </row>
    <row r="257" spans="1:11" ht="14.4" customHeight="1" x14ac:dyDescent="0.3">
      <c r="A257" s="410" t="s">
        <v>396</v>
      </c>
      <c r="B257" s="411" t="s">
        <v>397</v>
      </c>
      <c r="C257" s="412" t="s">
        <v>405</v>
      </c>
      <c r="D257" s="413" t="s">
        <v>406</v>
      </c>
      <c r="E257" s="412" t="s">
        <v>1004</v>
      </c>
      <c r="F257" s="413" t="s">
        <v>1005</v>
      </c>
      <c r="G257" s="412" t="s">
        <v>1030</v>
      </c>
      <c r="H257" s="412" t="s">
        <v>1031</v>
      </c>
      <c r="I257" s="415">
        <v>111.44000244140625</v>
      </c>
      <c r="J257" s="415">
        <v>12</v>
      </c>
      <c r="K257" s="416">
        <v>1337.219970703125</v>
      </c>
    </row>
    <row r="258" spans="1:11" ht="14.4" customHeight="1" x14ac:dyDescent="0.3">
      <c r="A258" s="410" t="s">
        <v>396</v>
      </c>
      <c r="B258" s="411" t="s">
        <v>397</v>
      </c>
      <c r="C258" s="412" t="s">
        <v>405</v>
      </c>
      <c r="D258" s="413" t="s">
        <v>406</v>
      </c>
      <c r="E258" s="412" t="s">
        <v>1004</v>
      </c>
      <c r="F258" s="413" t="s">
        <v>1005</v>
      </c>
      <c r="G258" s="412" t="s">
        <v>1032</v>
      </c>
      <c r="H258" s="412" t="s">
        <v>1033</v>
      </c>
      <c r="I258" s="415">
        <v>147.60000610351562</v>
      </c>
      <c r="J258" s="415">
        <v>480</v>
      </c>
      <c r="K258" s="416">
        <v>70849.203125</v>
      </c>
    </row>
    <row r="259" spans="1:11" ht="14.4" customHeight="1" x14ac:dyDescent="0.3">
      <c r="A259" s="410" t="s">
        <v>396</v>
      </c>
      <c r="B259" s="411" t="s">
        <v>397</v>
      </c>
      <c r="C259" s="412" t="s">
        <v>405</v>
      </c>
      <c r="D259" s="413" t="s">
        <v>406</v>
      </c>
      <c r="E259" s="412" t="s">
        <v>1004</v>
      </c>
      <c r="F259" s="413" t="s">
        <v>1005</v>
      </c>
      <c r="G259" s="412" t="s">
        <v>1034</v>
      </c>
      <c r="H259" s="412" t="s">
        <v>1035</v>
      </c>
      <c r="I259" s="415">
        <v>93.839996337890625</v>
      </c>
      <c r="J259" s="415">
        <v>420</v>
      </c>
      <c r="K259" s="416">
        <v>39412.79931640625</v>
      </c>
    </row>
    <row r="260" spans="1:11" ht="14.4" customHeight="1" x14ac:dyDescent="0.3">
      <c r="A260" s="410" t="s">
        <v>396</v>
      </c>
      <c r="B260" s="411" t="s">
        <v>397</v>
      </c>
      <c r="C260" s="412" t="s">
        <v>405</v>
      </c>
      <c r="D260" s="413" t="s">
        <v>406</v>
      </c>
      <c r="E260" s="412" t="s">
        <v>1004</v>
      </c>
      <c r="F260" s="413" t="s">
        <v>1005</v>
      </c>
      <c r="G260" s="412" t="s">
        <v>1036</v>
      </c>
      <c r="H260" s="412" t="s">
        <v>1037</v>
      </c>
      <c r="I260" s="415">
        <v>108.22000122070312</v>
      </c>
      <c r="J260" s="415">
        <v>1632</v>
      </c>
      <c r="K260" s="416">
        <v>176606.876953125</v>
      </c>
    </row>
    <row r="261" spans="1:11" ht="14.4" customHeight="1" x14ac:dyDescent="0.3">
      <c r="A261" s="410" t="s">
        <v>396</v>
      </c>
      <c r="B261" s="411" t="s">
        <v>397</v>
      </c>
      <c r="C261" s="412" t="s">
        <v>405</v>
      </c>
      <c r="D261" s="413" t="s">
        <v>406</v>
      </c>
      <c r="E261" s="412" t="s">
        <v>1004</v>
      </c>
      <c r="F261" s="413" t="s">
        <v>1005</v>
      </c>
      <c r="G261" s="412" t="s">
        <v>1038</v>
      </c>
      <c r="H261" s="412" t="s">
        <v>1039</v>
      </c>
      <c r="I261" s="415">
        <v>89.349998474121094</v>
      </c>
      <c r="J261" s="415">
        <v>684</v>
      </c>
      <c r="K261" s="416">
        <v>61112.2705078125</v>
      </c>
    </row>
    <row r="262" spans="1:11" ht="14.4" customHeight="1" x14ac:dyDescent="0.3">
      <c r="A262" s="410" t="s">
        <v>396</v>
      </c>
      <c r="B262" s="411" t="s">
        <v>397</v>
      </c>
      <c r="C262" s="412" t="s">
        <v>405</v>
      </c>
      <c r="D262" s="413" t="s">
        <v>406</v>
      </c>
      <c r="E262" s="412" t="s">
        <v>1004</v>
      </c>
      <c r="F262" s="413" t="s">
        <v>1005</v>
      </c>
      <c r="G262" s="412" t="s">
        <v>1040</v>
      </c>
      <c r="H262" s="412" t="s">
        <v>1041</v>
      </c>
      <c r="I262" s="415">
        <v>115.41000366210937</v>
      </c>
      <c r="J262" s="415">
        <v>468</v>
      </c>
      <c r="K262" s="416">
        <v>54011.3623046875</v>
      </c>
    </row>
    <row r="263" spans="1:11" ht="14.4" customHeight="1" x14ac:dyDescent="0.3">
      <c r="A263" s="410" t="s">
        <v>396</v>
      </c>
      <c r="B263" s="411" t="s">
        <v>397</v>
      </c>
      <c r="C263" s="412" t="s">
        <v>405</v>
      </c>
      <c r="D263" s="413" t="s">
        <v>406</v>
      </c>
      <c r="E263" s="412" t="s">
        <v>1004</v>
      </c>
      <c r="F263" s="413" t="s">
        <v>1005</v>
      </c>
      <c r="G263" s="412" t="s">
        <v>1042</v>
      </c>
      <c r="H263" s="412" t="s">
        <v>1043</v>
      </c>
      <c r="I263" s="415">
        <v>110.61000061035156</v>
      </c>
      <c r="J263" s="415">
        <v>288</v>
      </c>
      <c r="K263" s="416">
        <v>31856.8408203125</v>
      </c>
    </row>
    <row r="264" spans="1:11" ht="14.4" customHeight="1" x14ac:dyDescent="0.3">
      <c r="A264" s="410" t="s">
        <v>396</v>
      </c>
      <c r="B264" s="411" t="s">
        <v>397</v>
      </c>
      <c r="C264" s="412" t="s">
        <v>405</v>
      </c>
      <c r="D264" s="413" t="s">
        <v>406</v>
      </c>
      <c r="E264" s="412" t="s">
        <v>1004</v>
      </c>
      <c r="F264" s="413" t="s">
        <v>1005</v>
      </c>
      <c r="G264" s="412" t="s">
        <v>1044</v>
      </c>
      <c r="H264" s="412" t="s">
        <v>1045</v>
      </c>
      <c r="I264" s="415">
        <v>46.959999084472656</v>
      </c>
      <c r="J264" s="415">
        <v>180</v>
      </c>
      <c r="K264" s="416">
        <v>8452.7099609375</v>
      </c>
    </row>
    <row r="265" spans="1:11" ht="14.4" customHeight="1" x14ac:dyDescent="0.3">
      <c r="A265" s="410" t="s">
        <v>396</v>
      </c>
      <c r="B265" s="411" t="s">
        <v>397</v>
      </c>
      <c r="C265" s="412" t="s">
        <v>405</v>
      </c>
      <c r="D265" s="413" t="s">
        <v>406</v>
      </c>
      <c r="E265" s="412" t="s">
        <v>1004</v>
      </c>
      <c r="F265" s="413" t="s">
        <v>1005</v>
      </c>
      <c r="G265" s="412" t="s">
        <v>1046</v>
      </c>
      <c r="H265" s="412" t="s">
        <v>1047</v>
      </c>
      <c r="I265" s="415">
        <v>94</v>
      </c>
      <c r="J265" s="415">
        <v>72</v>
      </c>
      <c r="K265" s="416">
        <v>6767.97998046875</v>
      </c>
    </row>
    <row r="266" spans="1:11" ht="14.4" customHeight="1" x14ac:dyDescent="0.3">
      <c r="A266" s="410" t="s">
        <v>396</v>
      </c>
      <c r="B266" s="411" t="s">
        <v>397</v>
      </c>
      <c r="C266" s="412" t="s">
        <v>405</v>
      </c>
      <c r="D266" s="413" t="s">
        <v>406</v>
      </c>
      <c r="E266" s="412" t="s">
        <v>1004</v>
      </c>
      <c r="F266" s="413" t="s">
        <v>1005</v>
      </c>
      <c r="G266" s="412" t="s">
        <v>1048</v>
      </c>
      <c r="H266" s="412" t="s">
        <v>1049</v>
      </c>
      <c r="I266" s="415">
        <v>64.709999084472656</v>
      </c>
      <c r="J266" s="415">
        <v>360</v>
      </c>
      <c r="K266" s="416">
        <v>23295.5595703125</v>
      </c>
    </row>
    <row r="267" spans="1:11" ht="14.4" customHeight="1" x14ac:dyDescent="0.3">
      <c r="A267" s="410" t="s">
        <v>396</v>
      </c>
      <c r="B267" s="411" t="s">
        <v>397</v>
      </c>
      <c r="C267" s="412" t="s">
        <v>405</v>
      </c>
      <c r="D267" s="413" t="s">
        <v>406</v>
      </c>
      <c r="E267" s="412" t="s">
        <v>1004</v>
      </c>
      <c r="F267" s="413" t="s">
        <v>1005</v>
      </c>
      <c r="G267" s="412" t="s">
        <v>1050</v>
      </c>
      <c r="H267" s="412" t="s">
        <v>1051</v>
      </c>
      <c r="I267" s="415">
        <v>72.69000244140625</v>
      </c>
      <c r="J267" s="415">
        <v>252</v>
      </c>
      <c r="K267" s="416">
        <v>18317.77978515625</v>
      </c>
    </row>
    <row r="268" spans="1:11" ht="14.4" customHeight="1" x14ac:dyDescent="0.3">
      <c r="A268" s="410" t="s">
        <v>396</v>
      </c>
      <c r="B268" s="411" t="s">
        <v>397</v>
      </c>
      <c r="C268" s="412" t="s">
        <v>405</v>
      </c>
      <c r="D268" s="413" t="s">
        <v>406</v>
      </c>
      <c r="E268" s="412" t="s">
        <v>1004</v>
      </c>
      <c r="F268" s="413" t="s">
        <v>1005</v>
      </c>
      <c r="G268" s="412" t="s">
        <v>1052</v>
      </c>
      <c r="H268" s="412" t="s">
        <v>1053</v>
      </c>
      <c r="I268" s="415">
        <v>103.40000152587891</v>
      </c>
      <c r="J268" s="415">
        <v>324</v>
      </c>
      <c r="K268" s="416">
        <v>33501.3603515625</v>
      </c>
    </row>
    <row r="269" spans="1:11" ht="14.4" customHeight="1" x14ac:dyDescent="0.3">
      <c r="A269" s="410" t="s">
        <v>396</v>
      </c>
      <c r="B269" s="411" t="s">
        <v>397</v>
      </c>
      <c r="C269" s="412" t="s">
        <v>405</v>
      </c>
      <c r="D269" s="413" t="s">
        <v>406</v>
      </c>
      <c r="E269" s="412" t="s">
        <v>1004</v>
      </c>
      <c r="F269" s="413" t="s">
        <v>1005</v>
      </c>
      <c r="G269" s="412" t="s">
        <v>1054</v>
      </c>
      <c r="H269" s="412" t="s">
        <v>1055</v>
      </c>
      <c r="I269" s="415">
        <v>228.8800048828125</v>
      </c>
      <c r="J269" s="415">
        <v>180</v>
      </c>
      <c r="K269" s="416">
        <v>41198.87109375</v>
      </c>
    </row>
    <row r="270" spans="1:11" ht="14.4" customHeight="1" x14ac:dyDescent="0.3">
      <c r="A270" s="410" t="s">
        <v>396</v>
      </c>
      <c r="B270" s="411" t="s">
        <v>397</v>
      </c>
      <c r="C270" s="412" t="s">
        <v>405</v>
      </c>
      <c r="D270" s="413" t="s">
        <v>406</v>
      </c>
      <c r="E270" s="412" t="s">
        <v>1004</v>
      </c>
      <c r="F270" s="413" t="s">
        <v>1005</v>
      </c>
      <c r="G270" s="412" t="s">
        <v>1056</v>
      </c>
      <c r="H270" s="412" t="s">
        <v>1057</v>
      </c>
      <c r="I270" s="415">
        <v>345</v>
      </c>
      <c r="J270" s="415">
        <v>12</v>
      </c>
      <c r="K270" s="416">
        <v>4140</v>
      </c>
    </row>
    <row r="271" spans="1:11" ht="14.4" customHeight="1" x14ac:dyDescent="0.3">
      <c r="A271" s="410" t="s">
        <v>396</v>
      </c>
      <c r="B271" s="411" t="s">
        <v>397</v>
      </c>
      <c r="C271" s="412" t="s">
        <v>405</v>
      </c>
      <c r="D271" s="413" t="s">
        <v>406</v>
      </c>
      <c r="E271" s="412" t="s">
        <v>1004</v>
      </c>
      <c r="F271" s="413" t="s">
        <v>1005</v>
      </c>
      <c r="G271" s="412" t="s">
        <v>1058</v>
      </c>
      <c r="H271" s="412" t="s">
        <v>1059</v>
      </c>
      <c r="I271" s="415">
        <v>345</v>
      </c>
      <c r="J271" s="415">
        <v>84</v>
      </c>
      <c r="K271" s="416">
        <v>28980</v>
      </c>
    </row>
    <row r="272" spans="1:11" ht="14.4" customHeight="1" x14ac:dyDescent="0.3">
      <c r="A272" s="410" t="s">
        <v>396</v>
      </c>
      <c r="B272" s="411" t="s">
        <v>397</v>
      </c>
      <c r="C272" s="412" t="s">
        <v>405</v>
      </c>
      <c r="D272" s="413" t="s">
        <v>406</v>
      </c>
      <c r="E272" s="412" t="s">
        <v>1004</v>
      </c>
      <c r="F272" s="413" t="s">
        <v>1005</v>
      </c>
      <c r="G272" s="412" t="s">
        <v>1060</v>
      </c>
      <c r="H272" s="412" t="s">
        <v>1061</v>
      </c>
      <c r="I272" s="415">
        <v>249.25999450683594</v>
      </c>
      <c r="J272" s="415">
        <v>72</v>
      </c>
      <c r="K272" s="416">
        <v>17946.900390625</v>
      </c>
    </row>
    <row r="273" spans="1:11" ht="14.4" customHeight="1" x14ac:dyDescent="0.3">
      <c r="A273" s="410" t="s">
        <v>396</v>
      </c>
      <c r="B273" s="411" t="s">
        <v>397</v>
      </c>
      <c r="C273" s="412" t="s">
        <v>405</v>
      </c>
      <c r="D273" s="413" t="s">
        <v>406</v>
      </c>
      <c r="E273" s="412" t="s">
        <v>1004</v>
      </c>
      <c r="F273" s="413" t="s">
        <v>1005</v>
      </c>
      <c r="G273" s="412" t="s">
        <v>1062</v>
      </c>
      <c r="H273" s="412" t="s">
        <v>1063</v>
      </c>
      <c r="I273" s="415">
        <v>154.44999694824219</v>
      </c>
      <c r="J273" s="415">
        <v>108</v>
      </c>
      <c r="K273" s="416">
        <v>16680.060546875</v>
      </c>
    </row>
    <row r="274" spans="1:11" ht="14.4" customHeight="1" x14ac:dyDescent="0.3">
      <c r="A274" s="410" t="s">
        <v>396</v>
      </c>
      <c r="B274" s="411" t="s">
        <v>397</v>
      </c>
      <c r="C274" s="412" t="s">
        <v>405</v>
      </c>
      <c r="D274" s="413" t="s">
        <v>406</v>
      </c>
      <c r="E274" s="412" t="s">
        <v>1004</v>
      </c>
      <c r="F274" s="413" t="s">
        <v>1005</v>
      </c>
      <c r="G274" s="412" t="s">
        <v>1064</v>
      </c>
      <c r="H274" s="412" t="s">
        <v>1065</v>
      </c>
      <c r="I274" s="415">
        <v>204.30000305175781</v>
      </c>
      <c r="J274" s="415">
        <v>24</v>
      </c>
      <c r="K274" s="416">
        <v>4903.14013671875</v>
      </c>
    </row>
    <row r="275" spans="1:11" ht="14.4" customHeight="1" x14ac:dyDescent="0.3">
      <c r="A275" s="410" t="s">
        <v>396</v>
      </c>
      <c r="B275" s="411" t="s">
        <v>397</v>
      </c>
      <c r="C275" s="412" t="s">
        <v>405</v>
      </c>
      <c r="D275" s="413" t="s">
        <v>406</v>
      </c>
      <c r="E275" s="412" t="s">
        <v>1004</v>
      </c>
      <c r="F275" s="413" t="s">
        <v>1005</v>
      </c>
      <c r="G275" s="412" t="s">
        <v>1066</v>
      </c>
      <c r="H275" s="412" t="s">
        <v>1067</v>
      </c>
      <c r="I275" s="415">
        <v>197.46000671386719</v>
      </c>
      <c r="J275" s="415">
        <v>96</v>
      </c>
      <c r="K275" s="416">
        <v>18955.6796875</v>
      </c>
    </row>
    <row r="276" spans="1:11" ht="14.4" customHeight="1" x14ac:dyDescent="0.3">
      <c r="A276" s="410" t="s">
        <v>396</v>
      </c>
      <c r="B276" s="411" t="s">
        <v>397</v>
      </c>
      <c r="C276" s="412" t="s">
        <v>405</v>
      </c>
      <c r="D276" s="413" t="s">
        <v>406</v>
      </c>
      <c r="E276" s="412" t="s">
        <v>1004</v>
      </c>
      <c r="F276" s="413" t="s">
        <v>1005</v>
      </c>
      <c r="G276" s="412" t="s">
        <v>1068</v>
      </c>
      <c r="H276" s="412" t="s">
        <v>1069</v>
      </c>
      <c r="I276" s="415">
        <v>100.68000030517578</v>
      </c>
      <c r="J276" s="415">
        <v>900</v>
      </c>
      <c r="K276" s="416">
        <v>90614.2509765625</v>
      </c>
    </row>
    <row r="277" spans="1:11" ht="14.4" customHeight="1" x14ac:dyDescent="0.3">
      <c r="A277" s="410" t="s">
        <v>396</v>
      </c>
      <c r="B277" s="411" t="s">
        <v>397</v>
      </c>
      <c r="C277" s="412" t="s">
        <v>405</v>
      </c>
      <c r="D277" s="413" t="s">
        <v>406</v>
      </c>
      <c r="E277" s="412" t="s">
        <v>1004</v>
      </c>
      <c r="F277" s="413" t="s">
        <v>1005</v>
      </c>
      <c r="G277" s="412" t="s">
        <v>1070</v>
      </c>
      <c r="H277" s="412" t="s">
        <v>1071</v>
      </c>
      <c r="I277" s="415">
        <v>142.72000122070312</v>
      </c>
      <c r="J277" s="415">
        <v>1152</v>
      </c>
      <c r="K277" s="416">
        <v>164407.681640625</v>
      </c>
    </row>
    <row r="278" spans="1:11" ht="14.4" customHeight="1" x14ac:dyDescent="0.3">
      <c r="A278" s="410" t="s">
        <v>396</v>
      </c>
      <c r="B278" s="411" t="s">
        <v>397</v>
      </c>
      <c r="C278" s="412" t="s">
        <v>405</v>
      </c>
      <c r="D278" s="413" t="s">
        <v>406</v>
      </c>
      <c r="E278" s="412" t="s">
        <v>1004</v>
      </c>
      <c r="F278" s="413" t="s">
        <v>1005</v>
      </c>
      <c r="G278" s="412" t="s">
        <v>1072</v>
      </c>
      <c r="H278" s="412" t="s">
        <v>1073</v>
      </c>
      <c r="I278" s="415">
        <v>31.360000610351563</v>
      </c>
      <c r="J278" s="415">
        <v>2040</v>
      </c>
      <c r="K278" s="416">
        <v>63967.6015625</v>
      </c>
    </row>
    <row r="279" spans="1:11" ht="14.4" customHeight="1" x14ac:dyDescent="0.3">
      <c r="A279" s="410" t="s">
        <v>396</v>
      </c>
      <c r="B279" s="411" t="s">
        <v>397</v>
      </c>
      <c r="C279" s="412" t="s">
        <v>405</v>
      </c>
      <c r="D279" s="413" t="s">
        <v>406</v>
      </c>
      <c r="E279" s="412" t="s">
        <v>1004</v>
      </c>
      <c r="F279" s="413" t="s">
        <v>1005</v>
      </c>
      <c r="G279" s="412" t="s">
        <v>1074</v>
      </c>
      <c r="H279" s="412" t="s">
        <v>1075</v>
      </c>
      <c r="I279" s="415">
        <v>32.409999847412109</v>
      </c>
      <c r="J279" s="415">
        <v>1140</v>
      </c>
      <c r="K279" s="416">
        <v>36948.3505859375</v>
      </c>
    </row>
    <row r="280" spans="1:11" ht="14.4" customHeight="1" x14ac:dyDescent="0.3">
      <c r="A280" s="410" t="s">
        <v>396</v>
      </c>
      <c r="B280" s="411" t="s">
        <v>397</v>
      </c>
      <c r="C280" s="412" t="s">
        <v>405</v>
      </c>
      <c r="D280" s="413" t="s">
        <v>406</v>
      </c>
      <c r="E280" s="412" t="s">
        <v>1004</v>
      </c>
      <c r="F280" s="413" t="s">
        <v>1005</v>
      </c>
      <c r="G280" s="412" t="s">
        <v>1076</v>
      </c>
      <c r="H280" s="412" t="s">
        <v>1077</v>
      </c>
      <c r="I280" s="415">
        <v>38.409999847412109</v>
      </c>
      <c r="J280" s="415">
        <v>840</v>
      </c>
      <c r="K280" s="416">
        <v>32264.400390625</v>
      </c>
    </row>
    <row r="281" spans="1:11" ht="14.4" customHeight="1" x14ac:dyDescent="0.3">
      <c r="A281" s="410" t="s">
        <v>396</v>
      </c>
      <c r="B281" s="411" t="s">
        <v>397</v>
      </c>
      <c r="C281" s="412" t="s">
        <v>405</v>
      </c>
      <c r="D281" s="413" t="s">
        <v>406</v>
      </c>
      <c r="E281" s="412" t="s">
        <v>1004</v>
      </c>
      <c r="F281" s="413" t="s">
        <v>1005</v>
      </c>
      <c r="G281" s="412" t="s">
        <v>1078</v>
      </c>
      <c r="H281" s="412" t="s">
        <v>1079</v>
      </c>
      <c r="I281" s="415">
        <v>30.309999465942383</v>
      </c>
      <c r="J281" s="415">
        <v>5760</v>
      </c>
      <c r="K281" s="416">
        <v>174597.56982421875</v>
      </c>
    </row>
    <row r="282" spans="1:11" ht="14.4" customHeight="1" x14ac:dyDescent="0.3">
      <c r="A282" s="410" t="s">
        <v>396</v>
      </c>
      <c r="B282" s="411" t="s">
        <v>397</v>
      </c>
      <c r="C282" s="412" t="s">
        <v>405</v>
      </c>
      <c r="D282" s="413" t="s">
        <v>406</v>
      </c>
      <c r="E282" s="412" t="s">
        <v>1004</v>
      </c>
      <c r="F282" s="413" t="s">
        <v>1005</v>
      </c>
      <c r="G282" s="412" t="s">
        <v>1080</v>
      </c>
      <c r="H282" s="412" t="s">
        <v>1081</v>
      </c>
      <c r="I282" s="415">
        <v>39.740001678466797</v>
      </c>
      <c r="J282" s="415">
        <v>576</v>
      </c>
      <c r="K282" s="416">
        <v>22889.599609375</v>
      </c>
    </row>
    <row r="283" spans="1:11" ht="14.4" customHeight="1" x14ac:dyDescent="0.3">
      <c r="A283" s="410" t="s">
        <v>396</v>
      </c>
      <c r="B283" s="411" t="s">
        <v>397</v>
      </c>
      <c r="C283" s="412" t="s">
        <v>405</v>
      </c>
      <c r="D283" s="413" t="s">
        <v>406</v>
      </c>
      <c r="E283" s="412" t="s">
        <v>1004</v>
      </c>
      <c r="F283" s="413" t="s">
        <v>1005</v>
      </c>
      <c r="G283" s="412" t="s">
        <v>1082</v>
      </c>
      <c r="H283" s="412" t="s">
        <v>1083</v>
      </c>
      <c r="I283" s="415">
        <v>28.860000610351562</v>
      </c>
      <c r="J283" s="415">
        <v>1872</v>
      </c>
      <c r="K283" s="416">
        <v>54029.310546875</v>
      </c>
    </row>
    <row r="284" spans="1:11" ht="14.4" customHeight="1" x14ac:dyDescent="0.3">
      <c r="A284" s="410" t="s">
        <v>396</v>
      </c>
      <c r="B284" s="411" t="s">
        <v>397</v>
      </c>
      <c r="C284" s="412" t="s">
        <v>405</v>
      </c>
      <c r="D284" s="413" t="s">
        <v>406</v>
      </c>
      <c r="E284" s="412" t="s">
        <v>1004</v>
      </c>
      <c r="F284" s="413" t="s">
        <v>1005</v>
      </c>
      <c r="G284" s="412" t="s">
        <v>1084</v>
      </c>
      <c r="H284" s="412" t="s">
        <v>1085</v>
      </c>
      <c r="I284" s="415">
        <v>40.139999389648438</v>
      </c>
      <c r="J284" s="415">
        <v>504</v>
      </c>
      <c r="K284" s="416">
        <v>20231.26025390625</v>
      </c>
    </row>
    <row r="285" spans="1:11" ht="14.4" customHeight="1" x14ac:dyDescent="0.3">
      <c r="A285" s="410" t="s">
        <v>396</v>
      </c>
      <c r="B285" s="411" t="s">
        <v>397</v>
      </c>
      <c r="C285" s="412" t="s">
        <v>405</v>
      </c>
      <c r="D285" s="413" t="s">
        <v>406</v>
      </c>
      <c r="E285" s="412" t="s">
        <v>1004</v>
      </c>
      <c r="F285" s="413" t="s">
        <v>1005</v>
      </c>
      <c r="G285" s="412" t="s">
        <v>1086</v>
      </c>
      <c r="H285" s="412" t="s">
        <v>1087</v>
      </c>
      <c r="I285" s="415">
        <v>31.360000610351563</v>
      </c>
      <c r="J285" s="415">
        <v>6960</v>
      </c>
      <c r="K285" s="416">
        <v>218242.40234375</v>
      </c>
    </row>
    <row r="286" spans="1:11" ht="14.4" customHeight="1" x14ac:dyDescent="0.3">
      <c r="A286" s="410" t="s">
        <v>396</v>
      </c>
      <c r="B286" s="411" t="s">
        <v>397</v>
      </c>
      <c r="C286" s="412" t="s">
        <v>405</v>
      </c>
      <c r="D286" s="413" t="s">
        <v>406</v>
      </c>
      <c r="E286" s="412" t="s">
        <v>1004</v>
      </c>
      <c r="F286" s="413" t="s">
        <v>1005</v>
      </c>
      <c r="G286" s="412" t="s">
        <v>1088</v>
      </c>
      <c r="H286" s="412" t="s">
        <v>1089</v>
      </c>
      <c r="I286" s="415">
        <v>219.94000244140625</v>
      </c>
      <c r="J286" s="415">
        <v>240</v>
      </c>
      <c r="K286" s="416">
        <v>52785</v>
      </c>
    </row>
    <row r="287" spans="1:11" ht="14.4" customHeight="1" x14ac:dyDescent="0.3">
      <c r="A287" s="410" t="s">
        <v>396</v>
      </c>
      <c r="B287" s="411" t="s">
        <v>397</v>
      </c>
      <c r="C287" s="412" t="s">
        <v>405</v>
      </c>
      <c r="D287" s="413" t="s">
        <v>406</v>
      </c>
      <c r="E287" s="412" t="s">
        <v>1004</v>
      </c>
      <c r="F287" s="413" t="s">
        <v>1005</v>
      </c>
      <c r="G287" s="412" t="s">
        <v>1090</v>
      </c>
      <c r="H287" s="412" t="s">
        <v>1091</v>
      </c>
      <c r="I287" s="415">
        <v>153.47000122070312</v>
      </c>
      <c r="J287" s="415">
        <v>384</v>
      </c>
      <c r="K287" s="416">
        <v>58931.51953125</v>
      </c>
    </row>
    <row r="288" spans="1:11" ht="14.4" customHeight="1" x14ac:dyDescent="0.3">
      <c r="A288" s="410" t="s">
        <v>396</v>
      </c>
      <c r="B288" s="411" t="s">
        <v>397</v>
      </c>
      <c r="C288" s="412" t="s">
        <v>405</v>
      </c>
      <c r="D288" s="413" t="s">
        <v>406</v>
      </c>
      <c r="E288" s="412" t="s">
        <v>1004</v>
      </c>
      <c r="F288" s="413" t="s">
        <v>1005</v>
      </c>
      <c r="G288" s="412" t="s">
        <v>1092</v>
      </c>
      <c r="H288" s="412" t="s">
        <v>1093</v>
      </c>
      <c r="I288" s="415">
        <v>125.12000274658203</v>
      </c>
      <c r="J288" s="415">
        <v>144</v>
      </c>
      <c r="K288" s="416">
        <v>18017.279296875</v>
      </c>
    </row>
    <row r="289" spans="1:11" ht="14.4" customHeight="1" x14ac:dyDescent="0.3">
      <c r="A289" s="410" t="s">
        <v>396</v>
      </c>
      <c r="B289" s="411" t="s">
        <v>397</v>
      </c>
      <c r="C289" s="412" t="s">
        <v>405</v>
      </c>
      <c r="D289" s="413" t="s">
        <v>406</v>
      </c>
      <c r="E289" s="412" t="s">
        <v>1004</v>
      </c>
      <c r="F289" s="413" t="s">
        <v>1005</v>
      </c>
      <c r="G289" s="412" t="s">
        <v>1094</v>
      </c>
      <c r="H289" s="412" t="s">
        <v>1095</v>
      </c>
      <c r="I289" s="415">
        <v>125.12000274658203</v>
      </c>
      <c r="J289" s="415">
        <v>132</v>
      </c>
      <c r="K289" s="416">
        <v>16515.83984375</v>
      </c>
    </row>
    <row r="290" spans="1:11" ht="14.4" customHeight="1" x14ac:dyDescent="0.3">
      <c r="A290" s="410" t="s">
        <v>396</v>
      </c>
      <c r="B290" s="411" t="s">
        <v>397</v>
      </c>
      <c r="C290" s="412" t="s">
        <v>405</v>
      </c>
      <c r="D290" s="413" t="s">
        <v>406</v>
      </c>
      <c r="E290" s="412" t="s">
        <v>1004</v>
      </c>
      <c r="F290" s="413" t="s">
        <v>1005</v>
      </c>
      <c r="G290" s="412" t="s">
        <v>1096</v>
      </c>
      <c r="H290" s="412" t="s">
        <v>1097</v>
      </c>
      <c r="I290" s="415">
        <v>206.25</v>
      </c>
      <c r="J290" s="415">
        <v>48</v>
      </c>
      <c r="K290" s="416">
        <v>9900.1201171875</v>
      </c>
    </row>
    <row r="291" spans="1:11" ht="14.4" customHeight="1" x14ac:dyDescent="0.3">
      <c r="A291" s="410" t="s">
        <v>396</v>
      </c>
      <c r="B291" s="411" t="s">
        <v>397</v>
      </c>
      <c r="C291" s="412" t="s">
        <v>405</v>
      </c>
      <c r="D291" s="413" t="s">
        <v>406</v>
      </c>
      <c r="E291" s="412" t="s">
        <v>1004</v>
      </c>
      <c r="F291" s="413" t="s">
        <v>1005</v>
      </c>
      <c r="G291" s="412" t="s">
        <v>1098</v>
      </c>
      <c r="H291" s="412" t="s">
        <v>1099</v>
      </c>
      <c r="I291" s="415">
        <v>167.14999389648437</v>
      </c>
      <c r="J291" s="415">
        <v>444</v>
      </c>
      <c r="K291" s="416">
        <v>74215.71142578125</v>
      </c>
    </row>
    <row r="292" spans="1:11" ht="14.4" customHeight="1" x14ac:dyDescent="0.3">
      <c r="A292" s="410" t="s">
        <v>396</v>
      </c>
      <c r="B292" s="411" t="s">
        <v>397</v>
      </c>
      <c r="C292" s="412" t="s">
        <v>405</v>
      </c>
      <c r="D292" s="413" t="s">
        <v>406</v>
      </c>
      <c r="E292" s="412" t="s">
        <v>1004</v>
      </c>
      <c r="F292" s="413" t="s">
        <v>1005</v>
      </c>
      <c r="G292" s="412" t="s">
        <v>1100</v>
      </c>
      <c r="H292" s="412" t="s">
        <v>1101</v>
      </c>
      <c r="I292" s="415">
        <v>167.14999389648437</v>
      </c>
      <c r="J292" s="415">
        <v>168</v>
      </c>
      <c r="K292" s="416">
        <v>28081.62060546875</v>
      </c>
    </row>
    <row r="293" spans="1:11" ht="14.4" customHeight="1" x14ac:dyDescent="0.3">
      <c r="A293" s="410" t="s">
        <v>396</v>
      </c>
      <c r="B293" s="411" t="s">
        <v>397</v>
      </c>
      <c r="C293" s="412" t="s">
        <v>405</v>
      </c>
      <c r="D293" s="413" t="s">
        <v>406</v>
      </c>
      <c r="E293" s="412" t="s">
        <v>1004</v>
      </c>
      <c r="F293" s="413" t="s">
        <v>1005</v>
      </c>
      <c r="G293" s="412" t="s">
        <v>1102</v>
      </c>
      <c r="H293" s="412" t="s">
        <v>1103</v>
      </c>
      <c r="I293" s="415">
        <v>216.02999877929687</v>
      </c>
      <c r="J293" s="415">
        <v>288</v>
      </c>
      <c r="K293" s="416">
        <v>62215.921875</v>
      </c>
    </row>
    <row r="294" spans="1:11" ht="14.4" customHeight="1" x14ac:dyDescent="0.3">
      <c r="A294" s="410" t="s">
        <v>396</v>
      </c>
      <c r="B294" s="411" t="s">
        <v>397</v>
      </c>
      <c r="C294" s="412" t="s">
        <v>405</v>
      </c>
      <c r="D294" s="413" t="s">
        <v>406</v>
      </c>
      <c r="E294" s="412" t="s">
        <v>1004</v>
      </c>
      <c r="F294" s="413" t="s">
        <v>1005</v>
      </c>
      <c r="G294" s="412" t="s">
        <v>1104</v>
      </c>
      <c r="H294" s="412" t="s">
        <v>1105</v>
      </c>
      <c r="I294" s="415">
        <v>210.16000366210937</v>
      </c>
      <c r="J294" s="415">
        <v>1332</v>
      </c>
      <c r="K294" s="416">
        <v>279936.302734375</v>
      </c>
    </row>
    <row r="295" spans="1:11" ht="14.4" customHeight="1" x14ac:dyDescent="0.3">
      <c r="A295" s="410" t="s">
        <v>396</v>
      </c>
      <c r="B295" s="411" t="s">
        <v>397</v>
      </c>
      <c r="C295" s="412" t="s">
        <v>405</v>
      </c>
      <c r="D295" s="413" t="s">
        <v>406</v>
      </c>
      <c r="E295" s="412" t="s">
        <v>1004</v>
      </c>
      <c r="F295" s="413" t="s">
        <v>1005</v>
      </c>
      <c r="G295" s="412" t="s">
        <v>1106</v>
      </c>
      <c r="H295" s="412" t="s">
        <v>1107</v>
      </c>
      <c r="I295" s="415">
        <v>210.16000366210937</v>
      </c>
      <c r="J295" s="415">
        <v>216</v>
      </c>
      <c r="K295" s="416">
        <v>45395.10009765625</v>
      </c>
    </row>
    <row r="296" spans="1:11" ht="14.4" customHeight="1" x14ac:dyDescent="0.3">
      <c r="A296" s="410" t="s">
        <v>396</v>
      </c>
      <c r="B296" s="411" t="s">
        <v>397</v>
      </c>
      <c r="C296" s="412" t="s">
        <v>405</v>
      </c>
      <c r="D296" s="413" t="s">
        <v>406</v>
      </c>
      <c r="E296" s="412" t="s">
        <v>1004</v>
      </c>
      <c r="F296" s="413" t="s">
        <v>1005</v>
      </c>
      <c r="G296" s="412" t="s">
        <v>1108</v>
      </c>
      <c r="H296" s="412" t="s">
        <v>1109</v>
      </c>
      <c r="I296" s="415">
        <v>258.05999755859375</v>
      </c>
      <c r="J296" s="415">
        <v>1104</v>
      </c>
      <c r="K296" s="416">
        <v>284898.2353515625</v>
      </c>
    </row>
    <row r="297" spans="1:11" ht="14.4" customHeight="1" x14ac:dyDescent="0.3">
      <c r="A297" s="410" t="s">
        <v>396</v>
      </c>
      <c r="B297" s="411" t="s">
        <v>397</v>
      </c>
      <c r="C297" s="412" t="s">
        <v>405</v>
      </c>
      <c r="D297" s="413" t="s">
        <v>406</v>
      </c>
      <c r="E297" s="412" t="s">
        <v>1004</v>
      </c>
      <c r="F297" s="413" t="s">
        <v>1005</v>
      </c>
      <c r="G297" s="412" t="s">
        <v>1110</v>
      </c>
      <c r="H297" s="412" t="s">
        <v>1111</v>
      </c>
      <c r="I297" s="415">
        <v>337.239990234375</v>
      </c>
      <c r="J297" s="415">
        <v>156</v>
      </c>
      <c r="K297" s="416">
        <v>52609.0498046875</v>
      </c>
    </row>
    <row r="298" spans="1:11" ht="14.4" customHeight="1" x14ac:dyDescent="0.3">
      <c r="A298" s="410" t="s">
        <v>396</v>
      </c>
      <c r="B298" s="411" t="s">
        <v>397</v>
      </c>
      <c r="C298" s="412" t="s">
        <v>405</v>
      </c>
      <c r="D298" s="413" t="s">
        <v>406</v>
      </c>
      <c r="E298" s="412" t="s">
        <v>1004</v>
      </c>
      <c r="F298" s="413" t="s">
        <v>1005</v>
      </c>
      <c r="G298" s="412" t="s">
        <v>1112</v>
      </c>
      <c r="H298" s="412" t="s">
        <v>1113</v>
      </c>
      <c r="I298" s="415">
        <v>216.02999877929687</v>
      </c>
      <c r="J298" s="415">
        <v>108</v>
      </c>
      <c r="K298" s="416">
        <v>23330.970703125</v>
      </c>
    </row>
    <row r="299" spans="1:11" ht="14.4" customHeight="1" x14ac:dyDescent="0.3">
      <c r="A299" s="410" t="s">
        <v>396</v>
      </c>
      <c r="B299" s="411" t="s">
        <v>397</v>
      </c>
      <c r="C299" s="412" t="s">
        <v>405</v>
      </c>
      <c r="D299" s="413" t="s">
        <v>406</v>
      </c>
      <c r="E299" s="412" t="s">
        <v>1004</v>
      </c>
      <c r="F299" s="413" t="s">
        <v>1005</v>
      </c>
      <c r="G299" s="412" t="s">
        <v>1114</v>
      </c>
      <c r="H299" s="412" t="s">
        <v>1115</v>
      </c>
      <c r="I299" s="415">
        <v>94.379997253417969</v>
      </c>
      <c r="J299" s="415">
        <v>36</v>
      </c>
      <c r="K299" s="416">
        <v>3397.56005859375</v>
      </c>
    </row>
    <row r="300" spans="1:11" ht="14.4" customHeight="1" x14ac:dyDescent="0.3">
      <c r="A300" s="410" t="s">
        <v>396</v>
      </c>
      <c r="B300" s="411" t="s">
        <v>397</v>
      </c>
      <c r="C300" s="412" t="s">
        <v>405</v>
      </c>
      <c r="D300" s="413" t="s">
        <v>406</v>
      </c>
      <c r="E300" s="412" t="s">
        <v>1004</v>
      </c>
      <c r="F300" s="413" t="s">
        <v>1005</v>
      </c>
      <c r="G300" s="412" t="s">
        <v>1116</v>
      </c>
      <c r="H300" s="412" t="s">
        <v>1117</v>
      </c>
      <c r="I300" s="415">
        <v>56.330001831054688</v>
      </c>
      <c r="J300" s="415">
        <v>72</v>
      </c>
      <c r="K300" s="416">
        <v>4056</v>
      </c>
    </row>
    <row r="301" spans="1:11" ht="14.4" customHeight="1" x14ac:dyDescent="0.3">
      <c r="A301" s="410" t="s">
        <v>396</v>
      </c>
      <c r="B301" s="411" t="s">
        <v>397</v>
      </c>
      <c r="C301" s="412" t="s">
        <v>405</v>
      </c>
      <c r="D301" s="413" t="s">
        <v>406</v>
      </c>
      <c r="E301" s="412" t="s">
        <v>1004</v>
      </c>
      <c r="F301" s="413" t="s">
        <v>1005</v>
      </c>
      <c r="G301" s="412" t="s">
        <v>1118</v>
      </c>
      <c r="H301" s="412" t="s">
        <v>1119</v>
      </c>
      <c r="I301" s="415">
        <v>54.299999237060547</v>
      </c>
      <c r="J301" s="415">
        <v>108</v>
      </c>
      <c r="K301" s="416">
        <v>5863.97021484375</v>
      </c>
    </row>
    <row r="302" spans="1:11" ht="14.4" customHeight="1" x14ac:dyDescent="0.3">
      <c r="A302" s="410" t="s">
        <v>396</v>
      </c>
      <c r="B302" s="411" t="s">
        <v>397</v>
      </c>
      <c r="C302" s="412" t="s">
        <v>405</v>
      </c>
      <c r="D302" s="413" t="s">
        <v>406</v>
      </c>
      <c r="E302" s="412" t="s">
        <v>1004</v>
      </c>
      <c r="F302" s="413" t="s">
        <v>1005</v>
      </c>
      <c r="G302" s="412" t="s">
        <v>1120</v>
      </c>
      <c r="H302" s="412" t="s">
        <v>1121</v>
      </c>
      <c r="I302" s="415">
        <v>86.25</v>
      </c>
      <c r="J302" s="415">
        <v>960</v>
      </c>
      <c r="K302" s="416">
        <v>82800</v>
      </c>
    </row>
    <row r="303" spans="1:11" ht="14.4" customHeight="1" x14ac:dyDescent="0.3">
      <c r="A303" s="410" t="s">
        <v>396</v>
      </c>
      <c r="B303" s="411" t="s">
        <v>397</v>
      </c>
      <c r="C303" s="412" t="s">
        <v>405</v>
      </c>
      <c r="D303" s="413" t="s">
        <v>406</v>
      </c>
      <c r="E303" s="412" t="s">
        <v>1004</v>
      </c>
      <c r="F303" s="413" t="s">
        <v>1005</v>
      </c>
      <c r="G303" s="412" t="s">
        <v>1122</v>
      </c>
      <c r="H303" s="412" t="s">
        <v>1123</v>
      </c>
      <c r="I303" s="415">
        <v>77.900001525878906</v>
      </c>
      <c r="J303" s="415">
        <v>768</v>
      </c>
      <c r="K303" s="416">
        <v>59829.4482421875</v>
      </c>
    </row>
    <row r="304" spans="1:11" ht="14.4" customHeight="1" x14ac:dyDescent="0.3">
      <c r="A304" s="410" t="s">
        <v>396</v>
      </c>
      <c r="B304" s="411" t="s">
        <v>397</v>
      </c>
      <c r="C304" s="412" t="s">
        <v>405</v>
      </c>
      <c r="D304" s="413" t="s">
        <v>406</v>
      </c>
      <c r="E304" s="412" t="s">
        <v>1004</v>
      </c>
      <c r="F304" s="413" t="s">
        <v>1005</v>
      </c>
      <c r="G304" s="412" t="s">
        <v>1124</v>
      </c>
      <c r="H304" s="412" t="s">
        <v>1125</v>
      </c>
      <c r="I304" s="415">
        <v>45.029998779296875</v>
      </c>
      <c r="J304" s="415">
        <v>216</v>
      </c>
      <c r="K304" s="416">
        <v>9725.5498046875</v>
      </c>
    </row>
    <row r="305" spans="1:11" ht="14.4" customHeight="1" x14ac:dyDescent="0.3">
      <c r="A305" s="410" t="s">
        <v>396</v>
      </c>
      <c r="B305" s="411" t="s">
        <v>397</v>
      </c>
      <c r="C305" s="412" t="s">
        <v>405</v>
      </c>
      <c r="D305" s="413" t="s">
        <v>406</v>
      </c>
      <c r="E305" s="412" t="s">
        <v>1004</v>
      </c>
      <c r="F305" s="413" t="s">
        <v>1005</v>
      </c>
      <c r="G305" s="412" t="s">
        <v>1126</v>
      </c>
      <c r="H305" s="412" t="s">
        <v>1127</v>
      </c>
      <c r="I305" s="415">
        <v>45.029998779296875</v>
      </c>
      <c r="J305" s="415">
        <v>864</v>
      </c>
      <c r="K305" s="416">
        <v>38902.2001953125</v>
      </c>
    </row>
    <row r="306" spans="1:11" ht="14.4" customHeight="1" x14ac:dyDescent="0.3">
      <c r="A306" s="410" t="s">
        <v>396</v>
      </c>
      <c r="B306" s="411" t="s">
        <v>397</v>
      </c>
      <c r="C306" s="412" t="s">
        <v>405</v>
      </c>
      <c r="D306" s="413" t="s">
        <v>406</v>
      </c>
      <c r="E306" s="412" t="s">
        <v>1004</v>
      </c>
      <c r="F306" s="413" t="s">
        <v>1005</v>
      </c>
      <c r="G306" s="412" t="s">
        <v>1128</v>
      </c>
      <c r="H306" s="412" t="s">
        <v>1129</v>
      </c>
      <c r="I306" s="415">
        <v>45.029998779296875</v>
      </c>
      <c r="J306" s="415">
        <v>360</v>
      </c>
      <c r="K306" s="416">
        <v>16209.25</v>
      </c>
    </row>
    <row r="307" spans="1:11" ht="14.4" customHeight="1" x14ac:dyDescent="0.3">
      <c r="A307" s="410" t="s">
        <v>396</v>
      </c>
      <c r="B307" s="411" t="s">
        <v>397</v>
      </c>
      <c r="C307" s="412" t="s">
        <v>405</v>
      </c>
      <c r="D307" s="413" t="s">
        <v>406</v>
      </c>
      <c r="E307" s="412" t="s">
        <v>1004</v>
      </c>
      <c r="F307" s="413" t="s">
        <v>1005</v>
      </c>
      <c r="G307" s="412" t="s">
        <v>1130</v>
      </c>
      <c r="H307" s="412" t="s">
        <v>1131</v>
      </c>
      <c r="I307" s="415">
        <v>42</v>
      </c>
      <c r="J307" s="415">
        <v>864</v>
      </c>
      <c r="K307" s="416">
        <v>36285.71875</v>
      </c>
    </row>
    <row r="308" spans="1:11" ht="14.4" customHeight="1" x14ac:dyDescent="0.3">
      <c r="A308" s="410" t="s">
        <v>396</v>
      </c>
      <c r="B308" s="411" t="s">
        <v>397</v>
      </c>
      <c r="C308" s="412" t="s">
        <v>405</v>
      </c>
      <c r="D308" s="413" t="s">
        <v>406</v>
      </c>
      <c r="E308" s="412" t="s">
        <v>1004</v>
      </c>
      <c r="F308" s="413" t="s">
        <v>1005</v>
      </c>
      <c r="G308" s="412" t="s">
        <v>1132</v>
      </c>
      <c r="H308" s="412" t="s">
        <v>1133</v>
      </c>
      <c r="I308" s="415">
        <v>50.479999542236328</v>
      </c>
      <c r="J308" s="415">
        <v>396</v>
      </c>
      <c r="K308" s="416">
        <v>19988.2802734375</v>
      </c>
    </row>
    <row r="309" spans="1:11" ht="14.4" customHeight="1" x14ac:dyDescent="0.3">
      <c r="A309" s="410" t="s">
        <v>396</v>
      </c>
      <c r="B309" s="411" t="s">
        <v>397</v>
      </c>
      <c r="C309" s="412" t="s">
        <v>405</v>
      </c>
      <c r="D309" s="413" t="s">
        <v>406</v>
      </c>
      <c r="E309" s="412" t="s">
        <v>1004</v>
      </c>
      <c r="F309" s="413" t="s">
        <v>1005</v>
      </c>
      <c r="G309" s="412" t="s">
        <v>1134</v>
      </c>
      <c r="H309" s="412" t="s">
        <v>1135</v>
      </c>
      <c r="I309" s="415">
        <v>75.650001525878906</v>
      </c>
      <c r="J309" s="415">
        <v>900</v>
      </c>
      <c r="K309" s="416">
        <v>68085.74755859375</v>
      </c>
    </row>
    <row r="310" spans="1:11" ht="14.4" customHeight="1" x14ac:dyDescent="0.3">
      <c r="A310" s="410" t="s">
        <v>396</v>
      </c>
      <c r="B310" s="411" t="s">
        <v>397</v>
      </c>
      <c r="C310" s="412" t="s">
        <v>405</v>
      </c>
      <c r="D310" s="413" t="s">
        <v>406</v>
      </c>
      <c r="E310" s="412" t="s">
        <v>1004</v>
      </c>
      <c r="F310" s="413" t="s">
        <v>1005</v>
      </c>
      <c r="G310" s="412" t="s">
        <v>1136</v>
      </c>
      <c r="H310" s="412" t="s">
        <v>1137</v>
      </c>
      <c r="I310" s="415">
        <v>34.159999847412109</v>
      </c>
      <c r="J310" s="415">
        <v>2412</v>
      </c>
      <c r="K310" s="416">
        <v>82390.2890625</v>
      </c>
    </row>
    <row r="311" spans="1:11" ht="14.4" customHeight="1" x14ac:dyDescent="0.3">
      <c r="A311" s="410" t="s">
        <v>396</v>
      </c>
      <c r="B311" s="411" t="s">
        <v>397</v>
      </c>
      <c r="C311" s="412" t="s">
        <v>405</v>
      </c>
      <c r="D311" s="413" t="s">
        <v>406</v>
      </c>
      <c r="E311" s="412" t="s">
        <v>1004</v>
      </c>
      <c r="F311" s="413" t="s">
        <v>1005</v>
      </c>
      <c r="G311" s="412" t="s">
        <v>1138</v>
      </c>
      <c r="H311" s="412" t="s">
        <v>1139</v>
      </c>
      <c r="I311" s="415">
        <v>41.810001373291016</v>
      </c>
      <c r="J311" s="415">
        <v>2520</v>
      </c>
      <c r="K311" s="416">
        <v>105358.39892578125</v>
      </c>
    </row>
    <row r="312" spans="1:11" ht="14.4" customHeight="1" x14ac:dyDescent="0.3">
      <c r="A312" s="410" t="s">
        <v>396</v>
      </c>
      <c r="B312" s="411" t="s">
        <v>397</v>
      </c>
      <c r="C312" s="412" t="s">
        <v>405</v>
      </c>
      <c r="D312" s="413" t="s">
        <v>406</v>
      </c>
      <c r="E312" s="412" t="s">
        <v>1004</v>
      </c>
      <c r="F312" s="413" t="s">
        <v>1005</v>
      </c>
      <c r="G312" s="412" t="s">
        <v>1140</v>
      </c>
      <c r="H312" s="412" t="s">
        <v>1141</v>
      </c>
      <c r="I312" s="415">
        <v>47.743334452311196</v>
      </c>
      <c r="J312" s="415">
        <v>648</v>
      </c>
      <c r="K312" s="416">
        <v>30938.219970703125</v>
      </c>
    </row>
    <row r="313" spans="1:11" ht="14.4" customHeight="1" x14ac:dyDescent="0.3">
      <c r="A313" s="410" t="s">
        <v>396</v>
      </c>
      <c r="B313" s="411" t="s">
        <v>397</v>
      </c>
      <c r="C313" s="412" t="s">
        <v>405</v>
      </c>
      <c r="D313" s="413" t="s">
        <v>406</v>
      </c>
      <c r="E313" s="412" t="s">
        <v>1004</v>
      </c>
      <c r="F313" s="413" t="s">
        <v>1005</v>
      </c>
      <c r="G313" s="412" t="s">
        <v>1142</v>
      </c>
      <c r="H313" s="412" t="s">
        <v>1143</v>
      </c>
      <c r="I313" s="415">
        <v>40.639999389648438</v>
      </c>
      <c r="J313" s="415">
        <v>3744</v>
      </c>
      <c r="K313" s="416">
        <v>152144.4140625</v>
      </c>
    </row>
    <row r="314" spans="1:11" ht="14.4" customHeight="1" x14ac:dyDescent="0.3">
      <c r="A314" s="410" t="s">
        <v>396</v>
      </c>
      <c r="B314" s="411" t="s">
        <v>397</v>
      </c>
      <c r="C314" s="412" t="s">
        <v>405</v>
      </c>
      <c r="D314" s="413" t="s">
        <v>406</v>
      </c>
      <c r="E314" s="412" t="s">
        <v>1004</v>
      </c>
      <c r="F314" s="413" t="s">
        <v>1005</v>
      </c>
      <c r="G314" s="412" t="s">
        <v>1144</v>
      </c>
      <c r="H314" s="412" t="s">
        <v>1145</v>
      </c>
      <c r="I314" s="415">
        <v>40.006665547688804</v>
      </c>
      <c r="J314" s="415">
        <v>396</v>
      </c>
      <c r="K314" s="416">
        <v>15842.85986328125</v>
      </c>
    </row>
    <row r="315" spans="1:11" ht="14.4" customHeight="1" x14ac:dyDescent="0.3">
      <c r="A315" s="410" t="s">
        <v>396</v>
      </c>
      <c r="B315" s="411" t="s">
        <v>397</v>
      </c>
      <c r="C315" s="412" t="s">
        <v>405</v>
      </c>
      <c r="D315" s="413" t="s">
        <v>406</v>
      </c>
      <c r="E315" s="412" t="s">
        <v>1004</v>
      </c>
      <c r="F315" s="413" t="s">
        <v>1005</v>
      </c>
      <c r="G315" s="412" t="s">
        <v>1146</v>
      </c>
      <c r="H315" s="412" t="s">
        <v>1147</v>
      </c>
      <c r="I315" s="415">
        <v>48.610000610351563</v>
      </c>
      <c r="J315" s="415">
        <v>324</v>
      </c>
      <c r="K315" s="416">
        <v>15749.599853515625</v>
      </c>
    </row>
    <row r="316" spans="1:11" ht="14.4" customHeight="1" x14ac:dyDescent="0.3">
      <c r="A316" s="410" t="s">
        <v>396</v>
      </c>
      <c r="B316" s="411" t="s">
        <v>397</v>
      </c>
      <c r="C316" s="412" t="s">
        <v>405</v>
      </c>
      <c r="D316" s="413" t="s">
        <v>406</v>
      </c>
      <c r="E316" s="412" t="s">
        <v>1004</v>
      </c>
      <c r="F316" s="413" t="s">
        <v>1005</v>
      </c>
      <c r="G316" s="412" t="s">
        <v>1148</v>
      </c>
      <c r="H316" s="412" t="s">
        <v>1149</v>
      </c>
      <c r="I316" s="415">
        <v>129.25999450683594</v>
      </c>
      <c r="J316" s="415">
        <v>312</v>
      </c>
      <c r="K316" s="416">
        <v>40327.6298828125</v>
      </c>
    </row>
    <row r="317" spans="1:11" ht="14.4" customHeight="1" x14ac:dyDescent="0.3">
      <c r="A317" s="410" t="s">
        <v>396</v>
      </c>
      <c r="B317" s="411" t="s">
        <v>397</v>
      </c>
      <c r="C317" s="412" t="s">
        <v>405</v>
      </c>
      <c r="D317" s="413" t="s">
        <v>406</v>
      </c>
      <c r="E317" s="412" t="s">
        <v>1004</v>
      </c>
      <c r="F317" s="413" t="s">
        <v>1005</v>
      </c>
      <c r="G317" s="412" t="s">
        <v>1150</v>
      </c>
      <c r="H317" s="412" t="s">
        <v>1151</v>
      </c>
      <c r="I317" s="415">
        <v>733.1300048828125</v>
      </c>
      <c r="J317" s="415">
        <v>60</v>
      </c>
      <c r="K317" s="416">
        <v>43987.5</v>
      </c>
    </row>
    <row r="318" spans="1:11" ht="14.4" customHeight="1" x14ac:dyDescent="0.3">
      <c r="A318" s="410" t="s">
        <v>396</v>
      </c>
      <c r="B318" s="411" t="s">
        <v>397</v>
      </c>
      <c r="C318" s="412" t="s">
        <v>405</v>
      </c>
      <c r="D318" s="413" t="s">
        <v>406</v>
      </c>
      <c r="E318" s="412" t="s">
        <v>1004</v>
      </c>
      <c r="F318" s="413" t="s">
        <v>1005</v>
      </c>
      <c r="G318" s="412" t="s">
        <v>1152</v>
      </c>
      <c r="H318" s="412" t="s">
        <v>1153</v>
      </c>
      <c r="I318" s="415">
        <v>85.30999755859375</v>
      </c>
      <c r="J318" s="415">
        <v>36</v>
      </c>
      <c r="K318" s="416">
        <v>3071</v>
      </c>
    </row>
    <row r="319" spans="1:11" ht="14.4" customHeight="1" x14ac:dyDescent="0.3">
      <c r="A319" s="410" t="s">
        <v>396</v>
      </c>
      <c r="B319" s="411" t="s">
        <v>397</v>
      </c>
      <c r="C319" s="412" t="s">
        <v>405</v>
      </c>
      <c r="D319" s="413" t="s">
        <v>406</v>
      </c>
      <c r="E319" s="412" t="s">
        <v>1004</v>
      </c>
      <c r="F319" s="413" t="s">
        <v>1005</v>
      </c>
      <c r="G319" s="412" t="s">
        <v>1154</v>
      </c>
      <c r="H319" s="412" t="s">
        <v>1155</v>
      </c>
      <c r="I319" s="415">
        <v>73.795001983642578</v>
      </c>
      <c r="J319" s="415">
        <v>144</v>
      </c>
      <c r="K319" s="416">
        <v>10626.2900390625</v>
      </c>
    </row>
    <row r="320" spans="1:11" ht="14.4" customHeight="1" x14ac:dyDescent="0.3">
      <c r="A320" s="410" t="s">
        <v>396</v>
      </c>
      <c r="B320" s="411" t="s">
        <v>397</v>
      </c>
      <c r="C320" s="412" t="s">
        <v>405</v>
      </c>
      <c r="D320" s="413" t="s">
        <v>406</v>
      </c>
      <c r="E320" s="412" t="s">
        <v>1004</v>
      </c>
      <c r="F320" s="413" t="s">
        <v>1005</v>
      </c>
      <c r="G320" s="412" t="s">
        <v>1156</v>
      </c>
      <c r="H320" s="412" t="s">
        <v>1157</v>
      </c>
      <c r="I320" s="415">
        <v>414.29000854492187</v>
      </c>
      <c r="J320" s="415">
        <v>36</v>
      </c>
      <c r="K320" s="416">
        <v>14914.35009765625</v>
      </c>
    </row>
    <row r="321" spans="1:11" ht="14.4" customHeight="1" x14ac:dyDescent="0.3">
      <c r="A321" s="410" t="s">
        <v>396</v>
      </c>
      <c r="B321" s="411" t="s">
        <v>397</v>
      </c>
      <c r="C321" s="412" t="s">
        <v>405</v>
      </c>
      <c r="D321" s="413" t="s">
        <v>406</v>
      </c>
      <c r="E321" s="412" t="s">
        <v>1004</v>
      </c>
      <c r="F321" s="413" t="s">
        <v>1005</v>
      </c>
      <c r="G321" s="412" t="s">
        <v>1158</v>
      </c>
      <c r="H321" s="412" t="s">
        <v>1159</v>
      </c>
      <c r="I321" s="415">
        <v>105.56999969482422</v>
      </c>
      <c r="J321" s="415">
        <v>180</v>
      </c>
      <c r="K321" s="416">
        <v>19002.599609375</v>
      </c>
    </row>
    <row r="322" spans="1:11" ht="14.4" customHeight="1" x14ac:dyDescent="0.3">
      <c r="A322" s="410" t="s">
        <v>396</v>
      </c>
      <c r="B322" s="411" t="s">
        <v>397</v>
      </c>
      <c r="C322" s="412" t="s">
        <v>405</v>
      </c>
      <c r="D322" s="413" t="s">
        <v>406</v>
      </c>
      <c r="E322" s="412" t="s">
        <v>1004</v>
      </c>
      <c r="F322" s="413" t="s">
        <v>1005</v>
      </c>
      <c r="G322" s="412" t="s">
        <v>1160</v>
      </c>
      <c r="H322" s="412" t="s">
        <v>1161</v>
      </c>
      <c r="I322" s="415">
        <v>112.41000366210937</v>
      </c>
      <c r="J322" s="415">
        <v>180</v>
      </c>
      <c r="K322" s="416">
        <v>20234.25</v>
      </c>
    </row>
    <row r="323" spans="1:11" ht="14.4" customHeight="1" x14ac:dyDescent="0.3">
      <c r="A323" s="410" t="s">
        <v>396</v>
      </c>
      <c r="B323" s="411" t="s">
        <v>397</v>
      </c>
      <c r="C323" s="412" t="s">
        <v>405</v>
      </c>
      <c r="D323" s="413" t="s">
        <v>406</v>
      </c>
      <c r="E323" s="412" t="s">
        <v>1004</v>
      </c>
      <c r="F323" s="413" t="s">
        <v>1005</v>
      </c>
      <c r="G323" s="412" t="s">
        <v>1162</v>
      </c>
      <c r="H323" s="412" t="s">
        <v>1163</v>
      </c>
      <c r="I323" s="415">
        <v>94.819999694824219</v>
      </c>
      <c r="J323" s="415">
        <v>144</v>
      </c>
      <c r="K323" s="416">
        <v>13653.7197265625</v>
      </c>
    </row>
    <row r="324" spans="1:11" ht="14.4" customHeight="1" x14ac:dyDescent="0.3">
      <c r="A324" s="410" t="s">
        <v>396</v>
      </c>
      <c r="B324" s="411" t="s">
        <v>397</v>
      </c>
      <c r="C324" s="412" t="s">
        <v>405</v>
      </c>
      <c r="D324" s="413" t="s">
        <v>406</v>
      </c>
      <c r="E324" s="412" t="s">
        <v>1004</v>
      </c>
      <c r="F324" s="413" t="s">
        <v>1005</v>
      </c>
      <c r="G324" s="412" t="s">
        <v>1164</v>
      </c>
      <c r="H324" s="412" t="s">
        <v>1165</v>
      </c>
      <c r="I324" s="415">
        <v>115.34999847412109</v>
      </c>
      <c r="J324" s="415">
        <v>144</v>
      </c>
      <c r="K324" s="416">
        <v>16609.6796875</v>
      </c>
    </row>
    <row r="325" spans="1:11" ht="14.4" customHeight="1" x14ac:dyDescent="0.3">
      <c r="A325" s="410" t="s">
        <v>396</v>
      </c>
      <c r="B325" s="411" t="s">
        <v>397</v>
      </c>
      <c r="C325" s="412" t="s">
        <v>405</v>
      </c>
      <c r="D325" s="413" t="s">
        <v>406</v>
      </c>
      <c r="E325" s="412" t="s">
        <v>1004</v>
      </c>
      <c r="F325" s="413" t="s">
        <v>1005</v>
      </c>
      <c r="G325" s="412" t="s">
        <v>1166</v>
      </c>
      <c r="H325" s="412" t="s">
        <v>1167</v>
      </c>
      <c r="I325" s="415">
        <v>106.55000305175781</v>
      </c>
      <c r="J325" s="415">
        <v>216</v>
      </c>
      <c r="K325" s="416">
        <v>23014.259765625</v>
      </c>
    </row>
    <row r="326" spans="1:11" ht="14.4" customHeight="1" x14ac:dyDescent="0.3">
      <c r="A326" s="410" t="s">
        <v>396</v>
      </c>
      <c r="B326" s="411" t="s">
        <v>397</v>
      </c>
      <c r="C326" s="412" t="s">
        <v>405</v>
      </c>
      <c r="D326" s="413" t="s">
        <v>406</v>
      </c>
      <c r="E326" s="412" t="s">
        <v>1004</v>
      </c>
      <c r="F326" s="413" t="s">
        <v>1005</v>
      </c>
      <c r="G326" s="412" t="s">
        <v>1168</v>
      </c>
      <c r="H326" s="412" t="s">
        <v>1169</v>
      </c>
      <c r="I326" s="415">
        <v>80.160003662109375</v>
      </c>
      <c r="J326" s="415">
        <v>48</v>
      </c>
      <c r="K326" s="416">
        <v>3847.43994140625</v>
      </c>
    </row>
    <row r="327" spans="1:11" ht="14.4" customHeight="1" x14ac:dyDescent="0.3">
      <c r="A327" s="410" t="s">
        <v>396</v>
      </c>
      <c r="B327" s="411" t="s">
        <v>397</v>
      </c>
      <c r="C327" s="412" t="s">
        <v>405</v>
      </c>
      <c r="D327" s="413" t="s">
        <v>406</v>
      </c>
      <c r="E327" s="412" t="s">
        <v>1004</v>
      </c>
      <c r="F327" s="413" t="s">
        <v>1005</v>
      </c>
      <c r="G327" s="412" t="s">
        <v>1170</v>
      </c>
      <c r="H327" s="412" t="s">
        <v>1171</v>
      </c>
      <c r="I327" s="415">
        <v>104.58999633789062</v>
      </c>
      <c r="J327" s="415">
        <v>168</v>
      </c>
      <c r="K327" s="416">
        <v>17571.53955078125</v>
      </c>
    </row>
    <row r="328" spans="1:11" ht="14.4" customHeight="1" x14ac:dyDescent="0.3">
      <c r="A328" s="410" t="s">
        <v>396</v>
      </c>
      <c r="B328" s="411" t="s">
        <v>397</v>
      </c>
      <c r="C328" s="412" t="s">
        <v>405</v>
      </c>
      <c r="D328" s="413" t="s">
        <v>406</v>
      </c>
      <c r="E328" s="412" t="s">
        <v>1172</v>
      </c>
      <c r="F328" s="413" t="s">
        <v>1173</v>
      </c>
      <c r="G328" s="412" t="s">
        <v>1174</v>
      </c>
      <c r="H328" s="412" t="s">
        <v>1175</v>
      </c>
      <c r="I328" s="415">
        <v>925.6500244140625</v>
      </c>
      <c r="J328" s="415">
        <v>35</v>
      </c>
      <c r="K328" s="416">
        <v>32397.75</v>
      </c>
    </row>
    <row r="329" spans="1:11" ht="14.4" customHeight="1" x14ac:dyDescent="0.3">
      <c r="A329" s="410" t="s">
        <v>396</v>
      </c>
      <c r="B329" s="411" t="s">
        <v>397</v>
      </c>
      <c r="C329" s="412" t="s">
        <v>405</v>
      </c>
      <c r="D329" s="413" t="s">
        <v>406</v>
      </c>
      <c r="E329" s="412" t="s">
        <v>1172</v>
      </c>
      <c r="F329" s="413" t="s">
        <v>1173</v>
      </c>
      <c r="G329" s="412" t="s">
        <v>1176</v>
      </c>
      <c r="H329" s="412" t="s">
        <v>1177</v>
      </c>
      <c r="I329" s="415">
        <v>7.2199997901916504</v>
      </c>
      <c r="J329" s="415">
        <v>60</v>
      </c>
      <c r="K329" s="416">
        <v>433.42001342773437</v>
      </c>
    </row>
    <row r="330" spans="1:11" ht="14.4" customHeight="1" x14ac:dyDescent="0.3">
      <c r="A330" s="410" t="s">
        <v>396</v>
      </c>
      <c r="B330" s="411" t="s">
        <v>397</v>
      </c>
      <c r="C330" s="412" t="s">
        <v>405</v>
      </c>
      <c r="D330" s="413" t="s">
        <v>406</v>
      </c>
      <c r="E330" s="412" t="s">
        <v>1172</v>
      </c>
      <c r="F330" s="413" t="s">
        <v>1173</v>
      </c>
      <c r="G330" s="412" t="s">
        <v>1178</v>
      </c>
      <c r="H330" s="412" t="s">
        <v>1179</v>
      </c>
      <c r="I330" s="415">
        <v>7.2199997901916504</v>
      </c>
      <c r="J330" s="415">
        <v>50</v>
      </c>
      <c r="K330" s="416">
        <v>361.19000244140625</v>
      </c>
    </row>
    <row r="331" spans="1:11" ht="14.4" customHeight="1" x14ac:dyDescent="0.3">
      <c r="A331" s="410" t="s">
        <v>396</v>
      </c>
      <c r="B331" s="411" t="s">
        <v>397</v>
      </c>
      <c r="C331" s="412" t="s">
        <v>405</v>
      </c>
      <c r="D331" s="413" t="s">
        <v>406</v>
      </c>
      <c r="E331" s="412" t="s">
        <v>1172</v>
      </c>
      <c r="F331" s="413" t="s">
        <v>1173</v>
      </c>
      <c r="G331" s="412" t="s">
        <v>1180</v>
      </c>
      <c r="H331" s="412" t="s">
        <v>1181</v>
      </c>
      <c r="I331" s="415">
        <v>12.119999885559082</v>
      </c>
      <c r="J331" s="415">
        <v>60</v>
      </c>
      <c r="K331" s="416">
        <v>727.46002197265625</v>
      </c>
    </row>
    <row r="332" spans="1:11" ht="14.4" customHeight="1" x14ac:dyDescent="0.3">
      <c r="A332" s="410" t="s">
        <v>396</v>
      </c>
      <c r="B332" s="411" t="s">
        <v>397</v>
      </c>
      <c r="C332" s="412" t="s">
        <v>405</v>
      </c>
      <c r="D332" s="413" t="s">
        <v>406</v>
      </c>
      <c r="E332" s="412" t="s">
        <v>1172</v>
      </c>
      <c r="F332" s="413" t="s">
        <v>1173</v>
      </c>
      <c r="G332" s="412" t="s">
        <v>1182</v>
      </c>
      <c r="H332" s="412" t="s">
        <v>1183</v>
      </c>
      <c r="I332" s="415">
        <v>11.529999732971191</v>
      </c>
      <c r="J332" s="415">
        <v>30</v>
      </c>
      <c r="K332" s="416">
        <v>345.94000244140625</v>
      </c>
    </row>
    <row r="333" spans="1:11" ht="14.4" customHeight="1" x14ac:dyDescent="0.3">
      <c r="A333" s="410" t="s">
        <v>396</v>
      </c>
      <c r="B333" s="411" t="s">
        <v>397</v>
      </c>
      <c r="C333" s="412" t="s">
        <v>405</v>
      </c>
      <c r="D333" s="413" t="s">
        <v>406</v>
      </c>
      <c r="E333" s="412" t="s">
        <v>1172</v>
      </c>
      <c r="F333" s="413" t="s">
        <v>1173</v>
      </c>
      <c r="G333" s="412" t="s">
        <v>1184</v>
      </c>
      <c r="H333" s="412" t="s">
        <v>1185</v>
      </c>
      <c r="I333" s="415">
        <v>11.534999847412109</v>
      </c>
      <c r="J333" s="415">
        <v>90</v>
      </c>
      <c r="K333" s="416">
        <v>1037.9500122070312</v>
      </c>
    </row>
    <row r="334" spans="1:11" ht="14.4" customHeight="1" x14ac:dyDescent="0.3">
      <c r="A334" s="410" t="s">
        <v>396</v>
      </c>
      <c r="B334" s="411" t="s">
        <v>397</v>
      </c>
      <c r="C334" s="412" t="s">
        <v>405</v>
      </c>
      <c r="D334" s="413" t="s">
        <v>406</v>
      </c>
      <c r="E334" s="412" t="s">
        <v>1172</v>
      </c>
      <c r="F334" s="413" t="s">
        <v>1173</v>
      </c>
      <c r="G334" s="412" t="s">
        <v>1186</v>
      </c>
      <c r="H334" s="412" t="s">
        <v>1187</v>
      </c>
      <c r="I334" s="415">
        <v>11.529999732971191</v>
      </c>
      <c r="J334" s="415">
        <v>60</v>
      </c>
      <c r="K334" s="416">
        <v>691.8800048828125</v>
      </c>
    </row>
    <row r="335" spans="1:11" ht="14.4" customHeight="1" x14ac:dyDescent="0.3">
      <c r="A335" s="410" t="s">
        <v>396</v>
      </c>
      <c r="B335" s="411" t="s">
        <v>397</v>
      </c>
      <c r="C335" s="412" t="s">
        <v>405</v>
      </c>
      <c r="D335" s="413" t="s">
        <v>406</v>
      </c>
      <c r="E335" s="412" t="s">
        <v>1172</v>
      </c>
      <c r="F335" s="413" t="s">
        <v>1173</v>
      </c>
      <c r="G335" s="412" t="s">
        <v>1188</v>
      </c>
      <c r="H335" s="412" t="s">
        <v>1189</v>
      </c>
      <c r="I335" s="415">
        <v>12.123999977111817</v>
      </c>
      <c r="J335" s="415">
        <v>220</v>
      </c>
      <c r="K335" s="416">
        <v>2667.5600280761719</v>
      </c>
    </row>
    <row r="336" spans="1:11" ht="14.4" customHeight="1" x14ac:dyDescent="0.3">
      <c r="A336" s="410" t="s">
        <v>396</v>
      </c>
      <c r="B336" s="411" t="s">
        <v>397</v>
      </c>
      <c r="C336" s="412" t="s">
        <v>405</v>
      </c>
      <c r="D336" s="413" t="s">
        <v>406</v>
      </c>
      <c r="E336" s="412" t="s">
        <v>1172</v>
      </c>
      <c r="F336" s="413" t="s">
        <v>1173</v>
      </c>
      <c r="G336" s="412" t="s">
        <v>1190</v>
      </c>
      <c r="H336" s="412" t="s">
        <v>1191</v>
      </c>
      <c r="I336" s="415">
        <v>12.119999885559082</v>
      </c>
      <c r="J336" s="415">
        <v>70</v>
      </c>
      <c r="K336" s="416">
        <v>848.70001220703125</v>
      </c>
    </row>
    <row r="337" spans="1:11" ht="14.4" customHeight="1" x14ac:dyDescent="0.3">
      <c r="A337" s="410" t="s">
        <v>396</v>
      </c>
      <c r="B337" s="411" t="s">
        <v>397</v>
      </c>
      <c r="C337" s="412" t="s">
        <v>405</v>
      </c>
      <c r="D337" s="413" t="s">
        <v>406</v>
      </c>
      <c r="E337" s="412" t="s">
        <v>1172</v>
      </c>
      <c r="F337" s="413" t="s">
        <v>1173</v>
      </c>
      <c r="G337" s="412" t="s">
        <v>1192</v>
      </c>
      <c r="H337" s="412" t="s">
        <v>1193</v>
      </c>
      <c r="I337" s="415">
        <v>12.119999885559082</v>
      </c>
      <c r="J337" s="415">
        <v>200</v>
      </c>
      <c r="K337" s="416">
        <v>2424.8500671386719</v>
      </c>
    </row>
    <row r="338" spans="1:11" ht="14.4" customHeight="1" x14ac:dyDescent="0.3">
      <c r="A338" s="410" t="s">
        <v>396</v>
      </c>
      <c r="B338" s="411" t="s">
        <v>397</v>
      </c>
      <c r="C338" s="412" t="s">
        <v>405</v>
      </c>
      <c r="D338" s="413" t="s">
        <v>406</v>
      </c>
      <c r="E338" s="412" t="s">
        <v>1172</v>
      </c>
      <c r="F338" s="413" t="s">
        <v>1173</v>
      </c>
      <c r="G338" s="412" t="s">
        <v>1194</v>
      </c>
      <c r="H338" s="412" t="s">
        <v>1195</v>
      </c>
      <c r="I338" s="415">
        <v>12.119999885559082</v>
      </c>
      <c r="J338" s="415">
        <v>30</v>
      </c>
      <c r="K338" s="416">
        <v>363.73001098632812</v>
      </c>
    </row>
    <row r="339" spans="1:11" ht="14.4" customHeight="1" x14ac:dyDescent="0.3">
      <c r="A339" s="410" t="s">
        <v>396</v>
      </c>
      <c r="B339" s="411" t="s">
        <v>397</v>
      </c>
      <c r="C339" s="412" t="s">
        <v>405</v>
      </c>
      <c r="D339" s="413" t="s">
        <v>406</v>
      </c>
      <c r="E339" s="412" t="s">
        <v>1172</v>
      </c>
      <c r="F339" s="413" t="s">
        <v>1173</v>
      </c>
      <c r="G339" s="412" t="s">
        <v>1196</v>
      </c>
      <c r="H339" s="412" t="s">
        <v>1197</v>
      </c>
      <c r="I339" s="415">
        <v>12.119999885559082</v>
      </c>
      <c r="J339" s="415">
        <v>150</v>
      </c>
      <c r="K339" s="416">
        <v>1818.6400451660156</v>
      </c>
    </row>
    <row r="340" spans="1:11" ht="14.4" customHeight="1" x14ac:dyDescent="0.3">
      <c r="A340" s="410" t="s">
        <v>396</v>
      </c>
      <c r="B340" s="411" t="s">
        <v>397</v>
      </c>
      <c r="C340" s="412" t="s">
        <v>405</v>
      </c>
      <c r="D340" s="413" t="s">
        <v>406</v>
      </c>
      <c r="E340" s="412" t="s">
        <v>1172</v>
      </c>
      <c r="F340" s="413" t="s">
        <v>1173</v>
      </c>
      <c r="G340" s="412" t="s">
        <v>1198</v>
      </c>
      <c r="H340" s="412" t="s">
        <v>1199</v>
      </c>
      <c r="I340" s="415">
        <v>12.119999885559082</v>
      </c>
      <c r="J340" s="415">
        <v>70</v>
      </c>
      <c r="K340" s="416">
        <v>848.70001983642578</v>
      </c>
    </row>
    <row r="341" spans="1:11" ht="14.4" customHeight="1" x14ac:dyDescent="0.3">
      <c r="A341" s="410" t="s">
        <v>396</v>
      </c>
      <c r="B341" s="411" t="s">
        <v>397</v>
      </c>
      <c r="C341" s="412" t="s">
        <v>405</v>
      </c>
      <c r="D341" s="413" t="s">
        <v>406</v>
      </c>
      <c r="E341" s="412" t="s">
        <v>1172</v>
      </c>
      <c r="F341" s="413" t="s">
        <v>1173</v>
      </c>
      <c r="G341" s="412" t="s">
        <v>1200</v>
      </c>
      <c r="H341" s="412" t="s">
        <v>1201</v>
      </c>
      <c r="I341" s="415">
        <v>14.569999694824219</v>
      </c>
      <c r="J341" s="415">
        <v>70</v>
      </c>
      <c r="K341" s="416">
        <v>1019.7899780273437</v>
      </c>
    </row>
    <row r="342" spans="1:11" ht="14.4" customHeight="1" x14ac:dyDescent="0.3">
      <c r="A342" s="410" t="s">
        <v>396</v>
      </c>
      <c r="B342" s="411" t="s">
        <v>397</v>
      </c>
      <c r="C342" s="412" t="s">
        <v>405</v>
      </c>
      <c r="D342" s="413" t="s">
        <v>406</v>
      </c>
      <c r="E342" s="412" t="s">
        <v>1172</v>
      </c>
      <c r="F342" s="413" t="s">
        <v>1173</v>
      </c>
      <c r="G342" s="412" t="s">
        <v>1202</v>
      </c>
      <c r="H342" s="412" t="s">
        <v>1203</v>
      </c>
      <c r="I342" s="415">
        <v>0.47499999403953552</v>
      </c>
      <c r="J342" s="415">
        <v>400</v>
      </c>
      <c r="K342" s="416">
        <v>190</v>
      </c>
    </row>
    <row r="343" spans="1:11" ht="14.4" customHeight="1" x14ac:dyDescent="0.3">
      <c r="A343" s="410" t="s">
        <v>396</v>
      </c>
      <c r="B343" s="411" t="s">
        <v>397</v>
      </c>
      <c r="C343" s="412" t="s">
        <v>405</v>
      </c>
      <c r="D343" s="413" t="s">
        <v>406</v>
      </c>
      <c r="E343" s="412" t="s">
        <v>1172</v>
      </c>
      <c r="F343" s="413" t="s">
        <v>1173</v>
      </c>
      <c r="G343" s="412" t="s">
        <v>1204</v>
      </c>
      <c r="H343" s="412" t="s">
        <v>1205</v>
      </c>
      <c r="I343" s="415">
        <v>0.30500000715255737</v>
      </c>
      <c r="J343" s="415">
        <v>1300</v>
      </c>
      <c r="K343" s="416">
        <v>397</v>
      </c>
    </row>
    <row r="344" spans="1:11" ht="14.4" customHeight="1" x14ac:dyDescent="0.3">
      <c r="A344" s="410" t="s">
        <v>396</v>
      </c>
      <c r="B344" s="411" t="s">
        <v>397</v>
      </c>
      <c r="C344" s="412" t="s">
        <v>405</v>
      </c>
      <c r="D344" s="413" t="s">
        <v>406</v>
      </c>
      <c r="E344" s="412" t="s">
        <v>1172</v>
      </c>
      <c r="F344" s="413" t="s">
        <v>1173</v>
      </c>
      <c r="G344" s="412" t="s">
        <v>1206</v>
      </c>
      <c r="H344" s="412" t="s">
        <v>1207</v>
      </c>
      <c r="I344" s="415">
        <v>3.0299999713897705</v>
      </c>
      <c r="J344" s="415">
        <v>700</v>
      </c>
      <c r="K344" s="416">
        <v>2117.5800170898437</v>
      </c>
    </row>
    <row r="345" spans="1:11" ht="14.4" customHeight="1" x14ac:dyDescent="0.3">
      <c r="A345" s="410" t="s">
        <v>396</v>
      </c>
      <c r="B345" s="411" t="s">
        <v>397</v>
      </c>
      <c r="C345" s="412" t="s">
        <v>405</v>
      </c>
      <c r="D345" s="413" t="s">
        <v>406</v>
      </c>
      <c r="E345" s="412" t="s">
        <v>1172</v>
      </c>
      <c r="F345" s="413" t="s">
        <v>1173</v>
      </c>
      <c r="G345" s="412" t="s">
        <v>1208</v>
      </c>
      <c r="H345" s="412" t="s">
        <v>1209</v>
      </c>
      <c r="I345" s="415">
        <v>0.30750000476837158</v>
      </c>
      <c r="J345" s="415">
        <v>800</v>
      </c>
      <c r="K345" s="416">
        <v>246</v>
      </c>
    </row>
    <row r="346" spans="1:11" ht="14.4" customHeight="1" x14ac:dyDescent="0.3">
      <c r="A346" s="410" t="s">
        <v>396</v>
      </c>
      <c r="B346" s="411" t="s">
        <v>397</v>
      </c>
      <c r="C346" s="412" t="s">
        <v>405</v>
      </c>
      <c r="D346" s="413" t="s">
        <v>406</v>
      </c>
      <c r="E346" s="412" t="s">
        <v>1172</v>
      </c>
      <c r="F346" s="413" t="s">
        <v>1173</v>
      </c>
      <c r="G346" s="412" t="s">
        <v>1210</v>
      </c>
      <c r="H346" s="412" t="s">
        <v>1211</v>
      </c>
      <c r="I346" s="415">
        <v>0.68000000715255737</v>
      </c>
      <c r="J346" s="415">
        <v>100</v>
      </c>
      <c r="K346" s="416">
        <v>68</v>
      </c>
    </row>
    <row r="347" spans="1:11" ht="14.4" customHeight="1" x14ac:dyDescent="0.3">
      <c r="A347" s="410" t="s">
        <v>396</v>
      </c>
      <c r="B347" s="411" t="s">
        <v>397</v>
      </c>
      <c r="C347" s="412" t="s">
        <v>405</v>
      </c>
      <c r="D347" s="413" t="s">
        <v>406</v>
      </c>
      <c r="E347" s="412" t="s">
        <v>1172</v>
      </c>
      <c r="F347" s="413" t="s">
        <v>1173</v>
      </c>
      <c r="G347" s="412" t="s">
        <v>1212</v>
      </c>
      <c r="H347" s="412" t="s">
        <v>1213</v>
      </c>
      <c r="I347" s="415">
        <v>0.54500001668930054</v>
      </c>
      <c r="J347" s="415">
        <v>1000</v>
      </c>
      <c r="K347" s="416">
        <v>545</v>
      </c>
    </row>
    <row r="348" spans="1:11" ht="14.4" customHeight="1" x14ac:dyDescent="0.3">
      <c r="A348" s="410" t="s">
        <v>396</v>
      </c>
      <c r="B348" s="411" t="s">
        <v>397</v>
      </c>
      <c r="C348" s="412" t="s">
        <v>405</v>
      </c>
      <c r="D348" s="413" t="s">
        <v>406</v>
      </c>
      <c r="E348" s="412" t="s">
        <v>1214</v>
      </c>
      <c r="F348" s="413" t="s">
        <v>1215</v>
      </c>
      <c r="G348" s="412" t="s">
        <v>1216</v>
      </c>
      <c r="H348" s="412" t="s">
        <v>1217</v>
      </c>
      <c r="I348" s="415">
        <v>0.62999999523162842</v>
      </c>
      <c r="J348" s="415">
        <v>4000</v>
      </c>
      <c r="K348" s="416">
        <v>2520</v>
      </c>
    </row>
    <row r="349" spans="1:11" ht="14.4" customHeight="1" x14ac:dyDescent="0.3">
      <c r="A349" s="410" t="s">
        <v>396</v>
      </c>
      <c r="B349" s="411" t="s">
        <v>397</v>
      </c>
      <c r="C349" s="412" t="s">
        <v>405</v>
      </c>
      <c r="D349" s="413" t="s">
        <v>406</v>
      </c>
      <c r="E349" s="412" t="s">
        <v>1214</v>
      </c>
      <c r="F349" s="413" t="s">
        <v>1215</v>
      </c>
      <c r="G349" s="412" t="s">
        <v>1218</v>
      </c>
      <c r="H349" s="412" t="s">
        <v>1219</v>
      </c>
      <c r="I349" s="415">
        <v>17.180000305175781</v>
      </c>
      <c r="J349" s="415">
        <v>50</v>
      </c>
      <c r="K349" s="416">
        <v>859.0999755859375</v>
      </c>
    </row>
    <row r="350" spans="1:11" ht="14.4" customHeight="1" x14ac:dyDescent="0.3">
      <c r="A350" s="410" t="s">
        <v>396</v>
      </c>
      <c r="B350" s="411" t="s">
        <v>397</v>
      </c>
      <c r="C350" s="412" t="s">
        <v>405</v>
      </c>
      <c r="D350" s="413" t="s">
        <v>406</v>
      </c>
      <c r="E350" s="412" t="s">
        <v>1214</v>
      </c>
      <c r="F350" s="413" t="s">
        <v>1215</v>
      </c>
      <c r="G350" s="412" t="s">
        <v>1220</v>
      </c>
      <c r="H350" s="412" t="s">
        <v>1221</v>
      </c>
      <c r="I350" s="415">
        <v>17.180000305175781</v>
      </c>
      <c r="J350" s="415">
        <v>50</v>
      </c>
      <c r="K350" s="416">
        <v>859.0999755859375</v>
      </c>
    </row>
    <row r="351" spans="1:11" ht="14.4" customHeight="1" x14ac:dyDescent="0.3">
      <c r="A351" s="410" t="s">
        <v>396</v>
      </c>
      <c r="B351" s="411" t="s">
        <v>397</v>
      </c>
      <c r="C351" s="412" t="s">
        <v>405</v>
      </c>
      <c r="D351" s="413" t="s">
        <v>406</v>
      </c>
      <c r="E351" s="412" t="s">
        <v>1214</v>
      </c>
      <c r="F351" s="413" t="s">
        <v>1215</v>
      </c>
      <c r="G351" s="412" t="s">
        <v>1222</v>
      </c>
      <c r="H351" s="412" t="s">
        <v>1223</v>
      </c>
      <c r="I351" s="415">
        <v>1.8400000333786011</v>
      </c>
      <c r="J351" s="415">
        <v>1000</v>
      </c>
      <c r="K351" s="416">
        <v>1839.199951171875</v>
      </c>
    </row>
    <row r="352" spans="1:11" ht="14.4" customHeight="1" x14ac:dyDescent="0.3">
      <c r="A352" s="410" t="s">
        <v>396</v>
      </c>
      <c r="B352" s="411" t="s">
        <v>397</v>
      </c>
      <c r="C352" s="412" t="s">
        <v>405</v>
      </c>
      <c r="D352" s="413" t="s">
        <v>406</v>
      </c>
      <c r="E352" s="412" t="s">
        <v>1214</v>
      </c>
      <c r="F352" s="413" t="s">
        <v>1215</v>
      </c>
      <c r="G352" s="412" t="s">
        <v>1224</v>
      </c>
      <c r="H352" s="412" t="s">
        <v>1225</v>
      </c>
      <c r="I352" s="415">
        <v>27.690000534057617</v>
      </c>
      <c r="J352" s="415">
        <v>200</v>
      </c>
      <c r="K352" s="416">
        <v>5538.64990234375</v>
      </c>
    </row>
    <row r="353" spans="1:11" ht="14.4" customHeight="1" x14ac:dyDescent="0.3">
      <c r="A353" s="410" t="s">
        <v>396</v>
      </c>
      <c r="B353" s="411" t="s">
        <v>397</v>
      </c>
      <c r="C353" s="412" t="s">
        <v>405</v>
      </c>
      <c r="D353" s="413" t="s">
        <v>406</v>
      </c>
      <c r="E353" s="412" t="s">
        <v>1214</v>
      </c>
      <c r="F353" s="413" t="s">
        <v>1215</v>
      </c>
      <c r="G353" s="412" t="s">
        <v>1226</v>
      </c>
      <c r="H353" s="412" t="s">
        <v>1227</v>
      </c>
      <c r="I353" s="415">
        <v>27.690000534057617</v>
      </c>
      <c r="J353" s="415">
        <v>200</v>
      </c>
      <c r="K353" s="416">
        <v>5538.3599853515625</v>
      </c>
    </row>
    <row r="354" spans="1:11" ht="14.4" customHeight="1" x14ac:dyDescent="0.3">
      <c r="A354" s="410" t="s">
        <v>396</v>
      </c>
      <c r="B354" s="411" t="s">
        <v>397</v>
      </c>
      <c r="C354" s="412" t="s">
        <v>405</v>
      </c>
      <c r="D354" s="413" t="s">
        <v>406</v>
      </c>
      <c r="E354" s="412" t="s">
        <v>1214</v>
      </c>
      <c r="F354" s="413" t="s">
        <v>1215</v>
      </c>
      <c r="G354" s="412" t="s">
        <v>1228</v>
      </c>
      <c r="H354" s="412" t="s">
        <v>1229</v>
      </c>
      <c r="I354" s="415">
        <v>2.940000057220459</v>
      </c>
      <c r="J354" s="415">
        <v>100</v>
      </c>
      <c r="K354" s="416">
        <v>293.92999267578125</v>
      </c>
    </row>
    <row r="355" spans="1:11" ht="14.4" customHeight="1" x14ac:dyDescent="0.3">
      <c r="A355" s="410" t="s">
        <v>396</v>
      </c>
      <c r="B355" s="411" t="s">
        <v>397</v>
      </c>
      <c r="C355" s="412" t="s">
        <v>405</v>
      </c>
      <c r="D355" s="413" t="s">
        <v>406</v>
      </c>
      <c r="E355" s="412" t="s">
        <v>1214</v>
      </c>
      <c r="F355" s="413" t="s">
        <v>1215</v>
      </c>
      <c r="G355" s="412" t="s">
        <v>1230</v>
      </c>
      <c r="H355" s="412" t="s">
        <v>1231</v>
      </c>
      <c r="I355" s="415">
        <v>2.940000057220459</v>
      </c>
      <c r="J355" s="415">
        <v>100</v>
      </c>
      <c r="K355" s="416">
        <v>293.92999267578125</v>
      </c>
    </row>
    <row r="356" spans="1:11" ht="14.4" customHeight="1" x14ac:dyDescent="0.3">
      <c r="A356" s="410" t="s">
        <v>396</v>
      </c>
      <c r="B356" s="411" t="s">
        <v>397</v>
      </c>
      <c r="C356" s="412" t="s">
        <v>405</v>
      </c>
      <c r="D356" s="413" t="s">
        <v>406</v>
      </c>
      <c r="E356" s="412" t="s">
        <v>1214</v>
      </c>
      <c r="F356" s="413" t="s">
        <v>1215</v>
      </c>
      <c r="G356" s="412" t="s">
        <v>1232</v>
      </c>
      <c r="H356" s="412" t="s">
        <v>1233</v>
      </c>
      <c r="I356" s="415">
        <v>19.600000381469727</v>
      </c>
      <c r="J356" s="415">
        <v>200</v>
      </c>
      <c r="K356" s="416">
        <v>3920.39990234375</v>
      </c>
    </row>
    <row r="357" spans="1:11" ht="14.4" customHeight="1" x14ac:dyDescent="0.3">
      <c r="A357" s="410" t="s">
        <v>396</v>
      </c>
      <c r="B357" s="411" t="s">
        <v>397</v>
      </c>
      <c r="C357" s="412" t="s">
        <v>405</v>
      </c>
      <c r="D357" s="413" t="s">
        <v>406</v>
      </c>
      <c r="E357" s="412" t="s">
        <v>1214</v>
      </c>
      <c r="F357" s="413" t="s">
        <v>1215</v>
      </c>
      <c r="G357" s="412" t="s">
        <v>1234</v>
      </c>
      <c r="H357" s="412" t="s">
        <v>1235</v>
      </c>
      <c r="I357" s="415">
        <v>12.579999923706055</v>
      </c>
      <c r="J357" s="415">
        <v>700</v>
      </c>
      <c r="K357" s="416">
        <v>8808.800048828125</v>
      </c>
    </row>
    <row r="358" spans="1:11" ht="14.4" customHeight="1" x14ac:dyDescent="0.3">
      <c r="A358" s="410" t="s">
        <v>396</v>
      </c>
      <c r="B358" s="411" t="s">
        <v>397</v>
      </c>
      <c r="C358" s="412" t="s">
        <v>405</v>
      </c>
      <c r="D358" s="413" t="s">
        <v>406</v>
      </c>
      <c r="E358" s="412" t="s">
        <v>1214</v>
      </c>
      <c r="F358" s="413" t="s">
        <v>1215</v>
      </c>
      <c r="G358" s="412" t="s">
        <v>1236</v>
      </c>
      <c r="H358" s="412" t="s">
        <v>1237</v>
      </c>
      <c r="I358" s="415">
        <v>12.586666742960611</v>
      </c>
      <c r="J358" s="415">
        <v>1200</v>
      </c>
      <c r="K358" s="416">
        <v>15102</v>
      </c>
    </row>
    <row r="359" spans="1:11" ht="14.4" customHeight="1" x14ac:dyDescent="0.3">
      <c r="A359" s="410" t="s">
        <v>396</v>
      </c>
      <c r="B359" s="411" t="s">
        <v>397</v>
      </c>
      <c r="C359" s="412" t="s">
        <v>405</v>
      </c>
      <c r="D359" s="413" t="s">
        <v>406</v>
      </c>
      <c r="E359" s="412" t="s">
        <v>1214</v>
      </c>
      <c r="F359" s="413" t="s">
        <v>1215</v>
      </c>
      <c r="G359" s="412" t="s">
        <v>1238</v>
      </c>
      <c r="H359" s="412" t="s">
        <v>1239</v>
      </c>
      <c r="I359" s="415">
        <v>12.584000015258789</v>
      </c>
      <c r="J359" s="415">
        <v>1800</v>
      </c>
      <c r="K359" s="416">
        <v>22652</v>
      </c>
    </row>
    <row r="360" spans="1:11" ht="14.4" customHeight="1" x14ac:dyDescent="0.3">
      <c r="A360" s="410" t="s">
        <v>396</v>
      </c>
      <c r="B360" s="411" t="s">
        <v>397</v>
      </c>
      <c r="C360" s="412" t="s">
        <v>405</v>
      </c>
      <c r="D360" s="413" t="s">
        <v>406</v>
      </c>
      <c r="E360" s="412" t="s">
        <v>1214</v>
      </c>
      <c r="F360" s="413" t="s">
        <v>1215</v>
      </c>
      <c r="G360" s="412" t="s">
        <v>1240</v>
      </c>
      <c r="H360" s="412" t="s">
        <v>1241</v>
      </c>
      <c r="I360" s="415">
        <v>12.585000038146973</v>
      </c>
      <c r="J360" s="415">
        <v>1400</v>
      </c>
      <c r="K360" s="416">
        <v>17619.999908447266</v>
      </c>
    </row>
    <row r="361" spans="1:11" ht="14.4" customHeight="1" x14ac:dyDescent="0.3">
      <c r="A361" s="410" t="s">
        <v>396</v>
      </c>
      <c r="B361" s="411" t="s">
        <v>397</v>
      </c>
      <c r="C361" s="412" t="s">
        <v>405</v>
      </c>
      <c r="D361" s="413" t="s">
        <v>406</v>
      </c>
      <c r="E361" s="412" t="s">
        <v>1214</v>
      </c>
      <c r="F361" s="413" t="s">
        <v>1215</v>
      </c>
      <c r="G361" s="412" t="s">
        <v>1242</v>
      </c>
      <c r="H361" s="412" t="s">
        <v>1243</v>
      </c>
      <c r="I361" s="415">
        <v>12.590000152587891</v>
      </c>
      <c r="J361" s="415">
        <v>1000</v>
      </c>
      <c r="K361" s="416">
        <v>12590</v>
      </c>
    </row>
    <row r="362" spans="1:11" ht="14.4" customHeight="1" x14ac:dyDescent="0.3">
      <c r="A362" s="410" t="s">
        <v>396</v>
      </c>
      <c r="B362" s="411" t="s">
        <v>397</v>
      </c>
      <c r="C362" s="412" t="s">
        <v>405</v>
      </c>
      <c r="D362" s="413" t="s">
        <v>406</v>
      </c>
      <c r="E362" s="412" t="s">
        <v>1214</v>
      </c>
      <c r="F362" s="413" t="s">
        <v>1215</v>
      </c>
      <c r="G362" s="412" t="s">
        <v>1244</v>
      </c>
      <c r="H362" s="412" t="s">
        <v>1245</v>
      </c>
      <c r="I362" s="415">
        <v>12.579999923706055</v>
      </c>
      <c r="J362" s="415">
        <v>400</v>
      </c>
      <c r="K362" s="416">
        <v>5032</v>
      </c>
    </row>
    <row r="363" spans="1:11" ht="14.4" customHeight="1" x14ac:dyDescent="0.3">
      <c r="A363" s="410" t="s">
        <v>396</v>
      </c>
      <c r="B363" s="411" t="s">
        <v>397</v>
      </c>
      <c r="C363" s="412" t="s">
        <v>405</v>
      </c>
      <c r="D363" s="413" t="s">
        <v>406</v>
      </c>
      <c r="E363" s="412" t="s">
        <v>1214</v>
      </c>
      <c r="F363" s="413" t="s">
        <v>1215</v>
      </c>
      <c r="G363" s="412" t="s">
        <v>1246</v>
      </c>
      <c r="H363" s="412" t="s">
        <v>1247</v>
      </c>
      <c r="I363" s="415">
        <v>12.579999923706055</v>
      </c>
      <c r="J363" s="415">
        <v>400</v>
      </c>
      <c r="K363" s="416">
        <v>5032.0001373291016</v>
      </c>
    </row>
    <row r="364" spans="1:11" ht="14.4" customHeight="1" x14ac:dyDescent="0.3">
      <c r="A364" s="410" t="s">
        <v>396</v>
      </c>
      <c r="B364" s="411" t="s">
        <v>397</v>
      </c>
      <c r="C364" s="412" t="s">
        <v>405</v>
      </c>
      <c r="D364" s="413" t="s">
        <v>406</v>
      </c>
      <c r="E364" s="412" t="s">
        <v>1214</v>
      </c>
      <c r="F364" s="413" t="s">
        <v>1215</v>
      </c>
      <c r="G364" s="412" t="s">
        <v>1248</v>
      </c>
      <c r="H364" s="412" t="s">
        <v>1249</v>
      </c>
      <c r="I364" s="415">
        <v>16.209999084472656</v>
      </c>
      <c r="J364" s="415">
        <v>600</v>
      </c>
      <c r="K364" s="416">
        <v>9728.2001953125</v>
      </c>
    </row>
    <row r="365" spans="1:11" ht="14.4" customHeight="1" x14ac:dyDescent="0.3">
      <c r="A365" s="410" t="s">
        <v>396</v>
      </c>
      <c r="B365" s="411" t="s">
        <v>397</v>
      </c>
      <c r="C365" s="412" t="s">
        <v>405</v>
      </c>
      <c r="D365" s="413" t="s">
        <v>406</v>
      </c>
      <c r="E365" s="412" t="s">
        <v>1214</v>
      </c>
      <c r="F365" s="413" t="s">
        <v>1215</v>
      </c>
      <c r="G365" s="412" t="s">
        <v>1250</v>
      </c>
      <c r="H365" s="412" t="s">
        <v>1251</v>
      </c>
      <c r="I365" s="415">
        <v>16.209999084472656</v>
      </c>
      <c r="J365" s="415">
        <v>600</v>
      </c>
      <c r="K365" s="416">
        <v>9728.400390625</v>
      </c>
    </row>
    <row r="366" spans="1:11" ht="14.4" customHeight="1" x14ac:dyDescent="0.3">
      <c r="A366" s="410" t="s">
        <v>396</v>
      </c>
      <c r="B366" s="411" t="s">
        <v>397</v>
      </c>
      <c r="C366" s="412" t="s">
        <v>405</v>
      </c>
      <c r="D366" s="413" t="s">
        <v>406</v>
      </c>
      <c r="E366" s="412" t="s">
        <v>1214</v>
      </c>
      <c r="F366" s="413" t="s">
        <v>1215</v>
      </c>
      <c r="G366" s="412" t="s">
        <v>1252</v>
      </c>
      <c r="H366" s="412" t="s">
        <v>1253</v>
      </c>
      <c r="I366" s="415">
        <v>20.159999847412109</v>
      </c>
      <c r="J366" s="415">
        <v>200</v>
      </c>
      <c r="K366" s="416">
        <v>4031.719970703125</v>
      </c>
    </row>
    <row r="367" spans="1:11" ht="14.4" customHeight="1" x14ac:dyDescent="0.3">
      <c r="A367" s="410" t="s">
        <v>396</v>
      </c>
      <c r="B367" s="411" t="s">
        <v>397</v>
      </c>
      <c r="C367" s="412" t="s">
        <v>405</v>
      </c>
      <c r="D367" s="413" t="s">
        <v>406</v>
      </c>
      <c r="E367" s="412" t="s">
        <v>1214</v>
      </c>
      <c r="F367" s="413" t="s">
        <v>1215</v>
      </c>
      <c r="G367" s="412" t="s">
        <v>1254</v>
      </c>
      <c r="H367" s="412" t="s">
        <v>1255</v>
      </c>
      <c r="I367" s="415">
        <v>20.159999847412109</v>
      </c>
      <c r="J367" s="415">
        <v>200</v>
      </c>
      <c r="K367" s="416">
        <v>4031.719970703125</v>
      </c>
    </row>
    <row r="368" spans="1:11" ht="14.4" customHeight="1" x14ac:dyDescent="0.3">
      <c r="A368" s="410" t="s">
        <v>396</v>
      </c>
      <c r="B368" s="411" t="s">
        <v>397</v>
      </c>
      <c r="C368" s="412" t="s">
        <v>405</v>
      </c>
      <c r="D368" s="413" t="s">
        <v>406</v>
      </c>
      <c r="E368" s="412" t="s">
        <v>1214</v>
      </c>
      <c r="F368" s="413" t="s">
        <v>1215</v>
      </c>
      <c r="G368" s="412" t="s">
        <v>1226</v>
      </c>
      <c r="H368" s="412" t="s">
        <v>1256</v>
      </c>
      <c r="I368" s="415">
        <v>20.159999847412109</v>
      </c>
      <c r="J368" s="415">
        <v>200</v>
      </c>
      <c r="K368" s="416">
        <v>4031.719970703125</v>
      </c>
    </row>
    <row r="369" spans="1:11" ht="14.4" customHeight="1" x14ac:dyDescent="0.3">
      <c r="A369" s="410" t="s">
        <v>396</v>
      </c>
      <c r="B369" s="411" t="s">
        <v>397</v>
      </c>
      <c r="C369" s="412" t="s">
        <v>405</v>
      </c>
      <c r="D369" s="413" t="s">
        <v>406</v>
      </c>
      <c r="E369" s="412" t="s">
        <v>1214</v>
      </c>
      <c r="F369" s="413" t="s">
        <v>1215</v>
      </c>
      <c r="G369" s="412" t="s">
        <v>1250</v>
      </c>
      <c r="H369" s="412" t="s">
        <v>1257</v>
      </c>
      <c r="I369" s="415">
        <v>20.770000457763672</v>
      </c>
      <c r="J369" s="415">
        <v>400</v>
      </c>
      <c r="K369" s="416">
        <v>8307.960205078125</v>
      </c>
    </row>
    <row r="370" spans="1:11" ht="14.4" customHeight="1" x14ac:dyDescent="0.3">
      <c r="A370" s="410" t="s">
        <v>396</v>
      </c>
      <c r="B370" s="411" t="s">
        <v>397</v>
      </c>
      <c r="C370" s="412" t="s">
        <v>405</v>
      </c>
      <c r="D370" s="413" t="s">
        <v>406</v>
      </c>
      <c r="E370" s="412" t="s">
        <v>1214</v>
      </c>
      <c r="F370" s="413" t="s">
        <v>1215</v>
      </c>
      <c r="G370" s="412" t="s">
        <v>1258</v>
      </c>
      <c r="H370" s="412" t="s">
        <v>1259</v>
      </c>
      <c r="I370" s="415">
        <v>20.770000457763672</v>
      </c>
      <c r="J370" s="415">
        <v>200</v>
      </c>
      <c r="K370" s="416">
        <v>4153.97998046875</v>
      </c>
    </row>
    <row r="371" spans="1:11" ht="14.4" customHeight="1" x14ac:dyDescent="0.3">
      <c r="A371" s="410" t="s">
        <v>396</v>
      </c>
      <c r="B371" s="411" t="s">
        <v>397</v>
      </c>
      <c r="C371" s="412" t="s">
        <v>405</v>
      </c>
      <c r="D371" s="413" t="s">
        <v>406</v>
      </c>
      <c r="E371" s="412" t="s">
        <v>1214</v>
      </c>
      <c r="F371" s="413" t="s">
        <v>1215</v>
      </c>
      <c r="G371" s="412" t="s">
        <v>1234</v>
      </c>
      <c r="H371" s="412" t="s">
        <v>1260</v>
      </c>
      <c r="I371" s="415">
        <v>13.550000190734863</v>
      </c>
      <c r="J371" s="415">
        <v>400</v>
      </c>
      <c r="K371" s="416">
        <v>5420.800048828125</v>
      </c>
    </row>
    <row r="372" spans="1:11" ht="14.4" customHeight="1" x14ac:dyDescent="0.3">
      <c r="A372" s="410" t="s">
        <v>396</v>
      </c>
      <c r="B372" s="411" t="s">
        <v>397</v>
      </c>
      <c r="C372" s="412" t="s">
        <v>405</v>
      </c>
      <c r="D372" s="413" t="s">
        <v>406</v>
      </c>
      <c r="E372" s="412" t="s">
        <v>1214</v>
      </c>
      <c r="F372" s="413" t="s">
        <v>1215</v>
      </c>
      <c r="G372" s="412" t="s">
        <v>1236</v>
      </c>
      <c r="H372" s="412" t="s">
        <v>1261</v>
      </c>
      <c r="I372" s="415">
        <v>15.603999710083007</v>
      </c>
      <c r="J372" s="415">
        <v>2000</v>
      </c>
      <c r="K372" s="416">
        <v>31444</v>
      </c>
    </row>
    <row r="373" spans="1:11" ht="14.4" customHeight="1" x14ac:dyDescent="0.3">
      <c r="A373" s="410" t="s">
        <v>396</v>
      </c>
      <c r="B373" s="411" t="s">
        <v>397</v>
      </c>
      <c r="C373" s="412" t="s">
        <v>405</v>
      </c>
      <c r="D373" s="413" t="s">
        <v>406</v>
      </c>
      <c r="E373" s="412" t="s">
        <v>1214</v>
      </c>
      <c r="F373" s="413" t="s">
        <v>1215</v>
      </c>
      <c r="G373" s="412" t="s">
        <v>1238</v>
      </c>
      <c r="H373" s="412" t="s">
        <v>1262</v>
      </c>
      <c r="I373" s="415">
        <v>17.849999618530273</v>
      </c>
      <c r="J373" s="415">
        <v>2640</v>
      </c>
      <c r="K373" s="416">
        <v>47714.89990234375</v>
      </c>
    </row>
    <row r="374" spans="1:11" ht="14.4" customHeight="1" x14ac:dyDescent="0.3">
      <c r="A374" s="410" t="s">
        <v>396</v>
      </c>
      <c r="B374" s="411" t="s">
        <v>397</v>
      </c>
      <c r="C374" s="412" t="s">
        <v>405</v>
      </c>
      <c r="D374" s="413" t="s">
        <v>406</v>
      </c>
      <c r="E374" s="412" t="s">
        <v>1214</v>
      </c>
      <c r="F374" s="413" t="s">
        <v>1215</v>
      </c>
      <c r="G374" s="412" t="s">
        <v>1240</v>
      </c>
      <c r="H374" s="412" t="s">
        <v>1263</v>
      </c>
      <c r="I374" s="415">
        <v>15.994444211324057</v>
      </c>
      <c r="J374" s="415">
        <v>4315</v>
      </c>
      <c r="K374" s="416">
        <v>69853.14990234375</v>
      </c>
    </row>
    <row r="375" spans="1:11" ht="14.4" customHeight="1" x14ac:dyDescent="0.3">
      <c r="A375" s="410" t="s">
        <v>396</v>
      </c>
      <c r="B375" s="411" t="s">
        <v>397</v>
      </c>
      <c r="C375" s="412" t="s">
        <v>405</v>
      </c>
      <c r="D375" s="413" t="s">
        <v>406</v>
      </c>
      <c r="E375" s="412" t="s">
        <v>1214</v>
      </c>
      <c r="F375" s="413" t="s">
        <v>1215</v>
      </c>
      <c r="G375" s="412" t="s">
        <v>1244</v>
      </c>
      <c r="H375" s="412" t="s">
        <v>1264</v>
      </c>
      <c r="I375" s="415">
        <v>15.746666590372721</v>
      </c>
      <c r="J375" s="415">
        <v>800</v>
      </c>
      <c r="K375" s="416">
        <v>12696</v>
      </c>
    </row>
    <row r="376" spans="1:11" ht="14.4" customHeight="1" x14ac:dyDescent="0.3">
      <c r="A376" s="410" t="s">
        <v>396</v>
      </c>
      <c r="B376" s="411" t="s">
        <v>397</v>
      </c>
      <c r="C376" s="412" t="s">
        <v>405</v>
      </c>
      <c r="D376" s="413" t="s">
        <v>406</v>
      </c>
      <c r="E376" s="412" t="s">
        <v>1214</v>
      </c>
      <c r="F376" s="413" t="s">
        <v>1215</v>
      </c>
      <c r="G376" s="412" t="s">
        <v>1246</v>
      </c>
      <c r="H376" s="412" t="s">
        <v>1265</v>
      </c>
      <c r="I376" s="415">
        <v>15.036666870117188</v>
      </c>
      <c r="J376" s="415">
        <v>800</v>
      </c>
      <c r="K376" s="416">
        <v>12056</v>
      </c>
    </row>
    <row r="377" spans="1:11" ht="14.4" customHeight="1" x14ac:dyDescent="0.3">
      <c r="A377" s="410" t="s">
        <v>396</v>
      </c>
      <c r="B377" s="411" t="s">
        <v>397</v>
      </c>
      <c r="C377" s="412" t="s">
        <v>405</v>
      </c>
      <c r="D377" s="413" t="s">
        <v>406</v>
      </c>
      <c r="E377" s="412" t="s">
        <v>1214</v>
      </c>
      <c r="F377" s="413" t="s">
        <v>1215</v>
      </c>
      <c r="G377" s="412" t="s">
        <v>1242</v>
      </c>
      <c r="H377" s="412" t="s">
        <v>1266</v>
      </c>
      <c r="I377" s="415">
        <v>16.402999877929688</v>
      </c>
      <c r="J377" s="415">
        <v>4248</v>
      </c>
      <c r="K377" s="416">
        <v>67476.23974609375</v>
      </c>
    </row>
    <row r="378" spans="1:11" ht="14.4" customHeight="1" x14ac:dyDescent="0.3">
      <c r="A378" s="410" t="s">
        <v>396</v>
      </c>
      <c r="B378" s="411" t="s">
        <v>397</v>
      </c>
      <c r="C378" s="412" t="s">
        <v>405</v>
      </c>
      <c r="D378" s="413" t="s">
        <v>406</v>
      </c>
      <c r="E378" s="412" t="s">
        <v>1214</v>
      </c>
      <c r="F378" s="413" t="s">
        <v>1215</v>
      </c>
      <c r="G378" s="412" t="s">
        <v>1267</v>
      </c>
      <c r="H378" s="412" t="s">
        <v>1268</v>
      </c>
      <c r="I378" s="415">
        <v>22.979999542236328</v>
      </c>
      <c r="J378" s="415">
        <v>250</v>
      </c>
      <c r="K378" s="416">
        <v>5383.280029296875</v>
      </c>
    </row>
    <row r="379" spans="1:11" ht="14.4" customHeight="1" x14ac:dyDescent="0.3">
      <c r="A379" s="410" t="s">
        <v>396</v>
      </c>
      <c r="B379" s="411" t="s">
        <v>397</v>
      </c>
      <c r="C379" s="412" t="s">
        <v>405</v>
      </c>
      <c r="D379" s="413" t="s">
        <v>406</v>
      </c>
      <c r="E379" s="412" t="s">
        <v>1214</v>
      </c>
      <c r="F379" s="413" t="s">
        <v>1215</v>
      </c>
      <c r="G379" s="412" t="s">
        <v>1269</v>
      </c>
      <c r="H379" s="412" t="s">
        <v>1270</v>
      </c>
      <c r="I379" s="415">
        <v>20.569999694824219</v>
      </c>
      <c r="J379" s="415">
        <v>200</v>
      </c>
      <c r="K379" s="416">
        <v>4114</v>
      </c>
    </row>
    <row r="380" spans="1:11" ht="14.4" customHeight="1" x14ac:dyDescent="0.3">
      <c r="A380" s="410" t="s">
        <v>396</v>
      </c>
      <c r="B380" s="411" t="s">
        <v>397</v>
      </c>
      <c r="C380" s="412" t="s">
        <v>405</v>
      </c>
      <c r="D380" s="413" t="s">
        <v>406</v>
      </c>
      <c r="E380" s="412" t="s">
        <v>1214</v>
      </c>
      <c r="F380" s="413" t="s">
        <v>1215</v>
      </c>
      <c r="G380" s="412" t="s">
        <v>1271</v>
      </c>
      <c r="H380" s="412" t="s">
        <v>1272</v>
      </c>
      <c r="I380" s="415">
        <v>20.630000114440918</v>
      </c>
      <c r="J380" s="415">
        <v>600</v>
      </c>
      <c r="K380" s="416">
        <v>12348.199951171875</v>
      </c>
    </row>
    <row r="381" spans="1:11" ht="14.4" customHeight="1" x14ac:dyDescent="0.3">
      <c r="A381" s="410" t="s">
        <v>396</v>
      </c>
      <c r="B381" s="411" t="s">
        <v>397</v>
      </c>
      <c r="C381" s="412" t="s">
        <v>405</v>
      </c>
      <c r="D381" s="413" t="s">
        <v>406</v>
      </c>
      <c r="E381" s="412" t="s">
        <v>1214</v>
      </c>
      <c r="F381" s="413" t="s">
        <v>1215</v>
      </c>
      <c r="G381" s="412" t="s">
        <v>1273</v>
      </c>
      <c r="H381" s="412" t="s">
        <v>1274</v>
      </c>
      <c r="I381" s="415">
        <v>20.690000534057617</v>
      </c>
      <c r="J381" s="415">
        <v>400</v>
      </c>
      <c r="K381" s="416">
        <v>8276.39990234375</v>
      </c>
    </row>
    <row r="382" spans="1:11" ht="14.4" customHeight="1" x14ac:dyDescent="0.3">
      <c r="A382" s="410" t="s">
        <v>396</v>
      </c>
      <c r="B382" s="411" t="s">
        <v>397</v>
      </c>
      <c r="C382" s="412" t="s">
        <v>405</v>
      </c>
      <c r="D382" s="413" t="s">
        <v>406</v>
      </c>
      <c r="E382" s="412" t="s">
        <v>1214</v>
      </c>
      <c r="F382" s="413" t="s">
        <v>1215</v>
      </c>
      <c r="G382" s="412" t="s">
        <v>1273</v>
      </c>
      <c r="H382" s="412" t="s">
        <v>1275</v>
      </c>
      <c r="I382" s="415">
        <v>25.389999389648438</v>
      </c>
      <c r="J382" s="415">
        <v>250</v>
      </c>
      <c r="K382" s="416">
        <v>6346.740234375</v>
      </c>
    </row>
    <row r="383" spans="1:11" ht="14.4" customHeight="1" x14ac:dyDescent="0.3">
      <c r="A383" s="410" t="s">
        <v>396</v>
      </c>
      <c r="B383" s="411" t="s">
        <v>397</v>
      </c>
      <c r="C383" s="412" t="s">
        <v>405</v>
      </c>
      <c r="D383" s="413" t="s">
        <v>406</v>
      </c>
      <c r="E383" s="412" t="s">
        <v>1214</v>
      </c>
      <c r="F383" s="413" t="s">
        <v>1215</v>
      </c>
      <c r="G383" s="412" t="s">
        <v>1276</v>
      </c>
      <c r="H383" s="412" t="s">
        <v>1277</v>
      </c>
      <c r="I383" s="415">
        <v>25.389999389648438</v>
      </c>
      <c r="J383" s="415">
        <v>200</v>
      </c>
      <c r="K383" s="416">
        <v>5077.10986328125</v>
      </c>
    </row>
    <row r="384" spans="1:11" ht="14.4" customHeight="1" x14ac:dyDescent="0.3">
      <c r="A384" s="410" t="s">
        <v>396</v>
      </c>
      <c r="B384" s="411" t="s">
        <v>397</v>
      </c>
      <c r="C384" s="412" t="s">
        <v>405</v>
      </c>
      <c r="D384" s="413" t="s">
        <v>406</v>
      </c>
      <c r="E384" s="412" t="s">
        <v>1214</v>
      </c>
      <c r="F384" s="413" t="s">
        <v>1215</v>
      </c>
      <c r="G384" s="412" t="s">
        <v>1278</v>
      </c>
      <c r="H384" s="412" t="s">
        <v>1279</v>
      </c>
      <c r="I384" s="415">
        <v>11.25</v>
      </c>
      <c r="J384" s="415">
        <v>100</v>
      </c>
      <c r="K384" s="416">
        <v>1125.300048828125</v>
      </c>
    </row>
    <row r="385" spans="1:11" ht="14.4" customHeight="1" x14ac:dyDescent="0.3">
      <c r="A385" s="410" t="s">
        <v>396</v>
      </c>
      <c r="B385" s="411" t="s">
        <v>397</v>
      </c>
      <c r="C385" s="412" t="s">
        <v>405</v>
      </c>
      <c r="D385" s="413" t="s">
        <v>406</v>
      </c>
      <c r="E385" s="412" t="s">
        <v>1214</v>
      </c>
      <c r="F385" s="413" t="s">
        <v>1215</v>
      </c>
      <c r="G385" s="412" t="s">
        <v>1280</v>
      </c>
      <c r="H385" s="412" t="s">
        <v>1281</v>
      </c>
      <c r="I385" s="415">
        <v>36.139999389648438</v>
      </c>
      <c r="J385" s="415">
        <v>200</v>
      </c>
      <c r="K385" s="416">
        <v>7228.5400390625</v>
      </c>
    </row>
    <row r="386" spans="1:11" ht="14.4" customHeight="1" x14ac:dyDescent="0.3">
      <c r="A386" s="410" t="s">
        <v>396</v>
      </c>
      <c r="B386" s="411" t="s">
        <v>397</v>
      </c>
      <c r="C386" s="412" t="s">
        <v>405</v>
      </c>
      <c r="D386" s="413" t="s">
        <v>406</v>
      </c>
      <c r="E386" s="412" t="s">
        <v>1214</v>
      </c>
      <c r="F386" s="413" t="s">
        <v>1215</v>
      </c>
      <c r="G386" s="412" t="s">
        <v>1282</v>
      </c>
      <c r="H386" s="412" t="s">
        <v>1283</v>
      </c>
      <c r="I386" s="415">
        <v>10.550000190734863</v>
      </c>
      <c r="J386" s="415">
        <v>400</v>
      </c>
      <c r="K386" s="416">
        <v>4220.47998046875</v>
      </c>
    </row>
    <row r="387" spans="1:11" ht="14.4" customHeight="1" x14ac:dyDescent="0.3">
      <c r="A387" s="410" t="s">
        <v>396</v>
      </c>
      <c r="B387" s="411" t="s">
        <v>397</v>
      </c>
      <c r="C387" s="412" t="s">
        <v>405</v>
      </c>
      <c r="D387" s="413" t="s">
        <v>406</v>
      </c>
      <c r="E387" s="412" t="s">
        <v>1214</v>
      </c>
      <c r="F387" s="413" t="s">
        <v>1215</v>
      </c>
      <c r="G387" s="412" t="s">
        <v>1284</v>
      </c>
      <c r="H387" s="412" t="s">
        <v>1285</v>
      </c>
      <c r="I387" s="415">
        <v>7.5100002288818359</v>
      </c>
      <c r="J387" s="415">
        <v>200</v>
      </c>
      <c r="K387" s="416">
        <v>1502</v>
      </c>
    </row>
    <row r="388" spans="1:11" ht="14.4" customHeight="1" x14ac:dyDescent="0.3">
      <c r="A388" s="410" t="s">
        <v>396</v>
      </c>
      <c r="B388" s="411" t="s">
        <v>397</v>
      </c>
      <c r="C388" s="412" t="s">
        <v>405</v>
      </c>
      <c r="D388" s="413" t="s">
        <v>406</v>
      </c>
      <c r="E388" s="412" t="s">
        <v>1214</v>
      </c>
      <c r="F388" s="413" t="s">
        <v>1215</v>
      </c>
      <c r="G388" s="412" t="s">
        <v>1286</v>
      </c>
      <c r="H388" s="412" t="s">
        <v>1287</v>
      </c>
      <c r="I388" s="415">
        <v>7.4049999713897705</v>
      </c>
      <c r="J388" s="415">
        <v>400</v>
      </c>
      <c r="K388" s="416">
        <v>2962</v>
      </c>
    </row>
    <row r="389" spans="1:11" ht="14.4" customHeight="1" x14ac:dyDescent="0.3">
      <c r="A389" s="410" t="s">
        <v>396</v>
      </c>
      <c r="B389" s="411" t="s">
        <v>397</v>
      </c>
      <c r="C389" s="412" t="s">
        <v>405</v>
      </c>
      <c r="D389" s="413" t="s">
        <v>406</v>
      </c>
      <c r="E389" s="412" t="s">
        <v>1214</v>
      </c>
      <c r="F389" s="413" t="s">
        <v>1215</v>
      </c>
      <c r="G389" s="412" t="s">
        <v>1267</v>
      </c>
      <c r="H389" s="412" t="s">
        <v>1288</v>
      </c>
      <c r="I389" s="415">
        <v>20.690000534057617</v>
      </c>
      <c r="J389" s="415">
        <v>50</v>
      </c>
      <c r="K389" s="416">
        <v>1034.6199951171875</v>
      </c>
    </row>
    <row r="390" spans="1:11" ht="14.4" customHeight="1" x14ac:dyDescent="0.3">
      <c r="A390" s="410" t="s">
        <v>396</v>
      </c>
      <c r="B390" s="411" t="s">
        <v>397</v>
      </c>
      <c r="C390" s="412" t="s">
        <v>405</v>
      </c>
      <c r="D390" s="413" t="s">
        <v>406</v>
      </c>
      <c r="E390" s="412" t="s">
        <v>1214</v>
      </c>
      <c r="F390" s="413" t="s">
        <v>1215</v>
      </c>
      <c r="G390" s="412" t="s">
        <v>1271</v>
      </c>
      <c r="H390" s="412" t="s">
        <v>1289</v>
      </c>
      <c r="I390" s="415">
        <v>20.695000648498535</v>
      </c>
      <c r="J390" s="415">
        <v>300</v>
      </c>
      <c r="K390" s="416">
        <v>6207.3199462890625</v>
      </c>
    </row>
    <row r="391" spans="1:11" ht="14.4" customHeight="1" x14ac:dyDescent="0.3">
      <c r="A391" s="410" t="s">
        <v>396</v>
      </c>
      <c r="B391" s="411" t="s">
        <v>397</v>
      </c>
      <c r="C391" s="412" t="s">
        <v>405</v>
      </c>
      <c r="D391" s="413" t="s">
        <v>406</v>
      </c>
      <c r="E391" s="412" t="s">
        <v>1214</v>
      </c>
      <c r="F391" s="413" t="s">
        <v>1215</v>
      </c>
      <c r="G391" s="412" t="s">
        <v>1273</v>
      </c>
      <c r="H391" s="412" t="s">
        <v>1290</v>
      </c>
      <c r="I391" s="415">
        <v>20.690000534057617</v>
      </c>
      <c r="J391" s="415">
        <v>300</v>
      </c>
      <c r="K391" s="416">
        <v>6207.2998046875</v>
      </c>
    </row>
    <row r="392" spans="1:11" ht="14.4" customHeight="1" x14ac:dyDescent="0.3">
      <c r="A392" s="410" t="s">
        <v>396</v>
      </c>
      <c r="B392" s="411" t="s">
        <v>397</v>
      </c>
      <c r="C392" s="412" t="s">
        <v>405</v>
      </c>
      <c r="D392" s="413" t="s">
        <v>406</v>
      </c>
      <c r="E392" s="412" t="s">
        <v>1214</v>
      </c>
      <c r="F392" s="413" t="s">
        <v>1215</v>
      </c>
      <c r="G392" s="412" t="s">
        <v>1276</v>
      </c>
      <c r="H392" s="412" t="s">
        <v>1291</v>
      </c>
      <c r="I392" s="415">
        <v>20.690000534057617</v>
      </c>
      <c r="J392" s="415">
        <v>300</v>
      </c>
      <c r="K392" s="416">
        <v>6207.2998046875</v>
      </c>
    </row>
    <row r="393" spans="1:11" ht="14.4" customHeight="1" x14ac:dyDescent="0.3">
      <c r="A393" s="410" t="s">
        <v>396</v>
      </c>
      <c r="B393" s="411" t="s">
        <v>397</v>
      </c>
      <c r="C393" s="412" t="s">
        <v>405</v>
      </c>
      <c r="D393" s="413" t="s">
        <v>406</v>
      </c>
      <c r="E393" s="412" t="s">
        <v>1214</v>
      </c>
      <c r="F393" s="413" t="s">
        <v>1215</v>
      </c>
      <c r="G393" s="412" t="s">
        <v>1284</v>
      </c>
      <c r="H393" s="412" t="s">
        <v>1292</v>
      </c>
      <c r="I393" s="415">
        <v>7.5</v>
      </c>
      <c r="J393" s="415">
        <v>400</v>
      </c>
      <c r="K393" s="416">
        <v>3000</v>
      </c>
    </row>
    <row r="394" spans="1:11" ht="14.4" customHeight="1" x14ac:dyDescent="0.3">
      <c r="A394" s="410" t="s">
        <v>396</v>
      </c>
      <c r="B394" s="411" t="s">
        <v>397</v>
      </c>
      <c r="C394" s="412" t="s">
        <v>405</v>
      </c>
      <c r="D394" s="413" t="s">
        <v>406</v>
      </c>
      <c r="E394" s="412" t="s">
        <v>1214</v>
      </c>
      <c r="F394" s="413" t="s">
        <v>1215</v>
      </c>
      <c r="G394" s="412" t="s">
        <v>1293</v>
      </c>
      <c r="H394" s="412" t="s">
        <v>1294</v>
      </c>
      <c r="I394" s="415">
        <v>21.559999465942383</v>
      </c>
      <c r="J394" s="415">
        <v>50</v>
      </c>
      <c r="K394" s="416">
        <v>1078.06005859375</v>
      </c>
    </row>
    <row r="395" spans="1:11" ht="14.4" customHeight="1" x14ac:dyDescent="0.3">
      <c r="A395" s="410" t="s">
        <v>396</v>
      </c>
      <c r="B395" s="411" t="s">
        <v>397</v>
      </c>
      <c r="C395" s="412" t="s">
        <v>405</v>
      </c>
      <c r="D395" s="413" t="s">
        <v>406</v>
      </c>
      <c r="E395" s="412" t="s">
        <v>1214</v>
      </c>
      <c r="F395" s="413" t="s">
        <v>1215</v>
      </c>
      <c r="G395" s="412" t="s">
        <v>1295</v>
      </c>
      <c r="H395" s="412" t="s">
        <v>1296</v>
      </c>
      <c r="I395" s="415">
        <v>21.559999465942383</v>
      </c>
      <c r="J395" s="415">
        <v>50</v>
      </c>
      <c r="K395" s="416">
        <v>1078.06005859375</v>
      </c>
    </row>
    <row r="396" spans="1:11" ht="14.4" customHeight="1" x14ac:dyDescent="0.3">
      <c r="A396" s="410" t="s">
        <v>396</v>
      </c>
      <c r="B396" s="411" t="s">
        <v>397</v>
      </c>
      <c r="C396" s="412" t="s">
        <v>405</v>
      </c>
      <c r="D396" s="413" t="s">
        <v>406</v>
      </c>
      <c r="E396" s="412" t="s">
        <v>1214</v>
      </c>
      <c r="F396" s="413" t="s">
        <v>1215</v>
      </c>
      <c r="G396" s="412" t="s">
        <v>1297</v>
      </c>
      <c r="H396" s="412" t="s">
        <v>1298</v>
      </c>
      <c r="I396" s="415">
        <v>22.766667048136394</v>
      </c>
      <c r="J396" s="415">
        <v>200</v>
      </c>
      <c r="K396" s="416">
        <v>4583.8099365234375</v>
      </c>
    </row>
    <row r="397" spans="1:11" ht="14.4" customHeight="1" x14ac:dyDescent="0.3">
      <c r="A397" s="410" t="s">
        <v>396</v>
      </c>
      <c r="B397" s="411" t="s">
        <v>397</v>
      </c>
      <c r="C397" s="412" t="s">
        <v>405</v>
      </c>
      <c r="D397" s="413" t="s">
        <v>406</v>
      </c>
      <c r="E397" s="412" t="s">
        <v>1214</v>
      </c>
      <c r="F397" s="413" t="s">
        <v>1215</v>
      </c>
      <c r="G397" s="412" t="s">
        <v>1299</v>
      </c>
      <c r="H397" s="412" t="s">
        <v>1300</v>
      </c>
      <c r="I397" s="415">
        <v>21.559999465942383</v>
      </c>
      <c r="J397" s="415">
        <v>50</v>
      </c>
      <c r="K397" s="416">
        <v>1078.0699462890625</v>
      </c>
    </row>
    <row r="398" spans="1:11" ht="14.4" customHeight="1" x14ac:dyDescent="0.3">
      <c r="A398" s="410" t="s">
        <v>396</v>
      </c>
      <c r="B398" s="411" t="s">
        <v>397</v>
      </c>
      <c r="C398" s="412" t="s">
        <v>405</v>
      </c>
      <c r="D398" s="413" t="s">
        <v>406</v>
      </c>
      <c r="E398" s="412" t="s">
        <v>1214</v>
      </c>
      <c r="F398" s="413" t="s">
        <v>1215</v>
      </c>
      <c r="G398" s="412" t="s">
        <v>1216</v>
      </c>
      <c r="H398" s="412" t="s">
        <v>1301</v>
      </c>
      <c r="I398" s="415">
        <v>0.62999999523162842</v>
      </c>
      <c r="J398" s="415">
        <v>9000</v>
      </c>
      <c r="K398" s="416">
        <v>5670</v>
      </c>
    </row>
    <row r="399" spans="1:11" ht="14.4" customHeight="1" x14ac:dyDescent="0.3">
      <c r="A399" s="410" t="s">
        <v>396</v>
      </c>
      <c r="B399" s="411" t="s">
        <v>397</v>
      </c>
      <c r="C399" s="412" t="s">
        <v>405</v>
      </c>
      <c r="D399" s="413" t="s">
        <v>406</v>
      </c>
      <c r="E399" s="412" t="s">
        <v>1214</v>
      </c>
      <c r="F399" s="413" t="s">
        <v>1215</v>
      </c>
      <c r="G399" s="412" t="s">
        <v>1302</v>
      </c>
      <c r="H399" s="412" t="s">
        <v>1303</v>
      </c>
      <c r="I399" s="415">
        <v>0.625</v>
      </c>
      <c r="J399" s="415">
        <v>3000</v>
      </c>
      <c r="K399" s="416">
        <v>1880</v>
      </c>
    </row>
    <row r="400" spans="1:11" ht="14.4" customHeight="1" x14ac:dyDescent="0.3">
      <c r="A400" s="410" t="s">
        <v>396</v>
      </c>
      <c r="B400" s="411" t="s">
        <v>397</v>
      </c>
      <c r="C400" s="412" t="s">
        <v>405</v>
      </c>
      <c r="D400" s="413" t="s">
        <v>406</v>
      </c>
      <c r="E400" s="412" t="s">
        <v>1214</v>
      </c>
      <c r="F400" s="413" t="s">
        <v>1215</v>
      </c>
      <c r="G400" s="412" t="s">
        <v>1304</v>
      </c>
      <c r="H400" s="412" t="s">
        <v>1305</v>
      </c>
      <c r="I400" s="415">
        <v>0.62999999523162842</v>
      </c>
      <c r="J400" s="415">
        <v>19550</v>
      </c>
      <c r="K400" s="416">
        <v>12316.499816894531</v>
      </c>
    </row>
    <row r="401" spans="1:11" ht="14.4" customHeight="1" x14ac:dyDescent="0.3">
      <c r="A401" s="410" t="s">
        <v>396</v>
      </c>
      <c r="B401" s="411" t="s">
        <v>397</v>
      </c>
      <c r="C401" s="412" t="s">
        <v>405</v>
      </c>
      <c r="D401" s="413" t="s">
        <v>406</v>
      </c>
      <c r="E401" s="412" t="s">
        <v>1214</v>
      </c>
      <c r="F401" s="413" t="s">
        <v>1215</v>
      </c>
      <c r="G401" s="412" t="s">
        <v>1306</v>
      </c>
      <c r="H401" s="412" t="s">
        <v>1307</v>
      </c>
      <c r="I401" s="415">
        <v>1.5099999904632568</v>
      </c>
      <c r="J401" s="415">
        <v>2000</v>
      </c>
      <c r="K401" s="416">
        <v>3025</v>
      </c>
    </row>
    <row r="402" spans="1:11" ht="14.4" customHeight="1" x14ac:dyDescent="0.3">
      <c r="A402" s="410" t="s">
        <v>396</v>
      </c>
      <c r="B402" s="411" t="s">
        <v>397</v>
      </c>
      <c r="C402" s="412" t="s">
        <v>405</v>
      </c>
      <c r="D402" s="413" t="s">
        <v>406</v>
      </c>
      <c r="E402" s="412" t="s">
        <v>1214</v>
      </c>
      <c r="F402" s="413" t="s">
        <v>1215</v>
      </c>
      <c r="G402" s="412" t="s">
        <v>1308</v>
      </c>
      <c r="H402" s="412" t="s">
        <v>1309</v>
      </c>
      <c r="I402" s="415">
        <v>1.5099999904632568</v>
      </c>
      <c r="J402" s="415">
        <v>1080</v>
      </c>
      <c r="K402" s="416">
        <v>1633.5</v>
      </c>
    </row>
    <row r="403" spans="1:11" ht="14.4" customHeight="1" x14ac:dyDescent="0.3">
      <c r="A403" s="410" t="s">
        <v>396</v>
      </c>
      <c r="B403" s="411" t="s">
        <v>397</v>
      </c>
      <c r="C403" s="412" t="s">
        <v>405</v>
      </c>
      <c r="D403" s="413" t="s">
        <v>406</v>
      </c>
      <c r="E403" s="412" t="s">
        <v>1214</v>
      </c>
      <c r="F403" s="413" t="s">
        <v>1215</v>
      </c>
      <c r="G403" s="412" t="s">
        <v>1310</v>
      </c>
      <c r="H403" s="412" t="s">
        <v>1311</v>
      </c>
      <c r="I403" s="415">
        <v>1.5099999904632568</v>
      </c>
      <c r="J403" s="415">
        <v>600</v>
      </c>
      <c r="K403" s="416">
        <v>907.5</v>
      </c>
    </row>
    <row r="404" spans="1:11" ht="14.4" customHeight="1" x14ac:dyDescent="0.3">
      <c r="A404" s="410" t="s">
        <v>396</v>
      </c>
      <c r="B404" s="411" t="s">
        <v>397</v>
      </c>
      <c r="C404" s="412" t="s">
        <v>405</v>
      </c>
      <c r="D404" s="413" t="s">
        <v>406</v>
      </c>
      <c r="E404" s="412" t="s">
        <v>1214</v>
      </c>
      <c r="F404" s="413" t="s">
        <v>1215</v>
      </c>
      <c r="G404" s="412" t="s">
        <v>1312</v>
      </c>
      <c r="H404" s="412" t="s">
        <v>1313</v>
      </c>
      <c r="I404" s="415">
        <v>1.8400000333786011</v>
      </c>
      <c r="J404" s="415">
        <v>3000</v>
      </c>
      <c r="K404" s="416">
        <v>5517.2799072265625</v>
      </c>
    </row>
    <row r="405" spans="1:11" ht="14.4" customHeight="1" x14ac:dyDescent="0.3">
      <c r="A405" s="410" t="s">
        <v>396</v>
      </c>
      <c r="B405" s="411" t="s">
        <v>397</v>
      </c>
      <c r="C405" s="412" t="s">
        <v>405</v>
      </c>
      <c r="D405" s="413" t="s">
        <v>406</v>
      </c>
      <c r="E405" s="412" t="s">
        <v>1214</v>
      </c>
      <c r="F405" s="413" t="s">
        <v>1215</v>
      </c>
      <c r="G405" s="412" t="s">
        <v>1314</v>
      </c>
      <c r="H405" s="412" t="s">
        <v>1315</v>
      </c>
      <c r="I405" s="415">
        <v>1.8400000333786011</v>
      </c>
      <c r="J405" s="415">
        <v>2000</v>
      </c>
      <c r="K405" s="416">
        <v>3678.39990234375</v>
      </c>
    </row>
    <row r="406" spans="1:11" ht="14.4" customHeight="1" x14ac:dyDescent="0.3">
      <c r="A406" s="410" t="s">
        <v>396</v>
      </c>
      <c r="B406" s="411" t="s">
        <v>397</v>
      </c>
      <c r="C406" s="412" t="s">
        <v>405</v>
      </c>
      <c r="D406" s="413" t="s">
        <v>406</v>
      </c>
      <c r="E406" s="412" t="s">
        <v>1214</v>
      </c>
      <c r="F406" s="413" t="s">
        <v>1215</v>
      </c>
      <c r="G406" s="412" t="s">
        <v>1222</v>
      </c>
      <c r="H406" s="412" t="s">
        <v>1316</v>
      </c>
      <c r="I406" s="415">
        <v>1.8400000333786011</v>
      </c>
      <c r="J406" s="415">
        <v>8500</v>
      </c>
      <c r="K406" s="416">
        <v>15633.19970703125</v>
      </c>
    </row>
    <row r="407" spans="1:11" ht="14.4" customHeight="1" x14ac:dyDescent="0.3">
      <c r="A407" s="410" t="s">
        <v>396</v>
      </c>
      <c r="B407" s="411" t="s">
        <v>397</v>
      </c>
      <c r="C407" s="412" t="s">
        <v>405</v>
      </c>
      <c r="D407" s="413" t="s">
        <v>406</v>
      </c>
      <c r="E407" s="412" t="s">
        <v>1317</v>
      </c>
      <c r="F407" s="413" t="s">
        <v>1318</v>
      </c>
      <c r="G407" s="412" t="s">
        <v>1319</v>
      </c>
      <c r="H407" s="412" t="s">
        <v>1320</v>
      </c>
      <c r="I407" s="415">
        <v>173.02999877929687</v>
      </c>
      <c r="J407" s="415">
        <v>20</v>
      </c>
      <c r="K407" s="416">
        <v>3460.60009765625</v>
      </c>
    </row>
    <row r="408" spans="1:11" ht="14.4" customHeight="1" x14ac:dyDescent="0.3">
      <c r="A408" s="410" t="s">
        <v>396</v>
      </c>
      <c r="B408" s="411" t="s">
        <v>397</v>
      </c>
      <c r="C408" s="412" t="s">
        <v>405</v>
      </c>
      <c r="D408" s="413" t="s">
        <v>406</v>
      </c>
      <c r="E408" s="412" t="s">
        <v>1317</v>
      </c>
      <c r="F408" s="413" t="s">
        <v>1318</v>
      </c>
      <c r="G408" s="412" t="s">
        <v>1321</v>
      </c>
      <c r="H408" s="412" t="s">
        <v>1322</v>
      </c>
      <c r="I408" s="415">
        <v>173.02999877929687</v>
      </c>
      <c r="J408" s="415">
        <v>5</v>
      </c>
      <c r="K408" s="416">
        <v>865.1500244140625</v>
      </c>
    </row>
    <row r="409" spans="1:11" ht="14.4" customHeight="1" x14ac:dyDescent="0.3">
      <c r="A409" s="410" t="s">
        <v>396</v>
      </c>
      <c r="B409" s="411" t="s">
        <v>397</v>
      </c>
      <c r="C409" s="412" t="s">
        <v>405</v>
      </c>
      <c r="D409" s="413" t="s">
        <v>406</v>
      </c>
      <c r="E409" s="412" t="s">
        <v>1323</v>
      </c>
      <c r="F409" s="413" t="s">
        <v>1324</v>
      </c>
      <c r="G409" s="412" t="s">
        <v>1325</v>
      </c>
      <c r="H409" s="412" t="s">
        <v>1326</v>
      </c>
      <c r="I409" s="415">
        <v>30.25</v>
      </c>
      <c r="J409" s="415">
        <v>420</v>
      </c>
      <c r="K409" s="416">
        <v>12705</v>
      </c>
    </row>
    <row r="410" spans="1:11" ht="14.4" customHeight="1" x14ac:dyDescent="0.3">
      <c r="A410" s="410" t="s">
        <v>396</v>
      </c>
      <c r="B410" s="411" t="s">
        <v>397</v>
      </c>
      <c r="C410" s="412" t="s">
        <v>405</v>
      </c>
      <c r="D410" s="413" t="s">
        <v>406</v>
      </c>
      <c r="E410" s="412" t="s">
        <v>1323</v>
      </c>
      <c r="F410" s="413" t="s">
        <v>1324</v>
      </c>
      <c r="G410" s="412" t="s">
        <v>1327</v>
      </c>
      <c r="H410" s="412" t="s">
        <v>1328</v>
      </c>
      <c r="I410" s="415">
        <v>10.740999794006347</v>
      </c>
      <c r="J410" s="415">
        <v>950</v>
      </c>
      <c r="K410" s="416">
        <v>10207.559814453125</v>
      </c>
    </row>
    <row r="411" spans="1:11" ht="14.4" customHeight="1" x14ac:dyDescent="0.3">
      <c r="A411" s="410" t="s">
        <v>396</v>
      </c>
      <c r="B411" s="411" t="s">
        <v>397</v>
      </c>
      <c r="C411" s="412" t="s">
        <v>405</v>
      </c>
      <c r="D411" s="413" t="s">
        <v>406</v>
      </c>
      <c r="E411" s="412" t="s">
        <v>1323</v>
      </c>
      <c r="F411" s="413" t="s">
        <v>1324</v>
      </c>
      <c r="G411" s="412" t="s">
        <v>1329</v>
      </c>
      <c r="H411" s="412" t="s">
        <v>1330</v>
      </c>
      <c r="I411" s="415">
        <v>27.709999084472656</v>
      </c>
      <c r="J411" s="415">
        <v>20</v>
      </c>
      <c r="K411" s="416">
        <v>554.17999267578125</v>
      </c>
    </row>
    <row r="412" spans="1:11" ht="14.4" customHeight="1" x14ac:dyDescent="0.3">
      <c r="A412" s="410" t="s">
        <v>396</v>
      </c>
      <c r="B412" s="411" t="s">
        <v>397</v>
      </c>
      <c r="C412" s="412" t="s">
        <v>405</v>
      </c>
      <c r="D412" s="413" t="s">
        <v>406</v>
      </c>
      <c r="E412" s="412" t="s">
        <v>1323</v>
      </c>
      <c r="F412" s="413" t="s">
        <v>1324</v>
      </c>
      <c r="G412" s="412" t="s">
        <v>1331</v>
      </c>
      <c r="H412" s="412" t="s">
        <v>1332</v>
      </c>
      <c r="I412" s="415">
        <v>11.130000114440918</v>
      </c>
      <c r="J412" s="415">
        <v>150</v>
      </c>
      <c r="K412" s="416">
        <v>1669.7999267578125</v>
      </c>
    </row>
    <row r="413" spans="1:11" ht="14.4" customHeight="1" x14ac:dyDescent="0.3">
      <c r="A413" s="410" t="s">
        <v>396</v>
      </c>
      <c r="B413" s="411" t="s">
        <v>397</v>
      </c>
      <c r="C413" s="412" t="s">
        <v>405</v>
      </c>
      <c r="D413" s="413" t="s">
        <v>406</v>
      </c>
      <c r="E413" s="412" t="s">
        <v>1323</v>
      </c>
      <c r="F413" s="413" t="s">
        <v>1324</v>
      </c>
      <c r="G413" s="412" t="s">
        <v>1333</v>
      </c>
      <c r="H413" s="412" t="s">
        <v>1334</v>
      </c>
      <c r="I413" s="415">
        <v>13.789999961853027</v>
      </c>
      <c r="J413" s="415">
        <v>700</v>
      </c>
      <c r="K413" s="416">
        <v>9655.8003845214844</v>
      </c>
    </row>
    <row r="414" spans="1:11" ht="14.4" customHeight="1" x14ac:dyDescent="0.3">
      <c r="A414" s="410" t="s">
        <v>396</v>
      </c>
      <c r="B414" s="411" t="s">
        <v>397</v>
      </c>
      <c r="C414" s="412" t="s">
        <v>405</v>
      </c>
      <c r="D414" s="413" t="s">
        <v>406</v>
      </c>
      <c r="E414" s="412" t="s">
        <v>1323</v>
      </c>
      <c r="F414" s="413" t="s">
        <v>1324</v>
      </c>
      <c r="G414" s="412" t="s">
        <v>1335</v>
      </c>
      <c r="H414" s="412" t="s">
        <v>1336</v>
      </c>
      <c r="I414" s="415">
        <v>31.340000152587891</v>
      </c>
      <c r="J414" s="415">
        <v>30</v>
      </c>
      <c r="K414" s="416">
        <v>940.1300048828125</v>
      </c>
    </row>
    <row r="415" spans="1:11" ht="14.4" customHeight="1" x14ac:dyDescent="0.3">
      <c r="A415" s="410" t="s">
        <v>396</v>
      </c>
      <c r="B415" s="411" t="s">
        <v>397</v>
      </c>
      <c r="C415" s="412" t="s">
        <v>405</v>
      </c>
      <c r="D415" s="413" t="s">
        <v>406</v>
      </c>
      <c r="E415" s="412" t="s">
        <v>1323</v>
      </c>
      <c r="F415" s="413" t="s">
        <v>1324</v>
      </c>
      <c r="G415" s="412" t="s">
        <v>1337</v>
      </c>
      <c r="H415" s="412" t="s">
        <v>1338</v>
      </c>
      <c r="I415" s="415">
        <v>81.587998962402338</v>
      </c>
      <c r="J415" s="415">
        <v>170</v>
      </c>
      <c r="K415" s="416">
        <v>13903.02001953125</v>
      </c>
    </row>
    <row r="416" spans="1:11" ht="14.4" customHeight="1" x14ac:dyDescent="0.3">
      <c r="A416" s="410" t="s">
        <v>396</v>
      </c>
      <c r="B416" s="411" t="s">
        <v>397</v>
      </c>
      <c r="C416" s="412" t="s">
        <v>405</v>
      </c>
      <c r="D416" s="413" t="s">
        <v>406</v>
      </c>
      <c r="E416" s="412" t="s">
        <v>1323</v>
      </c>
      <c r="F416" s="413" t="s">
        <v>1324</v>
      </c>
      <c r="G416" s="412" t="s">
        <v>1339</v>
      </c>
      <c r="H416" s="412" t="s">
        <v>1340</v>
      </c>
      <c r="I416" s="415">
        <v>88.779998779296875</v>
      </c>
      <c r="J416" s="415">
        <v>110</v>
      </c>
      <c r="K416" s="416">
        <v>9826.77001953125</v>
      </c>
    </row>
    <row r="417" spans="1:11" ht="14.4" customHeight="1" x14ac:dyDescent="0.3">
      <c r="A417" s="410" t="s">
        <v>396</v>
      </c>
      <c r="B417" s="411" t="s">
        <v>397</v>
      </c>
      <c r="C417" s="412" t="s">
        <v>405</v>
      </c>
      <c r="D417" s="413" t="s">
        <v>406</v>
      </c>
      <c r="E417" s="412" t="s">
        <v>1323</v>
      </c>
      <c r="F417" s="413" t="s">
        <v>1324</v>
      </c>
      <c r="G417" s="412" t="s">
        <v>1341</v>
      </c>
      <c r="H417" s="412" t="s">
        <v>1342</v>
      </c>
      <c r="I417" s="415">
        <v>56.38916619618734</v>
      </c>
      <c r="J417" s="415">
        <v>1770</v>
      </c>
      <c r="K417" s="416">
        <v>99803.221069335938</v>
      </c>
    </row>
    <row r="418" spans="1:11" ht="14.4" customHeight="1" x14ac:dyDescent="0.3">
      <c r="A418" s="410" t="s">
        <v>396</v>
      </c>
      <c r="B418" s="411" t="s">
        <v>397</v>
      </c>
      <c r="C418" s="412" t="s">
        <v>405</v>
      </c>
      <c r="D418" s="413" t="s">
        <v>406</v>
      </c>
      <c r="E418" s="412" t="s">
        <v>1323</v>
      </c>
      <c r="F418" s="413" t="s">
        <v>1324</v>
      </c>
      <c r="G418" s="412" t="s">
        <v>1341</v>
      </c>
      <c r="H418" s="412" t="s">
        <v>1343</v>
      </c>
      <c r="I418" s="415">
        <v>56.388888465033638</v>
      </c>
      <c r="J418" s="415">
        <v>1000</v>
      </c>
      <c r="K418" s="416">
        <v>56385.841735839844</v>
      </c>
    </row>
    <row r="419" spans="1:11" ht="14.4" customHeight="1" x14ac:dyDescent="0.3">
      <c r="A419" s="410" t="s">
        <v>396</v>
      </c>
      <c r="B419" s="411" t="s">
        <v>397</v>
      </c>
      <c r="C419" s="412" t="s">
        <v>410</v>
      </c>
      <c r="D419" s="413" t="s">
        <v>411</v>
      </c>
      <c r="E419" s="412" t="s">
        <v>527</v>
      </c>
      <c r="F419" s="413" t="s">
        <v>528</v>
      </c>
      <c r="G419" s="412" t="s">
        <v>531</v>
      </c>
      <c r="H419" s="412" t="s">
        <v>532</v>
      </c>
      <c r="I419" s="415">
        <v>15.529999732971191</v>
      </c>
      <c r="J419" s="415">
        <v>20</v>
      </c>
      <c r="K419" s="416">
        <v>310.58999633789062</v>
      </c>
    </row>
    <row r="420" spans="1:11" ht="14.4" customHeight="1" x14ac:dyDescent="0.3">
      <c r="A420" s="410" t="s">
        <v>396</v>
      </c>
      <c r="B420" s="411" t="s">
        <v>397</v>
      </c>
      <c r="C420" s="412" t="s">
        <v>410</v>
      </c>
      <c r="D420" s="413" t="s">
        <v>411</v>
      </c>
      <c r="E420" s="412" t="s">
        <v>527</v>
      </c>
      <c r="F420" s="413" t="s">
        <v>528</v>
      </c>
      <c r="G420" s="412" t="s">
        <v>535</v>
      </c>
      <c r="H420" s="412" t="s">
        <v>536</v>
      </c>
      <c r="I420" s="415">
        <v>713.55999755859375</v>
      </c>
      <c r="J420" s="415">
        <v>2</v>
      </c>
      <c r="K420" s="416">
        <v>1427.1199951171875</v>
      </c>
    </row>
    <row r="421" spans="1:11" ht="14.4" customHeight="1" x14ac:dyDescent="0.3">
      <c r="A421" s="410" t="s">
        <v>396</v>
      </c>
      <c r="B421" s="411" t="s">
        <v>397</v>
      </c>
      <c r="C421" s="412" t="s">
        <v>410</v>
      </c>
      <c r="D421" s="413" t="s">
        <v>411</v>
      </c>
      <c r="E421" s="412" t="s">
        <v>527</v>
      </c>
      <c r="F421" s="413" t="s">
        <v>528</v>
      </c>
      <c r="G421" s="412" t="s">
        <v>545</v>
      </c>
      <c r="H421" s="412" t="s">
        <v>546</v>
      </c>
      <c r="I421" s="415">
        <v>0.62799999713897703</v>
      </c>
      <c r="J421" s="415">
        <v>9600</v>
      </c>
      <c r="K421" s="416">
        <v>6042</v>
      </c>
    </row>
    <row r="422" spans="1:11" ht="14.4" customHeight="1" x14ac:dyDescent="0.3">
      <c r="A422" s="410" t="s">
        <v>396</v>
      </c>
      <c r="B422" s="411" t="s">
        <v>397</v>
      </c>
      <c r="C422" s="412" t="s">
        <v>410</v>
      </c>
      <c r="D422" s="413" t="s">
        <v>411</v>
      </c>
      <c r="E422" s="412" t="s">
        <v>527</v>
      </c>
      <c r="F422" s="413" t="s">
        <v>528</v>
      </c>
      <c r="G422" s="412" t="s">
        <v>550</v>
      </c>
      <c r="H422" s="412" t="s">
        <v>551</v>
      </c>
      <c r="I422" s="415">
        <v>5.6399998664855957</v>
      </c>
      <c r="J422" s="415">
        <v>540</v>
      </c>
      <c r="K422" s="416">
        <v>3042.89990234375</v>
      </c>
    </row>
    <row r="423" spans="1:11" ht="14.4" customHeight="1" x14ac:dyDescent="0.3">
      <c r="A423" s="410" t="s">
        <v>396</v>
      </c>
      <c r="B423" s="411" t="s">
        <v>397</v>
      </c>
      <c r="C423" s="412" t="s">
        <v>410</v>
      </c>
      <c r="D423" s="413" t="s">
        <v>411</v>
      </c>
      <c r="E423" s="412" t="s">
        <v>527</v>
      </c>
      <c r="F423" s="413" t="s">
        <v>528</v>
      </c>
      <c r="G423" s="412" t="s">
        <v>550</v>
      </c>
      <c r="H423" s="412" t="s">
        <v>552</v>
      </c>
      <c r="I423" s="415">
        <v>5.6399998664855957</v>
      </c>
      <c r="J423" s="415">
        <v>540</v>
      </c>
      <c r="K423" s="416">
        <v>3042.8999633789062</v>
      </c>
    </row>
    <row r="424" spans="1:11" ht="14.4" customHeight="1" x14ac:dyDescent="0.3">
      <c r="A424" s="410" t="s">
        <v>396</v>
      </c>
      <c r="B424" s="411" t="s">
        <v>397</v>
      </c>
      <c r="C424" s="412" t="s">
        <v>410</v>
      </c>
      <c r="D424" s="413" t="s">
        <v>411</v>
      </c>
      <c r="E424" s="412" t="s">
        <v>527</v>
      </c>
      <c r="F424" s="413" t="s">
        <v>528</v>
      </c>
      <c r="G424" s="412" t="s">
        <v>557</v>
      </c>
      <c r="H424" s="412" t="s">
        <v>558</v>
      </c>
      <c r="I424" s="415">
        <v>517.5</v>
      </c>
      <c r="J424" s="415">
        <v>160</v>
      </c>
      <c r="K424" s="416">
        <v>82800</v>
      </c>
    </row>
    <row r="425" spans="1:11" ht="14.4" customHeight="1" x14ac:dyDescent="0.3">
      <c r="A425" s="410" t="s">
        <v>396</v>
      </c>
      <c r="B425" s="411" t="s">
        <v>397</v>
      </c>
      <c r="C425" s="412" t="s">
        <v>410</v>
      </c>
      <c r="D425" s="413" t="s">
        <v>411</v>
      </c>
      <c r="E425" s="412" t="s">
        <v>527</v>
      </c>
      <c r="F425" s="413" t="s">
        <v>528</v>
      </c>
      <c r="G425" s="412" t="s">
        <v>569</v>
      </c>
      <c r="H425" s="412" t="s">
        <v>570</v>
      </c>
      <c r="I425" s="415">
        <v>3031.169921875</v>
      </c>
      <c r="J425" s="415">
        <v>20</v>
      </c>
      <c r="K425" s="416">
        <v>60623.3984375</v>
      </c>
    </row>
    <row r="426" spans="1:11" ht="14.4" customHeight="1" x14ac:dyDescent="0.3">
      <c r="A426" s="410" t="s">
        <v>396</v>
      </c>
      <c r="B426" s="411" t="s">
        <v>397</v>
      </c>
      <c r="C426" s="412" t="s">
        <v>410</v>
      </c>
      <c r="D426" s="413" t="s">
        <v>411</v>
      </c>
      <c r="E426" s="412" t="s">
        <v>527</v>
      </c>
      <c r="F426" s="413" t="s">
        <v>528</v>
      </c>
      <c r="G426" s="412" t="s">
        <v>572</v>
      </c>
      <c r="H426" s="412" t="s">
        <v>573</v>
      </c>
      <c r="I426" s="415">
        <v>352.27999877929687</v>
      </c>
      <c r="J426" s="415">
        <v>204</v>
      </c>
      <c r="K426" s="416">
        <v>71865.80078125</v>
      </c>
    </row>
    <row r="427" spans="1:11" ht="14.4" customHeight="1" x14ac:dyDescent="0.3">
      <c r="A427" s="410" t="s">
        <v>396</v>
      </c>
      <c r="B427" s="411" t="s">
        <v>397</v>
      </c>
      <c r="C427" s="412" t="s">
        <v>410</v>
      </c>
      <c r="D427" s="413" t="s">
        <v>411</v>
      </c>
      <c r="E427" s="412" t="s">
        <v>527</v>
      </c>
      <c r="F427" s="413" t="s">
        <v>528</v>
      </c>
      <c r="G427" s="412" t="s">
        <v>574</v>
      </c>
      <c r="H427" s="412" t="s">
        <v>575</v>
      </c>
      <c r="I427" s="415">
        <v>1249.949951171875</v>
      </c>
      <c r="J427" s="415">
        <v>12</v>
      </c>
      <c r="K427" s="416">
        <v>14999.4501953125</v>
      </c>
    </row>
    <row r="428" spans="1:11" ht="14.4" customHeight="1" x14ac:dyDescent="0.3">
      <c r="A428" s="410" t="s">
        <v>396</v>
      </c>
      <c r="B428" s="411" t="s">
        <v>397</v>
      </c>
      <c r="C428" s="412" t="s">
        <v>410</v>
      </c>
      <c r="D428" s="413" t="s">
        <v>411</v>
      </c>
      <c r="E428" s="412" t="s">
        <v>527</v>
      </c>
      <c r="F428" s="413" t="s">
        <v>528</v>
      </c>
      <c r="G428" s="412" t="s">
        <v>576</v>
      </c>
      <c r="H428" s="412" t="s">
        <v>577</v>
      </c>
      <c r="I428" s="415">
        <v>659.90997314453125</v>
      </c>
      <c r="J428" s="415">
        <v>144</v>
      </c>
      <c r="K428" s="416">
        <v>95026.796875</v>
      </c>
    </row>
    <row r="429" spans="1:11" ht="14.4" customHeight="1" x14ac:dyDescent="0.3">
      <c r="A429" s="410" t="s">
        <v>396</v>
      </c>
      <c r="B429" s="411" t="s">
        <v>397</v>
      </c>
      <c r="C429" s="412" t="s">
        <v>410</v>
      </c>
      <c r="D429" s="413" t="s">
        <v>411</v>
      </c>
      <c r="E429" s="412" t="s">
        <v>527</v>
      </c>
      <c r="F429" s="413" t="s">
        <v>528</v>
      </c>
      <c r="G429" s="412" t="s">
        <v>578</v>
      </c>
      <c r="H429" s="412" t="s">
        <v>579</v>
      </c>
      <c r="I429" s="415">
        <v>269.3900146484375</v>
      </c>
      <c r="J429" s="415">
        <v>72</v>
      </c>
      <c r="K429" s="416">
        <v>19395.900390625</v>
      </c>
    </row>
    <row r="430" spans="1:11" ht="14.4" customHeight="1" x14ac:dyDescent="0.3">
      <c r="A430" s="410" t="s">
        <v>396</v>
      </c>
      <c r="B430" s="411" t="s">
        <v>397</v>
      </c>
      <c r="C430" s="412" t="s">
        <v>410</v>
      </c>
      <c r="D430" s="413" t="s">
        <v>411</v>
      </c>
      <c r="E430" s="412" t="s">
        <v>527</v>
      </c>
      <c r="F430" s="413" t="s">
        <v>528</v>
      </c>
      <c r="G430" s="412" t="s">
        <v>588</v>
      </c>
      <c r="H430" s="412" t="s">
        <v>589</v>
      </c>
      <c r="I430" s="415">
        <v>69</v>
      </c>
      <c r="J430" s="415">
        <v>180</v>
      </c>
      <c r="K430" s="416">
        <v>12420</v>
      </c>
    </row>
    <row r="431" spans="1:11" ht="14.4" customHeight="1" x14ac:dyDescent="0.3">
      <c r="A431" s="410" t="s">
        <v>396</v>
      </c>
      <c r="B431" s="411" t="s">
        <v>397</v>
      </c>
      <c r="C431" s="412" t="s">
        <v>410</v>
      </c>
      <c r="D431" s="413" t="s">
        <v>411</v>
      </c>
      <c r="E431" s="412" t="s">
        <v>527</v>
      </c>
      <c r="F431" s="413" t="s">
        <v>528</v>
      </c>
      <c r="G431" s="412" t="s">
        <v>590</v>
      </c>
      <c r="H431" s="412" t="s">
        <v>591</v>
      </c>
      <c r="I431" s="415">
        <v>113.27999877929687</v>
      </c>
      <c r="J431" s="415">
        <v>50</v>
      </c>
      <c r="K431" s="416">
        <v>5663.75</v>
      </c>
    </row>
    <row r="432" spans="1:11" ht="14.4" customHeight="1" x14ac:dyDescent="0.3">
      <c r="A432" s="410" t="s">
        <v>396</v>
      </c>
      <c r="B432" s="411" t="s">
        <v>397</v>
      </c>
      <c r="C432" s="412" t="s">
        <v>410</v>
      </c>
      <c r="D432" s="413" t="s">
        <v>411</v>
      </c>
      <c r="E432" s="412" t="s">
        <v>527</v>
      </c>
      <c r="F432" s="413" t="s">
        <v>528</v>
      </c>
      <c r="G432" s="412" t="s">
        <v>592</v>
      </c>
      <c r="H432" s="412" t="s">
        <v>593</v>
      </c>
      <c r="I432" s="415">
        <v>655.5</v>
      </c>
      <c r="J432" s="415">
        <v>10</v>
      </c>
      <c r="K432" s="416">
        <v>6555</v>
      </c>
    </row>
    <row r="433" spans="1:11" ht="14.4" customHeight="1" x14ac:dyDescent="0.3">
      <c r="A433" s="410" t="s">
        <v>396</v>
      </c>
      <c r="B433" s="411" t="s">
        <v>397</v>
      </c>
      <c r="C433" s="412" t="s">
        <v>410</v>
      </c>
      <c r="D433" s="413" t="s">
        <v>411</v>
      </c>
      <c r="E433" s="412" t="s">
        <v>527</v>
      </c>
      <c r="F433" s="413" t="s">
        <v>528</v>
      </c>
      <c r="G433" s="412" t="s">
        <v>600</v>
      </c>
      <c r="H433" s="412" t="s">
        <v>601</v>
      </c>
      <c r="I433" s="415">
        <v>0.86000001430511475</v>
      </c>
      <c r="J433" s="415">
        <v>600</v>
      </c>
      <c r="K433" s="416">
        <v>516</v>
      </c>
    </row>
    <row r="434" spans="1:11" ht="14.4" customHeight="1" x14ac:dyDescent="0.3">
      <c r="A434" s="410" t="s">
        <v>396</v>
      </c>
      <c r="B434" s="411" t="s">
        <v>397</v>
      </c>
      <c r="C434" s="412" t="s">
        <v>410</v>
      </c>
      <c r="D434" s="413" t="s">
        <v>411</v>
      </c>
      <c r="E434" s="412" t="s">
        <v>527</v>
      </c>
      <c r="F434" s="413" t="s">
        <v>528</v>
      </c>
      <c r="G434" s="412" t="s">
        <v>604</v>
      </c>
      <c r="H434" s="412" t="s">
        <v>605</v>
      </c>
      <c r="I434" s="415">
        <v>2.0699999332427979</v>
      </c>
      <c r="J434" s="415">
        <v>550</v>
      </c>
      <c r="K434" s="416">
        <v>1138.5</v>
      </c>
    </row>
    <row r="435" spans="1:11" ht="14.4" customHeight="1" x14ac:dyDescent="0.3">
      <c r="A435" s="410" t="s">
        <v>396</v>
      </c>
      <c r="B435" s="411" t="s">
        <v>397</v>
      </c>
      <c r="C435" s="412" t="s">
        <v>410</v>
      </c>
      <c r="D435" s="413" t="s">
        <v>411</v>
      </c>
      <c r="E435" s="412" t="s">
        <v>527</v>
      </c>
      <c r="F435" s="413" t="s">
        <v>528</v>
      </c>
      <c r="G435" s="412" t="s">
        <v>1344</v>
      </c>
      <c r="H435" s="412" t="s">
        <v>1345</v>
      </c>
      <c r="I435" s="415">
        <v>13.079999923706055</v>
      </c>
      <c r="J435" s="415">
        <v>36</v>
      </c>
      <c r="K435" s="416">
        <v>470.8800048828125</v>
      </c>
    </row>
    <row r="436" spans="1:11" ht="14.4" customHeight="1" x14ac:dyDescent="0.3">
      <c r="A436" s="410" t="s">
        <v>396</v>
      </c>
      <c r="B436" s="411" t="s">
        <v>397</v>
      </c>
      <c r="C436" s="412" t="s">
        <v>410</v>
      </c>
      <c r="D436" s="413" t="s">
        <v>411</v>
      </c>
      <c r="E436" s="412" t="s">
        <v>527</v>
      </c>
      <c r="F436" s="413" t="s">
        <v>528</v>
      </c>
      <c r="G436" s="412" t="s">
        <v>626</v>
      </c>
      <c r="H436" s="412" t="s">
        <v>627</v>
      </c>
      <c r="I436" s="415">
        <v>805</v>
      </c>
      <c r="J436" s="415">
        <v>30</v>
      </c>
      <c r="K436" s="416">
        <v>24150</v>
      </c>
    </row>
    <row r="437" spans="1:11" ht="14.4" customHeight="1" x14ac:dyDescent="0.3">
      <c r="A437" s="410" t="s">
        <v>396</v>
      </c>
      <c r="B437" s="411" t="s">
        <v>397</v>
      </c>
      <c r="C437" s="412" t="s">
        <v>410</v>
      </c>
      <c r="D437" s="413" t="s">
        <v>411</v>
      </c>
      <c r="E437" s="412" t="s">
        <v>527</v>
      </c>
      <c r="F437" s="413" t="s">
        <v>528</v>
      </c>
      <c r="G437" s="412" t="s">
        <v>1346</v>
      </c>
      <c r="H437" s="412" t="s">
        <v>1347</v>
      </c>
      <c r="I437" s="415">
        <v>68.150001525878906</v>
      </c>
      <c r="J437" s="415">
        <v>720</v>
      </c>
      <c r="K437" s="416">
        <v>49067.2802734375</v>
      </c>
    </row>
    <row r="438" spans="1:11" ht="14.4" customHeight="1" x14ac:dyDescent="0.3">
      <c r="A438" s="410" t="s">
        <v>396</v>
      </c>
      <c r="B438" s="411" t="s">
        <v>397</v>
      </c>
      <c r="C438" s="412" t="s">
        <v>410</v>
      </c>
      <c r="D438" s="413" t="s">
        <v>411</v>
      </c>
      <c r="E438" s="412" t="s">
        <v>527</v>
      </c>
      <c r="F438" s="413" t="s">
        <v>528</v>
      </c>
      <c r="G438" s="412" t="s">
        <v>638</v>
      </c>
      <c r="H438" s="412" t="s">
        <v>639</v>
      </c>
      <c r="I438" s="415">
        <v>3.2699999809265137</v>
      </c>
      <c r="J438" s="415">
        <v>60</v>
      </c>
      <c r="K438" s="416">
        <v>196.19999694824219</v>
      </c>
    </row>
    <row r="439" spans="1:11" ht="14.4" customHeight="1" x14ac:dyDescent="0.3">
      <c r="A439" s="410" t="s">
        <v>396</v>
      </c>
      <c r="B439" s="411" t="s">
        <v>397</v>
      </c>
      <c r="C439" s="412" t="s">
        <v>410</v>
      </c>
      <c r="D439" s="413" t="s">
        <v>411</v>
      </c>
      <c r="E439" s="412" t="s">
        <v>527</v>
      </c>
      <c r="F439" s="413" t="s">
        <v>528</v>
      </c>
      <c r="G439" s="412" t="s">
        <v>640</v>
      </c>
      <c r="H439" s="412" t="s">
        <v>641</v>
      </c>
      <c r="I439" s="415">
        <v>3.9700000286102295</v>
      </c>
      <c r="J439" s="415">
        <v>80</v>
      </c>
      <c r="K439" s="416">
        <v>317.59999847412109</v>
      </c>
    </row>
    <row r="440" spans="1:11" ht="14.4" customHeight="1" x14ac:dyDescent="0.3">
      <c r="A440" s="410" t="s">
        <v>396</v>
      </c>
      <c r="B440" s="411" t="s">
        <v>397</v>
      </c>
      <c r="C440" s="412" t="s">
        <v>410</v>
      </c>
      <c r="D440" s="413" t="s">
        <v>411</v>
      </c>
      <c r="E440" s="412" t="s">
        <v>527</v>
      </c>
      <c r="F440" s="413" t="s">
        <v>528</v>
      </c>
      <c r="G440" s="412" t="s">
        <v>650</v>
      </c>
      <c r="H440" s="412" t="s">
        <v>651</v>
      </c>
      <c r="I440" s="415">
        <v>72.220001220703125</v>
      </c>
      <c r="J440" s="415">
        <v>2</v>
      </c>
      <c r="K440" s="416">
        <v>144.44000244140625</v>
      </c>
    </row>
    <row r="441" spans="1:11" ht="14.4" customHeight="1" x14ac:dyDescent="0.3">
      <c r="A441" s="410" t="s">
        <v>396</v>
      </c>
      <c r="B441" s="411" t="s">
        <v>397</v>
      </c>
      <c r="C441" s="412" t="s">
        <v>410</v>
      </c>
      <c r="D441" s="413" t="s">
        <v>411</v>
      </c>
      <c r="E441" s="412" t="s">
        <v>527</v>
      </c>
      <c r="F441" s="413" t="s">
        <v>528</v>
      </c>
      <c r="G441" s="412" t="s">
        <v>662</v>
      </c>
      <c r="H441" s="412" t="s">
        <v>663</v>
      </c>
      <c r="I441" s="415">
        <v>685.04998779296875</v>
      </c>
      <c r="J441" s="415">
        <v>4</v>
      </c>
      <c r="K441" s="416">
        <v>2740.199951171875</v>
      </c>
    </row>
    <row r="442" spans="1:11" ht="14.4" customHeight="1" x14ac:dyDescent="0.3">
      <c r="A442" s="410" t="s">
        <v>396</v>
      </c>
      <c r="B442" s="411" t="s">
        <v>397</v>
      </c>
      <c r="C442" s="412" t="s">
        <v>410</v>
      </c>
      <c r="D442" s="413" t="s">
        <v>411</v>
      </c>
      <c r="E442" s="412" t="s">
        <v>527</v>
      </c>
      <c r="F442" s="413" t="s">
        <v>528</v>
      </c>
      <c r="G442" s="412" t="s">
        <v>664</v>
      </c>
      <c r="H442" s="412" t="s">
        <v>665</v>
      </c>
      <c r="I442" s="415">
        <v>1783.9749755859375</v>
      </c>
      <c r="J442" s="415">
        <v>13</v>
      </c>
      <c r="K442" s="416">
        <v>23191.66015625</v>
      </c>
    </row>
    <row r="443" spans="1:11" ht="14.4" customHeight="1" x14ac:dyDescent="0.3">
      <c r="A443" s="410" t="s">
        <v>396</v>
      </c>
      <c r="B443" s="411" t="s">
        <v>397</v>
      </c>
      <c r="C443" s="412" t="s">
        <v>410</v>
      </c>
      <c r="D443" s="413" t="s">
        <v>411</v>
      </c>
      <c r="E443" s="412" t="s">
        <v>527</v>
      </c>
      <c r="F443" s="413" t="s">
        <v>528</v>
      </c>
      <c r="G443" s="412" t="s">
        <v>1348</v>
      </c>
      <c r="H443" s="412" t="s">
        <v>1349</v>
      </c>
      <c r="I443" s="415">
        <v>9.1099996566772461</v>
      </c>
      <c r="J443" s="415">
        <v>400</v>
      </c>
      <c r="K443" s="416">
        <v>3643.199951171875</v>
      </c>
    </row>
    <row r="444" spans="1:11" ht="14.4" customHeight="1" x14ac:dyDescent="0.3">
      <c r="A444" s="410" t="s">
        <v>396</v>
      </c>
      <c r="B444" s="411" t="s">
        <v>397</v>
      </c>
      <c r="C444" s="412" t="s">
        <v>410</v>
      </c>
      <c r="D444" s="413" t="s">
        <v>411</v>
      </c>
      <c r="E444" s="412" t="s">
        <v>527</v>
      </c>
      <c r="F444" s="413" t="s">
        <v>528</v>
      </c>
      <c r="G444" s="412" t="s">
        <v>672</v>
      </c>
      <c r="H444" s="412" t="s">
        <v>673</v>
      </c>
      <c r="I444" s="415">
        <v>16.219999313354492</v>
      </c>
      <c r="J444" s="415">
        <v>9000</v>
      </c>
      <c r="K444" s="416">
        <v>145935</v>
      </c>
    </row>
    <row r="445" spans="1:11" ht="14.4" customHeight="1" x14ac:dyDescent="0.3">
      <c r="A445" s="410" t="s">
        <v>396</v>
      </c>
      <c r="B445" s="411" t="s">
        <v>397</v>
      </c>
      <c r="C445" s="412" t="s">
        <v>410</v>
      </c>
      <c r="D445" s="413" t="s">
        <v>411</v>
      </c>
      <c r="E445" s="412" t="s">
        <v>527</v>
      </c>
      <c r="F445" s="413" t="s">
        <v>528</v>
      </c>
      <c r="G445" s="412" t="s">
        <v>674</v>
      </c>
      <c r="H445" s="412" t="s">
        <v>675</v>
      </c>
      <c r="I445" s="415">
        <v>29.100000381469727</v>
      </c>
      <c r="J445" s="415">
        <v>960</v>
      </c>
      <c r="K445" s="416">
        <v>27931.19921875</v>
      </c>
    </row>
    <row r="446" spans="1:11" ht="14.4" customHeight="1" x14ac:dyDescent="0.3">
      <c r="A446" s="410" t="s">
        <v>396</v>
      </c>
      <c r="B446" s="411" t="s">
        <v>397</v>
      </c>
      <c r="C446" s="412" t="s">
        <v>410</v>
      </c>
      <c r="D446" s="413" t="s">
        <v>411</v>
      </c>
      <c r="E446" s="412" t="s">
        <v>527</v>
      </c>
      <c r="F446" s="413" t="s">
        <v>528</v>
      </c>
      <c r="G446" s="412" t="s">
        <v>682</v>
      </c>
      <c r="H446" s="412" t="s">
        <v>683</v>
      </c>
      <c r="I446" s="415">
        <v>591.69000244140625</v>
      </c>
      <c r="J446" s="415">
        <v>4</v>
      </c>
      <c r="K446" s="416">
        <v>2366.760009765625</v>
      </c>
    </row>
    <row r="447" spans="1:11" ht="14.4" customHeight="1" x14ac:dyDescent="0.3">
      <c r="A447" s="410" t="s">
        <v>396</v>
      </c>
      <c r="B447" s="411" t="s">
        <v>397</v>
      </c>
      <c r="C447" s="412" t="s">
        <v>410</v>
      </c>
      <c r="D447" s="413" t="s">
        <v>411</v>
      </c>
      <c r="E447" s="412" t="s">
        <v>527</v>
      </c>
      <c r="F447" s="413" t="s">
        <v>528</v>
      </c>
      <c r="G447" s="412" t="s">
        <v>684</v>
      </c>
      <c r="H447" s="412" t="s">
        <v>685</v>
      </c>
      <c r="I447" s="415">
        <v>4714.33984375</v>
      </c>
      <c r="J447" s="415">
        <v>7</v>
      </c>
      <c r="K447" s="416">
        <v>33000.37890625</v>
      </c>
    </row>
    <row r="448" spans="1:11" ht="14.4" customHeight="1" x14ac:dyDescent="0.3">
      <c r="A448" s="410" t="s">
        <v>396</v>
      </c>
      <c r="B448" s="411" t="s">
        <v>397</v>
      </c>
      <c r="C448" s="412" t="s">
        <v>410</v>
      </c>
      <c r="D448" s="413" t="s">
        <v>411</v>
      </c>
      <c r="E448" s="412" t="s">
        <v>527</v>
      </c>
      <c r="F448" s="413" t="s">
        <v>528</v>
      </c>
      <c r="G448" s="412" t="s">
        <v>688</v>
      </c>
      <c r="H448" s="412" t="s">
        <v>689</v>
      </c>
      <c r="I448" s="415">
        <v>8.630000114440918</v>
      </c>
      <c r="J448" s="415">
        <v>100</v>
      </c>
      <c r="K448" s="416">
        <v>862.5</v>
      </c>
    </row>
    <row r="449" spans="1:11" ht="14.4" customHeight="1" x14ac:dyDescent="0.3">
      <c r="A449" s="410" t="s">
        <v>396</v>
      </c>
      <c r="B449" s="411" t="s">
        <v>397</v>
      </c>
      <c r="C449" s="412" t="s">
        <v>410</v>
      </c>
      <c r="D449" s="413" t="s">
        <v>411</v>
      </c>
      <c r="E449" s="412" t="s">
        <v>527</v>
      </c>
      <c r="F449" s="413" t="s">
        <v>528</v>
      </c>
      <c r="G449" s="412" t="s">
        <v>1350</v>
      </c>
      <c r="H449" s="412" t="s">
        <v>1351</v>
      </c>
      <c r="I449" s="415">
        <v>0.6600000262260437</v>
      </c>
      <c r="J449" s="415">
        <v>500</v>
      </c>
      <c r="K449" s="416">
        <v>330</v>
      </c>
    </row>
    <row r="450" spans="1:11" ht="14.4" customHeight="1" x14ac:dyDescent="0.3">
      <c r="A450" s="410" t="s">
        <v>396</v>
      </c>
      <c r="B450" s="411" t="s">
        <v>397</v>
      </c>
      <c r="C450" s="412" t="s">
        <v>410</v>
      </c>
      <c r="D450" s="413" t="s">
        <v>411</v>
      </c>
      <c r="E450" s="412" t="s">
        <v>527</v>
      </c>
      <c r="F450" s="413" t="s">
        <v>528</v>
      </c>
      <c r="G450" s="412" t="s">
        <v>694</v>
      </c>
      <c r="H450" s="412" t="s">
        <v>695</v>
      </c>
      <c r="I450" s="415">
        <v>0.89999997615814209</v>
      </c>
      <c r="J450" s="415">
        <v>15000</v>
      </c>
      <c r="K450" s="416">
        <v>13455</v>
      </c>
    </row>
    <row r="451" spans="1:11" ht="14.4" customHeight="1" x14ac:dyDescent="0.3">
      <c r="A451" s="410" t="s">
        <v>396</v>
      </c>
      <c r="B451" s="411" t="s">
        <v>397</v>
      </c>
      <c r="C451" s="412" t="s">
        <v>410</v>
      </c>
      <c r="D451" s="413" t="s">
        <v>411</v>
      </c>
      <c r="E451" s="412" t="s">
        <v>527</v>
      </c>
      <c r="F451" s="413" t="s">
        <v>528</v>
      </c>
      <c r="G451" s="412" t="s">
        <v>696</v>
      </c>
      <c r="H451" s="412" t="s">
        <v>697</v>
      </c>
      <c r="I451" s="415">
        <v>2.5399999618530273</v>
      </c>
      <c r="J451" s="415">
        <v>8000</v>
      </c>
      <c r="K451" s="416">
        <v>20313.599609375</v>
      </c>
    </row>
    <row r="452" spans="1:11" ht="14.4" customHeight="1" x14ac:dyDescent="0.3">
      <c r="A452" s="410" t="s">
        <v>396</v>
      </c>
      <c r="B452" s="411" t="s">
        <v>397</v>
      </c>
      <c r="C452" s="412" t="s">
        <v>410</v>
      </c>
      <c r="D452" s="413" t="s">
        <v>411</v>
      </c>
      <c r="E452" s="412" t="s">
        <v>527</v>
      </c>
      <c r="F452" s="413" t="s">
        <v>528</v>
      </c>
      <c r="G452" s="412" t="s">
        <v>1352</v>
      </c>
      <c r="H452" s="412" t="s">
        <v>1353</v>
      </c>
      <c r="I452" s="415">
        <v>1</v>
      </c>
      <c r="J452" s="415">
        <v>2000</v>
      </c>
      <c r="K452" s="416">
        <v>2006.2900390625</v>
      </c>
    </row>
    <row r="453" spans="1:11" ht="14.4" customHeight="1" x14ac:dyDescent="0.3">
      <c r="A453" s="410" t="s">
        <v>396</v>
      </c>
      <c r="B453" s="411" t="s">
        <v>397</v>
      </c>
      <c r="C453" s="412" t="s">
        <v>410</v>
      </c>
      <c r="D453" s="413" t="s">
        <v>411</v>
      </c>
      <c r="E453" s="412" t="s">
        <v>706</v>
      </c>
      <c r="F453" s="413" t="s">
        <v>707</v>
      </c>
      <c r="G453" s="412" t="s">
        <v>1354</v>
      </c>
      <c r="H453" s="412" t="s">
        <v>1355</v>
      </c>
      <c r="I453" s="415">
        <v>539.969970703125</v>
      </c>
      <c r="J453" s="415">
        <v>4</v>
      </c>
      <c r="K453" s="416">
        <v>2159.860107421875</v>
      </c>
    </row>
    <row r="454" spans="1:11" ht="14.4" customHeight="1" x14ac:dyDescent="0.3">
      <c r="A454" s="410" t="s">
        <v>396</v>
      </c>
      <c r="B454" s="411" t="s">
        <v>397</v>
      </c>
      <c r="C454" s="412" t="s">
        <v>410</v>
      </c>
      <c r="D454" s="413" t="s">
        <v>411</v>
      </c>
      <c r="E454" s="412" t="s">
        <v>706</v>
      </c>
      <c r="F454" s="413" t="s">
        <v>707</v>
      </c>
      <c r="G454" s="412" t="s">
        <v>1356</v>
      </c>
      <c r="H454" s="412" t="s">
        <v>1357</v>
      </c>
      <c r="I454" s="415">
        <v>539.969970703125</v>
      </c>
      <c r="J454" s="415">
        <v>2</v>
      </c>
      <c r="K454" s="416">
        <v>1079.9300537109375</v>
      </c>
    </row>
    <row r="455" spans="1:11" ht="14.4" customHeight="1" x14ac:dyDescent="0.3">
      <c r="A455" s="410" t="s">
        <v>396</v>
      </c>
      <c r="B455" s="411" t="s">
        <v>397</v>
      </c>
      <c r="C455" s="412" t="s">
        <v>410</v>
      </c>
      <c r="D455" s="413" t="s">
        <v>411</v>
      </c>
      <c r="E455" s="412" t="s">
        <v>706</v>
      </c>
      <c r="F455" s="413" t="s">
        <v>707</v>
      </c>
      <c r="G455" s="412" t="s">
        <v>1358</v>
      </c>
      <c r="H455" s="412" t="s">
        <v>1359</v>
      </c>
      <c r="I455" s="415">
        <v>539.96333821614587</v>
      </c>
      <c r="J455" s="415">
        <v>4</v>
      </c>
      <c r="K455" s="416">
        <v>2159.85009765625</v>
      </c>
    </row>
    <row r="456" spans="1:11" ht="14.4" customHeight="1" x14ac:dyDescent="0.3">
      <c r="A456" s="410" t="s">
        <v>396</v>
      </c>
      <c r="B456" s="411" t="s">
        <v>397</v>
      </c>
      <c r="C456" s="412" t="s">
        <v>410</v>
      </c>
      <c r="D456" s="413" t="s">
        <v>411</v>
      </c>
      <c r="E456" s="412" t="s">
        <v>706</v>
      </c>
      <c r="F456" s="413" t="s">
        <v>707</v>
      </c>
      <c r="G456" s="412" t="s">
        <v>1360</v>
      </c>
      <c r="H456" s="412" t="s">
        <v>1361</v>
      </c>
      <c r="I456" s="415">
        <v>539.96333821614587</v>
      </c>
      <c r="J456" s="415">
        <v>4</v>
      </c>
      <c r="K456" s="416">
        <v>2159.85009765625</v>
      </c>
    </row>
    <row r="457" spans="1:11" ht="14.4" customHeight="1" x14ac:dyDescent="0.3">
      <c r="A457" s="410" t="s">
        <v>396</v>
      </c>
      <c r="B457" s="411" t="s">
        <v>397</v>
      </c>
      <c r="C457" s="412" t="s">
        <v>410</v>
      </c>
      <c r="D457" s="413" t="s">
        <v>411</v>
      </c>
      <c r="E457" s="412" t="s">
        <v>706</v>
      </c>
      <c r="F457" s="413" t="s">
        <v>707</v>
      </c>
      <c r="G457" s="412" t="s">
        <v>708</v>
      </c>
      <c r="H457" s="412" t="s">
        <v>709</v>
      </c>
      <c r="I457" s="415">
        <v>2.3399999141693115</v>
      </c>
      <c r="J457" s="415">
        <v>100</v>
      </c>
      <c r="K457" s="416">
        <v>234</v>
      </c>
    </row>
    <row r="458" spans="1:11" ht="14.4" customHeight="1" x14ac:dyDescent="0.3">
      <c r="A458" s="410" t="s">
        <v>396</v>
      </c>
      <c r="B458" s="411" t="s">
        <v>397</v>
      </c>
      <c r="C458" s="412" t="s">
        <v>410</v>
      </c>
      <c r="D458" s="413" t="s">
        <v>411</v>
      </c>
      <c r="E458" s="412" t="s">
        <v>706</v>
      </c>
      <c r="F458" s="413" t="s">
        <v>707</v>
      </c>
      <c r="G458" s="412" t="s">
        <v>710</v>
      </c>
      <c r="H458" s="412" t="s">
        <v>711</v>
      </c>
      <c r="I458" s="415">
        <v>16.979999542236328</v>
      </c>
      <c r="J458" s="415">
        <v>40</v>
      </c>
      <c r="K458" s="416">
        <v>679.20001220703125</v>
      </c>
    </row>
    <row r="459" spans="1:11" ht="14.4" customHeight="1" x14ac:dyDescent="0.3">
      <c r="A459" s="410" t="s">
        <v>396</v>
      </c>
      <c r="B459" s="411" t="s">
        <v>397</v>
      </c>
      <c r="C459" s="412" t="s">
        <v>410</v>
      </c>
      <c r="D459" s="413" t="s">
        <v>411</v>
      </c>
      <c r="E459" s="412" t="s">
        <v>706</v>
      </c>
      <c r="F459" s="413" t="s">
        <v>707</v>
      </c>
      <c r="G459" s="412" t="s">
        <v>715</v>
      </c>
      <c r="H459" s="412" t="s">
        <v>716</v>
      </c>
      <c r="I459" s="415">
        <v>11.675000190734863</v>
      </c>
      <c r="J459" s="415">
        <v>160</v>
      </c>
      <c r="K459" s="416">
        <v>1867.6000366210937</v>
      </c>
    </row>
    <row r="460" spans="1:11" ht="14.4" customHeight="1" x14ac:dyDescent="0.3">
      <c r="A460" s="410" t="s">
        <v>396</v>
      </c>
      <c r="B460" s="411" t="s">
        <v>397</v>
      </c>
      <c r="C460" s="412" t="s">
        <v>410</v>
      </c>
      <c r="D460" s="413" t="s">
        <v>411</v>
      </c>
      <c r="E460" s="412" t="s">
        <v>706</v>
      </c>
      <c r="F460" s="413" t="s">
        <v>707</v>
      </c>
      <c r="G460" s="412" t="s">
        <v>723</v>
      </c>
      <c r="H460" s="412" t="s">
        <v>724</v>
      </c>
      <c r="I460" s="415">
        <v>2.9033334255218506</v>
      </c>
      <c r="J460" s="415">
        <v>800</v>
      </c>
      <c r="K460" s="416">
        <v>2323</v>
      </c>
    </row>
    <row r="461" spans="1:11" ht="14.4" customHeight="1" x14ac:dyDescent="0.3">
      <c r="A461" s="410" t="s">
        <v>396</v>
      </c>
      <c r="B461" s="411" t="s">
        <v>397</v>
      </c>
      <c r="C461" s="412" t="s">
        <v>410</v>
      </c>
      <c r="D461" s="413" t="s">
        <v>411</v>
      </c>
      <c r="E461" s="412" t="s">
        <v>706</v>
      </c>
      <c r="F461" s="413" t="s">
        <v>707</v>
      </c>
      <c r="G461" s="412" t="s">
        <v>727</v>
      </c>
      <c r="H461" s="412" t="s">
        <v>728</v>
      </c>
      <c r="I461" s="415">
        <v>2.9000000953674316</v>
      </c>
      <c r="J461" s="415">
        <v>400</v>
      </c>
      <c r="K461" s="416">
        <v>1160</v>
      </c>
    </row>
    <row r="462" spans="1:11" ht="14.4" customHeight="1" x14ac:dyDescent="0.3">
      <c r="A462" s="410" t="s">
        <v>396</v>
      </c>
      <c r="B462" s="411" t="s">
        <v>397</v>
      </c>
      <c r="C462" s="412" t="s">
        <v>410</v>
      </c>
      <c r="D462" s="413" t="s">
        <v>411</v>
      </c>
      <c r="E462" s="412" t="s">
        <v>706</v>
      </c>
      <c r="F462" s="413" t="s">
        <v>707</v>
      </c>
      <c r="G462" s="412" t="s">
        <v>737</v>
      </c>
      <c r="H462" s="412" t="s">
        <v>738</v>
      </c>
      <c r="I462" s="415">
        <v>8.4700002670288086</v>
      </c>
      <c r="J462" s="415">
        <v>200</v>
      </c>
      <c r="K462" s="416">
        <v>1694</v>
      </c>
    </row>
    <row r="463" spans="1:11" ht="14.4" customHeight="1" x14ac:dyDescent="0.3">
      <c r="A463" s="410" t="s">
        <v>396</v>
      </c>
      <c r="B463" s="411" t="s">
        <v>397</v>
      </c>
      <c r="C463" s="412" t="s">
        <v>410</v>
      </c>
      <c r="D463" s="413" t="s">
        <v>411</v>
      </c>
      <c r="E463" s="412" t="s">
        <v>706</v>
      </c>
      <c r="F463" s="413" t="s">
        <v>707</v>
      </c>
      <c r="G463" s="412" t="s">
        <v>1362</v>
      </c>
      <c r="H463" s="412" t="s">
        <v>1363</v>
      </c>
      <c r="I463" s="415">
        <v>8.4700002670288086</v>
      </c>
      <c r="J463" s="415">
        <v>100</v>
      </c>
      <c r="K463" s="416">
        <v>847</v>
      </c>
    </row>
    <row r="464" spans="1:11" ht="14.4" customHeight="1" x14ac:dyDescent="0.3">
      <c r="A464" s="410" t="s">
        <v>396</v>
      </c>
      <c r="B464" s="411" t="s">
        <v>397</v>
      </c>
      <c r="C464" s="412" t="s">
        <v>410</v>
      </c>
      <c r="D464" s="413" t="s">
        <v>411</v>
      </c>
      <c r="E464" s="412" t="s">
        <v>706</v>
      </c>
      <c r="F464" s="413" t="s">
        <v>707</v>
      </c>
      <c r="G464" s="412" t="s">
        <v>745</v>
      </c>
      <c r="H464" s="412" t="s">
        <v>746</v>
      </c>
      <c r="I464" s="415">
        <v>839.97998046875</v>
      </c>
      <c r="J464" s="415">
        <v>80</v>
      </c>
      <c r="K464" s="416">
        <v>67198.080078125</v>
      </c>
    </row>
    <row r="465" spans="1:11" ht="14.4" customHeight="1" x14ac:dyDescent="0.3">
      <c r="A465" s="410" t="s">
        <v>396</v>
      </c>
      <c r="B465" s="411" t="s">
        <v>397</v>
      </c>
      <c r="C465" s="412" t="s">
        <v>410</v>
      </c>
      <c r="D465" s="413" t="s">
        <v>411</v>
      </c>
      <c r="E465" s="412" t="s">
        <v>706</v>
      </c>
      <c r="F465" s="413" t="s">
        <v>707</v>
      </c>
      <c r="G465" s="412" t="s">
        <v>757</v>
      </c>
      <c r="H465" s="412" t="s">
        <v>758</v>
      </c>
      <c r="I465" s="415">
        <v>87.650001525878906</v>
      </c>
      <c r="J465" s="415">
        <v>200</v>
      </c>
      <c r="K465" s="416">
        <v>17530.4794921875</v>
      </c>
    </row>
    <row r="466" spans="1:11" ht="14.4" customHeight="1" x14ac:dyDescent="0.3">
      <c r="A466" s="410" t="s">
        <v>396</v>
      </c>
      <c r="B466" s="411" t="s">
        <v>397</v>
      </c>
      <c r="C466" s="412" t="s">
        <v>410</v>
      </c>
      <c r="D466" s="413" t="s">
        <v>411</v>
      </c>
      <c r="E466" s="412" t="s">
        <v>706</v>
      </c>
      <c r="F466" s="413" t="s">
        <v>707</v>
      </c>
      <c r="G466" s="412" t="s">
        <v>759</v>
      </c>
      <c r="H466" s="412" t="s">
        <v>760</v>
      </c>
      <c r="I466" s="415">
        <v>61.873334248860679</v>
      </c>
      <c r="J466" s="415">
        <v>650</v>
      </c>
      <c r="K466" s="416">
        <v>40250.6494140625</v>
      </c>
    </row>
    <row r="467" spans="1:11" ht="14.4" customHeight="1" x14ac:dyDescent="0.3">
      <c r="A467" s="410" t="s">
        <v>396</v>
      </c>
      <c r="B467" s="411" t="s">
        <v>397</v>
      </c>
      <c r="C467" s="412" t="s">
        <v>410</v>
      </c>
      <c r="D467" s="413" t="s">
        <v>411</v>
      </c>
      <c r="E467" s="412" t="s">
        <v>706</v>
      </c>
      <c r="F467" s="413" t="s">
        <v>707</v>
      </c>
      <c r="G467" s="412" t="s">
        <v>1364</v>
      </c>
      <c r="H467" s="412" t="s">
        <v>1365</v>
      </c>
      <c r="I467" s="415">
        <v>87.480003356933594</v>
      </c>
      <c r="J467" s="415">
        <v>50</v>
      </c>
      <c r="K467" s="416">
        <v>4374.14990234375</v>
      </c>
    </row>
    <row r="468" spans="1:11" ht="14.4" customHeight="1" x14ac:dyDescent="0.3">
      <c r="A468" s="410" t="s">
        <v>396</v>
      </c>
      <c r="B468" s="411" t="s">
        <v>397</v>
      </c>
      <c r="C468" s="412" t="s">
        <v>410</v>
      </c>
      <c r="D468" s="413" t="s">
        <v>411</v>
      </c>
      <c r="E468" s="412" t="s">
        <v>706</v>
      </c>
      <c r="F468" s="413" t="s">
        <v>707</v>
      </c>
      <c r="G468" s="412" t="s">
        <v>761</v>
      </c>
      <c r="H468" s="412" t="s">
        <v>762</v>
      </c>
      <c r="I468" s="415">
        <v>57.716667599148224</v>
      </c>
      <c r="J468" s="415">
        <v>2250</v>
      </c>
      <c r="K468" s="416">
        <v>129860.8486328125</v>
      </c>
    </row>
    <row r="469" spans="1:11" ht="14.4" customHeight="1" x14ac:dyDescent="0.3">
      <c r="A469" s="410" t="s">
        <v>396</v>
      </c>
      <c r="B469" s="411" t="s">
        <v>397</v>
      </c>
      <c r="C469" s="412" t="s">
        <v>410</v>
      </c>
      <c r="D469" s="413" t="s">
        <v>411</v>
      </c>
      <c r="E469" s="412" t="s">
        <v>706</v>
      </c>
      <c r="F469" s="413" t="s">
        <v>707</v>
      </c>
      <c r="G469" s="412" t="s">
        <v>1366</v>
      </c>
      <c r="H469" s="412" t="s">
        <v>1367</v>
      </c>
      <c r="I469" s="415">
        <v>23173.919921875</v>
      </c>
      <c r="J469" s="415">
        <v>3</v>
      </c>
      <c r="K469" s="416">
        <v>69521.759765625</v>
      </c>
    </row>
    <row r="470" spans="1:11" ht="14.4" customHeight="1" x14ac:dyDescent="0.3">
      <c r="A470" s="410" t="s">
        <v>396</v>
      </c>
      <c r="B470" s="411" t="s">
        <v>397</v>
      </c>
      <c r="C470" s="412" t="s">
        <v>410</v>
      </c>
      <c r="D470" s="413" t="s">
        <v>411</v>
      </c>
      <c r="E470" s="412" t="s">
        <v>706</v>
      </c>
      <c r="F470" s="413" t="s">
        <v>707</v>
      </c>
      <c r="G470" s="412" t="s">
        <v>1368</v>
      </c>
      <c r="H470" s="412" t="s">
        <v>1369</v>
      </c>
      <c r="I470" s="415">
        <v>2142.550048828125</v>
      </c>
      <c r="J470" s="415">
        <v>3</v>
      </c>
      <c r="K470" s="416">
        <v>6427.64013671875</v>
      </c>
    </row>
    <row r="471" spans="1:11" ht="14.4" customHeight="1" x14ac:dyDescent="0.3">
      <c r="A471" s="410" t="s">
        <v>396</v>
      </c>
      <c r="B471" s="411" t="s">
        <v>397</v>
      </c>
      <c r="C471" s="412" t="s">
        <v>410</v>
      </c>
      <c r="D471" s="413" t="s">
        <v>411</v>
      </c>
      <c r="E471" s="412" t="s">
        <v>706</v>
      </c>
      <c r="F471" s="413" t="s">
        <v>707</v>
      </c>
      <c r="G471" s="412" t="s">
        <v>1370</v>
      </c>
      <c r="H471" s="412" t="s">
        <v>1371</v>
      </c>
      <c r="I471" s="415">
        <v>64.129997253417969</v>
      </c>
      <c r="J471" s="415">
        <v>36</v>
      </c>
      <c r="K471" s="416">
        <v>2308.679931640625</v>
      </c>
    </row>
    <row r="472" spans="1:11" ht="14.4" customHeight="1" x14ac:dyDescent="0.3">
      <c r="A472" s="410" t="s">
        <v>396</v>
      </c>
      <c r="B472" s="411" t="s">
        <v>397</v>
      </c>
      <c r="C472" s="412" t="s">
        <v>410</v>
      </c>
      <c r="D472" s="413" t="s">
        <v>411</v>
      </c>
      <c r="E472" s="412" t="s">
        <v>706</v>
      </c>
      <c r="F472" s="413" t="s">
        <v>707</v>
      </c>
      <c r="G472" s="412" t="s">
        <v>785</v>
      </c>
      <c r="H472" s="412" t="s">
        <v>786</v>
      </c>
      <c r="I472" s="415">
        <v>13.210000038146973</v>
      </c>
      <c r="J472" s="415">
        <v>10</v>
      </c>
      <c r="K472" s="416">
        <v>132.10000610351562</v>
      </c>
    </row>
    <row r="473" spans="1:11" ht="14.4" customHeight="1" x14ac:dyDescent="0.3">
      <c r="A473" s="410" t="s">
        <v>396</v>
      </c>
      <c r="B473" s="411" t="s">
        <v>397</v>
      </c>
      <c r="C473" s="412" t="s">
        <v>410</v>
      </c>
      <c r="D473" s="413" t="s">
        <v>411</v>
      </c>
      <c r="E473" s="412" t="s">
        <v>706</v>
      </c>
      <c r="F473" s="413" t="s">
        <v>707</v>
      </c>
      <c r="G473" s="412" t="s">
        <v>1372</v>
      </c>
      <c r="H473" s="412" t="s">
        <v>1373</v>
      </c>
      <c r="I473" s="415">
        <v>211.75</v>
      </c>
      <c r="J473" s="415">
        <v>10</v>
      </c>
      <c r="K473" s="416">
        <v>2117.5</v>
      </c>
    </row>
    <row r="474" spans="1:11" ht="14.4" customHeight="1" x14ac:dyDescent="0.3">
      <c r="A474" s="410" t="s">
        <v>396</v>
      </c>
      <c r="B474" s="411" t="s">
        <v>397</v>
      </c>
      <c r="C474" s="412" t="s">
        <v>410</v>
      </c>
      <c r="D474" s="413" t="s">
        <v>411</v>
      </c>
      <c r="E474" s="412" t="s">
        <v>706</v>
      </c>
      <c r="F474" s="413" t="s">
        <v>707</v>
      </c>
      <c r="G474" s="412" t="s">
        <v>797</v>
      </c>
      <c r="H474" s="412" t="s">
        <v>798</v>
      </c>
      <c r="I474" s="415">
        <v>80.575556437174484</v>
      </c>
      <c r="J474" s="415">
        <v>1277</v>
      </c>
      <c r="K474" s="416">
        <v>102895.02011108398</v>
      </c>
    </row>
    <row r="475" spans="1:11" ht="14.4" customHeight="1" x14ac:dyDescent="0.3">
      <c r="A475" s="410" t="s">
        <v>396</v>
      </c>
      <c r="B475" s="411" t="s">
        <v>397</v>
      </c>
      <c r="C475" s="412" t="s">
        <v>410</v>
      </c>
      <c r="D475" s="413" t="s">
        <v>411</v>
      </c>
      <c r="E475" s="412" t="s">
        <v>706</v>
      </c>
      <c r="F475" s="413" t="s">
        <v>707</v>
      </c>
      <c r="G475" s="412" t="s">
        <v>813</v>
      </c>
      <c r="H475" s="412" t="s">
        <v>814</v>
      </c>
      <c r="I475" s="415">
        <v>13.170000076293945</v>
      </c>
      <c r="J475" s="415">
        <v>35</v>
      </c>
      <c r="K475" s="416">
        <v>460.82000732421875</v>
      </c>
    </row>
    <row r="476" spans="1:11" ht="14.4" customHeight="1" x14ac:dyDescent="0.3">
      <c r="A476" s="410" t="s">
        <v>396</v>
      </c>
      <c r="B476" s="411" t="s">
        <v>397</v>
      </c>
      <c r="C476" s="412" t="s">
        <v>410</v>
      </c>
      <c r="D476" s="413" t="s">
        <v>411</v>
      </c>
      <c r="E476" s="412" t="s">
        <v>706</v>
      </c>
      <c r="F476" s="413" t="s">
        <v>707</v>
      </c>
      <c r="G476" s="412" t="s">
        <v>815</v>
      </c>
      <c r="H476" s="412" t="s">
        <v>816</v>
      </c>
      <c r="I476" s="415">
        <v>20.149999618530273</v>
      </c>
      <c r="J476" s="415">
        <v>70</v>
      </c>
      <c r="K476" s="416">
        <v>1410.260009765625</v>
      </c>
    </row>
    <row r="477" spans="1:11" ht="14.4" customHeight="1" x14ac:dyDescent="0.3">
      <c r="A477" s="410" t="s">
        <v>396</v>
      </c>
      <c r="B477" s="411" t="s">
        <v>397</v>
      </c>
      <c r="C477" s="412" t="s">
        <v>410</v>
      </c>
      <c r="D477" s="413" t="s">
        <v>411</v>
      </c>
      <c r="E477" s="412" t="s">
        <v>706</v>
      </c>
      <c r="F477" s="413" t="s">
        <v>707</v>
      </c>
      <c r="G477" s="412" t="s">
        <v>817</v>
      </c>
      <c r="H477" s="412" t="s">
        <v>818</v>
      </c>
      <c r="I477" s="415">
        <v>5.5850000381469727</v>
      </c>
      <c r="J477" s="415">
        <v>200</v>
      </c>
      <c r="K477" s="416">
        <v>1117.0499877929687</v>
      </c>
    </row>
    <row r="478" spans="1:11" ht="14.4" customHeight="1" x14ac:dyDescent="0.3">
      <c r="A478" s="410" t="s">
        <v>396</v>
      </c>
      <c r="B478" s="411" t="s">
        <v>397</v>
      </c>
      <c r="C478" s="412" t="s">
        <v>410</v>
      </c>
      <c r="D478" s="413" t="s">
        <v>411</v>
      </c>
      <c r="E478" s="412" t="s">
        <v>706</v>
      </c>
      <c r="F478" s="413" t="s">
        <v>707</v>
      </c>
      <c r="G478" s="412" t="s">
        <v>819</v>
      </c>
      <c r="H478" s="412" t="s">
        <v>820</v>
      </c>
      <c r="I478" s="415">
        <v>7.25</v>
      </c>
      <c r="J478" s="415">
        <v>100</v>
      </c>
      <c r="K478" s="416">
        <v>724.78997802734375</v>
      </c>
    </row>
    <row r="479" spans="1:11" ht="14.4" customHeight="1" x14ac:dyDescent="0.3">
      <c r="A479" s="410" t="s">
        <v>396</v>
      </c>
      <c r="B479" s="411" t="s">
        <v>397</v>
      </c>
      <c r="C479" s="412" t="s">
        <v>410</v>
      </c>
      <c r="D479" s="413" t="s">
        <v>411</v>
      </c>
      <c r="E479" s="412" t="s">
        <v>706</v>
      </c>
      <c r="F479" s="413" t="s">
        <v>707</v>
      </c>
      <c r="G479" s="412" t="s">
        <v>821</v>
      </c>
      <c r="H479" s="412" t="s">
        <v>822</v>
      </c>
      <c r="I479" s="415">
        <v>83.800003051757813</v>
      </c>
      <c r="J479" s="415">
        <v>60</v>
      </c>
      <c r="K479" s="416">
        <v>5028</v>
      </c>
    </row>
    <row r="480" spans="1:11" ht="14.4" customHeight="1" x14ac:dyDescent="0.3">
      <c r="A480" s="410" t="s">
        <v>396</v>
      </c>
      <c r="B480" s="411" t="s">
        <v>397</v>
      </c>
      <c r="C480" s="412" t="s">
        <v>410</v>
      </c>
      <c r="D480" s="413" t="s">
        <v>411</v>
      </c>
      <c r="E480" s="412" t="s">
        <v>706</v>
      </c>
      <c r="F480" s="413" t="s">
        <v>707</v>
      </c>
      <c r="G480" s="412" t="s">
        <v>825</v>
      </c>
      <c r="H480" s="412" t="s">
        <v>826</v>
      </c>
      <c r="I480" s="415">
        <v>11.739999771118164</v>
      </c>
      <c r="J480" s="415">
        <v>150</v>
      </c>
      <c r="K480" s="416">
        <v>1761</v>
      </c>
    </row>
    <row r="481" spans="1:11" ht="14.4" customHeight="1" x14ac:dyDescent="0.3">
      <c r="A481" s="410" t="s">
        <v>396</v>
      </c>
      <c r="B481" s="411" t="s">
        <v>397</v>
      </c>
      <c r="C481" s="412" t="s">
        <v>410</v>
      </c>
      <c r="D481" s="413" t="s">
        <v>411</v>
      </c>
      <c r="E481" s="412" t="s">
        <v>706</v>
      </c>
      <c r="F481" s="413" t="s">
        <v>707</v>
      </c>
      <c r="G481" s="412" t="s">
        <v>827</v>
      </c>
      <c r="H481" s="412" t="s">
        <v>828</v>
      </c>
      <c r="I481" s="415">
        <v>79.620002746582031</v>
      </c>
      <c r="J481" s="415">
        <v>70</v>
      </c>
      <c r="K481" s="416">
        <v>5573.259765625</v>
      </c>
    </row>
    <row r="482" spans="1:11" ht="14.4" customHeight="1" x14ac:dyDescent="0.3">
      <c r="A482" s="410" t="s">
        <v>396</v>
      </c>
      <c r="B482" s="411" t="s">
        <v>397</v>
      </c>
      <c r="C482" s="412" t="s">
        <v>410</v>
      </c>
      <c r="D482" s="413" t="s">
        <v>411</v>
      </c>
      <c r="E482" s="412" t="s">
        <v>706</v>
      </c>
      <c r="F482" s="413" t="s">
        <v>707</v>
      </c>
      <c r="G482" s="412" t="s">
        <v>1374</v>
      </c>
      <c r="H482" s="412" t="s">
        <v>1375</v>
      </c>
      <c r="I482" s="415">
        <v>82.019996643066406</v>
      </c>
      <c r="J482" s="415">
        <v>10</v>
      </c>
      <c r="K482" s="416">
        <v>820.17999267578125</v>
      </c>
    </row>
    <row r="483" spans="1:11" ht="14.4" customHeight="1" x14ac:dyDescent="0.3">
      <c r="A483" s="410" t="s">
        <v>396</v>
      </c>
      <c r="B483" s="411" t="s">
        <v>397</v>
      </c>
      <c r="C483" s="412" t="s">
        <v>410</v>
      </c>
      <c r="D483" s="413" t="s">
        <v>411</v>
      </c>
      <c r="E483" s="412" t="s">
        <v>706</v>
      </c>
      <c r="F483" s="413" t="s">
        <v>707</v>
      </c>
      <c r="G483" s="412" t="s">
        <v>1376</v>
      </c>
      <c r="H483" s="412" t="s">
        <v>1377</v>
      </c>
      <c r="I483" s="415">
        <v>652.29998779296875</v>
      </c>
      <c r="J483" s="415">
        <v>4</v>
      </c>
      <c r="K483" s="416">
        <v>2609.199951171875</v>
      </c>
    </row>
    <row r="484" spans="1:11" ht="14.4" customHeight="1" x14ac:dyDescent="0.3">
      <c r="A484" s="410" t="s">
        <v>396</v>
      </c>
      <c r="B484" s="411" t="s">
        <v>397</v>
      </c>
      <c r="C484" s="412" t="s">
        <v>410</v>
      </c>
      <c r="D484" s="413" t="s">
        <v>411</v>
      </c>
      <c r="E484" s="412" t="s">
        <v>706</v>
      </c>
      <c r="F484" s="413" t="s">
        <v>707</v>
      </c>
      <c r="G484" s="412" t="s">
        <v>1378</v>
      </c>
      <c r="H484" s="412" t="s">
        <v>1379</v>
      </c>
      <c r="I484" s="415">
        <v>573.6400146484375</v>
      </c>
      <c r="J484" s="415">
        <v>10</v>
      </c>
      <c r="K484" s="416">
        <v>5736.3701171875</v>
      </c>
    </row>
    <row r="485" spans="1:11" ht="14.4" customHeight="1" x14ac:dyDescent="0.3">
      <c r="A485" s="410" t="s">
        <v>396</v>
      </c>
      <c r="B485" s="411" t="s">
        <v>397</v>
      </c>
      <c r="C485" s="412" t="s">
        <v>410</v>
      </c>
      <c r="D485" s="413" t="s">
        <v>411</v>
      </c>
      <c r="E485" s="412" t="s">
        <v>706</v>
      </c>
      <c r="F485" s="413" t="s">
        <v>707</v>
      </c>
      <c r="G485" s="412" t="s">
        <v>1380</v>
      </c>
      <c r="H485" s="412" t="s">
        <v>1381</v>
      </c>
      <c r="I485" s="415">
        <v>1755.8599853515625</v>
      </c>
      <c r="J485" s="415">
        <v>6</v>
      </c>
      <c r="K485" s="416">
        <v>10535.1298828125</v>
      </c>
    </row>
    <row r="486" spans="1:11" ht="14.4" customHeight="1" x14ac:dyDescent="0.3">
      <c r="A486" s="410" t="s">
        <v>396</v>
      </c>
      <c r="B486" s="411" t="s">
        <v>397</v>
      </c>
      <c r="C486" s="412" t="s">
        <v>410</v>
      </c>
      <c r="D486" s="413" t="s">
        <v>411</v>
      </c>
      <c r="E486" s="412" t="s">
        <v>706</v>
      </c>
      <c r="F486" s="413" t="s">
        <v>707</v>
      </c>
      <c r="G486" s="412" t="s">
        <v>1382</v>
      </c>
      <c r="H486" s="412" t="s">
        <v>1383</v>
      </c>
      <c r="I486" s="415">
        <v>205.27999877929687</v>
      </c>
      <c r="J486" s="415">
        <v>2</v>
      </c>
      <c r="K486" s="416">
        <v>410.54998779296875</v>
      </c>
    </row>
    <row r="487" spans="1:11" ht="14.4" customHeight="1" x14ac:dyDescent="0.3">
      <c r="A487" s="410" t="s">
        <v>396</v>
      </c>
      <c r="B487" s="411" t="s">
        <v>397</v>
      </c>
      <c r="C487" s="412" t="s">
        <v>410</v>
      </c>
      <c r="D487" s="413" t="s">
        <v>411</v>
      </c>
      <c r="E487" s="412" t="s">
        <v>706</v>
      </c>
      <c r="F487" s="413" t="s">
        <v>707</v>
      </c>
      <c r="G487" s="412" t="s">
        <v>847</v>
      </c>
      <c r="H487" s="412" t="s">
        <v>848</v>
      </c>
      <c r="I487" s="415">
        <v>30.860000610351562</v>
      </c>
      <c r="J487" s="415">
        <v>25</v>
      </c>
      <c r="K487" s="416">
        <v>771.3800048828125</v>
      </c>
    </row>
    <row r="488" spans="1:11" ht="14.4" customHeight="1" x14ac:dyDescent="0.3">
      <c r="A488" s="410" t="s">
        <v>396</v>
      </c>
      <c r="B488" s="411" t="s">
        <v>397</v>
      </c>
      <c r="C488" s="412" t="s">
        <v>410</v>
      </c>
      <c r="D488" s="413" t="s">
        <v>411</v>
      </c>
      <c r="E488" s="412" t="s">
        <v>706</v>
      </c>
      <c r="F488" s="413" t="s">
        <v>707</v>
      </c>
      <c r="G488" s="412" t="s">
        <v>849</v>
      </c>
      <c r="H488" s="412" t="s">
        <v>850</v>
      </c>
      <c r="I488" s="415">
        <v>21.180000305175781</v>
      </c>
      <c r="J488" s="415">
        <v>200</v>
      </c>
      <c r="K488" s="416">
        <v>4236</v>
      </c>
    </row>
    <row r="489" spans="1:11" ht="14.4" customHeight="1" x14ac:dyDescent="0.3">
      <c r="A489" s="410" t="s">
        <v>396</v>
      </c>
      <c r="B489" s="411" t="s">
        <v>397</v>
      </c>
      <c r="C489" s="412" t="s">
        <v>410</v>
      </c>
      <c r="D489" s="413" t="s">
        <v>411</v>
      </c>
      <c r="E489" s="412" t="s">
        <v>706</v>
      </c>
      <c r="F489" s="413" t="s">
        <v>707</v>
      </c>
      <c r="G489" s="412" t="s">
        <v>853</v>
      </c>
      <c r="H489" s="412" t="s">
        <v>854</v>
      </c>
      <c r="I489" s="415">
        <v>496.35000610351562</v>
      </c>
      <c r="J489" s="415">
        <v>90</v>
      </c>
      <c r="K489" s="416">
        <v>44671.8603515625</v>
      </c>
    </row>
    <row r="490" spans="1:11" ht="14.4" customHeight="1" x14ac:dyDescent="0.3">
      <c r="A490" s="410" t="s">
        <v>396</v>
      </c>
      <c r="B490" s="411" t="s">
        <v>397</v>
      </c>
      <c r="C490" s="412" t="s">
        <v>410</v>
      </c>
      <c r="D490" s="413" t="s">
        <v>411</v>
      </c>
      <c r="E490" s="412" t="s">
        <v>706</v>
      </c>
      <c r="F490" s="413" t="s">
        <v>707</v>
      </c>
      <c r="G490" s="412" t="s">
        <v>859</v>
      </c>
      <c r="H490" s="412" t="s">
        <v>860</v>
      </c>
      <c r="I490" s="415">
        <v>6.1700000762939453</v>
      </c>
      <c r="J490" s="415">
        <v>350</v>
      </c>
      <c r="K490" s="416">
        <v>2159.5</v>
      </c>
    </row>
    <row r="491" spans="1:11" ht="14.4" customHeight="1" x14ac:dyDescent="0.3">
      <c r="A491" s="410" t="s">
        <v>396</v>
      </c>
      <c r="B491" s="411" t="s">
        <v>397</v>
      </c>
      <c r="C491" s="412" t="s">
        <v>410</v>
      </c>
      <c r="D491" s="413" t="s">
        <v>411</v>
      </c>
      <c r="E491" s="412" t="s">
        <v>706</v>
      </c>
      <c r="F491" s="413" t="s">
        <v>707</v>
      </c>
      <c r="G491" s="412" t="s">
        <v>1384</v>
      </c>
      <c r="H491" s="412" t="s">
        <v>1385</v>
      </c>
      <c r="I491" s="415">
        <v>8.3599996566772461</v>
      </c>
      <c r="J491" s="415">
        <v>50</v>
      </c>
      <c r="K491" s="416">
        <v>418.19000244140625</v>
      </c>
    </row>
    <row r="492" spans="1:11" ht="14.4" customHeight="1" x14ac:dyDescent="0.3">
      <c r="A492" s="410" t="s">
        <v>396</v>
      </c>
      <c r="B492" s="411" t="s">
        <v>397</v>
      </c>
      <c r="C492" s="412" t="s">
        <v>410</v>
      </c>
      <c r="D492" s="413" t="s">
        <v>411</v>
      </c>
      <c r="E492" s="412" t="s">
        <v>706</v>
      </c>
      <c r="F492" s="413" t="s">
        <v>707</v>
      </c>
      <c r="G492" s="412" t="s">
        <v>1386</v>
      </c>
      <c r="H492" s="412" t="s">
        <v>1387</v>
      </c>
      <c r="I492" s="415">
        <v>508.20001220703125</v>
      </c>
      <c r="J492" s="415">
        <v>120</v>
      </c>
      <c r="K492" s="416">
        <v>60984</v>
      </c>
    </row>
    <row r="493" spans="1:11" ht="14.4" customHeight="1" x14ac:dyDescent="0.3">
      <c r="A493" s="410" t="s">
        <v>396</v>
      </c>
      <c r="B493" s="411" t="s">
        <v>397</v>
      </c>
      <c r="C493" s="412" t="s">
        <v>410</v>
      </c>
      <c r="D493" s="413" t="s">
        <v>411</v>
      </c>
      <c r="E493" s="412" t="s">
        <v>706</v>
      </c>
      <c r="F493" s="413" t="s">
        <v>707</v>
      </c>
      <c r="G493" s="412" t="s">
        <v>1388</v>
      </c>
      <c r="H493" s="412" t="s">
        <v>1389</v>
      </c>
      <c r="I493" s="415">
        <v>37.509998321533203</v>
      </c>
      <c r="J493" s="415">
        <v>110</v>
      </c>
      <c r="K493" s="416">
        <v>4126.10009765625</v>
      </c>
    </row>
    <row r="494" spans="1:11" ht="14.4" customHeight="1" x14ac:dyDescent="0.3">
      <c r="A494" s="410" t="s">
        <v>396</v>
      </c>
      <c r="B494" s="411" t="s">
        <v>397</v>
      </c>
      <c r="C494" s="412" t="s">
        <v>410</v>
      </c>
      <c r="D494" s="413" t="s">
        <v>411</v>
      </c>
      <c r="E494" s="412" t="s">
        <v>706</v>
      </c>
      <c r="F494" s="413" t="s">
        <v>707</v>
      </c>
      <c r="G494" s="412" t="s">
        <v>868</v>
      </c>
      <c r="H494" s="412" t="s">
        <v>1390</v>
      </c>
      <c r="I494" s="415">
        <v>37.509998321533203</v>
      </c>
      <c r="J494" s="415">
        <v>300</v>
      </c>
      <c r="K494" s="416">
        <v>11253</v>
      </c>
    </row>
    <row r="495" spans="1:11" ht="14.4" customHeight="1" x14ac:dyDescent="0.3">
      <c r="A495" s="410" t="s">
        <v>396</v>
      </c>
      <c r="B495" s="411" t="s">
        <v>397</v>
      </c>
      <c r="C495" s="412" t="s">
        <v>410</v>
      </c>
      <c r="D495" s="413" t="s">
        <v>411</v>
      </c>
      <c r="E495" s="412" t="s">
        <v>706</v>
      </c>
      <c r="F495" s="413" t="s">
        <v>707</v>
      </c>
      <c r="G495" s="412" t="s">
        <v>873</v>
      </c>
      <c r="H495" s="412" t="s">
        <v>874</v>
      </c>
      <c r="I495" s="415">
        <v>313.08999633789062</v>
      </c>
      <c r="J495" s="415">
        <v>40</v>
      </c>
      <c r="K495" s="416">
        <v>12523.5</v>
      </c>
    </row>
    <row r="496" spans="1:11" ht="14.4" customHeight="1" x14ac:dyDescent="0.3">
      <c r="A496" s="410" t="s">
        <v>396</v>
      </c>
      <c r="B496" s="411" t="s">
        <v>397</v>
      </c>
      <c r="C496" s="412" t="s">
        <v>410</v>
      </c>
      <c r="D496" s="413" t="s">
        <v>411</v>
      </c>
      <c r="E496" s="412" t="s">
        <v>706</v>
      </c>
      <c r="F496" s="413" t="s">
        <v>707</v>
      </c>
      <c r="G496" s="412" t="s">
        <v>881</v>
      </c>
      <c r="H496" s="412" t="s">
        <v>882</v>
      </c>
      <c r="I496" s="415">
        <v>1.0900000333786011</v>
      </c>
      <c r="J496" s="415">
        <v>500</v>
      </c>
      <c r="K496" s="416">
        <v>545</v>
      </c>
    </row>
    <row r="497" spans="1:11" ht="14.4" customHeight="1" x14ac:dyDescent="0.3">
      <c r="A497" s="410" t="s">
        <v>396</v>
      </c>
      <c r="B497" s="411" t="s">
        <v>397</v>
      </c>
      <c r="C497" s="412" t="s">
        <v>410</v>
      </c>
      <c r="D497" s="413" t="s">
        <v>411</v>
      </c>
      <c r="E497" s="412" t="s">
        <v>706</v>
      </c>
      <c r="F497" s="413" t="s">
        <v>707</v>
      </c>
      <c r="G497" s="412" t="s">
        <v>1391</v>
      </c>
      <c r="H497" s="412" t="s">
        <v>1392</v>
      </c>
      <c r="I497" s="415">
        <v>5.0399999618530273</v>
      </c>
      <c r="J497" s="415">
        <v>200</v>
      </c>
      <c r="K497" s="416">
        <v>1007.2000122070312</v>
      </c>
    </row>
    <row r="498" spans="1:11" ht="14.4" customHeight="1" x14ac:dyDescent="0.3">
      <c r="A498" s="410" t="s">
        <v>396</v>
      </c>
      <c r="B498" s="411" t="s">
        <v>397</v>
      </c>
      <c r="C498" s="412" t="s">
        <v>410</v>
      </c>
      <c r="D498" s="413" t="s">
        <v>411</v>
      </c>
      <c r="E498" s="412" t="s">
        <v>706</v>
      </c>
      <c r="F498" s="413" t="s">
        <v>707</v>
      </c>
      <c r="G498" s="412" t="s">
        <v>883</v>
      </c>
      <c r="H498" s="412" t="s">
        <v>884</v>
      </c>
      <c r="I498" s="415">
        <v>0.47499999403953552</v>
      </c>
      <c r="J498" s="415">
        <v>400</v>
      </c>
      <c r="K498" s="416">
        <v>190</v>
      </c>
    </row>
    <row r="499" spans="1:11" ht="14.4" customHeight="1" x14ac:dyDescent="0.3">
      <c r="A499" s="410" t="s">
        <v>396</v>
      </c>
      <c r="B499" s="411" t="s">
        <v>397</v>
      </c>
      <c r="C499" s="412" t="s">
        <v>410</v>
      </c>
      <c r="D499" s="413" t="s">
        <v>411</v>
      </c>
      <c r="E499" s="412" t="s">
        <v>706</v>
      </c>
      <c r="F499" s="413" t="s">
        <v>707</v>
      </c>
      <c r="G499" s="412" t="s">
        <v>885</v>
      </c>
      <c r="H499" s="412" t="s">
        <v>886</v>
      </c>
      <c r="I499" s="415">
        <v>1.6699999570846558</v>
      </c>
      <c r="J499" s="415">
        <v>300</v>
      </c>
      <c r="K499" s="416">
        <v>501</v>
      </c>
    </row>
    <row r="500" spans="1:11" ht="14.4" customHeight="1" x14ac:dyDescent="0.3">
      <c r="A500" s="410" t="s">
        <v>396</v>
      </c>
      <c r="B500" s="411" t="s">
        <v>397</v>
      </c>
      <c r="C500" s="412" t="s">
        <v>410</v>
      </c>
      <c r="D500" s="413" t="s">
        <v>411</v>
      </c>
      <c r="E500" s="412" t="s">
        <v>706</v>
      </c>
      <c r="F500" s="413" t="s">
        <v>707</v>
      </c>
      <c r="G500" s="412" t="s">
        <v>889</v>
      </c>
      <c r="H500" s="412" t="s">
        <v>890</v>
      </c>
      <c r="I500" s="415">
        <v>0.67000001668930054</v>
      </c>
      <c r="J500" s="415">
        <v>400</v>
      </c>
      <c r="K500" s="416">
        <v>268</v>
      </c>
    </row>
    <row r="501" spans="1:11" ht="14.4" customHeight="1" x14ac:dyDescent="0.3">
      <c r="A501" s="410" t="s">
        <v>396</v>
      </c>
      <c r="B501" s="411" t="s">
        <v>397</v>
      </c>
      <c r="C501" s="412" t="s">
        <v>410</v>
      </c>
      <c r="D501" s="413" t="s">
        <v>411</v>
      </c>
      <c r="E501" s="412" t="s">
        <v>706</v>
      </c>
      <c r="F501" s="413" t="s">
        <v>707</v>
      </c>
      <c r="G501" s="412" t="s">
        <v>897</v>
      </c>
      <c r="H501" s="412" t="s">
        <v>898</v>
      </c>
      <c r="I501" s="415">
        <v>6.2300000190734863</v>
      </c>
      <c r="J501" s="415">
        <v>30</v>
      </c>
      <c r="K501" s="416">
        <v>186.89999389648437</v>
      </c>
    </row>
    <row r="502" spans="1:11" ht="14.4" customHeight="1" x14ac:dyDescent="0.3">
      <c r="A502" s="410" t="s">
        <v>396</v>
      </c>
      <c r="B502" s="411" t="s">
        <v>397</v>
      </c>
      <c r="C502" s="412" t="s">
        <v>410</v>
      </c>
      <c r="D502" s="413" t="s">
        <v>411</v>
      </c>
      <c r="E502" s="412" t="s">
        <v>706</v>
      </c>
      <c r="F502" s="413" t="s">
        <v>707</v>
      </c>
      <c r="G502" s="412" t="s">
        <v>1393</v>
      </c>
      <c r="H502" s="412" t="s">
        <v>1394</v>
      </c>
      <c r="I502" s="415">
        <v>3894.1298828125</v>
      </c>
      <c r="J502" s="415">
        <v>4</v>
      </c>
      <c r="K502" s="416">
        <v>15576.51953125</v>
      </c>
    </row>
    <row r="503" spans="1:11" ht="14.4" customHeight="1" x14ac:dyDescent="0.3">
      <c r="A503" s="410" t="s">
        <v>396</v>
      </c>
      <c r="B503" s="411" t="s">
        <v>397</v>
      </c>
      <c r="C503" s="412" t="s">
        <v>410</v>
      </c>
      <c r="D503" s="413" t="s">
        <v>411</v>
      </c>
      <c r="E503" s="412" t="s">
        <v>706</v>
      </c>
      <c r="F503" s="413" t="s">
        <v>707</v>
      </c>
      <c r="G503" s="412" t="s">
        <v>1395</v>
      </c>
      <c r="H503" s="412" t="s">
        <v>1396</v>
      </c>
      <c r="I503" s="415">
        <v>912.3499755859375</v>
      </c>
      <c r="J503" s="415">
        <v>10</v>
      </c>
      <c r="K503" s="416">
        <v>9123.51953125</v>
      </c>
    </row>
    <row r="504" spans="1:11" ht="14.4" customHeight="1" x14ac:dyDescent="0.3">
      <c r="A504" s="410" t="s">
        <v>396</v>
      </c>
      <c r="B504" s="411" t="s">
        <v>397</v>
      </c>
      <c r="C504" s="412" t="s">
        <v>410</v>
      </c>
      <c r="D504" s="413" t="s">
        <v>411</v>
      </c>
      <c r="E504" s="412" t="s">
        <v>706</v>
      </c>
      <c r="F504" s="413" t="s">
        <v>707</v>
      </c>
      <c r="G504" s="412" t="s">
        <v>1397</v>
      </c>
      <c r="H504" s="412" t="s">
        <v>1398</v>
      </c>
      <c r="I504" s="415">
        <v>806.04998779296875</v>
      </c>
      <c r="J504" s="415">
        <v>6</v>
      </c>
      <c r="K504" s="416">
        <v>4836.31982421875</v>
      </c>
    </row>
    <row r="505" spans="1:11" ht="14.4" customHeight="1" x14ac:dyDescent="0.3">
      <c r="A505" s="410" t="s">
        <v>396</v>
      </c>
      <c r="B505" s="411" t="s">
        <v>397</v>
      </c>
      <c r="C505" s="412" t="s">
        <v>410</v>
      </c>
      <c r="D505" s="413" t="s">
        <v>411</v>
      </c>
      <c r="E505" s="412" t="s">
        <v>706</v>
      </c>
      <c r="F505" s="413" t="s">
        <v>707</v>
      </c>
      <c r="G505" s="412" t="s">
        <v>915</v>
      </c>
      <c r="H505" s="412" t="s">
        <v>916</v>
      </c>
      <c r="I505" s="415">
        <v>21.229999542236328</v>
      </c>
      <c r="J505" s="415">
        <v>200</v>
      </c>
      <c r="K505" s="416">
        <v>4246</v>
      </c>
    </row>
    <row r="506" spans="1:11" ht="14.4" customHeight="1" x14ac:dyDescent="0.3">
      <c r="A506" s="410" t="s">
        <v>396</v>
      </c>
      <c r="B506" s="411" t="s">
        <v>397</v>
      </c>
      <c r="C506" s="412" t="s">
        <v>410</v>
      </c>
      <c r="D506" s="413" t="s">
        <v>411</v>
      </c>
      <c r="E506" s="412" t="s">
        <v>1004</v>
      </c>
      <c r="F506" s="413" t="s">
        <v>1005</v>
      </c>
      <c r="G506" s="412" t="s">
        <v>1006</v>
      </c>
      <c r="H506" s="412" t="s">
        <v>1007</v>
      </c>
      <c r="I506" s="415">
        <v>20.590000152587891</v>
      </c>
      <c r="J506" s="415">
        <v>108</v>
      </c>
      <c r="K506" s="416">
        <v>2223.179931640625</v>
      </c>
    </row>
    <row r="507" spans="1:11" ht="14.4" customHeight="1" x14ac:dyDescent="0.3">
      <c r="A507" s="410" t="s">
        <v>396</v>
      </c>
      <c r="B507" s="411" t="s">
        <v>397</v>
      </c>
      <c r="C507" s="412" t="s">
        <v>410</v>
      </c>
      <c r="D507" s="413" t="s">
        <v>411</v>
      </c>
      <c r="E507" s="412" t="s">
        <v>1004</v>
      </c>
      <c r="F507" s="413" t="s">
        <v>1005</v>
      </c>
      <c r="G507" s="412" t="s">
        <v>1008</v>
      </c>
      <c r="H507" s="412" t="s">
        <v>1009</v>
      </c>
      <c r="I507" s="415">
        <v>27.260000228881836</v>
      </c>
      <c r="J507" s="415">
        <v>144</v>
      </c>
      <c r="K507" s="416">
        <v>3924.719970703125</v>
      </c>
    </row>
    <row r="508" spans="1:11" ht="14.4" customHeight="1" x14ac:dyDescent="0.3">
      <c r="A508" s="410" t="s">
        <v>396</v>
      </c>
      <c r="B508" s="411" t="s">
        <v>397</v>
      </c>
      <c r="C508" s="412" t="s">
        <v>410</v>
      </c>
      <c r="D508" s="413" t="s">
        <v>411</v>
      </c>
      <c r="E508" s="412" t="s">
        <v>1004</v>
      </c>
      <c r="F508" s="413" t="s">
        <v>1005</v>
      </c>
      <c r="G508" s="412" t="s">
        <v>1012</v>
      </c>
      <c r="H508" s="412" t="s">
        <v>1013</v>
      </c>
      <c r="I508" s="415">
        <v>26.569999694824219</v>
      </c>
      <c r="J508" s="415">
        <v>72</v>
      </c>
      <c r="K508" s="416">
        <v>1912.6800537109375</v>
      </c>
    </row>
    <row r="509" spans="1:11" ht="14.4" customHeight="1" x14ac:dyDescent="0.3">
      <c r="A509" s="410" t="s">
        <v>396</v>
      </c>
      <c r="B509" s="411" t="s">
        <v>397</v>
      </c>
      <c r="C509" s="412" t="s">
        <v>410</v>
      </c>
      <c r="D509" s="413" t="s">
        <v>411</v>
      </c>
      <c r="E509" s="412" t="s">
        <v>1004</v>
      </c>
      <c r="F509" s="413" t="s">
        <v>1005</v>
      </c>
      <c r="G509" s="412" t="s">
        <v>1016</v>
      </c>
      <c r="H509" s="412" t="s">
        <v>1017</v>
      </c>
      <c r="I509" s="415">
        <v>108.5</v>
      </c>
      <c r="J509" s="415">
        <v>24</v>
      </c>
      <c r="K509" s="416">
        <v>2604.06005859375</v>
      </c>
    </row>
    <row r="510" spans="1:11" ht="14.4" customHeight="1" x14ac:dyDescent="0.3">
      <c r="A510" s="410" t="s">
        <v>396</v>
      </c>
      <c r="B510" s="411" t="s">
        <v>397</v>
      </c>
      <c r="C510" s="412" t="s">
        <v>410</v>
      </c>
      <c r="D510" s="413" t="s">
        <v>411</v>
      </c>
      <c r="E510" s="412" t="s">
        <v>1004</v>
      </c>
      <c r="F510" s="413" t="s">
        <v>1005</v>
      </c>
      <c r="G510" s="412" t="s">
        <v>1399</v>
      </c>
      <c r="H510" s="412" t="s">
        <v>1400</v>
      </c>
      <c r="I510" s="415">
        <v>80.5</v>
      </c>
      <c r="J510" s="415">
        <v>72</v>
      </c>
      <c r="K510" s="416">
        <v>5796</v>
      </c>
    </row>
    <row r="511" spans="1:11" ht="14.4" customHeight="1" x14ac:dyDescent="0.3">
      <c r="A511" s="410" t="s">
        <v>396</v>
      </c>
      <c r="B511" s="411" t="s">
        <v>397</v>
      </c>
      <c r="C511" s="412" t="s">
        <v>410</v>
      </c>
      <c r="D511" s="413" t="s">
        <v>411</v>
      </c>
      <c r="E511" s="412" t="s">
        <v>1004</v>
      </c>
      <c r="F511" s="413" t="s">
        <v>1005</v>
      </c>
      <c r="G511" s="412" t="s">
        <v>1401</v>
      </c>
      <c r="H511" s="412" t="s">
        <v>1402</v>
      </c>
      <c r="I511" s="415">
        <v>90.910003662109375</v>
      </c>
      <c r="J511" s="415">
        <v>48</v>
      </c>
      <c r="K511" s="416">
        <v>4363.56005859375</v>
      </c>
    </row>
    <row r="512" spans="1:11" ht="14.4" customHeight="1" x14ac:dyDescent="0.3">
      <c r="A512" s="410" t="s">
        <v>396</v>
      </c>
      <c r="B512" s="411" t="s">
        <v>397</v>
      </c>
      <c r="C512" s="412" t="s">
        <v>410</v>
      </c>
      <c r="D512" s="413" t="s">
        <v>411</v>
      </c>
      <c r="E512" s="412" t="s">
        <v>1004</v>
      </c>
      <c r="F512" s="413" t="s">
        <v>1005</v>
      </c>
      <c r="G512" s="412" t="s">
        <v>1038</v>
      </c>
      <c r="H512" s="412" t="s">
        <v>1039</v>
      </c>
      <c r="I512" s="415">
        <v>89.349998474121094</v>
      </c>
      <c r="J512" s="415">
        <v>216</v>
      </c>
      <c r="K512" s="416">
        <v>19298.619140625</v>
      </c>
    </row>
    <row r="513" spans="1:11" ht="14.4" customHeight="1" x14ac:dyDescent="0.3">
      <c r="A513" s="410" t="s">
        <v>396</v>
      </c>
      <c r="B513" s="411" t="s">
        <v>397</v>
      </c>
      <c r="C513" s="412" t="s">
        <v>410</v>
      </c>
      <c r="D513" s="413" t="s">
        <v>411</v>
      </c>
      <c r="E513" s="412" t="s">
        <v>1004</v>
      </c>
      <c r="F513" s="413" t="s">
        <v>1005</v>
      </c>
      <c r="G513" s="412" t="s">
        <v>1403</v>
      </c>
      <c r="H513" s="412" t="s">
        <v>1404</v>
      </c>
      <c r="I513" s="415">
        <v>74.160003662109375</v>
      </c>
      <c r="J513" s="415">
        <v>144</v>
      </c>
      <c r="K513" s="416">
        <v>10678.4404296875</v>
      </c>
    </row>
    <row r="514" spans="1:11" ht="14.4" customHeight="1" x14ac:dyDescent="0.3">
      <c r="A514" s="410" t="s">
        <v>396</v>
      </c>
      <c r="B514" s="411" t="s">
        <v>397</v>
      </c>
      <c r="C514" s="412" t="s">
        <v>410</v>
      </c>
      <c r="D514" s="413" t="s">
        <v>411</v>
      </c>
      <c r="E514" s="412" t="s">
        <v>1004</v>
      </c>
      <c r="F514" s="413" t="s">
        <v>1005</v>
      </c>
      <c r="G514" s="412" t="s">
        <v>1405</v>
      </c>
      <c r="H514" s="412" t="s">
        <v>1406</v>
      </c>
      <c r="I514" s="415">
        <v>65.169998168945313</v>
      </c>
      <c r="J514" s="415">
        <v>144</v>
      </c>
      <c r="K514" s="416">
        <v>9384.919921875</v>
      </c>
    </row>
    <row r="515" spans="1:11" ht="14.4" customHeight="1" x14ac:dyDescent="0.3">
      <c r="A515" s="410" t="s">
        <v>396</v>
      </c>
      <c r="B515" s="411" t="s">
        <v>397</v>
      </c>
      <c r="C515" s="412" t="s">
        <v>410</v>
      </c>
      <c r="D515" s="413" t="s">
        <v>411</v>
      </c>
      <c r="E515" s="412" t="s">
        <v>1004</v>
      </c>
      <c r="F515" s="413" t="s">
        <v>1005</v>
      </c>
      <c r="G515" s="412" t="s">
        <v>1052</v>
      </c>
      <c r="H515" s="412" t="s">
        <v>1053</v>
      </c>
      <c r="I515" s="415">
        <v>103.39500045776367</v>
      </c>
      <c r="J515" s="415">
        <v>180</v>
      </c>
      <c r="K515" s="416">
        <v>18611.119873046875</v>
      </c>
    </row>
    <row r="516" spans="1:11" ht="14.4" customHeight="1" x14ac:dyDescent="0.3">
      <c r="A516" s="410" t="s">
        <v>396</v>
      </c>
      <c r="B516" s="411" t="s">
        <v>397</v>
      </c>
      <c r="C516" s="412" t="s">
        <v>410</v>
      </c>
      <c r="D516" s="413" t="s">
        <v>411</v>
      </c>
      <c r="E516" s="412" t="s">
        <v>1004</v>
      </c>
      <c r="F516" s="413" t="s">
        <v>1005</v>
      </c>
      <c r="G516" s="412" t="s">
        <v>1074</v>
      </c>
      <c r="H516" s="412" t="s">
        <v>1075</v>
      </c>
      <c r="I516" s="415">
        <v>32.409999847412109</v>
      </c>
      <c r="J516" s="415">
        <v>1020</v>
      </c>
      <c r="K516" s="416">
        <v>33059.0498046875</v>
      </c>
    </row>
    <row r="517" spans="1:11" ht="14.4" customHeight="1" x14ac:dyDescent="0.3">
      <c r="A517" s="410" t="s">
        <v>396</v>
      </c>
      <c r="B517" s="411" t="s">
        <v>397</v>
      </c>
      <c r="C517" s="412" t="s">
        <v>410</v>
      </c>
      <c r="D517" s="413" t="s">
        <v>411</v>
      </c>
      <c r="E517" s="412" t="s">
        <v>1004</v>
      </c>
      <c r="F517" s="413" t="s">
        <v>1005</v>
      </c>
      <c r="G517" s="412" t="s">
        <v>1078</v>
      </c>
      <c r="H517" s="412" t="s">
        <v>1079</v>
      </c>
      <c r="I517" s="415">
        <v>30.309999465942383</v>
      </c>
      <c r="J517" s="415">
        <v>1200</v>
      </c>
      <c r="K517" s="416">
        <v>36374.5107421875</v>
      </c>
    </row>
    <row r="518" spans="1:11" ht="14.4" customHeight="1" x14ac:dyDescent="0.3">
      <c r="A518" s="410" t="s">
        <v>396</v>
      </c>
      <c r="B518" s="411" t="s">
        <v>397</v>
      </c>
      <c r="C518" s="412" t="s">
        <v>410</v>
      </c>
      <c r="D518" s="413" t="s">
        <v>411</v>
      </c>
      <c r="E518" s="412" t="s">
        <v>1004</v>
      </c>
      <c r="F518" s="413" t="s">
        <v>1005</v>
      </c>
      <c r="G518" s="412" t="s">
        <v>1080</v>
      </c>
      <c r="H518" s="412" t="s">
        <v>1081</v>
      </c>
      <c r="I518" s="415">
        <v>39.740001678466797</v>
      </c>
      <c r="J518" s="415">
        <v>144</v>
      </c>
      <c r="K518" s="416">
        <v>5722.39990234375</v>
      </c>
    </row>
    <row r="519" spans="1:11" ht="14.4" customHeight="1" x14ac:dyDescent="0.3">
      <c r="A519" s="410" t="s">
        <v>396</v>
      </c>
      <c r="B519" s="411" t="s">
        <v>397</v>
      </c>
      <c r="C519" s="412" t="s">
        <v>410</v>
      </c>
      <c r="D519" s="413" t="s">
        <v>411</v>
      </c>
      <c r="E519" s="412" t="s">
        <v>1004</v>
      </c>
      <c r="F519" s="413" t="s">
        <v>1005</v>
      </c>
      <c r="G519" s="412" t="s">
        <v>1084</v>
      </c>
      <c r="H519" s="412" t="s">
        <v>1085</v>
      </c>
      <c r="I519" s="415">
        <v>40.139999389648438</v>
      </c>
      <c r="J519" s="415">
        <v>144</v>
      </c>
      <c r="K519" s="416">
        <v>5780.35986328125</v>
      </c>
    </row>
    <row r="520" spans="1:11" ht="14.4" customHeight="1" x14ac:dyDescent="0.3">
      <c r="A520" s="410" t="s">
        <v>396</v>
      </c>
      <c r="B520" s="411" t="s">
        <v>397</v>
      </c>
      <c r="C520" s="412" t="s">
        <v>410</v>
      </c>
      <c r="D520" s="413" t="s">
        <v>411</v>
      </c>
      <c r="E520" s="412" t="s">
        <v>1004</v>
      </c>
      <c r="F520" s="413" t="s">
        <v>1005</v>
      </c>
      <c r="G520" s="412" t="s">
        <v>1086</v>
      </c>
      <c r="H520" s="412" t="s">
        <v>1087</v>
      </c>
      <c r="I520" s="415">
        <v>31.360000610351563</v>
      </c>
      <c r="J520" s="415">
        <v>1560</v>
      </c>
      <c r="K520" s="416">
        <v>48916.380859375</v>
      </c>
    </row>
    <row r="521" spans="1:11" ht="14.4" customHeight="1" x14ac:dyDescent="0.3">
      <c r="A521" s="410" t="s">
        <v>396</v>
      </c>
      <c r="B521" s="411" t="s">
        <v>397</v>
      </c>
      <c r="C521" s="412" t="s">
        <v>410</v>
      </c>
      <c r="D521" s="413" t="s">
        <v>411</v>
      </c>
      <c r="E521" s="412" t="s">
        <v>1004</v>
      </c>
      <c r="F521" s="413" t="s">
        <v>1005</v>
      </c>
      <c r="G521" s="412" t="s">
        <v>1104</v>
      </c>
      <c r="H521" s="412" t="s">
        <v>1105</v>
      </c>
      <c r="I521" s="415">
        <v>210.16500091552734</v>
      </c>
      <c r="J521" s="415">
        <v>180</v>
      </c>
      <c r="K521" s="416">
        <v>37829.400390625</v>
      </c>
    </row>
    <row r="522" spans="1:11" ht="14.4" customHeight="1" x14ac:dyDescent="0.3">
      <c r="A522" s="410" t="s">
        <v>396</v>
      </c>
      <c r="B522" s="411" t="s">
        <v>397</v>
      </c>
      <c r="C522" s="412" t="s">
        <v>410</v>
      </c>
      <c r="D522" s="413" t="s">
        <v>411</v>
      </c>
      <c r="E522" s="412" t="s">
        <v>1004</v>
      </c>
      <c r="F522" s="413" t="s">
        <v>1005</v>
      </c>
      <c r="G522" s="412" t="s">
        <v>1108</v>
      </c>
      <c r="H522" s="412" t="s">
        <v>1109</v>
      </c>
      <c r="I522" s="415">
        <v>258.05999755859375</v>
      </c>
      <c r="J522" s="415">
        <v>120</v>
      </c>
      <c r="K522" s="416">
        <v>30967.19921875</v>
      </c>
    </row>
    <row r="523" spans="1:11" ht="14.4" customHeight="1" x14ac:dyDescent="0.3">
      <c r="A523" s="410" t="s">
        <v>396</v>
      </c>
      <c r="B523" s="411" t="s">
        <v>397</v>
      </c>
      <c r="C523" s="412" t="s">
        <v>410</v>
      </c>
      <c r="D523" s="413" t="s">
        <v>411</v>
      </c>
      <c r="E523" s="412" t="s">
        <v>1004</v>
      </c>
      <c r="F523" s="413" t="s">
        <v>1005</v>
      </c>
      <c r="G523" s="412" t="s">
        <v>1407</v>
      </c>
      <c r="H523" s="412" t="s">
        <v>1408</v>
      </c>
      <c r="I523" s="415">
        <v>53.209999084472656</v>
      </c>
      <c r="J523" s="415">
        <v>252</v>
      </c>
      <c r="K523" s="416">
        <v>13409.50048828125</v>
      </c>
    </row>
    <row r="524" spans="1:11" ht="14.4" customHeight="1" x14ac:dyDescent="0.3">
      <c r="A524" s="410" t="s">
        <v>396</v>
      </c>
      <c r="B524" s="411" t="s">
        <v>397</v>
      </c>
      <c r="C524" s="412" t="s">
        <v>410</v>
      </c>
      <c r="D524" s="413" t="s">
        <v>411</v>
      </c>
      <c r="E524" s="412" t="s">
        <v>1004</v>
      </c>
      <c r="F524" s="413" t="s">
        <v>1005</v>
      </c>
      <c r="G524" s="412" t="s">
        <v>1409</v>
      </c>
      <c r="H524" s="412" t="s">
        <v>1410</v>
      </c>
      <c r="I524" s="415">
        <v>45.029998779296875</v>
      </c>
      <c r="J524" s="415">
        <v>144</v>
      </c>
      <c r="K524" s="416">
        <v>6483.7001953125</v>
      </c>
    </row>
    <row r="525" spans="1:11" ht="14.4" customHeight="1" x14ac:dyDescent="0.3">
      <c r="A525" s="410" t="s">
        <v>396</v>
      </c>
      <c r="B525" s="411" t="s">
        <v>397</v>
      </c>
      <c r="C525" s="412" t="s">
        <v>410</v>
      </c>
      <c r="D525" s="413" t="s">
        <v>411</v>
      </c>
      <c r="E525" s="412" t="s">
        <v>1004</v>
      </c>
      <c r="F525" s="413" t="s">
        <v>1005</v>
      </c>
      <c r="G525" s="412" t="s">
        <v>1124</v>
      </c>
      <c r="H525" s="412" t="s">
        <v>1125</v>
      </c>
      <c r="I525" s="415">
        <v>45.029998779296875</v>
      </c>
      <c r="J525" s="415">
        <v>108</v>
      </c>
      <c r="K525" s="416">
        <v>4862.77978515625</v>
      </c>
    </row>
    <row r="526" spans="1:11" ht="14.4" customHeight="1" x14ac:dyDescent="0.3">
      <c r="A526" s="410" t="s">
        <v>396</v>
      </c>
      <c r="B526" s="411" t="s">
        <v>397</v>
      </c>
      <c r="C526" s="412" t="s">
        <v>410</v>
      </c>
      <c r="D526" s="413" t="s">
        <v>411</v>
      </c>
      <c r="E526" s="412" t="s">
        <v>1004</v>
      </c>
      <c r="F526" s="413" t="s">
        <v>1005</v>
      </c>
      <c r="G526" s="412" t="s">
        <v>1132</v>
      </c>
      <c r="H526" s="412" t="s">
        <v>1133</v>
      </c>
      <c r="I526" s="415">
        <v>50.479999542236328</v>
      </c>
      <c r="J526" s="415">
        <v>180</v>
      </c>
      <c r="K526" s="416">
        <v>9085.580078125</v>
      </c>
    </row>
    <row r="527" spans="1:11" ht="14.4" customHeight="1" x14ac:dyDescent="0.3">
      <c r="A527" s="410" t="s">
        <v>396</v>
      </c>
      <c r="B527" s="411" t="s">
        <v>397</v>
      </c>
      <c r="C527" s="412" t="s">
        <v>410</v>
      </c>
      <c r="D527" s="413" t="s">
        <v>411</v>
      </c>
      <c r="E527" s="412" t="s">
        <v>1004</v>
      </c>
      <c r="F527" s="413" t="s">
        <v>1005</v>
      </c>
      <c r="G527" s="412" t="s">
        <v>1136</v>
      </c>
      <c r="H527" s="412" t="s">
        <v>1137</v>
      </c>
      <c r="I527" s="415">
        <v>34.159999847412109</v>
      </c>
      <c r="J527" s="415">
        <v>288</v>
      </c>
      <c r="K527" s="416">
        <v>9837.559814453125</v>
      </c>
    </row>
    <row r="528" spans="1:11" ht="14.4" customHeight="1" x14ac:dyDescent="0.3">
      <c r="A528" s="410" t="s">
        <v>396</v>
      </c>
      <c r="B528" s="411" t="s">
        <v>397</v>
      </c>
      <c r="C528" s="412" t="s">
        <v>410</v>
      </c>
      <c r="D528" s="413" t="s">
        <v>411</v>
      </c>
      <c r="E528" s="412" t="s">
        <v>1004</v>
      </c>
      <c r="F528" s="413" t="s">
        <v>1005</v>
      </c>
      <c r="G528" s="412" t="s">
        <v>1142</v>
      </c>
      <c r="H528" s="412" t="s">
        <v>1143</v>
      </c>
      <c r="I528" s="415">
        <v>40.630001068115234</v>
      </c>
      <c r="J528" s="415">
        <v>180</v>
      </c>
      <c r="K528" s="416">
        <v>7313.330078125</v>
      </c>
    </row>
    <row r="529" spans="1:11" ht="14.4" customHeight="1" x14ac:dyDescent="0.3">
      <c r="A529" s="410" t="s">
        <v>396</v>
      </c>
      <c r="B529" s="411" t="s">
        <v>397</v>
      </c>
      <c r="C529" s="412" t="s">
        <v>410</v>
      </c>
      <c r="D529" s="413" t="s">
        <v>411</v>
      </c>
      <c r="E529" s="412" t="s">
        <v>1004</v>
      </c>
      <c r="F529" s="413" t="s">
        <v>1005</v>
      </c>
      <c r="G529" s="412" t="s">
        <v>1411</v>
      </c>
      <c r="H529" s="412" t="s">
        <v>1412</v>
      </c>
      <c r="I529" s="415">
        <v>108.5</v>
      </c>
      <c r="J529" s="415">
        <v>72</v>
      </c>
      <c r="K529" s="416">
        <v>7812.18017578125</v>
      </c>
    </row>
    <row r="530" spans="1:11" ht="14.4" customHeight="1" x14ac:dyDescent="0.3">
      <c r="A530" s="410" t="s">
        <v>396</v>
      </c>
      <c r="B530" s="411" t="s">
        <v>397</v>
      </c>
      <c r="C530" s="412" t="s">
        <v>410</v>
      </c>
      <c r="D530" s="413" t="s">
        <v>411</v>
      </c>
      <c r="E530" s="412" t="s">
        <v>1004</v>
      </c>
      <c r="F530" s="413" t="s">
        <v>1005</v>
      </c>
      <c r="G530" s="412" t="s">
        <v>1413</v>
      </c>
      <c r="H530" s="412" t="s">
        <v>1414</v>
      </c>
      <c r="I530" s="415">
        <v>159.33000183105469</v>
      </c>
      <c r="J530" s="415">
        <v>144</v>
      </c>
      <c r="K530" s="416">
        <v>22943.880859375</v>
      </c>
    </row>
    <row r="531" spans="1:11" ht="14.4" customHeight="1" x14ac:dyDescent="0.3">
      <c r="A531" s="410" t="s">
        <v>396</v>
      </c>
      <c r="B531" s="411" t="s">
        <v>397</v>
      </c>
      <c r="C531" s="412" t="s">
        <v>410</v>
      </c>
      <c r="D531" s="413" t="s">
        <v>411</v>
      </c>
      <c r="E531" s="412" t="s">
        <v>1172</v>
      </c>
      <c r="F531" s="413" t="s">
        <v>1173</v>
      </c>
      <c r="G531" s="412" t="s">
        <v>1415</v>
      </c>
      <c r="H531" s="412" t="s">
        <v>1416</v>
      </c>
      <c r="I531" s="415">
        <v>25.510000228881836</v>
      </c>
      <c r="J531" s="415">
        <v>48</v>
      </c>
      <c r="K531" s="416">
        <v>1224.52001953125</v>
      </c>
    </row>
    <row r="532" spans="1:11" ht="14.4" customHeight="1" x14ac:dyDescent="0.3">
      <c r="A532" s="410" t="s">
        <v>396</v>
      </c>
      <c r="B532" s="411" t="s">
        <v>397</v>
      </c>
      <c r="C532" s="412" t="s">
        <v>410</v>
      </c>
      <c r="D532" s="413" t="s">
        <v>411</v>
      </c>
      <c r="E532" s="412" t="s">
        <v>1172</v>
      </c>
      <c r="F532" s="413" t="s">
        <v>1173</v>
      </c>
      <c r="G532" s="412" t="s">
        <v>1212</v>
      </c>
      <c r="H532" s="412" t="s">
        <v>1213</v>
      </c>
      <c r="I532" s="415">
        <v>0.55000001192092896</v>
      </c>
      <c r="J532" s="415">
        <v>200</v>
      </c>
      <c r="K532" s="416">
        <v>110</v>
      </c>
    </row>
    <row r="533" spans="1:11" ht="14.4" customHeight="1" x14ac:dyDescent="0.3">
      <c r="A533" s="410" t="s">
        <v>396</v>
      </c>
      <c r="B533" s="411" t="s">
        <v>397</v>
      </c>
      <c r="C533" s="412" t="s">
        <v>410</v>
      </c>
      <c r="D533" s="413" t="s">
        <v>411</v>
      </c>
      <c r="E533" s="412" t="s">
        <v>1214</v>
      </c>
      <c r="F533" s="413" t="s">
        <v>1215</v>
      </c>
      <c r="G533" s="412" t="s">
        <v>1238</v>
      </c>
      <c r="H533" s="412" t="s">
        <v>1239</v>
      </c>
      <c r="I533" s="415">
        <v>12.590000152587891</v>
      </c>
      <c r="J533" s="415">
        <v>50</v>
      </c>
      <c r="K533" s="416">
        <v>629.5</v>
      </c>
    </row>
    <row r="534" spans="1:11" ht="14.4" customHeight="1" x14ac:dyDescent="0.3">
      <c r="A534" s="410" t="s">
        <v>396</v>
      </c>
      <c r="B534" s="411" t="s">
        <v>397</v>
      </c>
      <c r="C534" s="412" t="s">
        <v>410</v>
      </c>
      <c r="D534" s="413" t="s">
        <v>411</v>
      </c>
      <c r="E534" s="412" t="s">
        <v>1214</v>
      </c>
      <c r="F534" s="413" t="s">
        <v>1215</v>
      </c>
      <c r="G534" s="412" t="s">
        <v>1244</v>
      </c>
      <c r="H534" s="412" t="s">
        <v>1245</v>
      </c>
      <c r="I534" s="415">
        <v>12.579999923706055</v>
      </c>
      <c r="J534" s="415">
        <v>50</v>
      </c>
      <c r="K534" s="416">
        <v>629</v>
      </c>
    </row>
    <row r="535" spans="1:11" ht="14.4" customHeight="1" x14ac:dyDescent="0.3">
      <c r="A535" s="410" t="s">
        <v>396</v>
      </c>
      <c r="B535" s="411" t="s">
        <v>397</v>
      </c>
      <c r="C535" s="412" t="s">
        <v>410</v>
      </c>
      <c r="D535" s="413" t="s">
        <v>411</v>
      </c>
      <c r="E535" s="412" t="s">
        <v>1214</v>
      </c>
      <c r="F535" s="413" t="s">
        <v>1215</v>
      </c>
      <c r="G535" s="412" t="s">
        <v>1258</v>
      </c>
      <c r="H535" s="412" t="s">
        <v>1417</v>
      </c>
      <c r="I535" s="415">
        <v>16.209999084472656</v>
      </c>
      <c r="J535" s="415">
        <v>200</v>
      </c>
      <c r="K535" s="416">
        <v>3242.800048828125</v>
      </c>
    </row>
    <row r="536" spans="1:11" ht="14.4" customHeight="1" x14ac:dyDescent="0.3">
      <c r="A536" s="410" t="s">
        <v>396</v>
      </c>
      <c r="B536" s="411" t="s">
        <v>397</v>
      </c>
      <c r="C536" s="412" t="s">
        <v>410</v>
      </c>
      <c r="D536" s="413" t="s">
        <v>411</v>
      </c>
      <c r="E536" s="412" t="s">
        <v>1214</v>
      </c>
      <c r="F536" s="413" t="s">
        <v>1215</v>
      </c>
      <c r="G536" s="412" t="s">
        <v>1234</v>
      </c>
      <c r="H536" s="412" t="s">
        <v>1260</v>
      </c>
      <c r="I536" s="415">
        <v>14.520000457763672</v>
      </c>
      <c r="J536" s="415">
        <v>200</v>
      </c>
      <c r="K536" s="416">
        <v>2904</v>
      </c>
    </row>
    <row r="537" spans="1:11" ht="14.4" customHeight="1" x14ac:dyDescent="0.3">
      <c r="A537" s="410" t="s">
        <v>396</v>
      </c>
      <c r="B537" s="411" t="s">
        <v>397</v>
      </c>
      <c r="C537" s="412" t="s">
        <v>410</v>
      </c>
      <c r="D537" s="413" t="s">
        <v>411</v>
      </c>
      <c r="E537" s="412" t="s">
        <v>1214</v>
      </c>
      <c r="F537" s="413" t="s">
        <v>1215</v>
      </c>
      <c r="G537" s="412" t="s">
        <v>1238</v>
      </c>
      <c r="H537" s="412" t="s">
        <v>1262</v>
      </c>
      <c r="I537" s="415">
        <v>14.276666641235352</v>
      </c>
      <c r="J537" s="415">
        <v>550</v>
      </c>
      <c r="K537" s="416">
        <v>7779.5</v>
      </c>
    </row>
    <row r="538" spans="1:11" ht="14.4" customHeight="1" x14ac:dyDescent="0.3">
      <c r="A538" s="410" t="s">
        <v>396</v>
      </c>
      <c r="B538" s="411" t="s">
        <v>397</v>
      </c>
      <c r="C538" s="412" t="s">
        <v>410</v>
      </c>
      <c r="D538" s="413" t="s">
        <v>411</v>
      </c>
      <c r="E538" s="412" t="s">
        <v>1214</v>
      </c>
      <c r="F538" s="413" t="s">
        <v>1215</v>
      </c>
      <c r="G538" s="412" t="s">
        <v>1240</v>
      </c>
      <c r="H538" s="412" t="s">
        <v>1263</v>
      </c>
      <c r="I538" s="415">
        <v>14.679999828338623</v>
      </c>
      <c r="J538" s="415">
        <v>700</v>
      </c>
      <c r="K538" s="416">
        <v>10170.4599609375</v>
      </c>
    </row>
    <row r="539" spans="1:11" ht="14.4" customHeight="1" x14ac:dyDescent="0.3">
      <c r="A539" s="410" t="s">
        <v>396</v>
      </c>
      <c r="B539" s="411" t="s">
        <v>397</v>
      </c>
      <c r="C539" s="412" t="s">
        <v>410</v>
      </c>
      <c r="D539" s="413" t="s">
        <v>411</v>
      </c>
      <c r="E539" s="412" t="s">
        <v>1214</v>
      </c>
      <c r="F539" s="413" t="s">
        <v>1215</v>
      </c>
      <c r="G539" s="412" t="s">
        <v>1244</v>
      </c>
      <c r="H539" s="412" t="s">
        <v>1264</v>
      </c>
      <c r="I539" s="415">
        <v>15.614999771118164</v>
      </c>
      <c r="J539" s="415">
        <v>300</v>
      </c>
      <c r="K539" s="416">
        <v>4696</v>
      </c>
    </row>
    <row r="540" spans="1:11" ht="14.4" customHeight="1" x14ac:dyDescent="0.3">
      <c r="A540" s="410" t="s">
        <v>396</v>
      </c>
      <c r="B540" s="411" t="s">
        <v>397</v>
      </c>
      <c r="C540" s="412" t="s">
        <v>410</v>
      </c>
      <c r="D540" s="413" t="s">
        <v>411</v>
      </c>
      <c r="E540" s="412" t="s">
        <v>1214</v>
      </c>
      <c r="F540" s="413" t="s">
        <v>1215</v>
      </c>
      <c r="G540" s="412" t="s">
        <v>1242</v>
      </c>
      <c r="H540" s="412" t="s">
        <v>1266</v>
      </c>
      <c r="I540" s="415">
        <v>15.729999542236328</v>
      </c>
      <c r="J540" s="415">
        <v>170</v>
      </c>
      <c r="K540" s="416">
        <v>2674.1000061035156</v>
      </c>
    </row>
    <row r="541" spans="1:11" ht="14.4" customHeight="1" x14ac:dyDescent="0.3">
      <c r="A541" s="410" t="s">
        <v>396</v>
      </c>
      <c r="B541" s="411" t="s">
        <v>397</v>
      </c>
      <c r="C541" s="412" t="s">
        <v>410</v>
      </c>
      <c r="D541" s="413" t="s">
        <v>411</v>
      </c>
      <c r="E541" s="412" t="s">
        <v>1214</v>
      </c>
      <c r="F541" s="413" t="s">
        <v>1215</v>
      </c>
      <c r="G541" s="412" t="s">
        <v>1216</v>
      </c>
      <c r="H541" s="412" t="s">
        <v>1301</v>
      </c>
      <c r="I541" s="415">
        <v>0.62000000476837158</v>
      </c>
      <c r="J541" s="415">
        <v>400</v>
      </c>
      <c r="K541" s="416">
        <v>248</v>
      </c>
    </row>
    <row r="542" spans="1:11" ht="14.4" customHeight="1" x14ac:dyDescent="0.3">
      <c r="A542" s="410" t="s">
        <v>396</v>
      </c>
      <c r="B542" s="411" t="s">
        <v>397</v>
      </c>
      <c r="C542" s="412" t="s">
        <v>410</v>
      </c>
      <c r="D542" s="413" t="s">
        <v>411</v>
      </c>
      <c r="E542" s="412" t="s">
        <v>1214</v>
      </c>
      <c r="F542" s="413" t="s">
        <v>1215</v>
      </c>
      <c r="G542" s="412" t="s">
        <v>1312</v>
      </c>
      <c r="H542" s="412" t="s">
        <v>1313</v>
      </c>
      <c r="I542" s="415">
        <v>1.8400000333786011</v>
      </c>
      <c r="J542" s="415">
        <v>400</v>
      </c>
      <c r="K542" s="416">
        <v>736</v>
      </c>
    </row>
    <row r="543" spans="1:11" ht="14.4" customHeight="1" x14ac:dyDescent="0.3">
      <c r="A543" s="410" t="s">
        <v>396</v>
      </c>
      <c r="B543" s="411" t="s">
        <v>397</v>
      </c>
      <c r="C543" s="412" t="s">
        <v>410</v>
      </c>
      <c r="D543" s="413" t="s">
        <v>411</v>
      </c>
      <c r="E543" s="412" t="s">
        <v>1214</v>
      </c>
      <c r="F543" s="413" t="s">
        <v>1215</v>
      </c>
      <c r="G543" s="412" t="s">
        <v>1314</v>
      </c>
      <c r="H543" s="412" t="s">
        <v>1315</v>
      </c>
      <c r="I543" s="415">
        <v>1.8400000333786011</v>
      </c>
      <c r="J543" s="415">
        <v>800</v>
      </c>
      <c r="K543" s="416">
        <v>1471.1199951171875</v>
      </c>
    </row>
    <row r="544" spans="1:11" ht="14.4" customHeight="1" x14ac:dyDescent="0.3">
      <c r="A544" s="410" t="s">
        <v>396</v>
      </c>
      <c r="B544" s="411" t="s">
        <v>397</v>
      </c>
      <c r="C544" s="412" t="s">
        <v>410</v>
      </c>
      <c r="D544" s="413" t="s">
        <v>411</v>
      </c>
      <c r="E544" s="412" t="s">
        <v>1418</v>
      </c>
      <c r="F544" s="413" t="s">
        <v>1419</v>
      </c>
      <c r="G544" s="412" t="s">
        <v>1420</v>
      </c>
      <c r="H544" s="412" t="s">
        <v>1421</v>
      </c>
      <c r="I544" s="415">
        <v>3455.159912109375</v>
      </c>
      <c r="J544" s="415">
        <v>2</v>
      </c>
      <c r="K544" s="416">
        <v>6910.31005859375</v>
      </c>
    </row>
    <row r="545" spans="1:11" ht="14.4" customHeight="1" x14ac:dyDescent="0.3">
      <c r="A545" s="410" t="s">
        <v>396</v>
      </c>
      <c r="B545" s="411" t="s">
        <v>397</v>
      </c>
      <c r="C545" s="412" t="s">
        <v>410</v>
      </c>
      <c r="D545" s="413" t="s">
        <v>411</v>
      </c>
      <c r="E545" s="412" t="s">
        <v>1418</v>
      </c>
      <c r="F545" s="413" t="s">
        <v>1419</v>
      </c>
      <c r="G545" s="412" t="s">
        <v>1422</v>
      </c>
      <c r="H545" s="412" t="s">
        <v>1423</v>
      </c>
      <c r="I545" s="415">
        <v>25128.0703125</v>
      </c>
      <c r="J545" s="415">
        <v>1</v>
      </c>
      <c r="K545" s="416">
        <v>25128.0703125</v>
      </c>
    </row>
    <row r="546" spans="1:11" ht="14.4" customHeight="1" x14ac:dyDescent="0.3">
      <c r="A546" s="410" t="s">
        <v>396</v>
      </c>
      <c r="B546" s="411" t="s">
        <v>397</v>
      </c>
      <c r="C546" s="412" t="s">
        <v>410</v>
      </c>
      <c r="D546" s="413" t="s">
        <v>411</v>
      </c>
      <c r="E546" s="412" t="s">
        <v>1418</v>
      </c>
      <c r="F546" s="413" t="s">
        <v>1419</v>
      </c>
      <c r="G546" s="412" t="s">
        <v>1424</v>
      </c>
      <c r="H546" s="412" t="s">
        <v>1425</v>
      </c>
      <c r="I546" s="415">
        <v>58408.51953125</v>
      </c>
      <c r="J546" s="415">
        <v>2</v>
      </c>
      <c r="K546" s="416">
        <v>116817.0390625</v>
      </c>
    </row>
    <row r="547" spans="1:11" ht="14.4" customHeight="1" x14ac:dyDescent="0.3">
      <c r="A547" s="410" t="s">
        <v>396</v>
      </c>
      <c r="B547" s="411" t="s">
        <v>397</v>
      </c>
      <c r="C547" s="412" t="s">
        <v>410</v>
      </c>
      <c r="D547" s="413" t="s">
        <v>411</v>
      </c>
      <c r="E547" s="412" t="s">
        <v>1418</v>
      </c>
      <c r="F547" s="413" t="s">
        <v>1419</v>
      </c>
      <c r="G547" s="412" t="s">
        <v>1426</v>
      </c>
      <c r="H547" s="412" t="s">
        <v>1427</v>
      </c>
      <c r="I547" s="415">
        <v>19986.779296875</v>
      </c>
      <c r="J547" s="415">
        <v>2</v>
      </c>
      <c r="K547" s="416">
        <v>39973.55859375</v>
      </c>
    </row>
    <row r="548" spans="1:11" ht="14.4" customHeight="1" x14ac:dyDescent="0.3">
      <c r="A548" s="410" t="s">
        <v>396</v>
      </c>
      <c r="B548" s="411" t="s">
        <v>397</v>
      </c>
      <c r="C548" s="412" t="s">
        <v>410</v>
      </c>
      <c r="D548" s="413" t="s">
        <v>411</v>
      </c>
      <c r="E548" s="412" t="s">
        <v>1418</v>
      </c>
      <c r="F548" s="413" t="s">
        <v>1419</v>
      </c>
      <c r="G548" s="412" t="s">
        <v>1428</v>
      </c>
      <c r="H548" s="412" t="s">
        <v>1429</v>
      </c>
      <c r="I548" s="415">
        <v>19986.779296875</v>
      </c>
      <c r="J548" s="415">
        <v>2</v>
      </c>
      <c r="K548" s="416">
        <v>39973.55859375</v>
      </c>
    </row>
    <row r="549" spans="1:11" ht="14.4" customHeight="1" x14ac:dyDescent="0.3">
      <c r="A549" s="410" t="s">
        <v>396</v>
      </c>
      <c r="B549" s="411" t="s">
        <v>397</v>
      </c>
      <c r="C549" s="412" t="s">
        <v>410</v>
      </c>
      <c r="D549" s="413" t="s">
        <v>411</v>
      </c>
      <c r="E549" s="412" t="s">
        <v>1418</v>
      </c>
      <c r="F549" s="413" t="s">
        <v>1419</v>
      </c>
      <c r="G549" s="412" t="s">
        <v>1430</v>
      </c>
      <c r="H549" s="412" t="s">
        <v>1431</v>
      </c>
      <c r="I549" s="415">
        <v>170.69999694824219</v>
      </c>
      <c r="J549" s="415">
        <v>36</v>
      </c>
      <c r="K549" s="416">
        <v>6145.2001953125</v>
      </c>
    </row>
    <row r="550" spans="1:11" ht="14.4" customHeight="1" x14ac:dyDescent="0.3">
      <c r="A550" s="410" t="s">
        <v>396</v>
      </c>
      <c r="B550" s="411" t="s">
        <v>397</v>
      </c>
      <c r="C550" s="412" t="s">
        <v>410</v>
      </c>
      <c r="D550" s="413" t="s">
        <v>411</v>
      </c>
      <c r="E550" s="412" t="s">
        <v>1418</v>
      </c>
      <c r="F550" s="413" t="s">
        <v>1419</v>
      </c>
      <c r="G550" s="412" t="s">
        <v>1432</v>
      </c>
      <c r="H550" s="412" t="s">
        <v>1433</v>
      </c>
      <c r="I550" s="415">
        <v>19997.669921875</v>
      </c>
      <c r="J550" s="415">
        <v>2</v>
      </c>
      <c r="K550" s="416">
        <v>39995.33984375</v>
      </c>
    </row>
    <row r="551" spans="1:11" ht="14.4" customHeight="1" x14ac:dyDescent="0.3">
      <c r="A551" s="410" t="s">
        <v>396</v>
      </c>
      <c r="B551" s="411" t="s">
        <v>397</v>
      </c>
      <c r="C551" s="412" t="s">
        <v>410</v>
      </c>
      <c r="D551" s="413" t="s">
        <v>411</v>
      </c>
      <c r="E551" s="412" t="s">
        <v>1418</v>
      </c>
      <c r="F551" s="413" t="s">
        <v>1419</v>
      </c>
      <c r="G551" s="412" t="s">
        <v>1434</v>
      </c>
      <c r="H551" s="412" t="s">
        <v>1435</v>
      </c>
      <c r="I551" s="415">
        <v>7461.5498046875</v>
      </c>
      <c r="J551" s="415">
        <v>4</v>
      </c>
      <c r="K551" s="416">
        <v>29846.19921875</v>
      </c>
    </row>
    <row r="552" spans="1:11" ht="14.4" customHeight="1" x14ac:dyDescent="0.3">
      <c r="A552" s="410" t="s">
        <v>396</v>
      </c>
      <c r="B552" s="411" t="s">
        <v>397</v>
      </c>
      <c r="C552" s="412" t="s">
        <v>410</v>
      </c>
      <c r="D552" s="413" t="s">
        <v>411</v>
      </c>
      <c r="E552" s="412" t="s">
        <v>1418</v>
      </c>
      <c r="F552" s="413" t="s">
        <v>1419</v>
      </c>
      <c r="G552" s="412" t="s">
        <v>1436</v>
      </c>
      <c r="H552" s="412" t="s">
        <v>1437</v>
      </c>
      <c r="I552" s="415">
        <v>9699.9697265625</v>
      </c>
      <c r="J552" s="415">
        <v>4</v>
      </c>
      <c r="K552" s="416">
        <v>38799.859375</v>
      </c>
    </row>
    <row r="553" spans="1:11" ht="14.4" customHeight="1" thickBot="1" x14ac:dyDescent="0.35">
      <c r="A553" s="417" t="s">
        <v>396</v>
      </c>
      <c r="B553" s="418" t="s">
        <v>397</v>
      </c>
      <c r="C553" s="419" t="s">
        <v>410</v>
      </c>
      <c r="D553" s="420" t="s">
        <v>411</v>
      </c>
      <c r="E553" s="419" t="s">
        <v>1418</v>
      </c>
      <c r="F553" s="420" t="s">
        <v>1419</v>
      </c>
      <c r="G553" s="419" t="s">
        <v>1438</v>
      </c>
      <c r="H553" s="419" t="s">
        <v>1439</v>
      </c>
      <c r="I553" s="422">
        <v>15282.91015625</v>
      </c>
      <c r="J553" s="422">
        <v>2</v>
      </c>
      <c r="K553" s="423">
        <v>30565.810546875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2" customWidth="1"/>
    <col min="18" max="18" width="7.33203125" style="217" customWidth="1"/>
    <col min="19" max="19" width="8" style="182" customWidth="1"/>
    <col min="21" max="21" width="11.21875" bestFit="1" customWidth="1"/>
  </cols>
  <sheetData>
    <row r="1" spans="1:19" ht="18.600000000000001" thickBot="1" x14ac:dyDescent="0.4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" thickBot="1" x14ac:dyDescent="0.35">
      <c r="A2" s="183" t="s">
        <v>205</v>
      </c>
      <c r="B2" s="184"/>
    </row>
    <row r="3" spans="1:19" x14ac:dyDescent="0.3">
      <c r="A3" s="339" t="s">
        <v>132</v>
      </c>
      <c r="B3" s="340"/>
      <c r="C3" s="341" t="s">
        <v>121</v>
      </c>
      <c r="D3" s="342"/>
      <c r="E3" s="342"/>
      <c r="F3" s="343"/>
      <c r="G3" s="344" t="s">
        <v>122</v>
      </c>
      <c r="H3" s="345"/>
      <c r="I3" s="345"/>
      <c r="J3" s="346"/>
      <c r="K3" s="347" t="s">
        <v>131</v>
      </c>
      <c r="L3" s="348"/>
      <c r="M3" s="348"/>
      <c r="N3" s="348"/>
      <c r="O3" s="349"/>
      <c r="P3" s="345" t="s">
        <v>180</v>
      </c>
      <c r="Q3" s="345"/>
      <c r="R3" s="345"/>
      <c r="S3" s="346"/>
    </row>
    <row r="4" spans="1:19" ht="15" thickBot="1" x14ac:dyDescent="0.35">
      <c r="A4" s="358">
        <v>2018</v>
      </c>
      <c r="B4" s="359"/>
      <c r="C4" s="360" t="s">
        <v>179</v>
      </c>
      <c r="D4" s="362" t="s">
        <v>64</v>
      </c>
      <c r="E4" s="362" t="s">
        <v>59</v>
      </c>
      <c r="F4" s="337" t="s">
        <v>54</v>
      </c>
      <c r="G4" s="352" t="s">
        <v>123</v>
      </c>
      <c r="H4" s="354" t="s">
        <v>127</v>
      </c>
      <c r="I4" s="354" t="s">
        <v>178</v>
      </c>
      <c r="J4" s="356" t="s">
        <v>124</v>
      </c>
      <c r="K4" s="334" t="s">
        <v>177</v>
      </c>
      <c r="L4" s="335"/>
      <c r="M4" s="335"/>
      <c r="N4" s="336"/>
      <c r="O4" s="337" t="s">
        <v>176</v>
      </c>
      <c r="P4" s="326" t="s">
        <v>175</v>
      </c>
      <c r="Q4" s="326" t="s">
        <v>134</v>
      </c>
      <c r="R4" s="328" t="s">
        <v>59</v>
      </c>
      <c r="S4" s="330" t="s">
        <v>133</v>
      </c>
    </row>
    <row r="5" spans="1:19" s="252" customFormat="1" ht="19.2" customHeight="1" x14ac:dyDescent="0.3">
      <c r="A5" s="332" t="s">
        <v>174</v>
      </c>
      <c r="B5" s="333"/>
      <c r="C5" s="361"/>
      <c r="D5" s="363"/>
      <c r="E5" s="363"/>
      <c r="F5" s="338"/>
      <c r="G5" s="353"/>
      <c r="H5" s="355"/>
      <c r="I5" s="355"/>
      <c r="J5" s="357"/>
      <c r="K5" s="255" t="s">
        <v>125</v>
      </c>
      <c r="L5" s="254" t="s">
        <v>126</v>
      </c>
      <c r="M5" s="254" t="s">
        <v>173</v>
      </c>
      <c r="N5" s="253" t="s">
        <v>3</v>
      </c>
      <c r="O5" s="338"/>
      <c r="P5" s="327"/>
      <c r="Q5" s="327"/>
      <c r="R5" s="329"/>
      <c r="S5" s="331"/>
    </row>
    <row r="6" spans="1:19" ht="15" thickBot="1" x14ac:dyDescent="0.35">
      <c r="A6" s="350" t="s">
        <v>120</v>
      </c>
      <c r="B6" s="351"/>
      <c r="C6" s="251">
        <f ca="1">SUM(Tabulka[01 uv_sk])/2</f>
        <v>52.737500000000011</v>
      </c>
      <c r="D6" s="249"/>
      <c r="E6" s="249"/>
      <c r="F6" s="248"/>
      <c r="G6" s="250">
        <f ca="1">SUM(Tabulka[05 h_vram])/2</f>
        <v>89916.6</v>
      </c>
      <c r="H6" s="249">
        <f ca="1">SUM(Tabulka[06 h_naduv])/2</f>
        <v>6654.25</v>
      </c>
      <c r="I6" s="249">
        <f ca="1">SUM(Tabulka[07 h_nadzk])/2</f>
        <v>195.29999999999998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1248929</v>
      </c>
      <c r="N6" s="249">
        <f ca="1">SUM(Tabulka[12 m_oc])/2</f>
        <v>1248929</v>
      </c>
      <c r="O6" s="248">
        <f ca="1">SUM(Tabulka[13 m_sk])/2</f>
        <v>25433144</v>
      </c>
      <c r="P6" s="247">
        <f ca="1">SUM(Tabulka[14_vzsk])/2</f>
        <v>48455</v>
      </c>
      <c r="Q6" s="247">
        <f ca="1">SUM(Tabulka[15_vzpl])/2</f>
        <v>35000.000000000007</v>
      </c>
      <c r="R6" s="246">
        <f ca="1">IF(Q6=0,0,P6/Q6)</f>
        <v>1.3844285714285711</v>
      </c>
      <c r="S6" s="245">
        <f ca="1">Q6-P6</f>
        <v>-13454.999999999993</v>
      </c>
    </row>
    <row r="7" spans="1:19" hidden="1" x14ac:dyDescent="0.3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3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382.40000000000003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213987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29" t="str">
        <f ca="1">IF(Tabulka[[#This Row],[15_vzpl]]=0,"",Tabulka[[#This Row],[14_vzsk]]/Tabulka[[#This Row],[15_vzpl]])</f>
        <v/>
      </c>
      <c r="S8" s="228" t="str">
        <f ca="1">IF(Tabulka[[#This Row],[15_vzpl]]-Tabulka[[#This Row],[14_vzsk]]=0,"",Tabulka[[#This Row],[15_vzpl]]-Tabulka[[#This Row],[14_vzsk]])</f>
        <v/>
      </c>
    </row>
    <row r="9" spans="1:19" x14ac:dyDescent="0.3">
      <c r="A9" s="227">
        <v>101</v>
      </c>
      <c r="B9" s="226" t="s">
        <v>1455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382.40000000000003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213987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29" t="str">
        <f ca="1">IF(Tabulka[[#This Row],[15_vzpl]]=0,"",Tabulka[[#This Row],[14_vzsk]]/Tabulka[[#This Row],[15_vzpl]])</f>
        <v/>
      </c>
      <c r="S9" s="228" t="str">
        <f ca="1">IF(Tabulka[[#This Row],[15_vzpl]]-Tabulka[[#This Row],[14_vzsk]]=0,"",Tabulka[[#This Row],[15_vzpl]]-Tabulka[[#This Row],[14_vzsk]])</f>
        <v/>
      </c>
    </row>
    <row r="10" spans="1:19" x14ac:dyDescent="0.3">
      <c r="A10" s="227" t="s">
        <v>1441</v>
      </c>
      <c r="B10" s="226"/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52.537500000000016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89534.2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6654.25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195.3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1248929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1248929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25219157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48455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35000.000000000007</v>
      </c>
      <c r="R10" s="229">
        <f ca="1">IF(Tabulka[[#This Row],[15_vzpl]]=0,"",Tabulka[[#This Row],[14_vzsk]]/Tabulka[[#This Row],[15_vzpl]])</f>
        <v>1.3844285714285711</v>
      </c>
      <c r="S10" s="228">
        <f ca="1">IF(Tabulka[[#This Row],[15_vzpl]]-Tabulka[[#This Row],[14_vzsk]]=0,"",Tabulka[[#This Row],[15_vzpl]]-Tabulka[[#This Row],[14_vzsk]])</f>
        <v>-13454.999999999993</v>
      </c>
    </row>
    <row r="11" spans="1:19" x14ac:dyDescent="0.3">
      <c r="A11" s="227">
        <v>303</v>
      </c>
      <c r="B11" s="226" t="s">
        <v>1456</v>
      </c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15.104166666666666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24925.4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1328.75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192.1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307941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307941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6846841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48455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35000.000000000007</v>
      </c>
      <c r="R11" s="229">
        <f ca="1">IF(Tabulka[[#This Row],[15_vzpl]]=0,"",Tabulka[[#This Row],[14_vzsk]]/Tabulka[[#This Row],[15_vzpl]])</f>
        <v>1.3844285714285711</v>
      </c>
      <c r="S11" s="228">
        <f ca="1">IF(Tabulka[[#This Row],[15_vzpl]]-Tabulka[[#This Row],[14_vzsk]]=0,"",Tabulka[[#This Row],[15_vzpl]]-Tabulka[[#This Row],[14_vzsk]])</f>
        <v>-13454.999999999993</v>
      </c>
    </row>
    <row r="12" spans="1:19" x14ac:dyDescent="0.3">
      <c r="A12" s="227">
        <v>304</v>
      </c>
      <c r="B12" s="226" t="s">
        <v>1457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18.93333333333333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33017.300000000003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1543.75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3.2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485192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485192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10195662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9" t="str">
        <f ca="1">IF(Tabulka[[#This Row],[15_vzpl]]=0,"",Tabulka[[#This Row],[14_vzsk]]/Tabulka[[#This Row],[15_vzpl]])</f>
        <v/>
      </c>
      <c r="S12" s="228" t="str">
        <f ca="1">IF(Tabulka[[#This Row],[15_vzpl]]-Tabulka[[#This Row],[14_vzsk]]=0,"",Tabulka[[#This Row],[15_vzpl]]-Tabulka[[#This Row],[14_vzsk]])</f>
        <v/>
      </c>
    </row>
    <row r="13" spans="1:19" x14ac:dyDescent="0.3">
      <c r="A13" s="227">
        <v>305</v>
      </c>
      <c r="B13" s="226" t="s">
        <v>1458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5647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184031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184031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2366083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3">
      <c r="A14" s="227">
        <v>306</v>
      </c>
      <c r="B14" s="226" t="s">
        <v>1459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1669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32915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32915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612395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3">
      <c r="A15" s="227">
        <v>642</v>
      </c>
      <c r="B15" s="226" t="s">
        <v>1460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24275.5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3132.75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238850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238850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5198176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182</v>
      </c>
    </row>
    <row r="17" spans="1:1" x14ac:dyDescent="0.3">
      <c r="A17" s="90" t="s">
        <v>102</v>
      </c>
    </row>
    <row r="18" spans="1:1" x14ac:dyDescent="0.3">
      <c r="A18" s="91" t="s">
        <v>152</v>
      </c>
    </row>
    <row r="19" spans="1:1" x14ac:dyDescent="0.3">
      <c r="A19" s="219" t="s">
        <v>151</v>
      </c>
    </row>
    <row r="20" spans="1:1" x14ac:dyDescent="0.3">
      <c r="A20" s="186" t="s">
        <v>130</v>
      </c>
    </row>
    <row r="21" spans="1:1" x14ac:dyDescent="0.3">
      <c r="A21" s="188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1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1454</v>
      </c>
    </row>
    <row r="2" spans="1:19" x14ac:dyDescent="0.3">
      <c r="A2" s="183" t="s">
        <v>205</v>
      </c>
    </row>
    <row r="3" spans="1:19" x14ac:dyDescent="0.3">
      <c r="A3" s="265" t="s">
        <v>107</v>
      </c>
      <c r="B3" s="264">
        <v>2018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3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13024</v>
      </c>
      <c r="R4" s="256"/>
      <c r="S4" s="256"/>
    </row>
    <row r="5" spans="1:19" x14ac:dyDescent="0.3">
      <c r="A5" s="261" t="s">
        <v>109</v>
      </c>
      <c r="B5" s="260">
        <v>2</v>
      </c>
      <c r="C5">
        <v>1</v>
      </c>
      <c r="D5">
        <v>101</v>
      </c>
      <c r="E5">
        <v>0.2</v>
      </c>
      <c r="I5">
        <v>36.799999999999997</v>
      </c>
      <c r="Q5">
        <v>13024</v>
      </c>
    </row>
    <row r="6" spans="1:19" x14ac:dyDescent="0.3">
      <c r="A6" s="263" t="s">
        <v>110</v>
      </c>
      <c r="B6" s="262">
        <v>3</v>
      </c>
      <c r="C6">
        <v>1</v>
      </c>
      <c r="D6" t="s">
        <v>1441</v>
      </c>
      <c r="E6">
        <v>52.1</v>
      </c>
      <c r="I6">
        <v>8341</v>
      </c>
      <c r="J6">
        <v>138</v>
      </c>
      <c r="Q6">
        <v>1844913</v>
      </c>
      <c r="R6">
        <v>15612</v>
      </c>
      <c r="S6">
        <v>2916.6666666666665</v>
      </c>
    </row>
    <row r="7" spans="1:19" x14ac:dyDescent="0.3">
      <c r="A7" s="261" t="s">
        <v>111</v>
      </c>
      <c r="B7" s="260">
        <v>4</v>
      </c>
      <c r="C7">
        <v>1</v>
      </c>
      <c r="D7">
        <v>303</v>
      </c>
      <c r="E7">
        <v>14.5</v>
      </c>
      <c r="I7">
        <v>2216.5</v>
      </c>
      <c r="Q7">
        <v>480903</v>
      </c>
      <c r="R7">
        <v>15612</v>
      </c>
      <c r="S7">
        <v>2916.6666666666665</v>
      </c>
    </row>
    <row r="8" spans="1:19" x14ac:dyDescent="0.3">
      <c r="A8" s="263" t="s">
        <v>112</v>
      </c>
      <c r="B8" s="262">
        <v>5</v>
      </c>
      <c r="C8">
        <v>1</v>
      </c>
      <c r="D8">
        <v>304</v>
      </c>
      <c r="E8">
        <v>19.600000000000001</v>
      </c>
      <c r="I8">
        <v>3335.5</v>
      </c>
      <c r="Q8">
        <v>800483</v>
      </c>
    </row>
    <row r="9" spans="1:19" x14ac:dyDescent="0.3">
      <c r="A9" s="261" t="s">
        <v>113</v>
      </c>
      <c r="B9" s="260">
        <v>6</v>
      </c>
      <c r="C9">
        <v>1</v>
      </c>
      <c r="D9">
        <v>305</v>
      </c>
      <c r="E9">
        <v>3</v>
      </c>
      <c r="I9">
        <v>405.5</v>
      </c>
      <c r="Q9">
        <v>138244</v>
      </c>
    </row>
    <row r="10" spans="1:19" x14ac:dyDescent="0.3">
      <c r="A10" s="263" t="s">
        <v>114</v>
      </c>
      <c r="B10" s="262">
        <v>7</v>
      </c>
      <c r="C10">
        <v>1</v>
      </c>
      <c r="D10">
        <v>306</v>
      </c>
      <c r="E10">
        <v>1</v>
      </c>
      <c r="I10">
        <v>145.5</v>
      </c>
      <c r="Q10">
        <v>46354</v>
      </c>
    </row>
    <row r="11" spans="1:19" x14ac:dyDescent="0.3">
      <c r="A11" s="261" t="s">
        <v>115</v>
      </c>
      <c r="B11" s="260">
        <v>8</v>
      </c>
      <c r="C11">
        <v>1</v>
      </c>
      <c r="D11">
        <v>642</v>
      </c>
      <c r="E11">
        <v>14</v>
      </c>
      <c r="I11">
        <v>2238</v>
      </c>
      <c r="J11">
        <v>138</v>
      </c>
      <c r="Q11">
        <v>378929</v>
      </c>
    </row>
    <row r="12" spans="1:19" x14ac:dyDescent="0.3">
      <c r="A12" s="263" t="s">
        <v>116</v>
      </c>
      <c r="B12" s="262">
        <v>9</v>
      </c>
      <c r="C12" t="s">
        <v>1442</v>
      </c>
      <c r="E12">
        <v>52.3</v>
      </c>
      <c r="I12">
        <v>8377.7999999999993</v>
      </c>
      <c r="J12">
        <v>138</v>
      </c>
      <c r="Q12">
        <v>1857937</v>
      </c>
      <c r="R12">
        <v>15612</v>
      </c>
      <c r="S12">
        <v>2916.6666666666665</v>
      </c>
    </row>
    <row r="13" spans="1:19" x14ac:dyDescent="0.3">
      <c r="A13" s="261" t="s">
        <v>117</v>
      </c>
      <c r="B13" s="260">
        <v>10</v>
      </c>
      <c r="C13">
        <v>2</v>
      </c>
      <c r="D13" t="s">
        <v>153</v>
      </c>
      <c r="E13">
        <v>0.2</v>
      </c>
      <c r="I13">
        <v>32</v>
      </c>
      <c r="Q13">
        <v>13024</v>
      </c>
    </row>
    <row r="14" spans="1:19" x14ac:dyDescent="0.3">
      <c r="A14" s="263" t="s">
        <v>118</v>
      </c>
      <c r="B14" s="262">
        <v>11</v>
      </c>
      <c r="C14">
        <v>2</v>
      </c>
      <c r="D14">
        <v>101</v>
      </c>
      <c r="E14">
        <v>0.2</v>
      </c>
      <c r="I14">
        <v>32</v>
      </c>
      <c r="Q14">
        <v>13024</v>
      </c>
    </row>
    <row r="15" spans="1:19" x14ac:dyDescent="0.3">
      <c r="A15" s="261" t="s">
        <v>119</v>
      </c>
      <c r="B15" s="260">
        <v>12</v>
      </c>
      <c r="C15">
        <v>2</v>
      </c>
      <c r="D15" t="s">
        <v>1441</v>
      </c>
      <c r="E15">
        <v>52.35</v>
      </c>
      <c r="I15">
        <v>7495.5</v>
      </c>
      <c r="J15">
        <v>304</v>
      </c>
      <c r="O15">
        <v>25000</v>
      </c>
      <c r="P15">
        <v>25000</v>
      </c>
      <c r="Q15">
        <v>1883632</v>
      </c>
      <c r="S15">
        <v>2916.6666666666665</v>
      </c>
    </row>
    <row r="16" spans="1:19" x14ac:dyDescent="0.3">
      <c r="A16" s="259" t="s">
        <v>107</v>
      </c>
      <c r="B16" s="258">
        <v>2018</v>
      </c>
      <c r="C16">
        <v>2</v>
      </c>
      <c r="D16">
        <v>303</v>
      </c>
      <c r="E16">
        <v>14.75</v>
      </c>
      <c r="I16">
        <v>2080</v>
      </c>
      <c r="J16">
        <v>10</v>
      </c>
      <c r="Q16">
        <v>491876</v>
      </c>
      <c r="S16">
        <v>2916.6666666666665</v>
      </c>
    </row>
    <row r="17" spans="3:19" x14ac:dyDescent="0.3">
      <c r="C17">
        <v>2</v>
      </c>
      <c r="D17">
        <v>304</v>
      </c>
      <c r="E17">
        <v>19.600000000000001</v>
      </c>
      <c r="I17">
        <v>2842</v>
      </c>
      <c r="J17">
        <v>45</v>
      </c>
      <c r="O17">
        <v>25000</v>
      </c>
      <c r="P17">
        <v>25000</v>
      </c>
      <c r="Q17">
        <v>805630</v>
      </c>
    </row>
    <row r="18" spans="3:19" x14ac:dyDescent="0.3">
      <c r="C18">
        <v>2</v>
      </c>
      <c r="D18">
        <v>305</v>
      </c>
      <c r="E18">
        <v>3</v>
      </c>
      <c r="I18">
        <v>351</v>
      </c>
      <c r="J18">
        <v>10</v>
      </c>
      <c r="Q18">
        <v>149152</v>
      </c>
    </row>
    <row r="19" spans="3:19" x14ac:dyDescent="0.3">
      <c r="C19">
        <v>2</v>
      </c>
      <c r="D19">
        <v>306</v>
      </c>
      <c r="E19">
        <v>1</v>
      </c>
      <c r="I19">
        <v>155.5</v>
      </c>
      <c r="Q19">
        <v>42782</v>
      </c>
    </row>
    <row r="20" spans="3:19" x14ac:dyDescent="0.3">
      <c r="C20">
        <v>2</v>
      </c>
      <c r="D20">
        <v>642</v>
      </c>
      <c r="E20">
        <v>14</v>
      </c>
      <c r="I20">
        <v>2067</v>
      </c>
      <c r="J20">
        <v>239</v>
      </c>
      <c r="Q20">
        <v>394192</v>
      </c>
    </row>
    <row r="21" spans="3:19" x14ac:dyDescent="0.3">
      <c r="C21" t="s">
        <v>1443</v>
      </c>
      <c r="E21">
        <v>52.55</v>
      </c>
      <c r="I21">
        <v>7527.5</v>
      </c>
      <c r="J21">
        <v>304</v>
      </c>
      <c r="O21">
        <v>25000</v>
      </c>
      <c r="P21">
        <v>25000</v>
      </c>
      <c r="Q21">
        <v>1896656</v>
      </c>
      <c r="S21">
        <v>2916.6666666666665</v>
      </c>
    </row>
    <row r="22" spans="3:19" x14ac:dyDescent="0.3">
      <c r="C22">
        <v>3</v>
      </c>
      <c r="D22" t="s">
        <v>153</v>
      </c>
      <c r="E22">
        <v>0.2</v>
      </c>
      <c r="I22">
        <v>35.200000000000003</v>
      </c>
      <c r="Q22">
        <v>13024</v>
      </c>
    </row>
    <row r="23" spans="3:19" x14ac:dyDescent="0.3">
      <c r="C23">
        <v>3</v>
      </c>
      <c r="D23">
        <v>101</v>
      </c>
      <c r="E23">
        <v>0.2</v>
      </c>
      <c r="I23">
        <v>35.200000000000003</v>
      </c>
      <c r="Q23">
        <v>13024</v>
      </c>
    </row>
    <row r="24" spans="3:19" x14ac:dyDescent="0.3">
      <c r="C24">
        <v>3</v>
      </c>
      <c r="D24" t="s">
        <v>1441</v>
      </c>
      <c r="E24">
        <v>51.35</v>
      </c>
      <c r="I24">
        <v>7598.5</v>
      </c>
      <c r="J24">
        <v>423</v>
      </c>
      <c r="K24">
        <v>10</v>
      </c>
      <c r="Q24">
        <v>1911237</v>
      </c>
      <c r="S24">
        <v>2916.6666666666665</v>
      </c>
    </row>
    <row r="25" spans="3:19" x14ac:dyDescent="0.3">
      <c r="C25">
        <v>3</v>
      </c>
      <c r="D25">
        <v>303</v>
      </c>
      <c r="E25">
        <v>14.75</v>
      </c>
      <c r="I25">
        <v>2067.5</v>
      </c>
      <c r="J25">
        <v>50</v>
      </c>
      <c r="K25">
        <v>10</v>
      </c>
      <c r="Q25">
        <v>517652</v>
      </c>
      <c r="S25">
        <v>2916.6666666666665</v>
      </c>
    </row>
    <row r="26" spans="3:19" x14ac:dyDescent="0.3">
      <c r="C26">
        <v>3</v>
      </c>
      <c r="D26">
        <v>304</v>
      </c>
      <c r="E26">
        <v>18.600000000000001</v>
      </c>
      <c r="I26">
        <v>2810</v>
      </c>
      <c r="J26">
        <v>63</v>
      </c>
      <c r="Q26">
        <v>779486</v>
      </c>
    </row>
    <row r="27" spans="3:19" x14ac:dyDescent="0.3">
      <c r="C27">
        <v>3</v>
      </c>
      <c r="D27">
        <v>305</v>
      </c>
      <c r="E27">
        <v>3</v>
      </c>
      <c r="I27">
        <v>370</v>
      </c>
      <c r="J27">
        <v>30</v>
      </c>
      <c r="Q27">
        <v>161724</v>
      </c>
    </row>
    <row r="28" spans="3:19" x14ac:dyDescent="0.3">
      <c r="C28">
        <v>3</v>
      </c>
      <c r="D28">
        <v>306</v>
      </c>
      <c r="E28">
        <v>1</v>
      </c>
      <c r="I28">
        <v>142.5</v>
      </c>
      <c r="Q28">
        <v>45946</v>
      </c>
    </row>
    <row r="29" spans="3:19" x14ac:dyDescent="0.3">
      <c r="C29">
        <v>3</v>
      </c>
      <c r="D29">
        <v>642</v>
      </c>
      <c r="E29">
        <v>14</v>
      </c>
      <c r="I29">
        <v>2208.5</v>
      </c>
      <c r="J29">
        <v>280</v>
      </c>
      <c r="Q29">
        <v>406429</v>
      </c>
    </row>
    <row r="30" spans="3:19" x14ac:dyDescent="0.3">
      <c r="C30" t="s">
        <v>1444</v>
      </c>
      <c r="E30">
        <v>51.55</v>
      </c>
      <c r="I30">
        <v>7633.7</v>
      </c>
      <c r="J30">
        <v>423</v>
      </c>
      <c r="K30">
        <v>10</v>
      </c>
      <c r="Q30">
        <v>1924261</v>
      </c>
      <c r="S30">
        <v>2916.6666666666665</v>
      </c>
    </row>
    <row r="31" spans="3:19" x14ac:dyDescent="0.3">
      <c r="C31">
        <v>4</v>
      </c>
      <c r="D31" t="s">
        <v>153</v>
      </c>
      <c r="E31">
        <v>0.2</v>
      </c>
      <c r="I31">
        <v>25.6</v>
      </c>
      <c r="Q31">
        <v>19313</v>
      </c>
    </row>
    <row r="32" spans="3:19" x14ac:dyDescent="0.3">
      <c r="C32">
        <v>4</v>
      </c>
      <c r="D32">
        <v>101</v>
      </c>
      <c r="E32">
        <v>0.2</v>
      </c>
      <c r="I32">
        <v>25.6</v>
      </c>
      <c r="Q32">
        <v>19313</v>
      </c>
    </row>
    <row r="33" spans="3:19" x14ac:dyDescent="0.3">
      <c r="C33">
        <v>4</v>
      </c>
      <c r="D33" t="s">
        <v>1441</v>
      </c>
      <c r="E33">
        <v>51.35</v>
      </c>
      <c r="I33">
        <v>7324.5</v>
      </c>
      <c r="J33">
        <v>643.25</v>
      </c>
      <c r="K33">
        <v>25.5</v>
      </c>
      <c r="O33">
        <v>24048</v>
      </c>
      <c r="P33">
        <v>24048</v>
      </c>
      <c r="Q33">
        <v>1970487</v>
      </c>
      <c r="R33">
        <v>1800</v>
      </c>
      <c r="S33">
        <v>2916.6666666666665</v>
      </c>
    </row>
    <row r="34" spans="3:19" x14ac:dyDescent="0.3">
      <c r="C34">
        <v>4</v>
      </c>
      <c r="D34">
        <v>303</v>
      </c>
      <c r="E34">
        <v>14.75</v>
      </c>
      <c r="I34">
        <v>1984</v>
      </c>
      <c r="J34">
        <v>112</v>
      </c>
      <c r="K34">
        <v>25.5</v>
      </c>
      <c r="O34">
        <v>12648</v>
      </c>
      <c r="P34">
        <v>12648</v>
      </c>
      <c r="Q34">
        <v>534466</v>
      </c>
      <c r="R34">
        <v>1800</v>
      </c>
      <c r="S34">
        <v>2916.6666666666665</v>
      </c>
    </row>
    <row r="35" spans="3:19" x14ac:dyDescent="0.3">
      <c r="C35">
        <v>4</v>
      </c>
      <c r="D35">
        <v>304</v>
      </c>
      <c r="E35">
        <v>18.600000000000001</v>
      </c>
      <c r="I35">
        <v>2665</v>
      </c>
      <c r="J35">
        <v>181.5</v>
      </c>
      <c r="O35">
        <v>9400</v>
      </c>
      <c r="P35">
        <v>9400</v>
      </c>
      <c r="Q35">
        <v>799465</v>
      </c>
    </row>
    <row r="36" spans="3:19" x14ac:dyDescent="0.3">
      <c r="C36">
        <v>4</v>
      </c>
      <c r="D36">
        <v>305</v>
      </c>
      <c r="E36">
        <v>3</v>
      </c>
      <c r="I36">
        <v>463</v>
      </c>
      <c r="J36">
        <v>39</v>
      </c>
      <c r="Q36">
        <v>163981</v>
      </c>
    </row>
    <row r="37" spans="3:19" x14ac:dyDescent="0.3">
      <c r="C37">
        <v>4</v>
      </c>
      <c r="D37">
        <v>306</v>
      </c>
      <c r="E37">
        <v>1</v>
      </c>
      <c r="I37">
        <v>157.5</v>
      </c>
      <c r="J37">
        <v>13</v>
      </c>
      <c r="Q37">
        <v>47991</v>
      </c>
    </row>
    <row r="38" spans="3:19" x14ac:dyDescent="0.3">
      <c r="C38">
        <v>4</v>
      </c>
      <c r="D38">
        <v>642</v>
      </c>
      <c r="E38">
        <v>14</v>
      </c>
      <c r="I38">
        <v>2055</v>
      </c>
      <c r="J38">
        <v>297.75</v>
      </c>
      <c r="O38">
        <v>2000</v>
      </c>
      <c r="P38">
        <v>2000</v>
      </c>
      <c r="Q38">
        <v>424584</v>
      </c>
    </row>
    <row r="39" spans="3:19" x14ac:dyDescent="0.3">
      <c r="C39" t="s">
        <v>1445</v>
      </c>
      <c r="E39">
        <v>51.55</v>
      </c>
      <c r="I39">
        <v>7350.1</v>
      </c>
      <c r="J39">
        <v>643.25</v>
      </c>
      <c r="K39">
        <v>25.5</v>
      </c>
      <c r="O39">
        <v>24048</v>
      </c>
      <c r="P39">
        <v>24048</v>
      </c>
      <c r="Q39">
        <v>1989800</v>
      </c>
      <c r="R39">
        <v>1800</v>
      </c>
      <c r="S39">
        <v>2916.6666666666665</v>
      </c>
    </row>
    <row r="40" spans="3:19" x14ac:dyDescent="0.3">
      <c r="C40">
        <v>5</v>
      </c>
      <c r="D40" t="s">
        <v>153</v>
      </c>
      <c r="E40">
        <v>0.2</v>
      </c>
      <c r="I40">
        <v>36.799999999999997</v>
      </c>
      <c r="Q40">
        <v>19244</v>
      </c>
    </row>
    <row r="41" spans="3:19" x14ac:dyDescent="0.3">
      <c r="C41">
        <v>5</v>
      </c>
      <c r="D41">
        <v>101</v>
      </c>
      <c r="E41">
        <v>0.2</v>
      </c>
      <c r="I41">
        <v>36.799999999999997</v>
      </c>
      <c r="Q41">
        <v>19244</v>
      </c>
    </row>
    <row r="42" spans="3:19" x14ac:dyDescent="0.3">
      <c r="C42">
        <v>5</v>
      </c>
      <c r="D42" t="s">
        <v>1441</v>
      </c>
      <c r="E42">
        <v>51.35</v>
      </c>
      <c r="I42">
        <v>8241.5</v>
      </c>
      <c r="J42">
        <v>501.75</v>
      </c>
      <c r="K42">
        <v>25</v>
      </c>
      <c r="Q42">
        <v>1988362</v>
      </c>
      <c r="R42">
        <v>16248</v>
      </c>
      <c r="S42">
        <v>2916.6666666666665</v>
      </c>
    </row>
    <row r="43" spans="3:19" x14ac:dyDescent="0.3">
      <c r="C43">
        <v>5</v>
      </c>
      <c r="D43">
        <v>303</v>
      </c>
      <c r="E43">
        <v>14.75</v>
      </c>
      <c r="I43">
        <v>2330.5</v>
      </c>
      <c r="J43">
        <v>94</v>
      </c>
      <c r="K43">
        <v>25</v>
      </c>
      <c r="Q43">
        <v>546501</v>
      </c>
      <c r="R43">
        <v>16248</v>
      </c>
      <c r="S43">
        <v>2916.6666666666665</v>
      </c>
    </row>
    <row r="44" spans="3:19" x14ac:dyDescent="0.3">
      <c r="C44">
        <v>5</v>
      </c>
      <c r="D44">
        <v>304</v>
      </c>
      <c r="E44">
        <v>18.600000000000001</v>
      </c>
      <c r="I44">
        <v>2970</v>
      </c>
      <c r="J44">
        <v>123</v>
      </c>
      <c r="Q44">
        <v>809737</v>
      </c>
    </row>
    <row r="45" spans="3:19" x14ac:dyDescent="0.3">
      <c r="C45">
        <v>5</v>
      </c>
      <c r="D45">
        <v>305</v>
      </c>
      <c r="E45">
        <v>3</v>
      </c>
      <c r="I45">
        <v>505.5</v>
      </c>
      <c r="J45">
        <v>25</v>
      </c>
      <c r="Q45">
        <v>159229</v>
      </c>
    </row>
    <row r="46" spans="3:19" x14ac:dyDescent="0.3">
      <c r="C46">
        <v>5</v>
      </c>
      <c r="D46">
        <v>306</v>
      </c>
      <c r="E46">
        <v>1</v>
      </c>
      <c r="I46">
        <v>96.5</v>
      </c>
      <c r="J46">
        <v>30</v>
      </c>
      <c r="Q46">
        <v>50541</v>
      </c>
    </row>
    <row r="47" spans="3:19" x14ac:dyDescent="0.3">
      <c r="C47">
        <v>5</v>
      </c>
      <c r="D47">
        <v>642</v>
      </c>
      <c r="E47">
        <v>14</v>
      </c>
      <c r="I47">
        <v>2339</v>
      </c>
      <c r="J47">
        <v>229.75</v>
      </c>
      <c r="Q47">
        <v>422354</v>
      </c>
    </row>
    <row r="48" spans="3:19" x14ac:dyDescent="0.3">
      <c r="C48" t="s">
        <v>1446</v>
      </c>
      <c r="E48">
        <v>51.55</v>
      </c>
      <c r="I48">
        <v>8278.2999999999993</v>
      </c>
      <c r="J48">
        <v>501.75</v>
      </c>
      <c r="K48">
        <v>25</v>
      </c>
      <c r="Q48">
        <v>2007606</v>
      </c>
      <c r="R48">
        <v>16248</v>
      </c>
      <c r="S48">
        <v>2916.6666666666665</v>
      </c>
    </row>
    <row r="49" spans="3:19" x14ac:dyDescent="0.3">
      <c r="C49">
        <v>6</v>
      </c>
      <c r="D49" t="s">
        <v>153</v>
      </c>
      <c r="E49">
        <v>0.2</v>
      </c>
      <c r="I49">
        <v>33.6</v>
      </c>
      <c r="Q49">
        <v>19244</v>
      </c>
    </row>
    <row r="50" spans="3:19" x14ac:dyDescent="0.3">
      <c r="C50">
        <v>6</v>
      </c>
      <c r="D50">
        <v>101</v>
      </c>
      <c r="E50">
        <v>0.2</v>
      </c>
      <c r="I50">
        <v>33.6</v>
      </c>
      <c r="Q50">
        <v>19244</v>
      </c>
    </row>
    <row r="51" spans="3:19" x14ac:dyDescent="0.3">
      <c r="C51">
        <v>6</v>
      </c>
      <c r="D51" t="s">
        <v>1441</v>
      </c>
      <c r="E51">
        <v>51.35</v>
      </c>
      <c r="I51">
        <v>7093</v>
      </c>
      <c r="J51">
        <v>797.5</v>
      </c>
      <c r="K51">
        <v>10</v>
      </c>
      <c r="Q51">
        <v>1980688</v>
      </c>
      <c r="R51">
        <v>850</v>
      </c>
      <c r="S51">
        <v>2916.6666666666665</v>
      </c>
    </row>
    <row r="52" spans="3:19" x14ac:dyDescent="0.3">
      <c r="C52">
        <v>6</v>
      </c>
      <c r="D52">
        <v>303</v>
      </c>
      <c r="E52">
        <v>14.75</v>
      </c>
      <c r="I52">
        <v>2089.5</v>
      </c>
      <c r="J52">
        <v>190</v>
      </c>
      <c r="K52">
        <v>10</v>
      </c>
      <c r="Q52">
        <v>559911</v>
      </c>
      <c r="R52">
        <v>850</v>
      </c>
      <c r="S52">
        <v>2916.6666666666665</v>
      </c>
    </row>
    <row r="53" spans="3:19" x14ac:dyDescent="0.3">
      <c r="C53">
        <v>6</v>
      </c>
      <c r="D53">
        <v>304</v>
      </c>
      <c r="E53">
        <v>18.600000000000001</v>
      </c>
      <c r="I53">
        <v>2449</v>
      </c>
      <c r="J53">
        <v>185</v>
      </c>
      <c r="Q53">
        <v>778863</v>
      </c>
    </row>
    <row r="54" spans="3:19" x14ac:dyDescent="0.3">
      <c r="C54">
        <v>6</v>
      </c>
      <c r="D54">
        <v>305</v>
      </c>
      <c r="E54">
        <v>3</v>
      </c>
      <c r="I54">
        <v>473</v>
      </c>
      <c r="J54">
        <v>75</v>
      </c>
      <c r="Q54">
        <v>176056</v>
      </c>
    </row>
    <row r="55" spans="3:19" x14ac:dyDescent="0.3">
      <c r="C55">
        <v>6</v>
      </c>
      <c r="D55">
        <v>306</v>
      </c>
      <c r="E55">
        <v>1</v>
      </c>
      <c r="I55">
        <v>112.5</v>
      </c>
      <c r="J55">
        <v>20</v>
      </c>
      <c r="Q55">
        <v>45353</v>
      </c>
    </row>
    <row r="56" spans="3:19" x14ac:dyDescent="0.3">
      <c r="C56">
        <v>6</v>
      </c>
      <c r="D56">
        <v>642</v>
      </c>
      <c r="E56">
        <v>14</v>
      </c>
      <c r="I56">
        <v>1969</v>
      </c>
      <c r="J56">
        <v>327.5</v>
      </c>
      <c r="Q56">
        <v>420505</v>
      </c>
    </row>
    <row r="57" spans="3:19" x14ac:dyDescent="0.3">
      <c r="C57" t="s">
        <v>1447</v>
      </c>
      <c r="E57">
        <v>51.55</v>
      </c>
      <c r="I57">
        <v>7126.6</v>
      </c>
      <c r="J57">
        <v>797.5</v>
      </c>
      <c r="K57">
        <v>10</v>
      </c>
      <c r="Q57">
        <v>1999932</v>
      </c>
      <c r="R57">
        <v>850</v>
      </c>
      <c r="S57">
        <v>2916.6666666666665</v>
      </c>
    </row>
    <row r="58" spans="3:19" x14ac:dyDescent="0.3">
      <c r="C58">
        <v>7</v>
      </c>
      <c r="D58" t="s">
        <v>153</v>
      </c>
      <c r="E58">
        <v>0.2</v>
      </c>
      <c r="I58">
        <v>27.2</v>
      </c>
      <c r="Q58">
        <v>19312</v>
      </c>
    </row>
    <row r="59" spans="3:19" x14ac:dyDescent="0.3">
      <c r="C59">
        <v>7</v>
      </c>
      <c r="D59">
        <v>101</v>
      </c>
      <c r="E59">
        <v>0.2</v>
      </c>
      <c r="I59">
        <v>27.2</v>
      </c>
      <c r="Q59">
        <v>19312</v>
      </c>
    </row>
    <row r="60" spans="3:19" x14ac:dyDescent="0.3">
      <c r="C60">
        <v>7</v>
      </c>
      <c r="D60" t="s">
        <v>1441</v>
      </c>
      <c r="E60">
        <v>52.35</v>
      </c>
      <c r="I60">
        <v>6231</v>
      </c>
      <c r="J60">
        <v>600.5</v>
      </c>
      <c r="K60">
        <v>10.5</v>
      </c>
      <c r="O60">
        <v>534379</v>
      </c>
      <c r="P60">
        <v>534379</v>
      </c>
      <c r="Q60">
        <v>2604467</v>
      </c>
      <c r="S60">
        <v>2916.6666666666665</v>
      </c>
    </row>
    <row r="61" spans="3:19" x14ac:dyDescent="0.3">
      <c r="C61">
        <v>7</v>
      </c>
      <c r="D61">
        <v>303</v>
      </c>
      <c r="E61">
        <v>14.75</v>
      </c>
      <c r="I61">
        <v>1619.5</v>
      </c>
      <c r="J61">
        <v>117</v>
      </c>
      <c r="K61">
        <v>10.5</v>
      </c>
      <c r="O61">
        <v>135390</v>
      </c>
      <c r="P61">
        <v>135390</v>
      </c>
      <c r="Q61">
        <v>698829</v>
      </c>
      <c r="S61">
        <v>2916.6666666666665</v>
      </c>
    </row>
    <row r="62" spans="3:19" x14ac:dyDescent="0.3">
      <c r="C62">
        <v>7</v>
      </c>
      <c r="D62">
        <v>304</v>
      </c>
      <c r="E62">
        <v>19.600000000000001</v>
      </c>
      <c r="I62">
        <v>2448</v>
      </c>
      <c r="J62">
        <v>180.5</v>
      </c>
      <c r="O62">
        <v>188809</v>
      </c>
      <c r="P62">
        <v>188809</v>
      </c>
      <c r="Q62">
        <v>1063518</v>
      </c>
    </row>
    <row r="63" spans="3:19" x14ac:dyDescent="0.3">
      <c r="C63">
        <v>7</v>
      </c>
      <c r="D63">
        <v>305</v>
      </c>
      <c r="E63">
        <v>3</v>
      </c>
      <c r="I63">
        <v>336.5</v>
      </c>
      <c r="J63">
        <v>36</v>
      </c>
      <c r="O63">
        <v>90716</v>
      </c>
      <c r="P63">
        <v>90716</v>
      </c>
      <c r="Q63">
        <v>243053</v>
      </c>
    </row>
    <row r="64" spans="3:19" x14ac:dyDescent="0.3">
      <c r="C64">
        <v>7</v>
      </c>
      <c r="D64">
        <v>306</v>
      </c>
      <c r="E64">
        <v>1</v>
      </c>
      <c r="I64">
        <v>76</v>
      </c>
      <c r="J64">
        <v>14</v>
      </c>
      <c r="O64">
        <v>18238</v>
      </c>
      <c r="P64">
        <v>18238</v>
      </c>
      <c r="Q64">
        <v>63598</v>
      </c>
    </row>
    <row r="65" spans="3:19" x14ac:dyDescent="0.3">
      <c r="C65">
        <v>7</v>
      </c>
      <c r="D65">
        <v>642</v>
      </c>
      <c r="E65">
        <v>14</v>
      </c>
      <c r="I65">
        <v>1751</v>
      </c>
      <c r="J65">
        <v>253</v>
      </c>
      <c r="O65">
        <v>101226</v>
      </c>
      <c r="P65">
        <v>101226</v>
      </c>
      <c r="Q65">
        <v>535469</v>
      </c>
    </row>
    <row r="66" spans="3:19" x14ac:dyDescent="0.3">
      <c r="C66" t="s">
        <v>1448</v>
      </c>
      <c r="E66">
        <v>52.55</v>
      </c>
      <c r="I66">
        <v>6258.2</v>
      </c>
      <c r="J66">
        <v>600.5</v>
      </c>
      <c r="K66">
        <v>10.5</v>
      </c>
      <c r="O66">
        <v>534379</v>
      </c>
      <c r="P66">
        <v>534379</v>
      </c>
      <c r="Q66">
        <v>2623779</v>
      </c>
      <c r="S66">
        <v>2916.6666666666665</v>
      </c>
    </row>
    <row r="67" spans="3:19" x14ac:dyDescent="0.3">
      <c r="C67">
        <v>8</v>
      </c>
      <c r="D67" t="s">
        <v>153</v>
      </c>
      <c r="E67">
        <v>0.2</v>
      </c>
      <c r="I67">
        <v>28.8</v>
      </c>
      <c r="Q67">
        <v>19502</v>
      </c>
    </row>
    <row r="68" spans="3:19" x14ac:dyDescent="0.3">
      <c r="C68">
        <v>8</v>
      </c>
      <c r="D68">
        <v>101</v>
      </c>
      <c r="E68">
        <v>0.2</v>
      </c>
      <c r="I68">
        <v>28.8</v>
      </c>
      <c r="Q68">
        <v>19502</v>
      </c>
    </row>
    <row r="69" spans="3:19" x14ac:dyDescent="0.3">
      <c r="C69">
        <v>8</v>
      </c>
      <c r="D69" t="s">
        <v>1441</v>
      </c>
      <c r="E69">
        <v>53.35</v>
      </c>
      <c r="I69">
        <v>6250</v>
      </c>
      <c r="J69">
        <v>463.5</v>
      </c>
      <c r="K69">
        <v>40</v>
      </c>
      <c r="O69">
        <v>23141</v>
      </c>
      <c r="P69">
        <v>23141</v>
      </c>
      <c r="Q69">
        <v>2047081</v>
      </c>
      <c r="S69">
        <v>2916.6666666666665</v>
      </c>
    </row>
    <row r="70" spans="3:19" x14ac:dyDescent="0.3">
      <c r="C70">
        <v>8</v>
      </c>
      <c r="D70">
        <v>303</v>
      </c>
      <c r="E70">
        <v>14.75</v>
      </c>
      <c r="I70">
        <v>1590</v>
      </c>
      <c r="J70">
        <v>120</v>
      </c>
      <c r="K70">
        <v>40</v>
      </c>
      <c r="Q70">
        <v>548910</v>
      </c>
      <c r="S70">
        <v>2916.6666666666665</v>
      </c>
    </row>
    <row r="71" spans="3:19" x14ac:dyDescent="0.3">
      <c r="C71">
        <v>8</v>
      </c>
      <c r="D71">
        <v>304</v>
      </c>
      <c r="E71">
        <v>19.600000000000001</v>
      </c>
      <c r="I71">
        <v>2515.5</v>
      </c>
      <c r="J71">
        <v>113.5</v>
      </c>
      <c r="O71">
        <v>19094</v>
      </c>
      <c r="P71">
        <v>19094</v>
      </c>
      <c r="Q71">
        <v>856510</v>
      </c>
    </row>
    <row r="72" spans="3:19" x14ac:dyDescent="0.3">
      <c r="C72">
        <v>8</v>
      </c>
      <c r="D72">
        <v>305</v>
      </c>
      <c r="E72">
        <v>4</v>
      </c>
      <c r="I72">
        <v>254.5</v>
      </c>
      <c r="J72">
        <v>60</v>
      </c>
      <c r="O72">
        <v>750</v>
      </c>
      <c r="P72">
        <v>750</v>
      </c>
      <c r="Q72">
        <v>180156</v>
      </c>
    </row>
    <row r="73" spans="3:19" x14ac:dyDescent="0.3">
      <c r="C73">
        <v>8</v>
      </c>
      <c r="D73">
        <v>306</v>
      </c>
      <c r="E73">
        <v>1</v>
      </c>
      <c r="I73">
        <v>160</v>
      </c>
      <c r="J73">
        <v>10</v>
      </c>
      <c r="O73">
        <v>3297</v>
      </c>
      <c r="P73">
        <v>3297</v>
      </c>
      <c r="Q73">
        <v>51812</v>
      </c>
    </row>
    <row r="74" spans="3:19" x14ac:dyDescent="0.3">
      <c r="C74">
        <v>8</v>
      </c>
      <c r="D74">
        <v>642</v>
      </c>
      <c r="E74">
        <v>14</v>
      </c>
      <c r="I74">
        <v>1730</v>
      </c>
      <c r="J74">
        <v>160</v>
      </c>
      <c r="Q74">
        <v>409693</v>
      </c>
    </row>
    <row r="75" spans="3:19" x14ac:dyDescent="0.3">
      <c r="C75" t="s">
        <v>1449</v>
      </c>
      <c r="E75">
        <v>53.55</v>
      </c>
      <c r="I75">
        <v>6278.8</v>
      </c>
      <c r="J75">
        <v>463.5</v>
      </c>
      <c r="K75">
        <v>40</v>
      </c>
      <c r="O75">
        <v>23141</v>
      </c>
      <c r="P75">
        <v>23141</v>
      </c>
      <c r="Q75">
        <v>2066583</v>
      </c>
      <c r="S75">
        <v>2916.6666666666665</v>
      </c>
    </row>
    <row r="76" spans="3:19" x14ac:dyDescent="0.3">
      <c r="C76">
        <v>9</v>
      </c>
      <c r="D76" t="s">
        <v>153</v>
      </c>
      <c r="E76">
        <v>0.2</v>
      </c>
      <c r="I76">
        <v>32</v>
      </c>
      <c r="Q76">
        <v>19556</v>
      </c>
    </row>
    <row r="77" spans="3:19" x14ac:dyDescent="0.3">
      <c r="C77">
        <v>9</v>
      </c>
      <c r="D77">
        <v>101</v>
      </c>
      <c r="E77">
        <v>0.2</v>
      </c>
      <c r="I77">
        <v>32</v>
      </c>
      <c r="Q77">
        <v>19556</v>
      </c>
    </row>
    <row r="78" spans="3:19" x14ac:dyDescent="0.3">
      <c r="C78">
        <v>9</v>
      </c>
      <c r="D78" t="s">
        <v>1441</v>
      </c>
      <c r="E78">
        <v>54.35</v>
      </c>
      <c r="I78">
        <v>7023.5</v>
      </c>
      <c r="J78">
        <v>776.5</v>
      </c>
      <c r="O78">
        <v>30048</v>
      </c>
      <c r="P78">
        <v>30048</v>
      </c>
      <c r="Q78">
        <v>2137728</v>
      </c>
      <c r="R78">
        <v>3901</v>
      </c>
      <c r="S78">
        <v>2916.6666666666665</v>
      </c>
    </row>
    <row r="79" spans="3:19" x14ac:dyDescent="0.3">
      <c r="C79">
        <v>9</v>
      </c>
      <c r="D79">
        <v>303</v>
      </c>
      <c r="E79">
        <v>15.75</v>
      </c>
      <c r="I79">
        <v>1997.5</v>
      </c>
      <c r="J79">
        <v>180</v>
      </c>
      <c r="O79">
        <v>11202</v>
      </c>
      <c r="P79">
        <v>11202</v>
      </c>
      <c r="Q79">
        <v>583343</v>
      </c>
      <c r="R79">
        <v>3901</v>
      </c>
      <c r="S79">
        <v>2916.6666666666665</v>
      </c>
    </row>
    <row r="80" spans="3:19" x14ac:dyDescent="0.3">
      <c r="C80">
        <v>9</v>
      </c>
      <c r="D80">
        <v>304</v>
      </c>
      <c r="E80">
        <v>18.600000000000001</v>
      </c>
      <c r="I80">
        <v>2577</v>
      </c>
      <c r="J80">
        <v>174</v>
      </c>
      <c r="O80">
        <v>8200</v>
      </c>
      <c r="P80">
        <v>8200</v>
      </c>
      <c r="Q80">
        <v>842579</v>
      </c>
    </row>
    <row r="81" spans="3:19" x14ac:dyDescent="0.3">
      <c r="C81">
        <v>9</v>
      </c>
      <c r="D81">
        <v>305</v>
      </c>
      <c r="E81">
        <v>5</v>
      </c>
      <c r="I81">
        <v>570.5</v>
      </c>
      <c r="J81">
        <v>70</v>
      </c>
      <c r="O81">
        <v>750</v>
      </c>
      <c r="P81">
        <v>750</v>
      </c>
      <c r="Q81">
        <v>225332</v>
      </c>
    </row>
    <row r="82" spans="3:19" x14ac:dyDescent="0.3">
      <c r="C82">
        <v>9</v>
      </c>
      <c r="D82">
        <v>306</v>
      </c>
      <c r="E82">
        <v>1</v>
      </c>
      <c r="I82">
        <v>130.5</v>
      </c>
      <c r="J82">
        <v>10</v>
      </c>
      <c r="Q82">
        <v>50226</v>
      </c>
    </row>
    <row r="83" spans="3:19" x14ac:dyDescent="0.3">
      <c r="C83">
        <v>9</v>
      </c>
      <c r="D83">
        <v>642</v>
      </c>
      <c r="E83">
        <v>14</v>
      </c>
      <c r="I83">
        <v>1748</v>
      </c>
      <c r="J83">
        <v>342.5</v>
      </c>
      <c r="O83">
        <v>9896</v>
      </c>
      <c r="P83">
        <v>9896</v>
      </c>
      <c r="Q83">
        <v>436248</v>
      </c>
    </row>
    <row r="84" spans="3:19" x14ac:dyDescent="0.3">
      <c r="C84" t="s">
        <v>1450</v>
      </c>
      <c r="E84">
        <v>54.55</v>
      </c>
      <c r="I84">
        <v>7055.5</v>
      </c>
      <c r="J84">
        <v>776.5</v>
      </c>
      <c r="O84">
        <v>30048</v>
      </c>
      <c r="P84">
        <v>30048</v>
      </c>
      <c r="Q84">
        <v>2157284</v>
      </c>
      <c r="R84">
        <v>3901</v>
      </c>
      <c r="S84">
        <v>2916.6666666666665</v>
      </c>
    </row>
    <row r="85" spans="3:19" x14ac:dyDescent="0.3">
      <c r="C85">
        <v>10</v>
      </c>
      <c r="D85" t="s">
        <v>153</v>
      </c>
      <c r="E85">
        <v>0.2</v>
      </c>
      <c r="I85">
        <v>36.799999999999997</v>
      </c>
      <c r="Q85">
        <v>19556</v>
      </c>
    </row>
    <row r="86" spans="3:19" x14ac:dyDescent="0.3">
      <c r="C86">
        <v>10</v>
      </c>
      <c r="D86">
        <v>101</v>
      </c>
      <c r="E86">
        <v>0.2</v>
      </c>
      <c r="I86">
        <v>36.799999999999997</v>
      </c>
      <c r="Q86">
        <v>19556</v>
      </c>
    </row>
    <row r="87" spans="3:19" x14ac:dyDescent="0.3">
      <c r="C87">
        <v>10</v>
      </c>
      <c r="D87" t="s">
        <v>1441</v>
      </c>
      <c r="E87">
        <v>53.85</v>
      </c>
      <c r="I87">
        <v>8507</v>
      </c>
      <c r="J87">
        <v>671.25</v>
      </c>
      <c r="K87">
        <v>10</v>
      </c>
      <c r="O87">
        <v>18148</v>
      </c>
      <c r="P87">
        <v>18148</v>
      </c>
      <c r="Q87">
        <v>2086559</v>
      </c>
      <c r="R87">
        <v>500</v>
      </c>
      <c r="S87">
        <v>2916.6666666666665</v>
      </c>
    </row>
    <row r="88" spans="3:19" x14ac:dyDescent="0.3">
      <c r="C88">
        <v>10</v>
      </c>
      <c r="D88">
        <v>303</v>
      </c>
      <c r="E88">
        <v>16.25</v>
      </c>
      <c r="I88">
        <v>2563.5</v>
      </c>
      <c r="J88">
        <v>190.5</v>
      </c>
      <c r="K88">
        <v>10</v>
      </c>
      <c r="Q88">
        <v>601905</v>
      </c>
      <c r="R88">
        <v>500</v>
      </c>
      <c r="S88">
        <v>2916.6666666666665</v>
      </c>
    </row>
    <row r="89" spans="3:19" x14ac:dyDescent="0.3">
      <c r="C89">
        <v>10</v>
      </c>
      <c r="D89">
        <v>304</v>
      </c>
      <c r="E89">
        <v>18.600000000000001</v>
      </c>
      <c r="I89">
        <v>2886</v>
      </c>
      <c r="J89">
        <v>149</v>
      </c>
      <c r="O89">
        <v>9862</v>
      </c>
      <c r="P89">
        <v>9862</v>
      </c>
      <c r="Q89">
        <v>802769</v>
      </c>
    </row>
    <row r="90" spans="3:19" x14ac:dyDescent="0.3">
      <c r="C90">
        <v>10</v>
      </c>
      <c r="D90">
        <v>305</v>
      </c>
      <c r="E90">
        <v>4</v>
      </c>
      <c r="I90">
        <v>684.5</v>
      </c>
      <c r="J90">
        <v>30</v>
      </c>
      <c r="O90">
        <v>2430</v>
      </c>
      <c r="P90">
        <v>2430</v>
      </c>
      <c r="Q90">
        <v>215851</v>
      </c>
    </row>
    <row r="91" spans="3:19" x14ac:dyDescent="0.3">
      <c r="C91">
        <v>10</v>
      </c>
      <c r="D91">
        <v>306</v>
      </c>
      <c r="E91">
        <v>1</v>
      </c>
      <c r="I91">
        <v>172.5</v>
      </c>
      <c r="Q91">
        <v>47073</v>
      </c>
    </row>
    <row r="92" spans="3:19" x14ac:dyDescent="0.3">
      <c r="C92">
        <v>10</v>
      </c>
      <c r="D92">
        <v>642</v>
      </c>
      <c r="E92">
        <v>14</v>
      </c>
      <c r="I92">
        <v>2200.5</v>
      </c>
      <c r="J92">
        <v>301.75</v>
      </c>
      <c r="O92">
        <v>5856</v>
      </c>
      <c r="P92">
        <v>5856</v>
      </c>
      <c r="Q92">
        <v>418961</v>
      </c>
    </row>
    <row r="93" spans="3:19" x14ac:dyDescent="0.3">
      <c r="C93" t="s">
        <v>1451</v>
      </c>
      <c r="E93">
        <v>54.05</v>
      </c>
      <c r="I93">
        <v>8543.7999999999993</v>
      </c>
      <c r="J93">
        <v>671.25</v>
      </c>
      <c r="K93">
        <v>10</v>
      </c>
      <c r="O93">
        <v>18148</v>
      </c>
      <c r="P93">
        <v>18148</v>
      </c>
      <c r="Q93">
        <v>2106115</v>
      </c>
      <c r="R93">
        <v>500</v>
      </c>
      <c r="S93">
        <v>2916.6666666666665</v>
      </c>
    </row>
    <row r="94" spans="3:19" x14ac:dyDescent="0.3">
      <c r="C94">
        <v>11</v>
      </c>
      <c r="D94" t="s">
        <v>153</v>
      </c>
      <c r="E94">
        <v>0.2</v>
      </c>
      <c r="I94">
        <v>24</v>
      </c>
      <c r="Q94">
        <v>19632</v>
      </c>
    </row>
    <row r="95" spans="3:19" x14ac:dyDescent="0.3">
      <c r="C95">
        <v>11</v>
      </c>
      <c r="D95">
        <v>101</v>
      </c>
      <c r="E95">
        <v>0.2</v>
      </c>
      <c r="I95">
        <v>24</v>
      </c>
      <c r="Q95">
        <v>19632</v>
      </c>
    </row>
    <row r="96" spans="3:19" x14ac:dyDescent="0.3">
      <c r="C96">
        <v>11</v>
      </c>
      <c r="D96" t="s">
        <v>1441</v>
      </c>
      <c r="E96">
        <v>53.85</v>
      </c>
      <c r="I96">
        <v>8111.75</v>
      </c>
      <c r="J96">
        <v>661.75</v>
      </c>
      <c r="K96">
        <v>30</v>
      </c>
      <c r="O96">
        <v>546863</v>
      </c>
      <c r="P96">
        <v>546863</v>
      </c>
      <c r="Q96">
        <v>2599569</v>
      </c>
      <c r="R96">
        <v>9544</v>
      </c>
      <c r="S96">
        <v>2916.6666666666665</v>
      </c>
    </row>
    <row r="97" spans="3:19" x14ac:dyDescent="0.3">
      <c r="C97">
        <v>11</v>
      </c>
      <c r="D97">
        <v>303</v>
      </c>
      <c r="E97">
        <v>16.25</v>
      </c>
      <c r="I97">
        <v>2350.75</v>
      </c>
      <c r="J97">
        <v>126</v>
      </c>
      <c r="K97">
        <v>30</v>
      </c>
      <c r="O97">
        <v>141149</v>
      </c>
      <c r="P97">
        <v>141149</v>
      </c>
      <c r="Q97">
        <v>702891</v>
      </c>
      <c r="R97">
        <v>9544</v>
      </c>
      <c r="S97">
        <v>2916.6666666666665</v>
      </c>
    </row>
    <row r="98" spans="3:19" x14ac:dyDescent="0.3">
      <c r="C98">
        <v>11</v>
      </c>
      <c r="D98">
        <v>304</v>
      </c>
      <c r="E98">
        <v>18.600000000000001</v>
      </c>
      <c r="I98">
        <v>2839</v>
      </c>
      <c r="J98">
        <v>167.5</v>
      </c>
      <c r="O98">
        <v>206177</v>
      </c>
      <c r="P98">
        <v>206177</v>
      </c>
      <c r="Q98">
        <v>1003401</v>
      </c>
    </row>
    <row r="99" spans="3:19" x14ac:dyDescent="0.3">
      <c r="C99">
        <v>11</v>
      </c>
      <c r="D99">
        <v>305</v>
      </c>
      <c r="E99">
        <v>4</v>
      </c>
      <c r="I99">
        <v>627.5</v>
      </c>
      <c r="J99">
        <v>68</v>
      </c>
      <c r="O99">
        <v>84785</v>
      </c>
      <c r="P99">
        <v>84785</v>
      </c>
      <c r="Q99">
        <v>313293</v>
      </c>
    </row>
    <row r="100" spans="3:19" x14ac:dyDescent="0.3">
      <c r="C100">
        <v>11</v>
      </c>
      <c r="D100">
        <v>306</v>
      </c>
      <c r="E100">
        <v>1</v>
      </c>
      <c r="I100">
        <v>165.5</v>
      </c>
      <c r="J100">
        <v>30</v>
      </c>
      <c r="O100">
        <v>11380</v>
      </c>
      <c r="P100">
        <v>11380</v>
      </c>
      <c r="Q100">
        <v>67158</v>
      </c>
    </row>
    <row r="101" spans="3:19" x14ac:dyDescent="0.3">
      <c r="C101">
        <v>11</v>
      </c>
      <c r="D101">
        <v>642</v>
      </c>
      <c r="E101">
        <v>14</v>
      </c>
      <c r="I101">
        <v>2129</v>
      </c>
      <c r="J101">
        <v>270.25</v>
      </c>
      <c r="O101">
        <v>103372</v>
      </c>
      <c r="P101">
        <v>103372</v>
      </c>
      <c r="Q101">
        <v>512826</v>
      </c>
    </row>
    <row r="102" spans="3:19" x14ac:dyDescent="0.3">
      <c r="C102" t="s">
        <v>1452</v>
      </c>
      <c r="E102">
        <v>54.05</v>
      </c>
      <c r="I102">
        <v>8135.75</v>
      </c>
      <c r="J102">
        <v>661.75</v>
      </c>
      <c r="K102">
        <v>30</v>
      </c>
      <c r="O102">
        <v>546863</v>
      </c>
      <c r="P102">
        <v>546863</v>
      </c>
      <c r="Q102">
        <v>2619201</v>
      </c>
      <c r="R102">
        <v>9544</v>
      </c>
      <c r="S102">
        <v>2916.6666666666665</v>
      </c>
    </row>
    <row r="103" spans="3:19" x14ac:dyDescent="0.3">
      <c r="C103">
        <v>12</v>
      </c>
      <c r="D103" t="s">
        <v>153</v>
      </c>
      <c r="E103">
        <v>0.2</v>
      </c>
      <c r="I103">
        <v>33.6</v>
      </c>
      <c r="Q103">
        <v>19556</v>
      </c>
    </row>
    <row r="104" spans="3:19" x14ac:dyDescent="0.3">
      <c r="C104">
        <v>12</v>
      </c>
      <c r="D104">
        <v>101</v>
      </c>
      <c r="E104">
        <v>0.2</v>
      </c>
      <c r="I104">
        <v>33.6</v>
      </c>
      <c r="Q104">
        <v>19556</v>
      </c>
    </row>
    <row r="105" spans="3:19" x14ac:dyDescent="0.3">
      <c r="C105">
        <v>12</v>
      </c>
      <c r="D105" t="s">
        <v>1441</v>
      </c>
      <c r="E105">
        <v>52.85</v>
      </c>
      <c r="I105">
        <v>7316.9500000000007</v>
      </c>
      <c r="J105">
        <v>673.25</v>
      </c>
      <c r="K105">
        <v>34.300000000000004</v>
      </c>
      <c r="O105">
        <v>47302</v>
      </c>
      <c r="P105">
        <v>47302</v>
      </c>
      <c r="Q105">
        <v>2164434</v>
      </c>
      <c r="S105">
        <v>2916.6666666666665</v>
      </c>
    </row>
    <row r="106" spans="3:19" x14ac:dyDescent="0.3">
      <c r="C106">
        <v>12</v>
      </c>
      <c r="D106">
        <v>303</v>
      </c>
      <c r="E106">
        <v>15.25</v>
      </c>
      <c r="I106">
        <v>2036.15</v>
      </c>
      <c r="J106">
        <v>139.25</v>
      </c>
      <c r="K106">
        <v>31.1</v>
      </c>
      <c r="O106">
        <v>7552</v>
      </c>
      <c r="P106">
        <v>7552</v>
      </c>
      <c r="Q106">
        <v>579654</v>
      </c>
      <c r="S106">
        <v>2916.6666666666665</v>
      </c>
    </row>
    <row r="107" spans="3:19" x14ac:dyDescent="0.3">
      <c r="C107">
        <v>12</v>
      </c>
      <c r="D107">
        <v>304</v>
      </c>
      <c r="E107">
        <v>18.600000000000001</v>
      </c>
      <c r="I107">
        <v>2680.3</v>
      </c>
      <c r="J107">
        <v>161.75</v>
      </c>
      <c r="K107">
        <v>3.2</v>
      </c>
      <c r="O107">
        <v>18650</v>
      </c>
      <c r="P107">
        <v>18650</v>
      </c>
      <c r="Q107">
        <v>853221</v>
      </c>
    </row>
    <row r="108" spans="3:19" x14ac:dyDescent="0.3">
      <c r="C108">
        <v>12</v>
      </c>
      <c r="D108">
        <v>305</v>
      </c>
      <c r="E108">
        <v>4</v>
      </c>
      <c r="I108">
        <v>605.5</v>
      </c>
      <c r="J108">
        <v>70</v>
      </c>
      <c r="O108">
        <v>4600</v>
      </c>
      <c r="P108">
        <v>4600</v>
      </c>
      <c r="Q108">
        <v>240012</v>
      </c>
    </row>
    <row r="109" spans="3:19" x14ac:dyDescent="0.3">
      <c r="C109">
        <v>12</v>
      </c>
      <c r="D109">
        <v>306</v>
      </c>
      <c r="E109">
        <v>1</v>
      </c>
      <c r="I109">
        <v>154.5</v>
      </c>
      <c r="J109">
        <v>9</v>
      </c>
      <c r="Q109">
        <v>53561</v>
      </c>
    </row>
    <row r="110" spans="3:19" x14ac:dyDescent="0.3">
      <c r="C110">
        <v>12</v>
      </c>
      <c r="D110">
        <v>642</v>
      </c>
      <c r="E110">
        <v>14</v>
      </c>
      <c r="I110">
        <v>1840.5</v>
      </c>
      <c r="J110">
        <v>293.25</v>
      </c>
      <c r="O110">
        <v>16500</v>
      </c>
      <c r="P110">
        <v>16500</v>
      </c>
      <c r="Q110">
        <v>437986</v>
      </c>
    </row>
    <row r="111" spans="3:19" x14ac:dyDescent="0.3">
      <c r="C111" t="s">
        <v>1453</v>
      </c>
      <c r="E111">
        <v>53.05</v>
      </c>
      <c r="I111">
        <v>7350.55</v>
      </c>
      <c r="J111">
        <v>673.25</v>
      </c>
      <c r="K111">
        <v>34.300000000000004</v>
      </c>
      <c r="O111">
        <v>47302</v>
      </c>
      <c r="P111">
        <v>47302</v>
      </c>
      <c r="Q111">
        <v>2183990</v>
      </c>
      <c r="S111">
        <v>2916.6666666666665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0" t="s">
        <v>75</v>
      </c>
      <c r="B1" s="270"/>
      <c r="C1" s="271"/>
      <c r="D1" s="271"/>
      <c r="E1" s="271"/>
    </row>
    <row r="2" spans="1:5" ht="14.4" customHeight="1" thickBot="1" x14ac:dyDescent="0.35">
      <c r="A2" s="183" t="s">
        <v>205</v>
      </c>
      <c r="B2" s="125"/>
    </row>
    <row r="3" spans="1:5" ht="14.4" customHeight="1" thickBot="1" x14ac:dyDescent="0.35">
      <c r="A3" s="128"/>
      <c r="C3" s="129" t="s">
        <v>64</v>
      </c>
      <c r="D3" s="130" t="s">
        <v>57</v>
      </c>
      <c r="E3" s="131" t="s">
        <v>59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78677.483217803951</v>
      </c>
      <c r="D4" s="134">
        <f ca="1">IF(ISERROR(VLOOKUP("Náklady celkem",INDIRECT("HI!$A:$G"),5,0)),0,VLOOKUP("Náklady celkem",INDIRECT("HI!$A:$G"),5,0))</f>
        <v>82394.779500000004</v>
      </c>
      <c r="E4" s="135">
        <f ca="1">IF(C4=0,0,D4/C4)</f>
        <v>1.0472472698688824</v>
      </c>
    </row>
    <row r="5" spans="1:5" ht="14.4" customHeight="1" x14ac:dyDescent="0.3">
      <c r="A5" s="136" t="s">
        <v>94</v>
      </c>
      <c r="B5" s="137"/>
      <c r="C5" s="138"/>
      <c r="D5" s="138"/>
      <c r="E5" s="139"/>
    </row>
    <row r="6" spans="1:5" ht="14.4" customHeight="1" x14ac:dyDescent="0.3">
      <c r="A6" s="140" t="s">
        <v>99</v>
      </c>
      <c r="B6" s="141"/>
      <c r="C6" s="142"/>
      <c r="D6" s="142"/>
      <c r="E6" s="139"/>
    </row>
    <row r="7" spans="1:5" ht="14.4" customHeight="1" x14ac:dyDescent="0.3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902.99999218749997</v>
      </c>
      <c r="D7" s="142">
        <f>IF(ISERROR(HI!E5),"",HI!E5)</f>
        <v>938.87398999999959</v>
      </c>
      <c r="E7" s="139">
        <f t="shared" ref="E7:E13" si="0">IF(C7=0,0,D7/C7)</f>
        <v>1.0397275726720612</v>
      </c>
    </row>
    <row r="8" spans="1:5" ht="14.4" customHeight="1" x14ac:dyDescent="0.3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3.6175710594315243E-2</v>
      </c>
      <c r="E9" s="139">
        <f>IF(C9=0,0,D9/C9)</f>
        <v>0.12058570198105081</v>
      </c>
    </row>
    <row r="10" spans="1:5" ht="14.4" customHeight="1" x14ac:dyDescent="0.3">
      <c r="A10" s="144" t="s">
        <v>95</v>
      </c>
      <c r="B10" s="141"/>
      <c r="C10" s="142"/>
      <c r="D10" s="142"/>
      <c r="E10" s="139"/>
    </row>
    <row r="11" spans="1:5" ht="14.4" customHeight="1" x14ac:dyDescent="0.3">
      <c r="A11" s="144" t="s">
        <v>96</v>
      </c>
      <c r="B11" s="141"/>
      <c r="C11" s="142"/>
      <c r="D11" s="142"/>
      <c r="E11" s="139"/>
    </row>
    <row r="12" spans="1:5" ht="14.4" customHeight="1" x14ac:dyDescent="0.3">
      <c r="A12" s="145" t="s">
        <v>100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10735.000223632813</v>
      </c>
      <c r="D13" s="142">
        <f>IF(ISERROR(HI!E6),"",HI!E6)</f>
        <v>13524.953909999986</v>
      </c>
      <c r="E13" s="139">
        <f t="shared" si="0"/>
        <v>1.2598932117602724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31650.886999999999</v>
      </c>
      <c r="D14" s="138">
        <f ca="1">IF(ISERROR(VLOOKUP("Osobní náklady (Kč) *",INDIRECT("HI!$A:$G"),5,0)),0,VLOOKUP("Osobní náklady (Kč) *",INDIRECT("HI!$A:$G"),5,0))</f>
        <v>34597.174740000002</v>
      </c>
      <c r="E14" s="139">
        <f ca="1">IF(C14=0,0,D14/C14)</f>
        <v>1.0930870512412496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97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" customHeight="1" thickBot="1" x14ac:dyDescent="0.35">
      <c r="A2" s="183" t="s">
        <v>205</v>
      </c>
      <c r="B2" s="88"/>
      <c r="C2" s="88"/>
      <c r="D2" s="88"/>
      <c r="E2" s="88"/>
      <c r="F2" s="88"/>
    </row>
    <row r="3" spans="1:10" ht="14.4" customHeight="1" x14ac:dyDescent="0.3">
      <c r="A3" s="272"/>
      <c r="B3" s="84">
        <v>2015</v>
      </c>
      <c r="C3" s="40">
        <v>2017</v>
      </c>
      <c r="D3" s="7"/>
      <c r="E3" s="276">
        <v>2018</v>
      </c>
      <c r="F3" s="277"/>
      <c r="G3" s="277"/>
      <c r="H3" s="278"/>
      <c r="I3" s="279">
        <v>2017</v>
      </c>
      <c r="J3" s="280"/>
    </row>
    <row r="4" spans="1:10" ht="14.4" customHeight="1" thickBot="1" x14ac:dyDescent="0.3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" customHeight="1" x14ac:dyDescent="0.3">
      <c r="A5" s="89" t="str">
        <f>HYPERLINK("#'Léky Žádanky'!A1","Léky (Kč)")</f>
        <v>Léky (Kč)</v>
      </c>
      <c r="B5" s="27">
        <v>917.22098000000062</v>
      </c>
      <c r="C5" s="29">
        <v>858.49964</v>
      </c>
      <c r="D5" s="8"/>
      <c r="E5" s="94">
        <v>938.87398999999959</v>
      </c>
      <c r="F5" s="28">
        <v>902.99999218749997</v>
      </c>
      <c r="G5" s="93">
        <f>E5-F5</f>
        <v>35.873997812499624</v>
      </c>
      <c r="H5" s="99">
        <f>IF(F5&lt;0.00000001,"",E5/F5)</f>
        <v>1.0397275726720612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15160.604900000004</v>
      </c>
      <c r="C6" s="31">
        <v>14830.270469999994</v>
      </c>
      <c r="D6" s="8"/>
      <c r="E6" s="95">
        <v>13524.953909999986</v>
      </c>
      <c r="F6" s="30">
        <v>10735.000223632813</v>
      </c>
      <c r="G6" s="96">
        <f>E6-F6</f>
        <v>2789.9536863671728</v>
      </c>
      <c r="H6" s="100">
        <f>IF(F6&lt;0.00000001,"",E6/F6)</f>
        <v>1.2598932117602724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26567.28428</v>
      </c>
      <c r="C7" s="31">
        <v>30154.527840000002</v>
      </c>
      <c r="D7" s="8"/>
      <c r="E7" s="95">
        <v>34597.174740000002</v>
      </c>
      <c r="F7" s="30">
        <v>31650.886999999999</v>
      </c>
      <c r="G7" s="96">
        <f>E7-F7</f>
        <v>2946.2877400000034</v>
      </c>
      <c r="H7" s="100">
        <f>IF(F7&lt;0.00000001,"",E7/F7)</f>
        <v>1.0930870512412496</v>
      </c>
    </row>
    <row r="8" spans="1:10" ht="14.4" customHeight="1" thickBot="1" x14ac:dyDescent="0.35">
      <c r="A8" s="1" t="s">
        <v>60</v>
      </c>
      <c r="B8" s="11">
        <v>39527.73336999998</v>
      </c>
      <c r="C8" s="33">
        <v>34368.318600000006</v>
      </c>
      <c r="D8" s="8"/>
      <c r="E8" s="97">
        <v>33333.776860000013</v>
      </c>
      <c r="F8" s="32">
        <v>35388.596001983635</v>
      </c>
      <c r="G8" s="98">
        <f>E8-F8</f>
        <v>-2054.8191419836221</v>
      </c>
      <c r="H8" s="101">
        <f>IF(F8&lt;0.00000001,"",E8/F8)</f>
        <v>0.94193555624901182</v>
      </c>
    </row>
    <row r="9" spans="1:10" ht="14.4" customHeight="1" thickBot="1" x14ac:dyDescent="0.35">
      <c r="A9" s="2" t="s">
        <v>61</v>
      </c>
      <c r="B9" s="3">
        <v>82172.843529999984</v>
      </c>
      <c r="C9" s="35">
        <v>80211.616550000006</v>
      </c>
      <c r="D9" s="8"/>
      <c r="E9" s="3">
        <v>82394.779500000004</v>
      </c>
      <c r="F9" s="34">
        <v>78677.483217803951</v>
      </c>
      <c r="G9" s="34">
        <f>E9-F9</f>
        <v>3717.2962821960537</v>
      </c>
      <c r="H9" s="102">
        <f>IF(F9&lt;0.00000001,"",E9/F9)</f>
        <v>1.0472472698688824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102</v>
      </c>
    </row>
    <row r="18" spans="1:8" ht="14.4" customHeight="1" x14ac:dyDescent="0.3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x14ac:dyDescent="0.3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" customHeight="1" x14ac:dyDescent="0.3">
      <c r="A20" s="91" t="s">
        <v>148</v>
      </c>
    </row>
    <row r="21" spans="1:8" ht="14.4" customHeight="1" x14ac:dyDescent="0.3">
      <c r="A21" s="91" t="s">
        <v>103</v>
      </c>
    </row>
    <row r="22" spans="1:8" ht="14.4" customHeight="1" x14ac:dyDescent="0.3">
      <c r="A22" s="92" t="s">
        <v>183</v>
      </c>
    </row>
    <row r="23" spans="1:8" ht="14.4" customHeight="1" x14ac:dyDescent="0.3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" customHeight="1" thickBot="1" x14ac:dyDescent="0.3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" customHeight="1" x14ac:dyDescent="0.3">
      <c r="A4" s="67"/>
      <c r="B4" s="20">
        <v>2018</v>
      </c>
      <c r="C4" s="115" t="s">
        <v>17</v>
      </c>
      <c r="D4" s="210" t="s">
        <v>184</v>
      </c>
      <c r="E4" s="210" t="s">
        <v>185</v>
      </c>
      <c r="F4" s="210" t="s">
        <v>186</v>
      </c>
      <c r="G4" s="210" t="s">
        <v>187</v>
      </c>
      <c r="H4" s="210" t="s">
        <v>188</v>
      </c>
      <c r="I4" s="210" t="s">
        <v>189</v>
      </c>
      <c r="J4" s="210" t="s">
        <v>190</v>
      </c>
      <c r="K4" s="210" t="s">
        <v>191</v>
      </c>
      <c r="L4" s="210" t="s">
        <v>192</v>
      </c>
      <c r="M4" s="210" t="s">
        <v>193</v>
      </c>
      <c r="N4" s="210" t="s">
        <v>194</v>
      </c>
      <c r="O4" s="210" t="s">
        <v>195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54.18083</v>
      </c>
      <c r="E7" s="52">
        <v>83.019840000000002</v>
      </c>
      <c r="F7" s="52">
        <v>62.715049999999998</v>
      </c>
      <c r="G7" s="52">
        <v>82.111760000000004</v>
      </c>
      <c r="H7" s="52">
        <v>80.874440000000007</v>
      </c>
      <c r="I7" s="52">
        <v>90.888000000000005</v>
      </c>
      <c r="J7" s="52">
        <v>69.837689999999995</v>
      </c>
      <c r="K7" s="52">
        <v>61.927160000000001</v>
      </c>
      <c r="L7" s="52">
        <v>99.078329999999994</v>
      </c>
      <c r="M7" s="52">
        <v>96.006029999999996</v>
      </c>
      <c r="N7" s="52">
        <v>77.782870000000003</v>
      </c>
      <c r="O7" s="52">
        <v>80.451989999999995</v>
      </c>
      <c r="P7" s="53">
        <v>938.87399000000198</v>
      </c>
      <c r="Q7" s="78">
        <v>1.0397275636759999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" customHeight="1" x14ac:dyDescent="0.3">
      <c r="A9" s="15" t="s">
        <v>24</v>
      </c>
      <c r="B9" s="51">
        <v>10735</v>
      </c>
      <c r="C9" s="52">
        <v>894.58333333333303</v>
      </c>
      <c r="D9" s="52">
        <v>-368.27555000000001</v>
      </c>
      <c r="E9" s="52">
        <v>424.70290999999997</v>
      </c>
      <c r="F9" s="52">
        <v>1582.22225</v>
      </c>
      <c r="G9" s="52">
        <v>2051.8352800000098</v>
      </c>
      <c r="H9" s="52">
        <v>722.99076000000105</v>
      </c>
      <c r="I9" s="52">
        <v>1242.8054999999999</v>
      </c>
      <c r="J9" s="52">
        <v>1110.7211600000001</v>
      </c>
      <c r="K9" s="52">
        <v>919.36240999999995</v>
      </c>
      <c r="L9" s="52">
        <v>1803.60961</v>
      </c>
      <c r="M9" s="52">
        <v>1378.4316800000099</v>
      </c>
      <c r="N9" s="52">
        <v>2488.9834000000101</v>
      </c>
      <c r="O9" s="52">
        <v>167.564500000001</v>
      </c>
      <c r="P9" s="53">
        <v>13524.95391</v>
      </c>
      <c r="Q9" s="78">
        <v>1.2598932380059999</v>
      </c>
    </row>
    <row r="10" spans="1:17" ht="14.4" customHeight="1" x14ac:dyDescent="0.3">
      <c r="A10" s="15" t="s">
        <v>25</v>
      </c>
      <c r="B10" s="51">
        <v>28.335709562184999</v>
      </c>
      <c r="C10" s="52">
        <v>2.3613091301820002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>
        <v>0</v>
      </c>
    </row>
    <row r="11" spans="1:17" ht="14.4" customHeight="1" x14ac:dyDescent="0.3">
      <c r="A11" s="15" t="s">
        <v>26</v>
      </c>
      <c r="B11" s="51">
        <v>777.85499010847104</v>
      </c>
      <c r="C11" s="52">
        <v>64.821249175705006</v>
      </c>
      <c r="D11" s="52">
        <v>73.387979999999999</v>
      </c>
      <c r="E11" s="52">
        <v>41.079120000000003</v>
      </c>
      <c r="F11" s="52">
        <v>72.575140000000005</v>
      </c>
      <c r="G11" s="52">
        <v>60.37988</v>
      </c>
      <c r="H11" s="52">
        <v>60.418089999999999</v>
      </c>
      <c r="I11" s="52">
        <v>109.04062999999999</v>
      </c>
      <c r="J11" s="52">
        <v>18.32423</v>
      </c>
      <c r="K11" s="52">
        <v>260.45137</v>
      </c>
      <c r="L11" s="52">
        <v>49.163939999999997</v>
      </c>
      <c r="M11" s="52">
        <v>117.539550000001</v>
      </c>
      <c r="N11" s="52">
        <v>56.566020000000002</v>
      </c>
      <c r="O11" s="52">
        <v>60.657049999999998</v>
      </c>
      <c r="P11" s="53">
        <v>979.58300000000202</v>
      </c>
      <c r="Q11" s="78">
        <v>1.2593388388019999</v>
      </c>
    </row>
    <row r="12" spans="1:17" ht="14.4" customHeight="1" x14ac:dyDescent="0.3">
      <c r="A12" s="15" t="s">
        <v>27</v>
      </c>
      <c r="B12" s="51">
        <v>335.85414851431301</v>
      </c>
      <c r="C12" s="52">
        <v>27.987845709525999</v>
      </c>
      <c r="D12" s="52">
        <v>6.1388400000000001</v>
      </c>
      <c r="E12" s="52">
        <v>6.88436</v>
      </c>
      <c r="F12" s="52">
        <v>5.9510300000000003</v>
      </c>
      <c r="G12" s="52">
        <v>0.25924999999999998</v>
      </c>
      <c r="H12" s="52">
        <v>1.72255</v>
      </c>
      <c r="I12" s="52">
        <v>29.260280000000002</v>
      </c>
      <c r="J12" s="52">
        <v>12.07029</v>
      </c>
      <c r="K12" s="52">
        <v>58.193660000000001</v>
      </c>
      <c r="L12" s="52">
        <v>79.489320000000006</v>
      </c>
      <c r="M12" s="52">
        <v>390.15642000000202</v>
      </c>
      <c r="N12" s="52">
        <v>6.1046500000000004</v>
      </c>
      <c r="O12" s="52">
        <v>0.77190000000000003</v>
      </c>
      <c r="P12" s="53">
        <v>597.00255000000197</v>
      </c>
      <c r="Q12" s="78">
        <v>1.7775649121520001</v>
      </c>
    </row>
    <row r="13" spans="1:17" ht="14.4" customHeight="1" x14ac:dyDescent="0.3">
      <c r="A13" s="15" t="s">
        <v>28</v>
      </c>
      <c r="B13" s="51">
        <v>7039.3833806057701</v>
      </c>
      <c r="C13" s="52">
        <v>586.61528171714804</v>
      </c>
      <c r="D13" s="52">
        <v>519.11657000000002</v>
      </c>
      <c r="E13" s="52">
        <v>516.20284000000004</v>
      </c>
      <c r="F13" s="52">
        <v>594.73505000000205</v>
      </c>
      <c r="G13" s="52">
        <v>707.10049000000299</v>
      </c>
      <c r="H13" s="52">
        <v>655.66774999999996</v>
      </c>
      <c r="I13" s="52">
        <v>637.30111999999997</v>
      </c>
      <c r="J13" s="52">
        <v>478.09514999999999</v>
      </c>
      <c r="K13" s="52">
        <v>482.41134</v>
      </c>
      <c r="L13" s="52">
        <v>604.95899000000099</v>
      </c>
      <c r="M13" s="52">
        <v>953.15554000000498</v>
      </c>
      <c r="N13" s="52">
        <v>614.17124000000103</v>
      </c>
      <c r="O13" s="52">
        <v>350.55150000000202</v>
      </c>
      <c r="P13" s="53">
        <v>7113.4675800000095</v>
      </c>
      <c r="Q13" s="78">
        <v>1.0105242455750001</v>
      </c>
    </row>
    <row r="14" spans="1:17" ht="14.4" customHeight="1" x14ac:dyDescent="0.3">
      <c r="A14" s="15" t="s">
        <v>29</v>
      </c>
      <c r="B14" s="51">
        <v>2260.3670495137799</v>
      </c>
      <c r="C14" s="52">
        <v>188.36392079281501</v>
      </c>
      <c r="D14" s="52">
        <v>252.636</v>
      </c>
      <c r="E14" s="52">
        <v>222.09</v>
      </c>
      <c r="F14" s="52">
        <v>225.36900000000099</v>
      </c>
      <c r="G14" s="52">
        <v>171.74100000000101</v>
      </c>
      <c r="H14" s="52">
        <v>160.66300000000001</v>
      </c>
      <c r="I14" s="52">
        <v>135.28399999999999</v>
      </c>
      <c r="J14" s="52">
        <v>177.554</v>
      </c>
      <c r="K14" s="52">
        <v>160.077</v>
      </c>
      <c r="L14" s="52">
        <v>155.09899999999999</v>
      </c>
      <c r="M14" s="52">
        <v>210.191000000001</v>
      </c>
      <c r="N14" s="52">
        <v>220.04</v>
      </c>
      <c r="O14" s="52">
        <v>203.75900000000101</v>
      </c>
      <c r="P14" s="53">
        <v>2294.5030000000002</v>
      </c>
      <c r="Q14" s="78">
        <v>1.015101950142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" customHeight="1" x14ac:dyDescent="0.3">
      <c r="A17" s="15" t="s">
        <v>32</v>
      </c>
      <c r="B17" s="51">
        <v>1615.9609658163099</v>
      </c>
      <c r="C17" s="52">
        <v>134.66341381802599</v>
      </c>
      <c r="D17" s="52">
        <v>28.80585</v>
      </c>
      <c r="E17" s="52">
        <v>122.11725</v>
      </c>
      <c r="F17" s="52">
        <v>263.50499000000099</v>
      </c>
      <c r="G17" s="52">
        <v>52.815309999999997</v>
      </c>
      <c r="H17" s="52">
        <v>114.86149</v>
      </c>
      <c r="I17" s="52">
        <v>489.16129000000001</v>
      </c>
      <c r="J17" s="52">
        <v>170.60309000000001</v>
      </c>
      <c r="K17" s="52">
        <v>3380.2007100000001</v>
      </c>
      <c r="L17" s="52">
        <v>217.6147</v>
      </c>
      <c r="M17" s="52">
        <v>418.95040000000199</v>
      </c>
      <c r="N17" s="52">
        <v>112.94219</v>
      </c>
      <c r="O17" s="52">
        <v>392.73851000000201</v>
      </c>
      <c r="P17" s="53">
        <v>5764.3157800000099</v>
      </c>
      <c r="Q17" s="78">
        <v>3.5671132545500002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6.5720000000000001</v>
      </c>
      <c r="F18" s="52">
        <v>0.11899999999999999</v>
      </c>
      <c r="G18" s="52">
        <v>13.162739999999999</v>
      </c>
      <c r="H18" s="52">
        <v>0.19700000000000001</v>
      </c>
      <c r="I18" s="52">
        <v>7.73</v>
      </c>
      <c r="J18" s="52">
        <v>0</v>
      </c>
      <c r="K18" s="52">
        <v>0</v>
      </c>
      <c r="L18" s="52">
        <v>0</v>
      </c>
      <c r="M18" s="52">
        <v>6.5060000000000002</v>
      </c>
      <c r="N18" s="52">
        <v>2.8000000000000001E-2</v>
      </c>
      <c r="O18" s="52">
        <v>7.4260000000000002</v>
      </c>
      <c r="P18" s="53">
        <v>41.740740000000002</v>
      </c>
      <c r="Q18" s="78" t="s">
        <v>206</v>
      </c>
    </row>
    <row r="19" spans="1:17" ht="14.4" customHeight="1" x14ac:dyDescent="0.3">
      <c r="A19" s="15" t="s">
        <v>34</v>
      </c>
      <c r="B19" s="51">
        <v>8398.8016525502208</v>
      </c>
      <c r="C19" s="52">
        <v>699.90013771251904</v>
      </c>
      <c r="D19" s="52">
        <v>498.09663</v>
      </c>
      <c r="E19" s="52">
        <v>380.51047999999997</v>
      </c>
      <c r="F19" s="52">
        <v>337.79911000000101</v>
      </c>
      <c r="G19" s="52">
        <v>281.28087000000102</v>
      </c>
      <c r="H19" s="52">
        <v>391.85998000000001</v>
      </c>
      <c r="I19" s="52">
        <v>596.93685000000005</v>
      </c>
      <c r="J19" s="52">
        <v>424.59688</v>
      </c>
      <c r="K19" s="52">
        <v>415.85451999999998</v>
      </c>
      <c r="L19" s="52">
        <v>429.04087000000101</v>
      </c>
      <c r="M19" s="52">
        <v>667.31863000000396</v>
      </c>
      <c r="N19" s="52">
        <v>524.80236000000104</v>
      </c>
      <c r="O19" s="52">
        <v>338.80412000000098</v>
      </c>
      <c r="P19" s="53">
        <v>5286.9013000000105</v>
      </c>
      <c r="Q19" s="78">
        <v>0.62948281418100005</v>
      </c>
    </row>
    <row r="20" spans="1:17" ht="14.4" customHeight="1" x14ac:dyDescent="0.3">
      <c r="A20" s="15" t="s">
        <v>35</v>
      </c>
      <c r="B20" s="51">
        <v>31650.886999999901</v>
      </c>
      <c r="C20" s="52">
        <v>2637.5739166666599</v>
      </c>
      <c r="D20" s="52">
        <v>2524.5777699999999</v>
      </c>
      <c r="E20" s="52">
        <v>2612.9560099999999</v>
      </c>
      <c r="F20" s="52">
        <v>2614.6638400000102</v>
      </c>
      <c r="G20" s="52">
        <v>2702.4588400000098</v>
      </c>
      <c r="H20" s="52">
        <v>2725.8493199999998</v>
      </c>
      <c r="I20" s="52">
        <v>2711.2044700000001</v>
      </c>
      <c r="J20" s="52">
        <v>3584.5180700000001</v>
      </c>
      <c r="K20" s="52">
        <v>2809.3431599999999</v>
      </c>
      <c r="L20" s="52">
        <v>2932.9013500000101</v>
      </c>
      <c r="M20" s="52">
        <v>2859.4478000000099</v>
      </c>
      <c r="N20" s="52">
        <v>3558.02702000001</v>
      </c>
      <c r="O20" s="52">
        <v>2961.2270900000099</v>
      </c>
      <c r="P20" s="53">
        <v>34597.174740000097</v>
      </c>
      <c r="Q20" s="78">
        <v>1.093087051241</v>
      </c>
    </row>
    <row r="21" spans="1:17" ht="14.4" customHeight="1" x14ac:dyDescent="0.3">
      <c r="A21" s="16" t="s">
        <v>36</v>
      </c>
      <c r="B21" s="51">
        <v>14932.0385750644</v>
      </c>
      <c r="C21" s="52">
        <v>1244.3365479220299</v>
      </c>
      <c r="D21" s="52">
        <v>506.66199999999998</v>
      </c>
      <c r="E21" s="52">
        <v>506.67399999999998</v>
      </c>
      <c r="F21" s="52">
        <v>540.25600000000099</v>
      </c>
      <c r="G21" s="52">
        <v>668.31700000000296</v>
      </c>
      <c r="H21" s="52">
        <v>666.07500000000005</v>
      </c>
      <c r="I21" s="52">
        <v>668.10599999999999</v>
      </c>
      <c r="J21" s="52">
        <v>666.08900000000006</v>
      </c>
      <c r="K21" s="52">
        <v>1183.076</v>
      </c>
      <c r="L21" s="52">
        <v>1246.1980000000001</v>
      </c>
      <c r="M21" s="52">
        <v>1246.1960000000099</v>
      </c>
      <c r="N21" s="52">
        <v>1246.1959999999999</v>
      </c>
      <c r="O21" s="52">
        <v>1265.8410000000099</v>
      </c>
      <c r="P21" s="53">
        <v>10409.686</v>
      </c>
      <c r="Q21" s="78">
        <v>0.69713763111899996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7.6835000000000004</v>
      </c>
      <c r="E22" s="52">
        <v>33.465069999999997</v>
      </c>
      <c r="F22" s="52">
        <v>16.04871</v>
      </c>
      <c r="G22" s="52">
        <v>0</v>
      </c>
      <c r="H22" s="52">
        <v>129.57169999999999</v>
      </c>
      <c r="I22" s="52">
        <v>15</v>
      </c>
      <c r="J22" s="52">
        <v>0</v>
      </c>
      <c r="K22" s="52">
        <v>145.13914</v>
      </c>
      <c r="L22" s="52">
        <v>225.49299999999999</v>
      </c>
      <c r="M22" s="52">
        <v>48.487000000000002</v>
      </c>
      <c r="N22" s="52">
        <v>18.584630000000001</v>
      </c>
      <c r="O22" s="52">
        <v>9.4770000000000003</v>
      </c>
      <c r="P22" s="53">
        <v>648.94975000000102</v>
      </c>
      <c r="Q22" s="78" t="s">
        <v>206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" customHeight="1" x14ac:dyDescent="0.3">
      <c r="A24" s="16" t="s">
        <v>39</v>
      </c>
      <c r="B24" s="51">
        <v>0</v>
      </c>
      <c r="C24" s="52">
        <v>1.8189894035458601E-12</v>
      </c>
      <c r="D24" s="52">
        <v>1.8553599999999999</v>
      </c>
      <c r="E24" s="52">
        <v>16.860849999999999</v>
      </c>
      <c r="F24" s="52">
        <v>10.338289999998</v>
      </c>
      <c r="G24" s="52">
        <v>0.32150999999899998</v>
      </c>
      <c r="H24" s="52">
        <v>31.394359999999999</v>
      </c>
      <c r="I24" s="52">
        <v>9.19815</v>
      </c>
      <c r="J24" s="52">
        <v>37.691909999998998</v>
      </c>
      <c r="K24" s="52">
        <v>19.711620000004999</v>
      </c>
      <c r="L24" s="52">
        <v>3.9443000000009998</v>
      </c>
      <c r="M24" s="52">
        <v>23.657159999998001</v>
      </c>
      <c r="N24" s="52">
        <v>10.556880000001</v>
      </c>
      <c r="O24" s="52">
        <v>32.096769999997001</v>
      </c>
      <c r="P24" s="53">
        <v>197.62716000000501</v>
      </c>
      <c r="Q24" s="78"/>
    </row>
    <row r="25" spans="1:17" ht="14.4" customHeight="1" x14ac:dyDescent="0.3">
      <c r="A25" s="17" t="s">
        <v>40</v>
      </c>
      <c r="B25" s="54">
        <v>78677.483471735395</v>
      </c>
      <c r="C25" s="55">
        <v>6556.4569559779502</v>
      </c>
      <c r="D25" s="55">
        <v>4104.8657800000001</v>
      </c>
      <c r="E25" s="55">
        <v>4973.1347299999998</v>
      </c>
      <c r="F25" s="55">
        <v>6326.2974600000198</v>
      </c>
      <c r="G25" s="55">
        <v>6791.7839300000296</v>
      </c>
      <c r="H25" s="55">
        <v>5742.1454400000002</v>
      </c>
      <c r="I25" s="55">
        <v>6741.9162900000001</v>
      </c>
      <c r="J25" s="55">
        <v>6750.1014699999996</v>
      </c>
      <c r="K25" s="55">
        <v>9895.7480899999991</v>
      </c>
      <c r="L25" s="55">
        <v>7846.59141000002</v>
      </c>
      <c r="M25" s="55">
        <v>8416.0432100000398</v>
      </c>
      <c r="N25" s="55">
        <v>8934.7852600000206</v>
      </c>
      <c r="O25" s="55">
        <v>5871.36643000002</v>
      </c>
      <c r="P25" s="56">
        <v>82394.779500000193</v>
      </c>
      <c r="Q25" s="79">
        <v>1.0472472664879999</v>
      </c>
    </row>
    <row r="26" spans="1:17" ht="14.4" customHeight="1" x14ac:dyDescent="0.3">
      <c r="A26" s="15" t="s">
        <v>41</v>
      </c>
      <c r="B26" s="51">
        <v>4434.8280700159403</v>
      </c>
      <c r="C26" s="52">
        <v>369.56900583466199</v>
      </c>
      <c r="D26" s="52">
        <v>352.14771999999999</v>
      </c>
      <c r="E26" s="52">
        <v>365.49038999999999</v>
      </c>
      <c r="F26" s="52">
        <v>355.03667000000002</v>
      </c>
      <c r="G26" s="52">
        <v>393.89517999999998</v>
      </c>
      <c r="H26" s="52">
        <v>362.55038000000002</v>
      </c>
      <c r="I26" s="52">
        <v>486.15715</v>
      </c>
      <c r="J26" s="52">
        <v>481.58332999999999</v>
      </c>
      <c r="K26" s="52">
        <v>357.33843000000002</v>
      </c>
      <c r="L26" s="52">
        <v>379.94149000000101</v>
      </c>
      <c r="M26" s="52">
        <v>426.49266999999998</v>
      </c>
      <c r="N26" s="52">
        <v>395.43092000000001</v>
      </c>
      <c r="O26" s="52">
        <v>405.93986000000001</v>
      </c>
      <c r="P26" s="53">
        <v>4762.0041899999997</v>
      </c>
      <c r="Q26" s="78">
        <v>1.073774251181</v>
      </c>
    </row>
    <row r="27" spans="1:17" ht="14.4" customHeight="1" x14ac:dyDescent="0.3">
      <c r="A27" s="18" t="s">
        <v>42</v>
      </c>
      <c r="B27" s="54">
        <v>83112.311541751304</v>
      </c>
      <c r="C27" s="55">
        <v>6926.0259618126101</v>
      </c>
      <c r="D27" s="55">
        <v>4457.0135</v>
      </c>
      <c r="E27" s="55">
        <v>5338.6251199999997</v>
      </c>
      <c r="F27" s="55">
        <v>6681.3341300000202</v>
      </c>
      <c r="G27" s="55">
        <v>7185.6791100000301</v>
      </c>
      <c r="H27" s="55">
        <v>6104.6958199999999</v>
      </c>
      <c r="I27" s="55">
        <v>7228.0734400000001</v>
      </c>
      <c r="J27" s="55">
        <v>7231.6848</v>
      </c>
      <c r="K27" s="55">
        <v>10253.086520000001</v>
      </c>
      <c r="L27" s="55">
        <v>8226.5329000000202</v>
      </c>
      <c r="M27" s="55">
        <v>8842.5358800000395</v>
      </c>
      <c r="N27" s="55">
        <v>9330.2161800000194</v>
      </c>
      <c r="O27" s="55">
        <v>6277.3062900000205</v>
      </c>
      <c r="P27" s="56">
        <v>87156.7836900002</v>
      </c>
      <c r="Q27" s="79">
        <v>1.0486627320690001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204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200</v>
      </c>
      <c r="G4" s="294" t="s">
        <v>51</v>
      </c>
      <c r="H4" s="117" t="s">
        <v>89</v>
      </c>
      <c r="I4" s="292" t="s">
        <v>52</v>
      </c>
      <c r="J4" s="294" t="s">
        <v>202</v>
      </c>
      <c r="K4" s="295" t="s">
        <v>203</v>
      </c>
    </row>
    <row r="5" spans="1:11" ht="42" thickBot="1" x14ac:dyDescent="0.35">
      <c r="A5" s="68"/>
      <c r="B5" s="24" t="s">
        <v>196</v>
      </c>
      <c r="C5" s="25" t="s">
        <v>197</v>
      </c>
      <c r="D5" s="26" t="s">
        <v>198</v>
      </c>
      <c r="E5" s="26" t="s">
        <v>199</v>
      </c>
      <c r="F5" s="293"/>
      <c r="G5" s="293"/>
      <c r="H5" s="25" t="s">
        <v>201</v>
      </c>
      <c r="I5" s="293"/>
      <c r="J5" s="293"/>
      <c r="K5" s="296"/>
    </row>
    <row r="6" spans="1:11" ht="14.4" customHeight="1" thickBot="1" x14ac:dyDescent="0.35">
      <c r="A6" s="382" t="s">
        <v>208</v>
      </c>
      <c r="B6" s="364">
        <v>77036.282121820506</v>
      </c>
      <c r="C6" s="364">
        <v>80211.616550000006</v>
      </c>
      <c r="D6" s="365">
        <v>3175.3344281794898</v>
      </c>
      <c r="E6" s="366">
        <v>1.04121868736</v>
      </c>
      <c r="F6" s="364">
        <v>78677.483471735395</v>
      </c>
      <c r="G6" s="365">
        <v>78677.483471735395</v>
      </c>
      <c r="H6" s="367">
        <v>5871.36643000002</v>
      </c>
      <c r="I6" s="364">
        <v>82394.779500000193</v>
      </c>
      <c r="J6" s="365">
        <v>3717.29602826474</v>
      </c>
      <c r="K6" s="368">
        <v>1.0472472664879999</v>
      </c>
    </row>
    <row r="7" spans="1:11" ht="14.4" customHeight="1" thickBot="1" x14ac:dyDescent="0.35">
      <c r="A7" s="383" t="s">
        <v>209</v>
      </c>
      <c r="B7" s="364">
        <v>22668.387811323799</v>
      </c>
      <c r="C7" s="364">
        <v>25658.295829999999</v>
      </c>
      <c r="D7" s="365">
        <v>2989.9080186761698</v>
      </c>
      <c r="E7" s="366">
        <v>1.1318976913379999</v>
      </c>
      <c r="F7" s="364">
        <v>22079.7952783045</v>
      </c>
      <c r="G7" s="365">
        <v>22079.7952783045</v>
      </c>
      <c r="H7" s="367">
        <v>863.75781000000404</v>
      </c>
      <c r="I7" s="364">
        <v>25448.423560000101</v>
      </c>
      <c r="J7" s="365">
        <v>3368.6282816955299</v>
      </c>
      <c r="K7" s="368">
        <v>1.1525661012349999</v>
      </c>
    </row>
    <row r="8" spans="1:11" ht="14.4" customHeight="1" thickBot="1" x14ac:dyDescent="0.35">
      <c r="A8" s="384" t="s">
        <v>210</v>
      </c>
      <c r="B8" s="364">
        <v>20353.682161816101</v>
      </c>
      <c r="C8" s="364">
        <v>23439.802830000001</v>
      </c>
      <c r="D8" s="365">
        <v>3086.1206681838999</v>
      </c>
      <c r="E8" s="366">
        <v>1.151624686071</v>
      </c>
      <c r="F8" s="364">
        <v>19819.428228790701</v>
      </c>
      <c r="G8" s="365">
        <v>19819.428228790701</v>
      </c>
      <c r="H8" s="367">
        <v>659.998810000003</v>
      </c>
      <c r="I8" s="364">
        <v>23153.920560000101</v>
      </c>
      <c r="J8" s="365">
        <v>3334.4923312093101</v>
      </c>
      <c r="K8" s="368">
        <v>1.168243618974</v>
      </c>
    </row>
    <row r="9" spans="1:11" ht="14.4" customHeight="1" thickBot="1" x14ac:dyDescent="0.35">
      <c r="A9" s="385" t="s">
        <v>211</v>
      </c>
      <c r="B9" s="369">
        <v>0</v>
      </c>
      <c r="C9" s="369">
        <v>4.65E-2</v>
      </c>
      <c r="D9" s="370">
        <v>4.65E-2</v>
      </c>
      <c r="E9" s="371" t="s">
        <v>206</v>
      </c>
      <c r="F9" s="369">
        <v>0</v>
      </c>
      <c r="G9" s="370">
        <v>0</v>
      </c>
      <c r="H9" s="372">
        <v>1.8699999999999999E-3</v>
      </c>
      <c r="I9" s="369">
        <v>3.9530000000000003E-2</v>
      </c>
      <c r="J9" s="370">
        <v>3.9530000000000003E-2</v>
      </c>
      <c r="K9" s="373" t="s">
        <v>206</v>
      </c>
    </row>
    <row r="10" spans="1:11" ht="14.4" customHeight="1" thickBot="1" x14ac:dyDescent="0.35">
      <c r="A10" s="386" t="s">
        <v>212</v>
      </c>
      <c r="B10" s="364">
        <v>0</v>
      </c>
      <c r="C10" s="364">
        <v>4.65E-2</v>
      </c>
      <c r="D10" s="365">
        <v>4.65E-2</v>
      </c>
      <c r="E10" s="374" t="s">
        <v>206</v>
      </c>
      <c r="F10" s="364">
        <v>0</v>
      </c>
      <c r="G10" s="365">
        <v>0</v>
      </c>
      <c r="H10" s="367">
        <v>1.8699999999999999E-3</v>
      </c>
      <c r="I10" s="364">
        <v>3.9530000000000003E-2</v>
      </c>
      <c r="J10" s="365">
        <v>3.9530000000000003E-2</v>
      </c>
      <c r="K10" s="375" t="s">
        <v>206</v>
      </c>
    </row>
    <row r="11" spans="1:11" ht="14.4" customHeight="1" thickBot="1" x14ac:dyDescent="0.35">
      <c r="A11" s="385" t="s">
        <v>213</v>
      </c>
      <c r="B11" s="369">
        <v>903</v>
      </c>
      <c r="C11" s="369">
        <v>858.49964</v>
      </c>
      <c r="D11" s="370">
        <v>-44.500359999998999</v>
      </c>
      <c r="E11" s="376">
        <v>0.95071942414099997</v>
      </c>
      <c r="F11" s="369">
        <v>903</v>
      </c>
      <c r="G11" s="370">
        <v>903</v>
      </c>
      <c r="H11" s="372">
        <v>80.451989999999995</v>
      </c>
      <c r="I11" s="369">
        <v>938.87399000000198</v>
      </c>
      <c r="J11" s="370">
        <v>35.873990000001001</v>
      </c>
      <c r="K11" s="377">
        <v>1.0397275636759999</v>
      </c>
    </row>
    <row r="12" spans="1:11" ht="14.4" customHeight="1" thickBot="1" x14ac:dyDescent="0.35">
      <c r="A12" s="386" t="s">
        <v>214</v>
      </c>
      <c r="B12" s="364">
        <v>698</v>
      </c>
      <c r="C12" s="364">
        <v>649.28881999999999</v>
      </c>
      <c r="D12" s="365">
        <v>-48.711179999998997</v>
      </c>
      <c r="E12" s="366">
        <v>0.93021320916899997</v>
      </c>
      <c r="F12" s="364">
        <v>673</v>
      </c>
      <c r="G12" s="365">
        <v>673</v>
      </c>
      <c r="H12" s="367">
        <v>56.61692</v>
      </c>
      <c r="I12" s="364">
        <v>757.57550000000197</v>
      </c>
      <c r="J12" s="365">
        <v>84.575500000001</v>
      </c>
      <c r="K12" s="368">
        <v>1.1256693907869999</v>
      </c>
    </row>
    <row r="13" spans="1:11" ht="14.4" customHeight="1" thickBot="1" x14ac:dyDescent="0.35">
      <c r="A13" s="386" t="s">
        <v>215</v>
      </c>
      <c r="B13" s="364">
        <v>0</v>
      </c>
      <c r="C13" s="364">
        <v>29.178799999999999</v>
      </c>
      <c r="D13" s="365">
        <v>29.178799999999999</v>
      </c>
      <c r="E13" s="374" t="s">
        <v>216</v>
      </c>
      <c r="F13" s="364">
        <v>40</v>
      </c>
      <c r="G13" s="365">
        <v>40</v>
      </c>
      <c r="H13" s="367">
        <v>0</v>
      </c>
      <c r="I13" s="364">
        <v>9.7262699999999995</v>
      </c>
      <c r="J13" s="365">
        <v>-30.27373</v>
      </c>
      <c r="K13" s="368">
        <v>0.24315675</v>
      </c>
    </row>
    <row r="14" spans="1:11" ht="14.4" customHeight="1" thickBot="1" x14ac:dyDescent="0.35">
      <c r="A14" s="386" t="s">
        <v>217</v>
      </c>
      <c r="B14" s="364">
        <v>15</v>
      </c>
      <c r="C14" s="364">
        <v>10.822570000000001</v>
      </c>
      <c r="D14" s="365">
        <v>-4.1774299999990001</v>
      </c>
      <c r="E14" s="366">
        <v>0.72150466666599999</v>
      </c>
      <c r="F14" s="364">
        <v>15</v>
      </c>
      <c r="G14" s="365">
        <v>15</v>
      </c>
      <c r="H14" s="367">
        <v>11.013350000000001</v>
      </c>
      <c r="I14" s="364">
        <v>26.808440000000001</v>
      </c>
      <c r="J14" s="365">
        <v>11.808439999999999</v>
      </c>
      <c r="K14" s="368">
        <v>1.787229333333</v>
      </c>
    </row>
    <row r="15" spans="1:11" ht="14.4" customHeight="1" thickBot="1" x14ac:dyDescent="0.35">
      <c r="A15" s="386" t="s">
        <v>218</v>
      </c>
      <c r="B15" s="364">
        <v>190</v>
      </c>
      <c r="C15" s="364">
        <v>169.20945</v>
      </c>
      <c r="D15" s="365">
        <v>-20.79055</v>
      </c>
      <c r="E15" s="366">
        <v>0.89057605263100004</v>
      </c>
      <c r="F15" s="364">
        <v>175</v>
      </c>
      <c r="G15" s="365">
        <v>175</v>
      </c>
      <c r="H15" s="367">
        <v>12.821719999999999</v>
      </c>
      <c r="I15" s="364">
        <v>144.76378</v>
      </c>
      <c r="J15" s="365">
        <v>-30.236219999999001</v>
      </c>
      <c r="K15" s="368">
        <v>0.8272216</v>
      </c>
    </row>
    <row r="16" spans="1:11" ht="14.4" customHeight="1" thickBot="1" x14ac:dyDescent="0.35">
      <c r="A16" s="385" t="s">
        <v>219</v>
      </c>
      <c r="B16" s="369">
        <v>11192.470512783701</v>
      </c>
      <c r="C16" s="369">
        <v>14830.270469999999</v>
      </c>
      <c r="D16" s="370">
        <v>3637.7999572163399</v>
      </c>
      <c r="E16" s="376">
        <v>1.325022072031</v>
      </c>
      <c r="F16" s="369">
        <v>10735</v>
      </c>
      <c r="G16" s="370">
        <v>10735</v>
      </c>
      <c r="H16" s="372">
        <v>167.564500000001</v>
      </c>
      <c r="I16" s="369">
        <v>13524.95391</v>
      </c>
      <c r="J16" s="370">
        <v>2789.9539100000302</v>
      </c>
      <c r="K16" s="377">
        <v>1.2598932380059999</v>
      </c>
    </row>
    <row r="17" spans="1:11" ht="14.4" customHeight="1" thickBot="1" x14ac:dyDescent="0.35">
      <c r="A17" s="386" t="s">
        <v>220</v>
      </c>
      <c r="B17" s="364">
        <v>0</v>
      </c>
      <c r="C17" s="364">
        <v>-3.0000000000000001E-5</v>
      </c>
      <c r="D17" s="365">
        <v>-3.0000000000000001E-5</v>
      </c>
      <c r="E17" s="374" t="s">
        <v>216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75" t="s">
        <v>206</v>
      </c>
    </row>
    <row r="18" spans="1:11" ht="14.4" customHeight="1" thickBot="1" x14ac:dyDescent="0.35">
      <c r="A18" s="386" t="s">
        <v>221</v>
      </c>
      <c r="B18" s="364">
        <v>0</v>
      </c>
      <c r="C18" s="364">
        <v>1.3604099999999999</v>
      </c>
      <c r="D18" s="365">
        <v>1.3604099999999999</v>
      </c>
      <c r="E18" s="374" t="s">
        <v>216</v>
      </c>
      <c r="F18" s="364">
        <v>2</v>
      </c>
      <c r="G18" s="365">
        <v>2</v>
      </c>
      <c r="H18" s="367">
        <v>0</v>
      </c>
      <c r="I18" s="364">
        <v>0</v>
      </c>
      <c r="J18" s="365">
        <v>-2</v>
      </c>
      <c r="K18" s="368">
        <v>0</v>
      </c>
    </row>
    <row r="19" spans="1:11" ht="14.4" customHeight="1" thickBot="1" x14ac:dyDescent="0.35">
      <c r="A19" s="386" t="s">
        <v>222</v>
      </c>
      <c r="B19" s="364">
        <v>3667.6730770647</v>
      </c>
      <c r="C19" s="364">
        <v>3183.7679600000001</v>
      </c>
      <c r="D19" s="365">
        <v>-483.90511706469499</v>
      </c>
      <c r="E19" s="366">
        <v>0.86806209089599995</v>
      </c>
      <c r="F19" s="364">
        <v>3400</v>
      </c>
      <c r="G19" s="365">
        <v>3400</v>
      </c>
      <c r="H19" s="367">
        <v>354.51137000000199</v>
      </c>
      <c r="I19" s="364">
        <v>3626.24984000001</v>
      </c>
      <c r="J19" s="365">
        <v>226.249840000006</v>
      </c>
      <c r="K19" s="368">
        <v>1.066544070588</v>
      </c>
    </row>
    <row r="20" spans="1:11" ht="14.4" customHeight="1" thickBot="1" x14ac:dyDescent="0.35">
      <c r="A20" s="386" t="s">
        <v>223</v>
      </c>
      <c r="B20" s="364">
        <v>1799.75550337501</v>
      </c>
      <c r="C20" s="364">
        <v>2153.8783800000001</v>
      </c>
      <c r="D20" s="365">
        <v>354.12287662498699</v>
      </c>
      <c r="E20" s="366">
        <v>1.1967616578810001</v>
      </c>
      <c r="F20" s="364">
        <v>1800</v>
      </c>
      <c r="G20" s="365">
        <v>1800</v>
      </c>
      <c r="H20" s="367">
        <v>137.771140000001</v>
      </c>
      <c r="I20" s="364">
        <v>1800.65013</v>
      </c>
      <c r="J20" s="365">
        <v>0.65013000000200005</v>
      </c>
      <c r="K20" s="368">
        <v>1.0003611833329999</v>
      </c>
    </row>
    <row r="21" spans="1:11" ht="14.4" customHeight="1" thickBot="1" x14ac:dyDescent="0.35">
      <c r="A21" s="386" t="s">
        <v>224</v>
      </c>
      <c r="B21" s="364">
        <v>0</v>
      </c>
      <c r="C21" s="364">
        <v>4428.2249700000002</v>
      </c>
      <c r="D21" s="365">
        <v>4428.2249700000002</v>
      </c>
      <c r="E21" s="374" t="s">
        <v>206</v>
      </c>
      <c r="F21" s="364">
        <v>0</v>
      </c>
      <c r="G21" s="365">
        <v>0</v>
      </c>
      <c r="H21" s="367">
        <v>-1111.7406100000001</v>
      </c>
      <c r="I21" s="364">
        <v>2633.8671300000101</v>
      </c>
      <c r="J21" s="365">
        <v>2633.8671300000101</v>
      </c>
      <c r="K21" s="375" t="s">
        <v>206</v>
      </c>
    </row>
    <row r="22" spans="1:11" ht="14.4" customHeight="1" thickBot="1" x14ac:dyDescent="0.35">
      <c r="A22" s="386" t="s">
        <v>225</v>
      </c>
      <c r="B22" s="364">
        <v>50</v>
      </c>
      <c r="C22" s="364">
        <v>34.542819999999999</v>
      </c>
      <c r="D22" s="365">
        <v>-15.457179999999999</v>
      </c>
      <c r="E22" s="366">
        <v>0.69085640000000004</v>
      </c>
      <c r="F22" s="364">
        <v>40</v>
      </c>
      <c r="G22" s="365">
        <v>40</v>
      </c>
      <c r="H22" s="367">
        <v>1.6304799999999999</v>
      </c>
      <c r="I22" s="364">
        <v>37.114190000000001</v>
      </c>
      <c r="J22" s="365">
        <v>-2.8858099999990001</v>
      </c>
      <c r="K22" s="368">
        <v>0.92785474999999995</v>
      </c>
    </row>
    <row r="23" spans="1:11" ht="14.4" customHeight="1" thickBot="1" x14ac:dyDescent="0.35">
      <c r="A23" s="386" t="s">
        <v>226</v>
      </c>
      <c r="B23" s="364">
        <v>4000</v>
      </c>
      <c r="C23" s="364">
        <v>3775.5798599999998</v>
      </c>
      <c r="D23" s="365">
        <v>-224.42014</v>
      </c>
      <c r="E23" s="366">
        <v>0.94389496500000003</v>
      </c>
      <c r="F23" s="364">
        <v>3900</v>
      </c>
      <c r="G23" s="365">
        <v>3900</v>
      </c>
      <c r="H23" s="367">
        <v>706.35833000000298</v>
      </c>
      <c r="I23" s="364">
        <v>4208.3818900000097</v>
      </c>
      <c r="J23" s="365">
        <v>308.38189000001</v>
      </c>
      <c r="K23" s="368">
        <v>1.079072279487</v>
      </c>
    </row>
    <row r="24" spans="1:11" ht="14.4" customHeight="1" thickBot="1" x14ac:dyDescent="0.35">
      <c r="A24" s="386" t="s">
        <v>227</v>
      </c>
      <c r="B24" s="364">
        <v>100</v>
      </c>
      <c r="C24" s="364">
        <v>111.8275</v>
      </c>
      <c r="D24" s="365">
        <v>11.827499999999</v>
      </c>
      <c r="E24" s="366">
        <v>1.1182749999999999</v>
      </c>
      <c r="F24" s="364">
        <v>100</v>
      </c>
      <c r="G24" s="365">
        <v>100</v>
      </c>
      <c r="H24" s="367">
        <v>0.33</v>
      </c>
      <c r="I24" s="364">
        <v>50.885660000000001</v>
      </c>
      <c r="J24" s="365">
        <v>-49.114339999998997</v>
      </c>
      <c r="K24" s="368">
        <v>0.50885659999999999</v>
      </c>
    </row>
    <row r="25" spans="1:11" ht="14.4" customHeight="1" thickBot="1" x14ac:dyDescent="0.35">
      <c r="A25" s="386" t="s">
        <v>228</v>
      </c>
      <c r="B25" s="364">
        <v>800</v>
      </c>
      <c r="C25" s="364">
        <v>782.05787999999995</v>
      </c>
      <c r="D25" s="365">
        <v>-17.942119999999999</v>
      </c>
      <c r="E25" s="366">
        <v>0.977572349999</v>
      </c>
      <c r="F25" s="364">
        <v>770</v>
      </c>
      <c r="G25" s="365">
        <v>770</v>
      </c>
      <c r="H25" s="367">
        <v>55.296460000000003</v>
      </c>
      <c r="I25" s="364">
        <v>573.67471000000103</v>
      </c>
      <c r="J25" s="365">
        <v>-196.325289999999</v>
      </c>
      <c r="K25" s="368">
        <v>0.74503209090900002</v>
      </c>
    </row>
    <row r="26" spans="1:11" ht="14.4" customHeight="1" thickBot="1" x14ac:dyDescent="0.35">
      <c r="A26" s="386" t="s">
        <v>229</v>
      </c>
      <c r="B26" s="364">
        <v>0</v>
      </c>
      <c r="C26" s="364">
        <v>0.86514999999999997</v>
      </c>
      <c r="D26" s="365">
        <v>0.86514999999999997</v>
      </c>
      <c r="E26" s="374" t="s">
        <v>206</v>
      </c>
      <c r="F26" s="364">
        <v>5</v>
      </c>
      <c r="G26" s="365">
        <v>5</v>
      </c>
      <c r="H26" s="367">
        <v>0</v>
      </c>
      <c r="I26" s="364">
        <v>4.3257500000000002</v>
      </c>
      <c r="J26" s="365">
        <v>-0.67425000000000002</v>
      </c>
      <c r="K26" s="368">
        <v>0.86514999999999997</v>
      </c>
    </row>
    <row r="27" spans="1:11" ht="14.4" customHeight="1" thickBot="1" x14ac:dyDescent="0.35">
      <c r="A27" s="386" t="s">
        <v>230</v>
      </c>
      <c r="B27" s="364">
        <v>175.04193234394899</v>
      </c>
      <c r="C27" s="364">
        <v>163.76220000000001</v>
      </c>
      <c r="D27" s="365">
        <v>-11.279732343949</v>
      </c>
      <c r="E27" s="366">
        <v>0.935559827334</v>
      </c>
      <c r="F27" s="364">
        <v>180</v>
      </c>
      <c r="G27" s="365">
        <v>180</v>
      </c>
      <c r="H27" s="367">
        <v>23.407330000000002</v>
      </c>
      <c r="I27" s="364">
        <v>215.65132</v>
      </c>
      <c r="J27" s="365">
        <v>35.651319999999998</v>
      </c>
      <c r="K27" s="368">
        <v>1.1980628888880001</v>
      </c>
    </row>
    <row r="28" spans="1:11" ht="14.4" customHeight="1" thickBot="1" x14ac:dyDescent="0.35">
      <c r="A28" s="386" t="s">
        <v>231</v>
      </c>
      <c r="B28" s="364">
        <v>600</v>
      </c>
      <c r="C28" s="364">
        <v>194.40337</v>
      </c>
      <c r="D28" s="365">
        <v>-405.59663</v>
      </c>
      <c r="E28" s="366">
        <v>0.32400561666599997</v>
      </c>
      <c r="F28" s="364">
        <v>538</v>
      </c>
      <c r="G28" s="365">
        <v>538</v>
      </c>
      <c r="H28" s="367">
        <v>0</v>
      </c>
      <c r="I28" s="364">
        <v>374.15329000000099</v>
      </c>
      <c r="J28" s="365">
        <v>-163.84670999999901</v>
      </c>
      <c r="K28" s="368">
        <v>0.69545221189499995</v>
      </c>
    </row>
    <row r="29" spans="1:11" ht="14.4" customHeight="1" thickBot="1" x14ac:dyDescent="0.35">
      <c r="A29" s="385" t="s">
        <v>232</v>
      </c>
      <c r="B29" s="369">
        <v>0</v>
      </c>
      <c r="C29" s="369">
        <v>27.46313</v>
      </c>
      <c r="D29" s="370">
        <v>27.46313</v>
      </c>
      <c r="E29" s="371" t="s">
        <v>216</v>
      </c>
      <c r="F29" s="369">
        <v>28.335709562184999</v>
      </c>
      <c r="G29" s="370">
        <v>28.335709562184999</v>
      </c>
      <c r="H29" s="372">
        <v>0</v>
      </c>
      <c r="I29" s="369">
        <v>0</v>
      </c>
      <c r="J29" s="370">
        <v>-28.335709562184999</v>
      </c>
      <c r="K29" s="377">
        <v>0</v>
      </c>
    </row>
    <row r="30" spans="1:11" ht="14.4" customHeight="1" thickBot="1" x14ac:dyDescent="0.35">
      <c r="A30" s="386" t="s">
        <v>233</v>
      </c>
      <c r="B30" s="364">
        <v>0</v>
      </c>
      <c r="C30" s="364">
        <v>27.46313</v>
      </c>
      <c r="D30" s="365">
        <v>27.46313</v>
      </c>
      <c r="E30" s="374" t="s">
        <v>216</v>
      </c>
      <c r="F30" s="364">
        <v>28.335709562184999</v>
      </c>
      <c r="G30" s="365">
        <v>28.335709562184999</v>
      </c>
      <c r="H30" s="367">
        <v>0</v>
      </c>
      <c r="I30" s="364">
        <v>0</v>
      </c>
      <c r="J30" s="365">
        <v>-28.335709562184999</v>
      </c>
      <c r="K30" s="368">
        <v>0</v>
      </c>
    </row>
    <row r="31" spans="1:11" ht="14.4" customHeight="1" thickBot="1" x14ac:dyDescent="0.35">
      <c r="A31" s="385" t="s">
        <v>234</v>
      </c>
      <c r="B31" s="369">
        <v>715.91634812738698</v>
      </c>
      <c r="C31" s="369">
        <v>707.03186000000005</v>
      </c>
      <c r="D31" s="370">
        <v>-8.8844881273859997</v>
      </c>
      <c r="E31" s="376">
        <v>0.98759004714599996</v>
      </c>
      <c r="F31" s="369">
        <v>777.85499010847104</v>
      </c>
      <c r="G31" s="370">
        <v>777.85499010847104</v>
      </c>
      <c r="H31" s="372">
        <v>60.657049999999998</v>
      </c>
      <c r="I31" s="369">
        <v>979.58300000000202</v>
      </c>
      <c r="J31" s="370">
        <v>201.728009891531</v>
      </c>
      <c r="K31" s="377">
        <v>1.2593388388019999</v>
      </c>
    </row>
    <row r="32" spans="1:11" ht="14.4" customHeight="1" thickBot="1" x14ac:dyDescent="0.35">
      <c r="A32" s="386" t="s">
        <v>235</v>
      </c>
      <c r="B32" s="364">
        <v>0</v>
      </c>
      <c r="C32" s="364">
        <v>3.0402399999990002</v>
      </c>
      <c r="D32" s="365">
        <v>3.0402399999990002</v>
      </c>
      <c r="E32" s="374" t="s">
        <v>206</v>
      </c>
      <c r="F32" s="364">
        <v>0</v>
      </c>
      <c r="G32" s="365">
        <v>0</v>
      </c>
      <c r="H32" s="367">
        <v>0</v>
      </c>
      <c r="I32" s="364">
        <v>213.86750000000001</v>
      </c>
      <c r="J32" s="365">
        <v>213.86750000000001</v>
      </c>
      <c r="K32" s="375" t="s">
        <v>206</v>
      </c>
    </row>
    <row r="33" spans="1:11" ht="14.4" customHeight="1" thickBot="1" x14ac:dyDescent="0.35">
      <c r="A33" s="386" t="s">
        <v>236</v>
      </c>
      <c r="B33" s="364">
        <v>20</v>
      </c>
      <c r="C33" s="364">
        <v>20.849240000000002</v>
      </c>
      <c r="D33" s="365">
        <v>0.84923999999900002</v>
      </c>
      <c r="E33" s="366">
        <v>1.042462</v>
      </c>
      <c r="F33" s="364">
        <v>21</v>
      </c>
      <c r="G33" s="365">
        <v>21</v>
      </c>
      <c r="H33" s="367">
        <v>2.5398700000000001</v>
      </c>
      <c r="I33" s="364">
        <v>19.716139999999999</v>
      </c>
      <c r="J33" s="365">
        <v>-1.2838599999989999</v>
      </c>
      <c r="K33" s="368">
        <v>0.93886380952299997</v>
      </c>
    </row>
    <row r="34" spans="1:11" ht="14.4" customHeight="1" thickBot="1" x14ac:dyDescent="0.35">
      <c r="A34" s="386" t="s">
        <v>237</v>
      </c>
      <c r="B34" s="364">
        <v>469.87497700089699</v>
      </c>
      <c r="C34" s="364">
        <v>459.11374999999998</v>
      </c>
      <c r="D34" s="365">
        <v>-10.761227000897</v>
      </c>
      <c r="E34" s="366">
        <v>0.97709768017499998</v>
      </c>
      <c r="F34" s="364">
        <v>455.75082291579002</v>
      </c>
      <c r="G34" s="365">
        <v>455.75082291579002</v>
      </c>
      <c r="H34" s="367">
        <v>28.209689999999998</v>
      </c>
      <c r="I34" s="364">
        <v>437.37620000000101</v>
      </c>
      <c r="J34" s="365">
        <v>-18.374622915787999</v>
      </c>
      <c r="K34" s="368">
        <v>0.95968274330600001</v>
      </c>
    </row>
    <row r="35" spans="1:11" ht="14.4" customHeight="1" thickBot="1" x14ac:dyDescent="0.35">
      <c r="A35" s="386" t="s">
        <v>238</v>
      </c>
      <c r="B35" s="364">
        <v>25</v>
      </c>
      <c r="C35" s="364">
        <v>26.98516</v>
      </c>
      <c r="D35" s="365">
        <v>1.9851599999989999</v>
      </c>
      <c r="E35" s="366">
        <v>1.0794064000000001</v>
      </c>
      <c r="F35" s="364">
        <v>25</v>
      </c>
      <c r="G35" s="365">
        <v>25</v>
      </c>
      <c r="H35" s="367">
        <v>2.8437700000000001</v>
      </c>
      <c r="I35" s="364">
        <v>27.50825</v>
      </c>
      <c r="J35" s="365">
        <v>2.5082499999999999</v>
      </c>
      <c r="K35" s="368">
        <v>1.10033</v>
      </c>
    </row>
    <row r="36" spans="1:11" ht="14.4" customHeight="1" thickBot="1" x14ac:dyDescent="0.35">
      <c r="A36" s="386" t="s">
        <v>239</v>
      </c>
      <c r="B36" s="364">
        <v>15.799875775728999</v>
      </c>
      <c r="C36" s="364">
        <v>9.1949299999989993</v>
      </c>
      <c r="D36" s="365">
        <v>-6.6049457757279999</v>
      </c>
      <c r="E36" s="366">
        <v>0.58196217049499999</v>
      </c>
      <c r="F36" s="364">
        <v>9.7007164980410003</v>
      </c>
      <c r="G36" s="365">
        <v>9.7007164980410003</v>
      </c>
      <c r="H36" s="367">
        <v>0.81903999999999999</v>
      </c>
      <c r="I36" s="364">
        <v>12.088380000000001</v>
      </c>
      <c r="J36" s="365">
        <v>2.3876635019579999</v>
      </c>
      <c r="K36" s="368">
        <v>1.246132695707</v>
      </c>
    </row>
    <row r="37" spans="1:11" ht="14.4" customHeight="1" thickBot="1" x14ac:dyDescent="0.35">
      <c r="A37" s="386" t="s">
        <v>240</v>
      </c>
      <c r="B37" s="364">
        <v>0</v>
      </c>
      <c r="C37" s="364">
        <v>0.52795000000000003</v>
      </c>
      <c r="D37" s="365">
        <v>0.52795000000000003</v>
      </c>
      <c r="E37" s="374" t="s">
        <v>206</v>
      </c>
      <c r="F37" s="364">
        <v>0.456220923783</v>
      </c>
      <c r="G37" s="365">
        <v>0.456220923783</v>
      </c>
      <c r="H37" s="367">
        <v>0</v>
      </c>
      <c r="I37" s="364">
        <v>0.96367000000000003</v>
      </c>
      <c r="J37" s="365">
        <v>0.50744907621599999</v>
      </c>
      <c r="K37" s="368">
        <v>2.112288038015</v>
      </c>
    </row>
    <row r="38" spans="1:11" ht="14.4" customHeight="1" thickBot="1" x14ac:dyDescent="0.35">
      <c r="A38" s="386" t="s">
        <v>241</v>
      </c>
      <c r="B38" s="364">
        <v>0</v>
      </c>
      <c r="C38" s="364">
        <v>3.1339000000000001</v>
      </c>
      <c r="D38" s="365">
        <v>3.1339000000000001</v>
      </c>
      <c r="E38" s="374" t="s">
        <v>206</v>
      </c>
      <c r="F38" s="364">
        <v>0</v>
      </c>
      <c r="G38" s="365">
        <v>0</v>
      </c>
      <c r="H38" s="367">
        <v>0.70421999999999996</v>
      </c>
      <c r="I38" s="364">
        <v>2.4384399999999999</v>
      </c>
      <c r="J38" s="365">
        <v>2.4384399999999999</v>
      </c>
      <c r="K38" s="375" t="s">
        <v>206</v>
      </c>
    </row>
    <row r="39" spans="1:11" ht="14.4" customHeight="1" thickBot="1" x14ac:dyDescent="0.35">
      <c r="A39" s="386" t="s">
        <v>242</v>
      </c>
      <c r="B39" s="364">
        <v>7</v>
      </c>
      <c r="C39" s="364">
        <v>8.2996599999999994</v>
      </c>
      <c r="D39" s="365">
        <v>1.2996599999989999</v>
      </c>
      <c r="E39" s="366">
        <v>1.185665714285</v>
      </c>
      <c r="F39" s="364">
        <v>12.983729200228</v>
      </c>
      <c r="G39" s="365">
        <v>12.983729200228</v>
      </c>
      <c r="H39" s="367">
        <v>0.67081000000000002</v>
      </c>
      <c r="I39" s="364">
        <v>5.3667899999999999</v>
      </c>
      <c r="J39" s="365">
        <v>-7.6169392002279999</v>
      </c>
      <c r="K39" s="368">
        <v>0.41334734553000002</v>
      </c>
    </row>
    <row r="40" spans="1:11" ht="14.4" customHeight="1" thickBot="1" x14ac:dyDescent="0.35">
      <c r="A40" s="386" t="s">
        <v>243</v>
      </c>
      <c r="B40" s="364">
        <v>67</v>
      </c>
      <c r="C40" s="364">
        <v>46.351570000000002</v>
      </c>
      <c r="D40" s="365">
        <v>-20.648430000000001</v>
      </c>
      <c r="E40" s="366">
        <v>0.69181447761100001</v>
      </c>
      <c r="F40" s="364">
        <v>50</v>
      </c>
      <c r="G40" s="365">
        <v>50</v>
      </c>
      <c r="H40" s="367">
        <v>0</v>
      </c>
      <c r="I40" s="364">
        <v>17.514959999999999</v>
      </c>
      <c r="J40" s="365">
        <v>-32.485039999999998</v>
      </c>
      <c r="K40" s="368">
        <v>0.35029919999999998</v>
      </c>
    </row>
    <row r="41" spans="1:11" ht="14.4" customHeight="1" thickBot="1" x14ac:dyDescent="0.35">
      <c r="A41" s="386" t="s">
        <v>244</v>
      </c>
      <c r="B41" s="364">
        <v>13.246368790654</v>
      </c>
      <c r="C41" s="364">
        <v>14.53833</v>
      </c>
      <c r="D41" s="365">
        <v>1.2919612093449999</v>
      </c>
      <c r="E41" s="366">
        <v>1.0975332356930001</v>
      </c>
      <c r="F41" s="364">
        <v>14.527331025458</v>
      </c>
      <c r="G41" s="365">
        <v>14.527331025458</v>
      </c>
      <c r="H41" s="367">
        <v>0.76471999999999996</v>
      </c>
      <c r="I41" s="364">
        <v>10.381360000000001</v>
      </c>
      <c r="J41" s="365">
        <v>-4.1459710254579996</v>
      </c>
      <c r="K41" s="368">
        <v>0.71460889696800001</v>
      </c>
    </row>
    <row r="42" spans="1:11" ht="14.4" customHeight="1" thickBot="1" x14ac:dyDescent="0.35">
      <c r="A42" s="386" t="s">
        <v>245</v>
      </c>
      <c r="B42" s="364">
        <v>0</v>
      </c>
      <c r="C42" s="364">
        <v>0</v>
      </c>
      <c r="D42" s="365">
        <v>0</v>
      </c>
      <c r="E42" s="366">
        <v>1</v>
      </c>
      <c r="F42" s="364">
        <v>0</v>
      </c>
      <c r="G42" s="365">
        <v>0</v>
      </c>
      <c r="H42" s="367">
        <v>0</v>
      </c>
      <c r="I42" s="364">
        <v>11.17</v>
      </c>
      <c r="J42" s="365">
        <v>11.17</v>
      </c>
      <c r="K42" s="375" t="s">
        <v>216</v>
      </c>
    </row>
    <row r="43" spans="1:11" ht="14.4" customHeight="1" thickBot="1" x14ac:dyDescent="0.35">
      <c r="A43" s="386" t="s">
        <v>246</v>
      </c>
      <c r="B43" s="364">
        <v>0</v>
      </c>
      <c r="C43" s="364">
        <v>0</v>
      </c>
      <c r="D43" s="365">
        <v>0</v>
      </c>
      <c r="E43" s="366">
        <v>1</v>
      </c>
      <c r="F43" s="364">
        <v>0</v>
      </c>
      <c r="G43" s="365">
        <v>0</v>
      </c>
      <c r="H43" s="367">
        <v>0</v>
      </c>
      <c r="I43" s="364">
        <v>1.21</v>
      </c>
      <c r="J43" s="365">
        <v>1.21</v>
      </c>
      <c r="K43" s="375" t="s">
        <v>216</v>
      </c>
    </row>
    <row r="44" spans="1:11" ht="14.4" customHeight="1" thickBot="1" x14ac:dyDescent="0.35">
      <c r="A44" s="386" t="s">
        <v>247</v>
      </c>
      <c r="B44" s="364">
        <v>97.995126560105007</v>
      </c>
      <c r="C44" s="364">
        <v>114.99713</v>
      </c>
      <c r="D44" s="365">
        <v>17.002003439894001</v>
      </c>
      <c r="E44" s="366">
        <v>1.1734984589199999</v>
      </c>
      <c r="F44" s="364">
        <v>188.43616954517</v>
      </c>
      <c r="G44" s="365">
        <v>188.43616954517</v>
      </c>
      <c r="H44" s="367">
        <v>24.10493</v>
      </c>
      <c r="I44" s="364">
        <v>219.981310000001</v>
      </c>
      <c r="J44" s="365">
        <v>31.545140454830001</v>
      </c>
      <c r="K44" s="368">
        <v>1.1674049123950001</v>
      </c>
    </row>
    <row r="45" spans="1:11" ht="14.4" customHeight="1" thickBot="1" x14ac:dyDescent="0.35">
      <c r="A45" s="385" t="s">
        <v>248</v>
      </c>
      <c r="B45" s="369">
        <v>482.45691578771499</v>
      </c>
      <c r="C45" s="369">
        <v>309.57756999999998</v>
      </c>
      <c r="D45" s="370">
        <v>-172.87934578771501</v>
      </c>
      <c r="E45" s="376">
        <v>0.64166884102900001</v>
      </c>
      <c r="F45" s="369">
        <v>335.85414851431301</v>
      </c>
      <c r="G45" s="370">
        <v>335.85414851431301</v>
      </c>
      <c r="H45" s="372">
        <v>0.77190000000000003</v>
      </c>
      <c r="I45" s="369">
        <v>597.00255000000197</v>
      </c>
      <c r="J45" s="370">
        <v>261.14840148568902</v>
      </c>
      <c r="K45" s="377">
        <v>1.7775649121520001</v>
      </c>
    </row>
    <row r="46" spans="1:11" ht="14.4" customHeight="1" thickBot="1" x14ac:dyDescent="0.35">
      <c r="A46" s="386" t="s">
        <v>249</v>
      </c>
      <c r="B46" s="364">
        <v>138.595005225839</v>
      </c>
      <c r="C46" s="364">
        <v>127.91336</v>
      </c>
      <c r="D46" s="365">
        <v>-10.681645225838</v>
      </c>
      <c r="E46" s="366">
        <v>0.92292907519599998</v>
      </c>
      <c r="F46" s="364">
        <v>118.550963733599</v>
      </c>
      <c r="G46" s="365">
        <v>118.550963733599</v>
      </c>
      <c r="H46" s="367">
        <v>0</v>
      </c>
      <c r="I46" s="364">
        <v>108.68514999999999</v>
      </c>
      <c r="J46" s="365">
        <v>-9.8658137335979994</v>
      </c>
      <c r="K46" s="368">
        <v>0.91677997864399996</v>
      </c>
    </row>
    <row r="47" spans="1:11" ht="14.4" customHeight="1" thickBot="1" x14ac:dyDescent="0.35">
      <c r="A47" s="386" t="s">
        <v>250</v>
      </c>
      <c r="B47" s="364">
        <v>337.98104826028498</v>
      </c>
      <c r="C47" s="364">
        <v>158.90474</v>
      </c>
      <c r="D47" s="365">
        <v>-179.076308260285</v>
      </c>
      <c r="E47" s="366">
        <v>0.470158728774</v>
      </c>
      <c r="F47" s="364">
        <v>184.09478257749899</v>
      </c>
      <c r="G47" s="365">
        <v>184.09478257749899</v>
      </c>
      <c r="H47" s="367">
        <v>0</v>
      </c>
      <c r="I47" s="364">
        <v>471.12903000000199</v>
      </c>
      <c r="J47" s="365">
        <v>287.03424742250297</v>
      </c>
      <c r="K47" s="368">
        <v>2.5591655744050001</v>
      </c>
    </row>
    <row r="48" spans="1:11" ht="14.4" customHeight="1" thickBot="1" x14ac:dyDescent="0.35">
      <c r="A48" s="386" t="s">
        <v>251</v>
      </c>
      <c r="B48" s="364">
        <v>0</v>
      </c>
      <c r="C48" s="364">
        <v>1.9333</v>
      </c>
      <c r="D48" s="365">
        <v>1.9333</v>
      </c>
      <c r="E48" s="374" t="s">
        <v>216</v>
      </c>
      <c r="F48" s="364">
        <v>0</v>
      </c>
      <c r="G48" s="365">
        <v>0</v>
      </c>
      <c r="H48" s="367">
        <v>0.76229999999999998</v>
      </c>
      <c r="I48" s="364">
        <v>2.6135999999999999</v>
      </c>
      <c r="J48" s="365">
        <v>2.6135999999999999</v>
      </c>
      <c r="K48" s="375" t="s">
        <v>206</v>
      </c>
    </row>
    <row r="49" spans="1:11" ht="14.4" customHeight="1" thickBot="1" x14ac:dyDescent="0.35">
      <c r="A49" s="386" t="s">
        <v>252</v>
      </c>
      <c r="B49" s="364">
        <v>5.8808623015899997</v>
      </c>
      <c r="C49" s="364">
        <v>20.826170000000001</v>
      </c>
      <c r="D49" s="365">
        <v>14.945307698409</v>
      </c>
      <c r="E49" s="366">
        <v>3.5413463080679999</v>
      </c>
      <c r="F49" s="364">
        <v>33.208402203214</v>
      </c>
      <c r="G49" s="365">
        <v>33.208402203214</v>
      </c>
      <c r="H49" s="367">
        <v>9.5999999999999992E-3</v>
      </c>
      <c r="I49" s="364">
        <v>14.574769999999999</v>
      </c>
      <c r="J49" s="365">
        <v>-18.633632203213999</v>
      </c>
      <c r="K49" s="368">
        <v>0.438888023302</v>
      </c>
    </row>
    <row r="50" spans="1:11" ht="14.4" customHeight="1" thickBot="1" x14ac:dyDescent="0.35">
      <c r="A50" s="385" t="s">
        <v>253</v>
      </c>
      <c r="B50" s="369">
        <v>7059.8383851173403</v>
      </c>
      <c r="C50" s="369">
        <v>6706.9136600000002</v>
      </c>
      <c r="D50" s="370">
        <v>-352.92472511733803</v>
      </c>
      <c r="E50" s="376">
        <v>0.95000951780099996</v>
      </c>
      <c r="F50" s="369">
        <v>7039.3833806057701</v>
      </c>
      <c r="G50" s="370">
        <v>7039.3833806057701</v>
      </c>
      <c r="H50" s="372">
        <v>350.55150000000202</v>
      </c>
      <c r="I50" s="369">
        <v>7113.4675800000095</v>
      </c>
      <c r="J50" s="370">
        <v>74.084199394240002</v>
      </c>
      <c r="K50" s="377">
        <v>1.0105242455750001</v>
      </c>
    </row>
    <row r="51" spans="1:11" ht="14.4" customHeight="1" thickBot="1" x14ac:dyDescent="0.35">
      <c r="A51" s="386" t="s">
        <v>254</v>
      </c>
      <c r="B51" s="364">
        <v>61</v>
      </c>
      <c r="C51" s="364">
        <v>34.864960000000004</v>
      </c>
      <c r="D51" s="365">
        <v>-26.13504</v>
      </c>
      <c r="E51" s="366">
        <v>0.57155672131099999</v>
      </c>
      <c r="F51" s="364">
        <v>38.997494655375</v>
      </c>
      <c r="G51" s="365">
        <v>38.997494655375</v>
      </c>
      <c r="H51" s="367">
        <v>8.0173900000000007</v>
      </c>
      <c r="I51" s="364">
        <v>75.109390000000005</v>
      </c>
      <c r="J51" s="365">
        <v>36.111895344624003</v>
      </c>
      <c r="K51" s="368">
        <v>1.9260055207069999</v>
      </c>
    </row>
    <row r="52" spans="1:11" ht="14.4" customHeight="1" thickBot="1" x14ac:dyDescent="0.35">
      <c r="A52" s="386" t="s">
        <v>255</v>
      </c>
      <c r="B52" s="364">
        <v>0</v>
      </c>
      <c r="C52" s="364">
        <v>0</v>
      </c>
      <c r="D52" s="365">
        <v>0</v>
      </c>
      <c r="E52" s="374" t="s">
        <v>206</v>
      </c>
      <c r="F52" s="364">
        <v>0</v>
      </c>
      <c r="G52" s="365">
        <v>0</v>
      </c>
      <c r="H52" s="367">
        <v>0</v>
      </c>
      <c r="I52" s="364">
        <v>1.33585</v>
      </c>
      <c r="J52" s="365">
        <v>1.33585</v>
      </c>
      <c r="K52" s="375" t="s">
        <v>216</v>
      </c>
    </row>
    <row r="53" spans="1:11" ht="14.4" customHeight="1" thickBot="1" x14ac:dyDescent="0.35">
      <c r="A53" s="386" t="s">
        <v>256</v>
      </c>
      <c r="B53" s="364">
        <v>0</v>
      </c>
      <c r="C53" s="364">
        <v>-0.53239999999999998</v>
      </c>
      <c r="D53" s="365">
        <v>-0.53239999999999998</v>
      </c>
      <c r="E53" s="374" t="s">
        <v>216</v>
      </c>
      <c r="F53" s="364">
        <v>0</v>
      </c>
      <c r="G53" s="365">
        <v>0</v>
      </c>
      <c r="H53" s="367">
        <v>0</v>
      </c>
      <c r="I53" s="364">
        <v>-6.26288</v>
      </c>
      <c r="J53" s="365">
        <v>-6.26288</v>
      </c>
      <c r="K53" s="375" t="s">
        <v>206</v>
      </c>
    </row>
    <row r="54" spans="1:11" ht="14.4" customHeight="1" thickBot="1" x14ac:dyDescent="0.35">
      <c r="A54" s="386" t="s">
        <v>257</v>
      </c>
      <c r="B54" s="364">
        <v>2170</v>
      </c>
      <c r="C54" s="364">
        <v>2201.4257499999999</v>
      </c>
      <c r="D54" s="365">
        <v>31.425750000000001</v>
      </c>
      <c r="E54" s="366">
        <v>1.0144819124419999</v>
      </c>
      <c r="F54" s="364">
        <v>2660.3858859503998</v>
      </c>
      <c r="G54" s="365">
        <v>2660.3858859503998</v>
      </c>
      <c r="H54" s="367">
        <v>141.544150000001</v>
      </c>
      <c r="I54" s="364">
        <v>2443.1566899999998</v>
      </c>
      <c r="J54" s="365">
        <v>-217.22919595039201</v>
      </c>
      <c r="K54" s="368">
        <v>0.91834673417199997</v>
      </c>
    </row>
    <row r="55" spans="1:11" ht="14.4" customHeight="1" thickBot="1" x14ac:dyDescent="0.35">
      <c r="A55" s="386" t="s">
        <v>258</v>
      </c>
      <c r="B55" s="364">
        <v>3549.9374277636998</v>
      </c>
      <c r="C55" s="364">
        <v>3509.9497500000002</v>
      </c>
      <c r="D55" s="365">
        <v>-39.987677763698997</v>
      </c>
      <c r="E55" s="366">
        <v>0.98873566687299996</v>
      </c>
      <c r="F55" s="364">
        <v>3340</v>
      </c>
      <c r="G55" s="365">
        <v>3340</v>
      </c>
      <c r="H55" s="367">
        <v>149.69346000000101</v>
      </c>
      <c r="I55" s="364">
        <v>3635.4677000000102</v>
      </c>
      <c r="J55" s="365">
        <v>295.46770000000703</v>
      </c>
      <c r="K55" s="368">
        <v>1.088463383233</v>
      </c>
    </row>
    <row r="56" spans="1:11" ht="14.4" customHeight="1" thickBot="1" x14ac:dyDescent="0.35">
      <c r="A56" s="386" t="s">
        <v>259</v>
      </c>
      <c r="B56" s="364">
        <v>1278.90095735364</v>
      </c>
      <c r="C56" s="364">
        <v>961.2056</v>
      </c>
      <c r="D56" s="365">
        <v>-317.695357353639</v>
      </c>
      <c r="E56" s="366">
        <v>0.75158720812000002</v>
      </c>
      <c r="F56" s="364">
        <v>1000</v>
      </c>
      <c r="G56" s="365">
        <v>1000</v>
      </c>
      <c r="H56" s="367">
        <v>51.296500000000002</v>
      </c>
      <c r="I56" s="364">
        <v>964.66083000000197</v>
      </c>
      <c r="J56" s="365">
        <v>-35.339169999997999</v>
      </c>
      <c r="K56" s="368">
        <v>0.96466083000000002</v>
      </c>
    </row>
    <row r="57" spans="1:11" ht="14.4" customHeight="1" thickBot="1" x14ac:dyDescent="0.35">
      <c r="A57" s="384" t="s">
        <v>29</v>
      </c>
      <c r="B57" s="364">
        <v>2314.70564950774</v>
      </c>
      <c r="C57" s="364">
        <v>2218.4929999999999</v>
      </c>
      <c r="D57" s="365">
        <v>-96.212649507734</v>
      </c>
      <c r="E57" s="366">
        <v>0.95843417519200003</v>
      </c>
      <c r="F57" s="364">
        <v>2260.3670495137799</v>
      </c>
      <c r="G57" s="365">
        <v>2260.3670495137799</v>
      </c>
      <c r="H57" s="367">
        <v>203.75900000000101</v>
      </c>
      <c r="I57" s="364">
        <v>2294.5030000000002</v>
      </c>
      <c r="J57" s="365">
        <v>34.135950486220999</v>
      </c>
      <c r="K57" s="368">
        <v>1.015101950142</v>
      </c>
    </row>
    <row r="58" spans="1:11" ht="14.4" customHeight="1" thickBot="1" x14ac:dyDescent="0.35">
      <c r="A58" s="385" t="s">
        <v>260</v>
      </c>
      <c r="B58" s="369">
        <v>2314.70564950774</v>
      </c>
      <c r="C58" s="369">
        <v>2218.4929999999999</v>
      </c>
      <c r="D58" s="370">
        <v>-96.212649507734</v>
      </c>
      <c r="E58" s="376">
        <v>0.95843417519200003</v>
      </c>
      <c r="F58" s="369">
        <v>2260.3670495137799</v>
      </c>
      <c r="G58" s="370">
        <v>2260.3670495137799</v>
      </c>
      <c r="H58" s="372">
        <v>203.75900000000101</v>
      </c>
      <c r="I58" s="369">
        <v>2294.5030000000002</v>
      </c>
      <c r="J58" s="370">
        <v>34.135950486220999</v>
      </c>
      <c r="K58" s="377">
        <v>1.015101950142</v>
      </c>
    </row>
    <row r="59" spans="1:11" ht="14.4" customHeight="1" thickBot="1" x14ac:dyDescent="0.35">
      <c r="A59" s="386" t="s">
        <v>261</v>
      </c>
      <c r="B59" s="364">
        <v>488.99999999999801</v>
      </c>
      <c r="C59" s="364">
        <v>497.745</v>
      </c>
      <c r="D59" s="365">
        <v>8.7450000000019994</v>
      </c>
      <c r="E59" s="366">
        <v>1.0178834355819999</v>
      </c>
      <c r="F59" s="364">
        <v>492.06731778775202</v>
      </c>
      <c r="G59" s="365">
        <v>492.06731778775202</v>
      </c>
      <c r="H59" s="367">
        <v>42.512999999999998</v>
      </c>
      <c r="I59" s="364">
        <v>512.727000000001</v>
      </c>
      <c r="J59" s="365">
        <v>20.659682212248001</v>
      </c>
      <c r="K59" s="368">
        <v>1.0419854793550001</v>
      </c>
    </row>
    <row r="60" spans="1:11" ht="14.4" customHeight="1" thickBot="1" x14ac:dyDescent="0.35">
      <c r="A60" s="386" t="s">
        <v>262</v>
      </c>
      <c r="B60" s="364">
        <v>1050.70564950774</v>
      </c>
      <c r="C60" s="364">
        <v>962.45600000000002</v>
      </c>
      <c r="D60" s="365">
        <v>-88.249649507740003</v>
      </c>
      <c r="E60" s="366">
        <v>0.91600916055799997</v>
      </c>
      <c r="F60" s="364">
        <v>1023.44275009489</v>
      </c>
      <c r="G60" s="365">
        <v>1023.44275009489</v>
      </c>
      <c r="H60" s="367">
        <v>62.173000000000002</v>
      </c>
      <c r="I60" s="364">
        <v>1080.2940000000001</v>
      </c>
      <c r="J60" s="365">
        <v>56.851249905114997</v>
      </c>
      <c r="K60" s="368">
        <v>1.0555490279249999</v>
      </c>
    </row>
    <row r="61" spans="1:11" ht="14.4" customHeight="1" thickBot="1" x14ac:dyDescent="0.35">
      <c r="A61" s="386" t="s">
        <v>263</v>
      </c>
      <c r="B61" s="364">
        <v>774.99999999999704</v>
      </c>
      <c r="C61" s="364">
        <v>758.29200000000003</v>
      </c>
      <c r="D61" s="365">
        <v>-16.707999999996002</v>
      </c>
      <c r="E61" s="366">
        <v>0.978441290322</v>
      </c>
      <c r="F61" s="364">
        <v>744.856981631145</v>
      </c>
      <c r="G61" s="365">
        <v>744.856981631145</v>
      </c>
      <c r="H61" s="367">
        <v>99.072999999999993</v>
      </c>
      <c r="I61" s="364">
        <v>701.48200000000099</v>
      </c>
      <c r="J61" s="365">
        <v>-43.374981631143001</v>
      </c>
      <c r="K61" s="368">
        <v>0.94176736917100001</v>
      </c>
    </row>
    <row r="62" spans="1:11" ht="14.4" customHeight="1" thickBot="1" x14ac:dyDescent="0.35">
      <c r="A62" s="387" t="s">
        <v>264</v>
      </c>
      <c r="B62" s="369">
        <v>13033.8943104967</v>
      </c>
      <c r="C62" s="369">
        <v>10073.67872</v>
      </c>
      <c r="D62" s="370">
        <v>-2960.2155904966598</v>
      </c>
      <c r="E62" s="376">
        <v>0.77288325960100002</v>
      </c>
      <c r="F62" s="369">
        <v>10014.7626183665</v>
      </c>
      <c r="G62" s="370">
        <v>10014.7626183665</v>
      </c>
      <c r="H62" s="372">
        <v>738.96863000000303</v>
      </c>
      <c r="I62" s="369">
        <v>11092.95782</v>
      </c>
      <c r="J62" s="370">
        <v>1078.1952016334801</v>
      </c>
      <c r="K62" s="377">
        <v>1.1076605849500001</v>
      </c>
    </row>
    <row r="63" spans="1:11" ht="14.4" customHeight="1" thickBot="1" x14ac:dyDescent="0.35">
      <c r="A63" s="384" t="s">
        <v>32</v>
      </c>
      <c r="B63" s="364">
        <v>2644.0998670291501</v>
      </c>
      <c r="C63" s="364">
        <v>1742.57358</v>
      </c>
      <c r="D63" s="365">
        <v>-901.52628702914706</v>
      </c>
      <c r="E63" s="366">
        <v>0.65904227057700004</v>
      </c>
      <c r="F63" s="364">
        <v>1615.9609658163099</v>
      </c>
      <c r="G63" s="365">
        <v>1615.9609658163099</v>
      </c>
      <c r="H63" s="367">
        <v>392.73851000000201</v>
      </c>
      <c r="I63" s="364">
        <v>5764.3157800000099</v>
      </c>
      <c r="J63" s="365">
        <v>4148.3548141837</v>
      </c>
      <c r="K63" s="368">
        <v>3.5671132545500002</v>
      </c>
    </row>
    <row r="64" spans="1:11" ht="14.4" customHeight="1" thickBot="1" x14ac:dyDescent="0.35">
      <c r="A64" s="388" t="s">
        <v>265</v>
      </c>
      <c r="B64" s="364">
        <v>2644.0998670291501</v>
      </c>
      <c r="C64" s="364">
        <v>1742.57358</v>
      </c>
      <c r="D64" s="365">
        <v>-901.52628702914706</v>
      </c>
      <c r="E64" s="366">
        <v>0.65904227057700004</v>
      </c>
      <c r="F64" s="364">
        <v>1615.9609658163099</v>
      </c>
      <c r="G64" s="365">
        <v>1615.9609658163099</v>
      </c>
      <c r="H64" s="367">
        <v>392.73851000000201</v>
      </c>
      <c r="I64" s="364">
        <v>5764.3157800000099</v>
      </c>
      <c r="J64" s="365">
        <v>4148.3548141837</v>
      </c>
      <c r="K64" s="368">
        <v>3.5671132545500002</v>
      </c>
    </row>
    <row r="65" spans="1:11" ht="14.4" customHeight="1" thickBot="1" x14ac:dyDescent="0.35">
      <c r="A65" s="386" t="s">
        <v>266</v>
      </c>
      <c r="B65" s="364">
        <v>2214.1091679060301</v>
      </c>
      <c r="C65" s="364">
        <v>1306.3578399999999</v>
      </c>
      <c r="D65" s="365">
        <v>-907.75132790602504</v>
      </c>
      <c r="E65" s="366">
        <v>0.59001509904500005</v>
      </c>
      <c r="F65" s="364">
        <v>1191.1991024958199</v>
      </c>
      <c r="G65" s="365">
        <v>1191.1991024958199</v>
      </c>
      <c r="H65" s="367">
        <v>299.10274000000101</v>
      </c>
      <c r="I65" s="364">
        <v>1798.242</v>
      </c>
      <c r="J65" s="365">
        <v>607.04289750418195</v>
      </c>
      <c r="K65" s="368">
        <v>1.5096065772980001</v>
      </c>
    </row>
    <row r="66" spans="1:11" ht="14.4" customHeight="1" thickBot="1" x14ac:dyDescent="0.35">
      <c r="A66" s="386" t="s">
        <v>267</v>
      </c>
      <c r="B66" s="364">
        <v>0</v>
      </c>
      <c r="C66" s="364">
        <v>0</v>
      </c>
      <c r="D66" s="365">
        <v>0</v>
      </c>
      <c r="E66" s="366">
        <v>1</v>
      </c>
      <c r="F66" s="364">
        <v>0</v>
      </c>
      <c r="G66" s="365">
        <v>0</v>
      </c>
      <c r="H66" s="367">
        <v>0</v>
      </c>
      <c r="I66" s="364">
        <v>10.504009999999999</v>
      </c>
      <c r="J66" s="365">
        <v>10.504009999999999</v>
      </c>
      <c r="K66" s="375" t="s">
        <v>216</v>
      </c>
    </row>
    <row r="67" spans="1:11" ht="14.4" customHeight="1" thickBot="1" x14ac:dyDescent="0.35">
      <c r="A67" s="386" t="s">
        <v>268</v>
      </c>
      <c r="B67" s="364">
        <v>143.35634769305099</v>
      </c>
      <c r="C67" s="364">
        <v>90.9542</v>
      </c>
      <c r="D67" s="365">
        <v>-52.402147693050999</v>
      </c>
      <c r="E67" s="366">
        <v>0.63446231341399995</v>
      </c>
      <c r="F67" s="364">
        <v>75.305616903569998</v>
      </c>
      <c r="G67" s="365">
        <v>75.305616903569998</v>
      </c>
      <c r="H67" s="367">
        <v>82.084450000000004</v>
      </c>
      <c r="I67" s="364">
        <v>537.32086000000095</v>
      </c>
      <c r="J67" s="365">
        <v>462.01524309643099</v>
      </c>
      <c r="K67" s="368">
        <v>7.1352029515669999</v>
      </c>
    </row>
    <row r="68" spans="1:11" ht="14.4" customHeight="1" thickBot="1" x14ac:dyDescent="0.35">
      <c r="A68" s="386" t="s">
        <v>269</v>
      </c>
      <c r="B68" s="364">
        <v>216.63435143007001</v>
      </c>
      <c r="C68" s="364">
        <v>241.45477</v>
      </c>
      <c r="D68" s="365">
        <v>24.820418569929998</v>
      </c>
      <c r="E68" s="366">
        <v>1.114572866242</v>
      </c>
      <c r="F68" s="364">
        <v>277.947932746292</v>
      </c>
      <c r="G68" s="365">
        <v>277.947932746292</v>
      </c>
      <c r="H68" s="367">
        <v>5.2271999999999998</v>
      </c>
      <c r="I68" s="364">
        <v>156.06221999998499</v>
      </c>
      <c r="J68" s="365">
        <v>-121.88571274630699</v>
      </c>
      <c r="K68" s="368">
        <v>0.56148005296500003</v>
      </c>
    </row>
    <row r="69" spans="1:11" ht="14.4" customHeight="1" thickBot="1" x14ac:dyDescent="0.35">
      <c r="A69" s="386" t="s">
        <v>270</v>
      </c>
      <c r="B69" s="364">
        <v>69.999999999999005</v>
      </c>
      <c r="C69" s="364">
        <v>103.80677</v>
      </c>
      <c r="D69" s="365">
        <v>33.80677</v>
      </c>
      <c r="E69" s="366">
        <v>1.482953857142</v>
      </c>
      <c r="F69" s="364">
        <v>71.508313670622996</v>
      </c>
      <c r="G69" s="365">
        <v>71.508313670622996</v>
      </c>
      <c r="H69" s="367">
        <v>6.3241199999999997</v>
      </c>
      <c r="I69" s="364">
        <v>3262.18669000002</v>
      </c>
      <c r="J69" s="365">
        <v>3190.6783763293902</v>
      </c>
      <c r="K69" s="368">
        <v>45.619684237359998</v>
      </c>
    </row>
    <row r="70" spans="1:11" ht="14.4" customHeight="1" thickBot="1" x14ac:dyDescent="0.35">
      <c r="A70" s="389" t="s">
        <v>33</v>
      </c>
      <c r="B70" s="369">
        <v>0</v>
      </c>
      <c r="C70" s="369">
        <v>31.925000000000001</v>
      </c>
      <c r="D70" s="370">
        <v>31.925000000000001</v>
      </c>
      <c r="E70" s="371" t="s">
        <v>206</v>
      </c>
      <c r="F70" s="369">
        <v>0</v>
      </c>
      <c r="G70" s="370">
        <v>0</v>
      </c>
      <c r="H70" s="372">
        <v>7.4260000000000002</v>
      </c>
      <c r="I70" s="369">
        <v>41.740740000000002</v>
      </c>
      <c r="J70" s="370">
        <v>41.740740000000002</v>
      </c>
      <c r="K70" s="373" t="s">
        <v>206</v>
      </c>
    </row>
    <row r="71" spans="1:11" ht="14.4" customHeight="1" thickBot="1" x14ac:dyDescent="0.35">
      <c r="A71" s="385" t="s">
        <v>271</v>
      </c>
      <c r="B71" s="369">
        <v>0</v>
      </c>
      <c r="C71" s="369">
        <v>22.981999999999999</v>
      </c>
      <c r="D71" s="370">
        <v>22.981999999999999</v>
      </c>
      <c r="E71" s="371" t="s">
        <v>206</v>
      </c>
      <c r="F71" s="369">
        <v>0</v>
      </c>
      <c r="G71" s="370">
        <v>0</v>
      </c>
      <c r="H71" s="372">
        <v>7.4260000000000002</v>
      </c>
      <c r="I71" s="369">
        <v>35.78</v>
      </c>
      <c r="J71" s="370">
        <v>35.78</v>
      </c>
      <c r="K71" s="373" t="s">
        <v>206</v>
      </c>
    </row>
    <row r="72" spans="1:11" ht="14.4" customHeight="1" thickBot="1" x14ac:dyDescent="0.35">
      <c r="A72" s="386" t="s">
        <v>272</v>
      </c>
      <c r="B72" s="364">
        <v>0</v>
      </c>
      <c r="C72" s="364">
        <v>14.587</v>
      </c>
      <c r="D72" s="365">
        <v>14.587</v>
      </c>
      <c r="E72" s="374" t="s">
        <v>206</v>
      </c>
      <c r="F72" s="364">
        <v>0</v>
      </c>
      <c r="G72" s="365">
        <v>0</v>
      </c>
      <c r="H72" s="367">
        <v>2.8260000000000001</v>
      </c>
      <c r="I72" s="364">
        <v>18.076000000000001</v>
      </c>
      <c r="J72" s="365">
        <v>18.076000000000001</v>
      </c>
      <c r="K72" s="375" t="s">
        <v>206</v>
      </c>
    </row>
    <row r="73" spans="1:11" ht="14.4" customHeight="1" thickBot="1" x14ac:dyDescent="0.35">
      <c r="A73" s="386" t="s">
        <v>273</v>
      </c>
      <c r="B73" s="364">
        <v>0</v>
      </c>
      <c r="C73" s="364">
        <v>8.3949999999989995</v>
      </c>
      <c r="D73" s="365">
        <v>8.3949999999989995</v>
      </c>
      <c r="E73" s="374" t="s">
        <v>206</v>
      </c>
      <c r="F73" s="364">
        <v>0</v>
      </c>
      <c r="G73" s="365">
        <v>0</v>
      </c>
      <c r="H73" s="367">
        <v>4.5999999999999996</v>
      </c>
      <c r="I73" s="364">
        <v>17.704000000000001</v>
      </c>
      <c r="J73" s="365">
        <v>17.704000000000001</v>
      </c>
      <c r="K73" s="375" t="s">
        <v>206</v>
      </c>
    </row>
    <row r="74" spans="1:11" ht="14.4" customHeight="1" thickBot="1" x14ac:dyDescent="0.35">
      <c r="A74" s="385" t="s">
        <v>274</v>
      </c>
      <c r="B74" s="369">
        <v>0</v>
      </c>
      <c r="C74" s="369">
        <v>8.9429999999999996</v>
      </c>
      <c r="D74" s="370">
        <v>8.9429999999999996</v>
      </c>
      <c r="E74" s="371" t="s">
        <v>216</v>
      </c>
      <c r="F74" s="369">
        <v>0</v>
      </c>
      <c r="G74" s="370">
        <v>0</v>
      </c>
      <c r="H74" s="372">
        <v>0</v>
      </c>
      <c r="I74" s="369">
        <v>5.9607400000000004</v>
      </c>
      <c r="J74" s="370">
        <v>5.9607400000000004</v>
      </c>
      <c r="K74" s="373" t="s">
        <v>206</v>
      </c>
    </row>
    <row r="75" spans="1:11" ht="14.4" customHeight="1" thickBot="1" x14ac:dyDescent="0.35">
      <c r="A75" s="386" t="s">
        <v>275</v>
      </c>
      <c r="B75" s="364">
        <v>0</v>
      </c>
      <c r="C75" s="364">
        <v>8.9429999999999996</v>
      </c>
      <c r="D75" s="365">
        <v>8.9429999999999996</v>
      </c>
      <c r="E75" s="374" t="s">
        <v>216</v>
      </c>
      <c r="F75" s="364">
        <v>0</v>
      </c>
      <c r="G75" s="365">
        <v>0</v>
      </c>
      <c r="H75" s="367">
        <v>0</v>
      </c>
      <c r="I75" s="364">
        <v>0</v>
      </c>
      <c r="J75" s="365">
        <v>0</v>
      </c>
      <c r="K75" s="375" t="s">
        <v>206</v>
      </c>
    </row>
    <row r="76" spans="1:11" ht="14.4" customHeight="1" thickBot="1" x14ac:dyDescent="0.35">
      <c r="A76" s="386" t="s">
        <v>276</v>
      </c>
      <c r="B76" s="364">
        <v>0</v>
      </c>
      <c r="C76" s="364">
        <v>0</v>
      </c>
      <c r="D76" s="365">
        <v>0</v>
      </c>
      <c r="E76" s="366">
        <v>1</v>
      </c>
      <c r="F76" s="364">
        <v>0</v>
      </c>
      <c r="G76" s="365">
        <v>0</v>
      </c>
      <c r="H76" s="367">
        <v>0</v>
      </c>
      <c r="I76" s="364">
        <v>5.9607400000000004</v>
      </c>
      <c r="J76" s="365">
        <v>5.9607400000000004</v>
      </c>
      <c r="K76" s="375" t="s">
        <v>216</v>
      </c>
    </row>
    <row r="77" spans="1:11" ht="14.4" customHeight="1" thickBot="1" x14ac:dyDescent="0.35">
      <c r="A77" s="384" t="s">
        <v>34</v>
      </c>
      <c r="B77" s="364">
        <v>10389.794443467499</v>
      </c>
      <c r="C77" s="364">
        <v>8299.1801400000004</v>
      </c>
      <c r="D77" s="365">
        <v>-2090.6143034675201</v>
      </c>
      <c r="E77" s="366">
        <v>0.79878193790600005</v>
      </c>
      <c r="F77" s="364">
        <v>8398.8016525502208</v>
      </c>
      <c r="G77" s="365">
        <v>8398.8016525502208</v>
      </c>
      <c r="H77" s="367">
        <v>338.80412000000098</v>
      </c>
      <c r="I77" s="364">
        <v>5286.9013000000105</v>
      </c>
      <c r="J77" s="365">
        <v>-3111.9003525502198</v>
      </c>
      <c r="K77" s="368">
        <v>0.62948281418100005</v>
      </c>
    </row>
    <row r="78" spans="1:11" ht="14.4" customHeight="1" thickBot="1" x14ac:dyDescent="0.35">
      <c r="A78" s="385" t="s">
        <v>277</v>
      </c>
      <c r="B78" s="369">
        <v>0.15184136647900001</v>
      </c>
      <c r="C78" s="369">
        <v>0</v>
      </c>
      <c r="D78" s="370">
        <v>-0.15184136647900001</v>
      </c>
      <c r="E78" s="376">
        <v>0</v>
      </c>
      <c r="F78" s="369">
        <v>0</v>
      </c>
      <c r="G78" s="370">
        <v>0</v>
      </c>
      <c r="H78" s="372">
        <v>0</v>
      </c>
      <c r="I78" s="369">
        <v>0</v>
      </c>
      <c r="J78" s="370">
        <v>0</v>
      </c>
      <c r="K78" s="377">
        <v>12</v>
      </c>
    </row>
    <row r="79" spans="1:11" ht="14.4" customHeight="1" thickBot="1" x14ac:dyDescent="0.35">
      <c r="A79" s="386" t="s">
        <v>278</v>
      </c>
      <c r="B79" s="364">
        <v>0.15184136647900001</v>
      </c>
      <c r="C79" s="364">
        <v>0</v>
      </c>
      <c r="D79" s="365">
        <v>-0.15184136647900001</v>
      </c>
      <c r="E79" s="366">
        <v>0</v>
      </c>
      <c r="F79" s="364">
        <v>0</v>
      </c>
      <c r="G79" s="365">
        <v>0</v>
      </c>
      <c r="H79" s="367">
        <v>0</v>
      </c>
      <c r="I79" s="364">
        <v>0</v>
      </c>
      <c r="J79" s="365">
        <v>0</v>
      </c>
      <c r="K79" s="368">
        <v>12</v>
      </c>
    </row>
    <row r="80" spans="1:11" ht="14.4" customHeight="1" thickBot="1" x14ac:dyDescent="0.35">
      <c r="A80" s="385" t="s">
        <v>279</v>
      </c>
      <c r="B80" s="369">
        <v>3.2755072941479999</v>
      </c>
      <c r="C80" s="369">
        <v>3.7100599999999999</v>
      </c>
      <c r="D80" s="370">
        <v>0.43455270585099998</v>
      </c>
      <c r="E80" s="376">
        <v>1.1326672990860001</v>
      </c>
      <c r="F80" s="369">
        <v>3.8154604336309998</v>
      </c>
      <c r="G80" s="370">
        <v>3.8154604336309998</v>
      </c>
      <c r="H80" s="372">
        <v>0.38267000000000001</v>
      </c>
      <c r="I80" s="369">
        <v>6.7634999999999996</v>
      </c>
      <c r="J80" s="370">
        <v>2.9480395663680001</v>
      </c>
      <c r="K80" s="377">
        <v>1.7726563065309999</v>
      </c>
    </row>
    <row r="81" spans="1:11" ht="14.4" customHeight="1" thickBot="1" x14ac:dyDescent="0.35">
      <c r="A81" s="386" t="s">
        <v>280</v>
      </c>
      <c r="B81" s="364">
        <v>3.2755072941479999</v>
      </c>
      <c r="C81" s="364">
        <v>3.7100599999999999</v>
      </c>
      <c r="D81" s="365">
        <v>0.43455270585099998</v>
      </c>
      <c r="E81" s="366">
        <v>1.1326672990860001</v>
      </c>
      <c r="F81" s="364">
        <v>3.8154604336309998</v>
      </c>
      <c r="G81" s="365">
        <v>3.8154604336309998</v>
      </c>
      <c r="H81" s="367">
        <v>0.38267000000000001</v>
      </c>
      <c r="I81" s="364">
        <v>6.7634999999999996</v>
      </c>
      <c r="J81" s="365">
        <v>2.9480395663680001</v>
      </c>
      <c r="K81" s="368">
        <v>1.7726563065309999</v>
      </c>
    </row>
    <row r="82" spans="1:11" ht="14.4" customHeight="1" thickBot="1" x14ac:dyDescent="0.35">
      <c r="A82" s="385" t="s">
        <v>281</v>
      </c>
      <c r="B82" s="369">
        <v>21</v>
      </c>
      <c r="C82" s="369">
        <v>28.491040000000002</v>
      </c>
      <c r="D82" s="370">
        <v>7.4910399999989998</v>
      </c>
      <c r="E82" s="376">
        <v>1.3567161904759999</v>
      </c>
      <c r="F82" s="369">
        <v>37.051652865320001</v>
      </c>
      <c r="G82" s="370">
        <v>37.051652865320001</v>
      </c>
      <c r="H82" s="372">
        <v>3.6720299999999999</v>
      </c>
      <c r="I82" s="369">
        <v>28.512619999999998</v>
      </c>
      <c r="J82" s="370">
        <v>-8.5390328653199994</v>
      </c>
      <c r="K82" s="377">
        <v>0.76953705961800001</v>
      </c>
    </row>
    <row r="83" spans="1:11" ht="14.4" customHeight="1" thickBot="1" x14ac:dyDescent="0.35">
      <c r="A83" s="386" t="s">
        <v>282</v>
      </c>
      <c r="B83" s="364">
        <v>6</v>
      </c>
      <c r="C83" s="364">
        <v>6.48</v>
      </c>
      <c r="D83" s="365">
        <v>0.479999999999</v>
      </c>
      <c r="E83" s="366">
        <v>1.08</v>
      </c>
      <c r="F83" s="364">
        <v>6.8146478873229999</v>
      </c>
      <c r="G83" s="365">
        <v>6.8146478873229999</v>
      </c>
      <c r="H83" s="367">
        <v>0</v>
      </c>
      <c r="I83" s="364">
        <v>6.48</v>
      </c>
      <c r="J83" s="365">
        <v>-0.33464788732299999</v>
      </c>
      <c r="K83" s="368">
        <v>0.950892857142</v>
      </c>
    </row>
    <row r="84" spans="1:11" ht="14.4" customHeight="1" thickBot="1" x14ac:dyDescent="0.35">
      <c r="A84" s="386" t="s">
        <v>283</v>
      </c>
      <c r="B84" s="364">
        <v>15</v>
      </c>
      <c r="C84" s="364">
        <v>22.011040000000001</v>
      </c>
      <c r="D84" s="365">
        <v>7.0110399999990003</v>
      </c>
      <c r="E84" s="366">
        <v>1.4674026666660001</v>
      </c>
      <c r="F84" s="364">
        <v>30.237004977996001</v>
      </c>
      <c r="G84" s="365">
        <v>30.237004977996001</v>
      </c>
      <c r="H84" s="367">
        <v>3.6720299999999999</v>
      </c>
      <c r="I84" s="364">
        <v>22.032620000000001</v>
      </c>
      <c r="J84" s="365">
        <v>-8.2043849779959999</v>
      </c>
      <c r="K84" s="368">
        <v>0.72866409937200005</v>
      </c>
    </row>
    <row r="85" spans="1:11" ht="14.4" customHeight="1" thickBot="1" x14ac:dyDescent="0.35">
      <c r="A85" s="385" t="s">
        <v>284</v>
      </c>
      <c r="B85" s="369">
        <v>2773.9174441896498</v>
      </c>
      <c r="C85" s="369">
        <v>2927.1750499999998</v>
      </c>
      <c r="D85" s="370">
        <v>153.25760581034899</v>
      </c>
      <c r="E85" s="376">
        <v>1.0552495194580001</v>
      </c>
      <c r="F85" s="369">
        <v>3297.8573459286699</v>
      </c>
      <c r="G85" s="370">
        <v>3297.8573459286699</v>
      </c>
      <c r="H85" s="372">
        <v>279.570680000001</v>
      </c>
      <c r="I85" s="369">
        <v>3561.2402000000102</v>
      </c>
      <c r="J85" s="370">
        <v>263.38285407133498</v>
      </c>
      <c r="K85" s="377">
        <v>1.079864841454</v>
      </c>
    </row>
    <row r="86" spans="1:11" ht="14.4" customHeight="1" thickBot="1" x14ac:dyDescent="0.35">
      <c r="A86" s="386" t="s">
        <v>285</v>
      </c>
      <c r="B86" s="364">
        <v>2334</v>
      </c>
      <c r="C86" s="364">
        <v>2494.4370100000001</v>
      </c>
      <c r="D86" s="365">
        <v>160.437009999998</v>
      </c>
      <c r="E86" s="366">
        <v>1.0687390788340001</v>
      </c>
      <c r="F86" s="364">
        <v>2858.42902036652</v>
      </c>
      <c r="G86" s="365">
        <v>2858.42902036652</v>
      </c>
      <c r="H86" s="367">
        <v>248.52067000000099</v>
      </c>
      <c r="I86" s="364">
        <v>3143.43770000001</v>
      </c>
      <c r="J86" s="365">
        <v>285.008679633486</v>
      </c>
      <c r="K86" s="368">
        <v>1.099708153535</v>
      </c>
    </row>
    <row r="87" spans="1:11" ht="14.4" customHeight="1" thickBot="1" x14ac:dyDescent="0.35">
      <c r="A87" s="386" t="s">
        <v>286</v>
      </c>
      <c r="B87" s="364">
        <v>0</v>
      </c>
      <c r="C87" s="364">
        <v>51.9816</v>
      </c>
      <c r="D87" s="365">
        <v>51.9816</v>
      </c>
      <c r="E87" s="374" t="s">
        <v>206</v>
      </c>
      <c r="F87" s="364">
        <v>52.742948564635</v>
      </c>
      <c r="G87" s="365">
        <v>52.742948564635</v>
      </c>
      <c r="H87" s="367">
        <v>0</v>
      </c>
      <c r="I87" s="364">
        <v>47.3352</v>
      </c>
      <c r="J87" s="365">
        <v>-5.4077485646339998</v>
      </c>
      <c r="K87" s="368">
        <v>0.89746973364500005</v>
      </c>
    </row>
    <row r="88" spans="1:11" ht="14.4" customHeight="1" thickBot="1" x14ac:dyDescent="0.35">
      <c r="A88" s="386" t="s">
        <v>287</v>
      </c>
      <c r="B88" s="364">
        <v>4.0425223442000002E-2</v>
      </c>
      <c r="C88" s="364">
        <v>0</v>
      </c>
      <c r="D88" s="365">
        <v>-4.0425223442000002E-2</v>
      </c>
      <c r="E88" s="366">
        <v>0</v>
      </c>
      <c r="F88" s="364">
        <v>0</v>
      </c>
      <c r="G88" s="365">
        <v>0</v>
      </c>
      <c r="H88" s="367">
        <v>0</v>
      </c>
      <c r="I88" s="364">
        <v>1.464</v>
      </c>
      <c r="J88" s="365">
        <v>1.464</v>
      </c>
      <c r="K88" s="375" t="s">
        <v>216</v>
      </c>
    </row>
    <row r="89" spans="1:11" ht="14.4" customHeight="1" thickBot="1" x14ac:dyDescent="0.35">
      <c r="A89" s="386" t="s">
        <v>288</v>
      </c>
      <c r="B89" s="364">
        <v>439.877018966207</v>
      </c>
      <c r="C89" s="364">
        <v>380.75644</v>
      </c>
      <c r="D89" s="365">
        <v>-59.120578966205997</v>
      </c>
      <c r="E89" s="366">
        <v>0.86559748198399999</v>
      </c>
      <c r="F89" s="364">
        <v>386.68537699751602</v>
      </c>
      <c r="G89" s="365">
        <v>386.68537699751602</v>
      </c>
      <c r="H89" s="367">
        <v>31.05001</v>
      </c>
      <c r="I89" s="364">
        <v>369.00330000000099</v>
      </c>
      <c r="J89" s="365">
        <v>-17.682076997515001</v>
      </c>
      <c r="K89" s="368">
        <v>0.95427270321199997</v>
      </c>
    </row>
    <row r="90" spans="1:11" ht="14.4" customHeight="1" thickBot="1" x14ac:dyDescent="0.35">
      <c r="A90" s="385" t="s">
        <v>289</v>
      </c>
      <c r="B90" s="369">
        <v>7348.11801918938</v>
      </c>
      <c r="C90" s="369">
        <v>4892.7400799999996</v>
      </c>
      <c r="D90" s="370">
        <v>-2455.37793918938</v>
      </c>
      <c r="E90" s="376">
        <v>0.66584941439699996</v>
      </c>
      <c r="F90" s="369">
        <v>4723.5377199121904</v>
      </c>
      <c r="G90" s="370">
        <v>4723.5377199121904</v>
      </c>
      <c r="H90" s="372">
        <v>28.24091</v>
      </c>
      <c r="I90" s="369">
        <v>990.86692000000198</v>
      </c>
      <c r="J90" s="370">
        <v>-3732.67079991219</v>
      </c>
      <c r="K90" s="377">
        <v>0.20977220438399999</v>
      </c>
    </row>
    <row r="91" spans="1:11" ht="14.4" customHeight="1" thickBot="1" x14ac:dyDescent="0.35">
      <c r="A91" s="386" t="s">
        <v>290</v>
      </c>
      <c r="B91" s="364">
        <v>43.978999999998997</v>
      </c>
      <c r="C91" s="364">
        <v>63.915999999999997</v>
      </c>
      <c r="D91" s="365">
        <v>19.937000000000001</v>
      </c>
      <c r="E91" s="366">
        <v>1.4533299984079999</v>
      </c>
      <c r="F91" s="364">
        <v>0</v>
      </c>
      <c r="G91" s="365">
        <v>0</v>
      </c>
      <c r="H91" s="367">
        <v>1.089</v>
      </c>
      <c r="I91" s="364">
        <v>1.089</v>
      </c>
      <c r="J91" s="365">
        <v>1.089</v>
      </c>
      <c r="K91" s="375" t="s">
        <v>206</v>
      </c>
    </row>
    <row r="92" spans="1:11" ht="14.4" customHeight="1" thickBot="1" x14ac:dyDescent="0.35">
      <c r="A92" s="386" t="s">
        <v>291</v>
      </c>
      <c r="B92" s="364">
        <v>1003.27567721477</v>
      </c>
      <c r="C92" s="364">
        <v>634.79615999999999</v>
      </c>
      <c r="D92" s="365">
        <v>-368.47951721477398</v>
      </c>
      <c r="E92" s="366">
        <v>0.632723561845</v>
      </c>
      <c r="F92" s="364">
        <v>724.31582267720603</v>
      </c>
      <c r="G92" s="365">
        <v>724.31582267720603</v>
      </c>
      <c r="H92" s="367">
        <v>9.8820099999999993</v>
      </c>
      <c r="I92" s="364">
        <v>732.83018000000095</v>
      </c>
      <c r="J92" s="365">
        <v>8.514357322795</v>
      </c>
      <c r="K92" s="368">
        <v>1.011755034276</v>
      </c>
    </row>
    <row r="93" spans="1:11" ht="14.4" customHeight="1" thickBot="1" x14ac:dyDescent="0.35">
      <c r="A93" s="386" t="s">
        <v>292</v>
      </c>
      <c r="B93" s="364">
        <v>8</v>
      </c>
      <c r="C93" s="364">
        <v>0</v>
      </c>
      <c r="D93" s="365">
        <v>-8</v>
      </c>
      <c r="E93" s="366">
        <v>0</v>
      </c>
      <c r="F93" s="364">
        <v>0</v>
      </c>
      <c r="G93" s="365">
        <v>0</v>
      </c>
      <c r="H93" s="367">
        <v>3.0160999999999998</v>
      </c>
      <c r="I93" s="364">
        <v>7.5753000000000004</v>
      </c>
      <c r="J93" s="365">
        <v>7.5753000000000004</v>
      </c>
      <c r="K93" s="375" t="s">
        <v>216</v>
      </c>
    </row>
    <row r="94" spans="1:11" ht="14.4" customHeight="1" thickBot="1" x14ac:dyDescent="0.35">
      <c r="A94" s="386" t="s">
        <v>293</v>
      </c>
      <c r="B94" s="364">
        <v>2.6148587720130001</v>
      </c>
      <c r="C94" s="364">
        <v>0</v>
      </c>
      <c r="D94" s="365">
        <v>-2.6148587720130001</v>
      </c>
      <c r="E94" s="366">
        <v>0</v>
      </c>
      <c r="F94" s="364">
        <v>0</v>
      </c>
      <c r="G94" s="365">
        <v>0</v>
      </c>
      <c r="H94" s="367">
        <v>0</v>
      </c>
      <c r="I94" s="364">
        <v>6.5730300000000002</v>
      </c>
      <c r="J94" s="365">
        <v>6.5730300000000002</v>
      </c>
      <c r="K94" s="375" t="s">
        <v>216</v>
      </c>
    </row>
    <row r="95" spans="1:11" ht="14.4" customHeight="1" thickBot="1" x14ac:dyDescent="0.35">
      <c r="A95" s="386" t="s">
        <v>294</v>
      </c>
      <c r="B95" s="364">
        <v>6290.2484832025903</v>
      </c>
      <c r="C95" s="364">
        <v>4189.0681199999999</v>
      </c>
      <c r="D95" s="365">
        <v>-2101.1803632025899</v>
      </c>
      <c r="E95" s="366">
        <v>0.66596226384099999</v>
      </c>
      <c r="F95" s="364">
        <v>3999.2218972349801</v>
      </c>
      <c r="G95" s="365">
        <v>3999.2218972349801</v>
      </c>
      <c r="H95" s="367">
        <v>14.2538</v>
      </c>
      <c r="I95" s="364">
        <v>242.206510000001</v>
      </c>
      <c r="J95" s="365">
        <v>-3757.0153872349802</v>
      </c>
      <c r="K95" s="368">
        <v>6.0563408637999999E-2</v>
      </c>
    </row>
    <row r="96" spans="1:11" ht="14.4" customHeight="1" thickBot="1" x14ac:dyDescent="0.35">
      <c r="A96" s="386" t="s">
        <v>295</v>
      </c>
      <c r="B96" s="364">
        <v>0</v>
      </c>
      <c r="C96" s="364">
        <v>4.9598000000000004</v>
      </c>
      <c r="D96" s="365">
        <v>4.9598000000000004</v>
      </c>
      <c r="E96" s="374" t="s">
        <v>216</v>
      </c>
      <c r="F96" s="364">
        <v>0</v>
      </c>
      <c r="G96" s="365">
        <v>0</v>
      </c>
      <c r="H96" s="367">
        <v>0</v>
      </c>
      <c r="I96" s="364">
        <v>0.59289999999999998</v>
      </c>
      <c r="J96" s="365">
        <v>0.59289999999999998</v>
      </c>
      <c r="K96" s="375" t="s">
        <v>206</v>
      </c>
    </row>
    <row r="97" spans="1:11" ht="14.4" customHeight="1" thickBot="1" x14ac:dyDescent="0.35">
      <c r="A97" s="385" t="s">
        <v>296</v>
      </c>
      <c r="B97" s="369">
        <v>0</v>
      </c>
      <c r="C97" s="369">
        <v>0</v>
      </c>
      <c r="D97" s="370">
        <v>0</v>
      </c>
      <c r="E97" s="376">
        <v>1</v>
      </c>
      <c r="F97" s="369">
        <v>0</v>
      </c>
      <c r="G97" s="370">
        <v>0</v>
      </c>
      <c r="H97" s="372">
        <v>0</v>
      </c>
      <c r="I97" s="369">
        <v>4.26</v>
      </c>
      <c r="J97" s="370">
        <v>4.26</v>
      </c>
      <c r="K97" s="373" t="s">
        <v>216</v>
      </c>
    </row>
    <row r="98" spans="1:11" ht="14.4" customHeight="1" thickBot="1" x14ac:dyDescent="0.35">
      <c r="A98" s="386" t="s">
        <v>297</v>
      </c>
      <c r="B98" s="364">
        <v>0</v>
      </c>
      <c r="C98" s="364">
        <v>0</v>
      </c>
      <c r="D98" s="365">
        <v>0</v>
      </c>
      <c r="E98" s="366">
        <v>1</v>
      </c>
      <c r="F98" s="364">
        <v>0</v>
      </c>
      <c r="G98" s="365">
        <v>0</v>
      </c>
      <c r="H98" s="367">
        <v>0</v>
      </c>
      <c r="I98" s="364">
        <v>4.26</v>
      </c>
      <c r="J98" s="365">
        <v>4.26</v>
      </c>
      <c r="K98" s="375" t="s">
        <v>216</v>
      </c>
    </row>
    <row r="99" spans="1:11" ht="14.4" customHeight="1" thickBot="1" x14ac:dyDescent="0.35">
      <c r="A99" s="385" t="s">
        <v>298</v>
      </c>
      <c r="B99" s="369">
        <v>243.33163142785301</v>
      </c>
      <c r="C99" s="369">
        <v>447.06391000000002</v>
      </c>
      <c r="D99" s="370">
        <v>203.73227857214701</v>
      </c>
      <c r="E99" s="376">
        <v>1.8372617952570001</v>
      </c>
      <c r="F99" s="369">
        <v>336.53947341041101</v>
      </c>
      <c r="G99" s="370">
        <v>336.53947341041101</v>
      </c>
      <c r="H99" s="372">
        <v>26.937830000000002</v>
      </c>
      <c r="I99" s="369">
        <v>695.25806000000102</v>
      </c>
      <c r="J99" s="370">
        <v>358.71858658959002</v>
      </c>
      <c r="K99" s="377">
        <v>2.0659034524369999</v>
      </c>
    </row>
    <row r="100" spans="1:11" ht="14.4" customHeight="1" thickBot="1" x14ac:dyDescent="0.35">
      <c r="A100" s="386" t="s">
        <v>299</v>
      </c>
      <c r="B100" s="364">
        <v>243.33163142785301</v>
      </c>
      <c r="C100" s="364">
        <v>446.02490999999998</v>
      </c>
      <c r="D100" s="365">
        <v>202.69327857214699</v>
      </c>
      <c r="E100" s="366">
        <v>1.832991902379</v>
      </c>
      <c r="F100" s="364">
        <v>336.53947341041101</v>
      </c>
      <c r="G100" s="365">
        <v>336.53947341041101</v>
      </c>
      <c r="H100" s="367">
        <v>26.937830000000002</v>
      </c>
      <c r="I100" s="364">
        <v>694.12671000000103</v>
      </c>
      <c r="J100" s="365">
        <v>357.58723658959002</v>
      </c>
      <c r="K100" s="368">
        <v>2.0625417368300001</v>
      </c>
    </row>
    <row r="101" spans="1:11" ht="14.4" customHeight="1" thickBot="1" x14ac:dyDescent="0.35">
      <c r="A101" s="386" t="s">
        <v>300</v>
      </c>
      <c r="B101" s="364">
        <v>0</v>
      </c>
      <c r="C101" s="364">
        <v>1.0389999999999999</v>
      </c>
      <c r="D101" s="365">
        <v>1.0389999999999999</v>
      </c>
      <c r="E101" s="374" t="s">
        <v>216</v>
      </c>
      <c r="F101" s="364">
        <v>0</v>
      </c>
      <c r="G101" s="365">
        <v>0</v>
      </c>
      <c r="H101" s="367">
        <v>0</v>
      </c>
      <c r="I101" s="364">
        <v>0</v>
      </c>
      <c r="J101" s="365">
        <v>0</v>
      </c>
      <c r="K101" s="375" t="s">
        <v>206</v>
      </c>
    </row>
    <row r="102" spans="1:11" ht="14.4" customHeight="1" thickBot="1" x14ac:dyDescent="0.35">
      <c r="A102" s="386" t="s">
        <v>301</v>
      </c>
      <c r="B102" s="364">
        <v>0</v>
      </c>
      <c r="C102" s="364">
        <v>0</v>
      </c>
      <c r="D102" s="365">
        <v>0</v>
      </c>
      <c r="E102" s="366">
        <v>1</v>
      </c>
      <c r="F102" s="364">
        <v>0</v>
      </c>
      <c r="G102" s="365">
        <v>0</v>
      </c>
      <c r="H102" s="367">
        <v>0</v>
      </c>
      <c r="I102" s="364">
        <v>1.1313500000000001</v>
      </c>
      <c r="J102" s="365">
        <v>1.1313500000000001</v>
      </c>
      <c r="K102" s="375" t="s">
        <v>216</v>
      </c>
    </row>
    <row r="103" spans="1:11" ht="14.4" customHeight="1" thickBot="1" x14ac:dyDescent="0.35">
      <c r="A103" s="383" t="s">
        <v>35</v>
      </c>
      <c r="B103" s="364">
        <v>26938</v>
      </c>
      <c r="C103" s="364">
        <v>30154.527839999999</v>
      </c>
      <c r="D103" s="365">
        <v>3216.5278400000002</v>
      </c>
      <c r="E103" s="366">
        <v>1.1194048496539999</v>
      </c>
      <c r="F103" s="364">
        <v>31650.886999999901</v>
      </c>
      <c r="G103" s="365">
        <v>31650.886999999901</v>
      </c>
      <c r="H103" s="367">
        <v>2961.2270900000099</v>
      </c>
      <c r="I103" s="364">
        <v>34597.174740000097</v>
      </c>
      <c r="J103" s="365">
        <v>2946.2877400001298</v>
      </c>
      <c r="K103" s="368">
        <v>1.093087051241</v>
      </c>
    </row>
    <row r="104" spans="1:11" ht="14.4" customHeight="1" thickBot="1" x14ac:dyDescent="0.35">
      <c r="A104" s="389" t="s">
        <v>302</v>
      </c>
      <c r="B104" s="369">
        <v>19822</v>
      </c>
      <c r="C104" s="369">
        <v>22195.195</v>
      </c>
      <c r="D104" s="370">
        <v>2373.1949999999902</v>
      </c>
      <c r="E104" s="376">
        <v>1.1197253052160001</v>
      </c>
      <c r="F104" s="369">
        <v>23287.3669999999</v>
      </c>
      <c r="G104" s="370">
        <v>23287.3669999999</v>
      </c>
      <c r="H104" s="372">
        <v>2183.9900000000098</v>
      </c>
      <c r="I104" s="369">
        <v>25475.394</v>
      </c>
      <c r="J104" s="370">
        <v>2188.0270000001201</v>
      </c>
      <c r="K104" s="377">
        <v>1.0939576810030001</v>
      </c>
    </row>
    <row r="105" spans="1:11" ht="14.4" customHeight="1" thickBot="1" x14ac:dyDescent="0.35">
      <c r="A105" s="385" t="s">
        <v>303</v>
      </c>
      <c r="B105" s="369">
        <v>19767</v>
      </c>
      <c r="C105" s="369">
        <v>22030.600999999999</v>
      </c>
      <c r="D105" s="370">
        <v>2263.6009999999801</v>
      </c>
      <c r="E105" s="376">
        <v>1.114514139727</v>
      </c>
      <c r="F105" s="369">
        <v>23231.999999999902</v>
      </c>
      <c r="G105" s="370">
        <v>23231.999999999902</v>
      </c>
      <c r="H105" s="372">
        <v>2171.9050000000102</v>
      </c>
      <c r="I105" s="369">
        <v>25313.557000000001</v>
      </c>
      <c r="J105" s="370">
        <v>2081.5570000001098</v>
      </c>
      <c r="K105" s="377">
        <v>1.0895987000680001</v>
      </c>
    </row>
    <row r="106" spans="1:11" ht="14.4" customHeight="1" thickBot="1" x14ac:dyDescent="0.35">
      <c r="A106" s="386" t="s">
        <v>304</v>
      </c>
      <c r="B106" s="364">
        <v>19767</v>
      </c>
      <c r="C106" s="364">
        <v>22030.600999999999</v>
      </c>
      <c r="D106" s="365">
        <v>2263.6009999999801</v>
      </c>
      <c r="E106" s="366">
        <v>1.114514139727</v>
      </c>
      <c r="F106" s="364">
        <v>23231.999999999902</v>
      </c>
      <c r="G106" s="365">
        <v>23231.999999999902</v>
      </c>
      <c r="H106" s="367">
        <v>2171.9050000000102</v>
      </c>
      <c r="I106" s="364">
        <v>25313.557000000001</v>
      </c>
      <c r="J106" s="365">
        <v>2081.5570000001098</v>
      </c>
      <c r="K106" s="368">
        <v>1.0895987000680001</v>
      </c>
    </row>
    <row r="107" spans="1:11" ht="14.4" customHeight="1" thickBot="1" x14ac:dyDescent="0.35">
      <c r="A107" s="385" t="s">
        <v>305</v>
      </c>
      <c r="B107" s="369">
        <v>55</v>
      </c>
      <c r="C107" s="369">
        <v>86.343999999999994</v>
      </c>
      <c r="D107" s="370">
        <v>31.344000000000001</v>
      </c>
      <c r="E107" s="376">
        <v>1.56989090909</v>
      </c>
      <c r="F107" s="369">
        <v>55.366999999999997</v>
      </c>
      <c r="G107" s="370">
        <v>55.366999999999997</v>
      </c>
      <c r="H107" s="372">
        <v>12.085000000000001</v>
      </c>
      <c r="I107" s="369">
        <v>119.587</v>
      </c>
      <c r="J107" s="370">
        <v>64.22</v>
      </c>
      <c r="K107" s="377">
        <v>2.1598966893629998</v>
      </c>
    </row>
    <row r="108" spans="1:11" ht="14.4" customHeight="1" thickBot="1" x14ac:dyDescent="0.35">
      <c r="A108" s="386" t="s">
        <v>306</v>
      </c>
      <c r="B108" s="364">
        <v>55</v>
      </c>
      <c r="C108" s="364">
        <v>86.343999999999994</v>
      </c>
      <c r="D108" s="365">
        <v>31.344000000000001</v>
      </c>
      <c r="E108" s="366">
        <v>1.56989090909</v>
      </c>
      <c r="F108" s="364">
        <v>55.366999999999997</v>
      </c>
      <c r="G108" s="365">
        <v>55.366999999999997</v>
      </c>
      <c r="H108" s="367">
        <v>12.085000000000001</v>
      </c>
      <c r="I108" s="364">
        <v>119.587</v>
      </c>
      <c r="J108" s="365">
        <v>64.22</v>
      </c>
      <c r="K108" s="368">
        <v>2.1598966893629998</v>
      </c>
    </row>
    <row r="109" spans="1:11" ht="14.4" customHeight="1" thickBot="1" x14ac:dyDescent="0.35">
      <c r="A109" s="388" t="s">
        <v>307</v>
      </c>
      <c r="B109" s="364">
        <v>0</v>
      </c>
      <c r="C109" s="364">
        <v>78.25</v>
      </c>
      <c r="D109" s="365">
        <v>78.25</v>
      </c>
      <c r="E109" s="374" t="s">
        <v>216</v>
      </c>
      <c r="F109" s="364">
        <v>0</v>
      </c>
      <c r="G109" s="365">
        <v>0</v>
      </c>
      <c r="H109" s="367">
        <v>0</v>
      </c>
      <c r="I109" s="364">
        <v>42.25</v>
      </c>
      <c r="J109" s="365">
        <v>42.25</v>
      </c>
      <c r="K109" s="375" t="s">
        <v>206</v>
      </c>
    </row>
    <row r="110" spans="1:11" ht="14.4" customHeight="1" thickBot="1" x14ac:dyDescent="0.35">
      <c r="A110" s="386" t="s">
        <v>308</v>
      </c>
      <c r="B110" s="364">
        <v>0</v>
      </c>
      <c r="C110" s="364">
        <v>78.25</v>
      </c>
      <c r="D110" s="365">
        <v>78.25</v>
      </c>
      <c r="E110" s="374" t="s">
        <v>216</v>
      </c>
      <c r="F110" s="364">
        <v>0</v>
      </c>
      <c r="G110" s="365">
        <v>0</v>
      </c>
      <c r="H110" s="367">
        <v>0</v>
      </c>
      <c r="I110" s="364">
        <v>42.25</v>
      </c>
      <c r="J110" s="365">
        <v>42.25</v>
      </c>
      <c r="K110" s="375" t="s">
        <v>206</v>
      </c>
    </row>
    <row r="111" spans="1:11" ht="14.4" customHeight="1" thickBot="1" x14ac:dyDescent="0.35">
      <c r="A111" s="384" t="s">
        <v>309</v>
      </c>
      <c r="B111" s="364">
        <v>6720.99999999999</v>
      </c>
      <c r="C111" s="364">
        <v>7516.9919499999996</v>
      </c>
      <c r="D111" s="365">
        <v>795.99195000000702</v>
      </c>
      <c r="E111" s="366">
        <v>1.118433558994</v>
      </c>
      <c r="F111" s="364">
        <v>7898.88</v>
      </c>
      <c r="G111" s="365">
        <v>7898.88</v>
      </c>
      <c r="H111" s="367">
        <v>733.55625000000305</v>
      </c>
      <c r="I111" s="364">
        <v>8613.1049500000099</v>
      </c>
      <c r="J111" s="365">
        <v>714.224950000018</v>
      </c>
      <c r="K111" s="368">
        <v>1.090421040704</v>
      </c>
    </row>
    <row r="112" spans="1:11" ht="14.4" customHeight="1" thickBot="1" x14ac:dyDescent="0.35">
      <c r="A112" s="385" t="s">
        <v>310</v>
      </c>
      <c r="B112" s="369">
        <v>1778.99999999999</v>
      </c>
      <c r="C112" s="369">
        <v>1989.7791999999999</v>
      </c>
      <c r="D112" s="370">
        <v>210.77920000000699</v>
      </c>
      <c r="E112" s="376">
        <v>1.1184818437320001</v>
      </c>
      <c r="F112" s="369">
        <v>2090.8800000000101</v>
      </c>
      <c r="G112" s="370">
        <v>2090.8800000000101</v>
      </c>
      <c r="H112" s="372">
        <v>195.46900000000099</v>
      </c>
      <c r="I112" s="369">
        <v>2282.0221999999999</v>
      </c>
      <c r="J112" s="370">
        <v>191.14219999999901</v>
      </c>
      <c r="K112" s="377">
        <v>1.091417106672</v>
      </c>
    </row>
    <row r="113" spans="1:11" ht="14.4" customHeight="1" thickBot="1" x14ac:dyDescent="0.35">
      <c r="A113" s="386" t="s">
        <v>311</v>
      </c>
      <c r="B113" s="364">
        <v>1778.99999999999</v>
      </c>
      <c r="C113" s="364">
        <v>1989.7791999999999</v>
      </c>
      <c r="D113" s="365">
        <v>210.77920000000699</v>
      </c>
      <c r="E113" s="366">
        <v>1.1184818437320001</v>
      </c>
      <c r="F113" s="364">
        <v>2090.8800000000101</v>
      </c>
      <c r="G113" s="365">
        <v>2090.8800000000101</v>
      </c>
      <c r="H113" s="367">
        <v>195.46900000000099</v>
      </c>
      <c r="I113" s="364">
        <v>2282.0221999999999</v>
      </c>
      <c r="J113" s="365">
        <v>191.14219999999901</v>
      </c>
      <c r="K113" s="368">
        <v>1.091417106672</v>
      </c>
    </row>
    <row r="114" spans="1:11" ht="14.4" customHeight="1" thickBot="1" x14ac:dyDescent="0.35">
      <c r="A114" s="385" t="s">
        <v>312</v>
      </c>
      <c r="B114" s="369">
        <v>4942</v>
      </c>
      <c r="C114" s="369">
        <v>5527.2127499999997</v>
      </c>
      <c r="D114" s="370">
        <v>585.21275000000003</v>
      </c>
      <c r="E114" s="376">
        <v>1.1184161776599999</v>
      </c>
      <c r="F114" s="369">
        <v>5807.99999999999</v>
      </c>
      <c r="G114" s="370">
        <v>5807.99999999999</v>
      </c>
      <c r="H114" s="372">
        <v>538.08725000000197</v>
      </c>
      <c r="I114" s="369">
        <v>6331.0827500000096</v>
      </c>
      <c r="J114" s="370">
        <v>523.082750000018</v>
      </c>
      <c r="K114" s="377">
        <v>1.0900624569549999</v>
      </c>
    </row>
    <row r="115" spans="1:11" ht="14.4" customHeight="1" thickBot="1" x14ac:dyDescent="0.35">
      <c r="A115" s="386" t="s">
        <v>313</v>
      </c>
      <c r="B115" s="364">
        <v>4942</v>
      </c>
      <c r="C115" s="364">
        <v>5527.2127499999997</v>
      </c>
      <c r="D115" s="365">
        <v>585.21275000000003</v>
      </c>
      <c r="E115" s="366">
        <v>1.1184161776599999</v>
      </c>
      <c r="F115" s="364">
        <v>5807.99999999999</v>
      </c>
      <c r="G115" s="365">
        <v>5807.99999999999</v>
      </c>
      <c r="H115" s="367">
        <v>538.08725000000197</v>
      </c>
      <c r="I115" s="364">
        <v>6331.0827500000096</v>
      </c>
      <c r="J115" s="365">
        <v>523.082750000018</v>
      </c>
      <c r="K115" s="368">
        <v>1.0900624569549999</v>
      </c>
    </row>
    <row r="116" spans="1:11" ht="14.4" customHeight="1" thickBot="1" x14ac:dyDescent="0.35">
      <c r="A116" s="384" t="s">
        <v>314</v>
      </c>
      <c r="B116" s="364">
        <v>395</v>
      </c>
      <c r="C116" s="364">
        <v>442.34089</v>
      </c>
      <c r="D116" s="365">
        <v>47.340889999999</v>
      </c>
      <c r="E116" s="366">
        <v>1.11985035443</v>
      </c>
      <c r="F116" s="364">
        <v>464.64000000000198</v>
      </c>
      <c r="G116" s="365">
        <v>464.64000000000198</v>
      </c>
      <c r="H116" s="367">
        <v>43.680840000000003</v>
      </c>
      <c r="I116" s="364">
        <v>508.67579000000097</v>
      </c>
      <c r="J116" s="365">
        <v>44.035789999998997</v>
      </c>
      <c r="K116" s="368">
        <v>1.0947739970729999</v>
      </c>
    </row>
    <row r="117" spans="1:11" ht="14.4" customHeight="1" thickBot="1" x14ac:dyDescent="0.35">
      <c r="A117" s="385" t="s">
        <v>315</v>
      </c>
      <c r="B117" s="369">
        <v>395</v>
      </c>
      <c r="C117" s="369">
        <v>442.34089</v>
      </c>
      <c r="D117" s="370">
        <v>47.340889999999</v>
      </c>
      <c r="E117" s="376">
        <v>1.11985035443</v>
      </c>
      <c r="F117" s="369">
        <v>464.64000000000198</v>
      </c>
      <c r="G117" s="370">
        <v>464.64000000000198</v>
      </c>
      <c r="H117" s="372">
        <v>43.680840000000003</v>
      </c>
      <c r="I117" s="369">
        <v>508.67579000000097</v>
      </c>
      <c r="J117" s="370">
        <v>44.035789999998997</v>
      </c>
      <c r="K117" s="377">
        <v>1.0947739970729999</v>
      </c>
    </row>
    <row r="118" spans="1:11" ht="14.4" customHeight="1" thickBot="1" x14ac:dyDescent="0.35">
      <c r="A118" s="386" t="s">
        <v>316</v>
      </c>
      <c r="B118" s="364">
        <v>395</v>
      </c>
      <c r="C118" s="364">
        <v>442.34089</v>
      </c>
      <c r="D118" s="365">
        <v>47.340889999999</v>
      </c>
      <c r="E118" s="366">
        <v>1.11985035443</v>
      </c>
      <c r="F118" s="364">
        <v>464.64000000000198</v>
      </c>
      <c r="G118" s="365">
        <v>464.64000000000198</v>
      </c>
      <c r="H118" s="367">
        <v>43.680840000000003</v>
      </c>
      <c r="I118" s="364">
        <v>508.67579000000097</v>
      </c>
      <c r="J118" s="365">
        <v>44.035789999998997</v>
      </c>
      <c r="K118" s="368">
        <v>1.0947739970729999</v>
      </c>
    </row>
    <row r="119" spans="1:11" ht="14.4" customHeight="1" thickBot="1" x14ac:dyDescent="0.35">
      <c r="A119" s="383" t="s">
        <v>317</v>
      </c>
      <c r="B119" s="364">
        <v>0</v>
      </c>
      <c r="C119" s="364">
        <v>63.963769999999997</v>
      </c>
      <c r="D119" s="365">
        <v>63.963769999999997</v>
      </c>
      <c r="E119" s="374" t="s">
        <v>206</v>
      </c>
      <c r="F119" s="364">
        <v>0</v>
      </c>
      <c r="G119" s="365">
        <v>0</v>
      </c>
      <c r="H119" s="367">
        <v>16.579999999999998</v>
      </c>
      <c r="I119" s="364">
        <v>71.732249999999993</v>
      </c>
      <c r="J119" s="365">
        <v>71.732249999999993</v>
      </c>
      <c r="K119" s="375" t="s">
        <v>206</v>
      </c>
    </row>
    <row r="120" spans="1:11" ht="14.4" customHeight="1" thickBot="1" x14ac:dyDescent="0.35">
      <c r="A120" s="384" t="s">
        <v>318</v>
      </c>
      <c r="B120" s="364">
        <v>0</v>
      </c>
      <c r="C120" s="364">
        <v>63.963769999999997</v>
      </c>
      <c r="D120" s="365">
        <v>63.963769999999997</v>
      </c>
      <c r="E120" s="374" t="s">
        <v>206</v>
      </c>
      <c r="F120" s="364">
        <v>0</v>
      </c>
      <c r="G120" s="365">
        <v>0</v>
      </c>
      <c r="H120" s="367">
        <v>16.579999999999998</v>
      </c>
      <c r="I120" s="364">
        <v>71.732249999999993</v>
      </c>
      <c r="J120" s="365">
        <v>71.732249999999993</v>
      </c>
      <c r="K120" s="375" t="s">
        <v>206</v>
      </c>
    </row>
    <row r="121" spans="1:11" ht="14.4" customHeight="1" thickBot="1" x14ac:dyDescent="0.35">
      <c r="A121" s="385" t="s">
        <v>319</v>
      </c>
      <c r="B121" s="369">
        <v>0</v>
      </c>
      <c r="C121" s="369">
        <v>34.679769999999998</v>
      </c>
      <c r="D121" s="370">
        <v>34.679769999999998</v>
      </c>
      <c r="E121" s="371" t="s">
        <v>206</v>
      </c>
      <c r="F121" s="369">
        <v>0</v>
      </c>
      <c r="G121" s="370">
        <v>0</v>
      </c>
      <c r="H121" s="372">
        <v>11.58</v>
      </c>
      <c r="I121" s="369">
        <v>48.884250000000002</v>
      </c>
      <c r="J121" s="370">
        <v>48.884250000000002</v>
      </c>
      <c r="K121" s="373" t="s">
        <v>206</v>
      </c>
    </row>
    <row r="122" spans="1:11" ht="14.4" customHeight="1" thickBot="1" x14ac:dyDescent="0.35">
      <c r="A122" s="386" t="s">
        <v>320</v>
      </c>
      <c r="B122" s="364">
        <v>0</v>
      </c>
      <c r="C122" s="364">
        <v>4.7141000000000002</v>
      </c>
      <c r="D122" s="365">
        <v>4.7141000000000002</v>
      </c>
      <c r="E122" s="374" t="s">
        <v>206</v>
      </c>
      <c r="F122" s="364">
        <v>0</v>
      </c>
      <c r="G122" s="365">
        <v>0</v>
      </c>
      <c r="H122" s="367">
        <v>0.11899999999999999</v>
      </c>
      <c r="I122" s="364">
        <v>1.27925</v>
      </c>
      <c r="J122" s="365">
        <v>1.27925</v>
      </c>
      <c r="K122" s="375" t="s">
        <v>206</v>
      </c>
    </row>
    <row r="123" spans="1:11" ht="14.4" customHeight="1" thickBot="1" x14ac:dyDescent="0.35">
      <c r="A123" s="386" t="s">
        <v>321</v>
      </c>
      <c r="B123" s="364">
        <v>0</v>
      </c>
      <c r="C123" s="364">
        <v>29.965669999999999</v>
      </c>
      <c r="D123" s="365">
        <v>29.965669999999999</v>
      </c>
      <c r="E123" s="374" t="s">
        <v>206</v>
      </c>
      <c r="F123" s="364">
        <v>0</v>
      </c>
      <c r="G123" s="365">
        <v>0</v>
      </c>
      <c r="H123" s="367">
        <v>11.461</v>
      </c>
      <c r="I123" s="364">
        <v>47.604999999999997</v>
      </c>
      <c r="J123" s="365">
        <v>47.604999999999997</v>
      </c>
      <c r="K123" s="375" t="s">
        <v>206</v>
      </c>
    </row>
    <row r="124" spans="1:11" ht="14.4" customHeight="1" thickBot="1" x14ac:dyDescent="0.35">
      <c r="A124" s="388" t="s">
        <v>322</v>
      </c>
      <c r="B124" s="364">
        <v>0</v>
      </c>
      <c r="C124" s="364">
        <v>22.404</v>
      </c>
      <c r="D124" s="365">
        <v>22.404</v>
      </c>
      <c r="E124" s="374" t="s">
        <v>216</v>
      </c>
      <c r="F124" s="364">
        <v>0</v>
      </c>
      <c r="G124" s="365">
        <v>0</v>
      </c>
      <c r="H124" s="367">
        <v>0</v>
      </c>
      <c r="I124" s="364">
        <v>16.998000000000001</v>
      </c>
      <c r="J124" s="365">
        <v>16.998000000000001</v>
      </c>
      <c r="K124" s="375" t="s">
        <v>206</v>
      </c>
    </row>
    <row r="125" spans="1:11" ht="14.4" customHeight="1" thickBot="1" x14ac:dyDescent="0.35">
      <c r="A125" s="386" t="s">
        <v>323</v>
      </c>
      <c r="B125" s="364">
        <v>0</v>
      </c>
      <c r="C125" s="364">
        <v>22.404</v>
      </c>
      <c r="D125" s="365">
        <v>22.404</v>
      </c>
      <c r="E125" s="374" t="s">
        <v>216</v>
      </c>
      <c r="F125" s="364">
        <v>0</v>
      </c>
      <c r="G125" s="365">
        <v>0</v>
      </c>
      <c r="H125" s="367">
        <v>0</v>
      </c>
      <c r="I125" s="364">
        <v>16.998000000000001</v>
      </c>
      <c r="J125" s="365">
        <v>16.998000000000001</v>
      </c>
      <c r="K125" s="375" t="s">
        <v>206</v>
      </c>
    </row>
    <row r="126" spans="1:11" ht="14.4" customHeight="1" thickBot="1" x14ac:dyDescent="0.35">
      <c r="A126" s="388" t="s">
        <v>324</v>
      </c>
      <c r="B126" s="364">
        <v>0</v>
      </c>
      <c r="C126" s="364">
        <v>6.88</v>
      </c>
      <c r="D126" s="365">
        <v>6.88</v>
      </c>
      <c r="E126" s="374" t="s">
        <v>206</v>
      </c>
      <c r="F126" s="364">
        <v>0</v>
      </c>
      <c r="G126" s="365">
        <v>0</v>
      </c>
      <c r="H126" s="367">
        <v>5</v>
      </c>
      <c r="I126" s="364">
        <v>5.85</v>
      </c>
      <c r="J126" s="365">
        <v>5.85</v>
      </c>
      <c r="K126" s="375" t="s">
        <v>206</v>
      </c>
    </row>
    <row r="127" spans="1:11" ht="14.4" customHeight="1" thickBot="1" x14ac:dyDescent="0.35">
      <c r="A127" s="386" t="s">
        <v>325</v>
      </c>
      <c r="B127" s="364">
        <v>0</v>
      </c>
      <c r="C127" s="364">
        <v>6.88</v>
      </c>
      <c r="D127" s="365">
        <v>6.88</v>
      </c>
      <c r="E127" s="374" t="s">
        <v>206</v>
      </c>
      <c r="F127" s="364">
        <v>0</v>
      </c>
      <c r="G127" s="365">
        <v>0</v>
      </c>
      <c r="H127" s="367">
        <v>5</v>
      </c>
      <c r="I127" s="364">
        <v>5.85</v>
      </c>
      <c r="J127" s="365">
        <v>5.85</v>
      </c>
      <c r="K127" s="375" t="s">
        <v>206</v>
      </c>
    </row>
    <row r="128" spans="1:11" ht="14.4" customHeight="1" thickBot="1" x14ac:dyDescent="0.35">
      <c r="A128" s="383" t="s">
        <v>326</v>
      </c>
      <c r="B128" s="364">
        <v>14396</v>
      </c>
      <c r="C128" s="364">
        <v>14204.084800000001</v>
      </c>
      <c r="D128" s="365">
        <v>-191.91520000001799</v>
      </c>
      <c r="E128" s="366">
        <v>0.98666885245900005</v>
      </c>
      <c r="F128" s="364">
        <v>14932.0385750644</v>
      </c>
      <c r="G128" s="365">
        <v>14932.0385750644</v>
      </c>
      <c r="H128" s="367">
        <v>1275.31800000001</v>
      </c>
      <c r="I128" s="364">
        <v>11058.635749999999</v>
      </c>
      <c r="J128" s="365">
        <v>-3873.4028250644001</v>
      </c>
      <c r="K128" s="368">
        <v>0.74059785570500003</v>
      </c>
    </row>
    <row r="129" spans="1:11" ht="14.4" customHeight="1" thickBot="1" x14ac:dyDescent="0.35">
      <c r="A129" s="384" t="s">
        <v>327</v>
      </c>
      <c r="B129" s="364">
        <v>14372</v>
      </c>
      <c r="C129" s="364">
        <v>14057.805</v>
      </c>
      <c r="D129" s="365">
        <v>-314.19500000001801</v>
      </c>
      <c r="E129" s="366">
        <v>0.97813839409900005</v>
      </c>
      <c r="F129" s="364">
        <v>14932.0385750644</v>
      </c>
      <c r="G129" s="365">
        <v>14932.0385750644</v>
      </c>
      <c r="H129" s="367">
        <v>1265.8410000000099</v>
      </c>
      <c r="I129" s="364">
        <v>10409.686</v>
      </c>
      <c r="J129" s="365">
        <v>-4522.3525750644003</v>
      </c>
      <c r="K129" s="368">
        <v>0.69713763111899996</v>
      </c>
    </row>
    <row r="130" spans="1:11" ht="14.4" customHeight="1" thickBot="1" x14ac:dyDescent="0.35">
      <c r="A130" s="385" t="s">
        <v>328</v>
      </c>
      <c r="B130" s="369">
        <v>14372</v>
      </c>
      <c r="C130" s="369">
        <v>14057.805</v>
      </c>
      <c r="D130" s="370">
        <v>-314.19500000001801</v>
      </c>
      <c r="E130" s="376">
        <v>0.97813839409900005</v>
      </c>
      <c r="F130" s="369">
        <v>14932.0385750644</v>
      </c>
      <c r="G130" s="370">
        <v>14932.0385750644</v>
      </c>
      <c r="H130" s="372">
        <v>1265.8410000000099</v>
      </c>
      <c r="I130" s="369">
        <v>10407.671</v>
      </c>
      <c r="J130" s="370">
        <v>-4524.3675750643997</v>
      </c>
      <c r="K130" s="377">
        <v>0.697002686383</v>
      </c>
    </row>
    <row r="131" spans="1:11" ht="14.4" customHeight="1" thickBot="1" x14ac:dyDescent="0.35">
      <c r="A131" s="386" t="s">
        <v>329</v>
      </c>
      <c r="B131" s="364">
        <v>381.00000000000102</v>
      </c>
      <c r="C131" s="364">
        <v>387.56700000000001</v>
      </c>
      <c r="D131" s="365">
        <v>6.5669999999990001</v>
      </c>
      <c r="E131" s="366">
        <v>1.017236220472</v>
      </c>
      <c r="F131" s="364">
        <v>411.315268444232</v>
      </c>
      <c r="G131" s="365">
        <v>411.315268444232</v>
      </c>
      <c r="H131" s="367">
        <v>31.413</v>
      </c>
      <c r="I131" s="364">
        <v>375.17600000000101</v>
      </c>
      <c r="J131" s="365">
        <v>-36.139268444231</v>
      </c>
      <c r="K131" s="368">
        <v>0.912137303871</v>
      </c>
    </row>
    <row r="132" spans="1:11" ht="14.4" customHeight="1" thickBot="1" x14ac:dyDescent="0.35">
      <c r="A132" s="386" t="s">
        <v>330</v>
      </c>
      <c r="B132" s="364">
        <v>5847.00000000001</v>
      </c>
      <c r="C132" s="364">
        <v>5524.2449999999999</v>
      </c>
      <c r="D132" s="365">
        <v>-322.75500000000699</v>
      </c>
      <c r="E132" s="366">
        <v>0.94479989738299996</v>
      </c>
      <c r="F132" s="364">
        <v>5863.6648619552798</v>
      </c>
      <c r="G132" s="365">
        <v>5863.6648619552798</v>
      </c>
      <c r="H132" s="367">
        <v>765.57100000000298</v>
      </c>
      <c r="I132" s="364">
        <v>5355.35700000001</v>
      </c>
      <c r="J132" s="365">
        <v>-508.307861955264</v>
      </c>
      <c r="K132" s="368">
        <v>0.91331225881300004</v>
      </c>
    </row>
    <row r="133" spans="1:11" ht="14.4" customHeight="1" thickBot="1" x14ac:dyDescent="0.35">
      <c r="A133" s="386" t="s">
        <v>331</v>
      </c>
      <c r="B133" s="364">
        <v>394.00000000000102</v>
      </c>
      <c r="C133" s="364">
        <v>394.02</v>
      </c>
      <c r="D133" s="365">
        <v>1.9999999999000002E-2</v>
      </c>
      <c r="E133" s="366">
        <v>1.0000507614209999</v>
      </c>
      <c r="F133" s="364">
        <v>418.74712118895201</v>
      </c>
      <c r="G133" s="365">
        <v>418.74712118895201</v>
      </c>
      <c r="H133" s="367">
        <v>32.832000000000001</v>
      </c>
      <c r="I133" s="364">
        <v>394.001000000001</v>
      </c>
      <c r="J133" s="365">
        <v>-24.746121188951001</v>
      </c>
      <c r="K133" s="368">
        <v>0.94090437895099999</v>
      </c>
    </row>
    <row r="134" spans="1:11" ht="14.4" customHeight="1" thickBot="1" x14ac:dyDescent="0.35">
      <c r="A134" s="386" t="s">
        <v>332</v>
      </c>
      <c r="B134" s="364">
        <v>2202</v>
      </c>
      <c r="C134" s="364">
        <v>2203.3200000000002</v>
      </c>
      <c r="D134" s="365">
        <v>1.3199999999959999</v>
      </c>
      <c r="E134" s="366">
        <v>1.0005994550399999</v>
      </c>
      <c r="F134" s="364">
        <v>2341.4470266726498</v>
      </c>
      <c r="G134" s="365">
        <v>2341.4470266726498</v>
      </c>
      <c r="H134" s="367">
        <v>181.54500000000101</v>
      </c>
      <c r="I134" s="364">
        <v>2177.9679999999998</v>
      </c>
      <c r="J134" s="365">
        <v>-163.47902667265001</v>
      </c>
      <c r="K134" s="368">
        <v>0.93018034368900004</v>
      </c>
    </row>
    <row r="135" spans="1:11" ht="14.4" customHeight="1" thickBot="1" x14ac:dyDescent="0.35">
      <c r="A135" s="386" t="s">
        <v>333</v>
      </c>
      <c r="B135" s="364">
        <v>5520.00000000001</v>
      </c>
      <c r="C135" s="364">
        <v>5520.2110000000002</v>
      </c>
      <c r="D135" s="365">
        <v>0.21099999999399999</v>
      </c>
      <c r="E135" s="366">
        <v>1.0000382246370001</v>
      </c>
      <c r="F135" s="364">
        <v>5866.63739050196</v>
      </c>
      <c r="G135" s="365">
        <v>5866.63739050196</v>
      </c>
      <c r="H135" s="367">
        <v>222.39800000000099</v>
      </c>
      <c r="I135" s="364">
        <v>1779.6089999999999</v>
      </c>
      <c r="J135" s="365">
        <v>-4087.0283905019601</v>
      </c>
      <c r="K135" s="368">
        <v>0.30334395694499999</v>
      </c>
    </row>
    <row r="136" spans="1:11" ht="14.4" customHeight="1" thickBot="1" x14ac:dyDescent="0.35">
      <c r="A136" s="386" t="s">
        <v>334</v>
      </c>
      <c r="B136" s="364">
        <v>28</v>
      </c>
      <c r="C136" s="364">
        <v>28.442</v>
      </c>
      <c r="D136" s="365">
        <v>0.44199999999900003</v>
      </c>
      <c r="E136" s="366">
        <v>1.015785714285</v>
      </c>
      <c r="F136" s="364">
        <v>30.226906301345</v>
      </c>
      <c r="G136" s="365">
        <v>30.226906301345</v>
      </c>
      <c r="H136" s="367">
        <v>32.082000000000001</v>
      </c>
      <c r="I136" s="364">
        <v>325.56000000000103</v>
      </c>
      <c r="J136" s="365">
        <v>295.33309369865498</v>
      </c>
      <c r="K136" s="368">
        <v>10.770536579374999</v>
      </c>
    </row>
    <row r="137" spans="1:11" ht="14.4" customHeight="1" thickBot="1" x14ac:dyDescent="0.35">
      <c r="A137" s="385" t="s">
        <v>335</v>
      </c>
      <c r="B137" s="369">
        <v>0</v>
      </c>
      <c r="C137" s="369">
        <v>0</v>
      </c>
      <c r="D137" s="370">
        <v>0</v>
      </c>
      <c r="E137" s="376">
        <v>1</v>
      </c>
      <c r="F137" s="369">
        <v>0</v>
      </c>
      <c r="G137" s="370">
        <v>0</v>
      </c>
      <c r="H137" s="372">
        <v>0</v>
      </c>
      <c r="I137" s="369">
        <v>2.0150000000000001</v>
      </c>
      <c r="J137" s="370">
        <v>2.0150000000000001</v>
      </c>
      <c r="K137" s="373" t="s">
        <v>216</v>
      </c>
    </row>
    <row r="138" spans="1:11" ht="14.4" customHeight="1" thickBot="1" x14ac:dyDescent="0.35">
      <c r="A138" s="386" t="s">
        <v>336</v>
      </c>
      <c r="B138" s="364">
        <v>0</v>
      </c>
      <c r="C138" s="364">
        <v>0</v>
      </c>
      <c r="D138" s="365">
        <v>0</v>
      </c>
      <c r="E138" s="366">
        <v>1</v>
      </c>
      <c r="F138" s="364">
        <v>0</v>
      </c>
      <c r="G138" s="365">
        <v>0</v>
      </c>
      <c r="H138" s="367">
        <v>0</v>
      </c>
      <c r="I138" s="364">
        <v>2.0150000000000001</v>
      </c>
      <c r="J138" s="365">
        <v>2.0150000000000001</v>
      </c>
      <c r="K138" s="375" t="s">
        <v>216</v>
      </c>
    </row>
    <row r="139" spans="1:11" ht="14.4" customHeight="1" thickBot="1" x14ac:dyDescent="0.35">
      <c r="A139" s="384" t="s">
        <v>337</v>
      </c>
      <c r="B139" s="364">
        <v>24</v>
      </c>
      <c r="C139" s="364">
        <v>146.27979999999999</v>
      </c>
      <c r="D139" s="365">
        <v>122.27979999999999</v>
      </c>
      <c r="E139" s="366">
        <v>6.094991666666</v>
      </c>
      <c r="F139" s="364">
        <v>0</v>
      </c>
      <c r="G139" s="365">
        <v>0</v>
      </c>
      <c r="H139" s="367">
        <v>9.4770000000000003</v>
      </c>
      <c r="I139" s="364">
        <v>648.94975000000102</v>
      </c>
      <c r="J139" s="365">
        <v>648.94975000000102</v>
      </c>
      <c r="K139" s="375" t="s">
        <v>206</v>
      </c>
    </row>
    <row r="140" spans="1:11" ht="14.4" customHeight="1" thickBot="1" x14ac:dyDescent="0.35">
      <c r="A140" s="385" t="s">
        <v>338</v>
      </c>
      <c r="B140" s="369">
        <v>24</v>
      </c>
      <c r="C140" s="369">
        <v>32.394599999999997</v>
      </c>
      <c r="D140" s="370">
        <v>8.3946000000000005</v>
      </c>
      <c r="E140" s="376">
        <v>1.3497749999999999</v>
      </c>
      <c r="F140" s="369">
        <v>0</v>
      </c>
      <c r="G140" s="370">
        <v>0</v>
      </c>
      <c r="H140" s="372">
        <v>5</v>
      </c>
      <c r="I140" s="369">
        <v>442.25754999999998</v>
      </c>
      <c r="J140" s="370">
        <v>442.25754999999998</v>
      </c>
      <c r="K140" s="373" t="s">
        <v>206</v>
      </c>
    </row>
    <row r="141" spans="1:11" ht="14.4" customHeight="1" thickBot="1" x14ac:dyDescent="0.35">
      <c r="A141" s="386" t="s">
        <v>339</v>
      </c>
      <c r="B141" s="364">
        <v>24</v>
      </c>
      <c r="C141" s="364">
        <v>0</v>
      </c>
      <c r="D141" s="365">
        <v>-24</v>
      </c>
      <c r="E141" s="366">
        <v>0</v>
      </c>
      <c r="F141" s="364">
        <v>0</v>
      </c>
      <c r="G141" s="365">
        <v>0</v>
      </c>
      <c r="H141" s="367">
        <v>5</v>
      </c>
      <c r="I141" s="364">
        <v>328.05862000000002</v>
      </c>
      <c r="J141" s="365">
        <v>328.05862000000002</v>
      </c>
      <c r="K141" s="375" t="s">
        <v>216</v>
      </c>
    </row>
    <row r="142" spans="1:11" ht="14.4" customHeight="1" thickBot="1" x14ac:dyDescent="0.35">
      <c r="A142" s="386" t="s">
        <v>340</v>
      </c>
      <c r="B142" s="364">
        <v>0</v>
      </c>
      <c r="C142" s="364">
        <v>32.394599999999997</v>
      </c>
      <c r="D142" s="365">
        <v>32.394599999999997</v>
      </c>
      <c r="E142" s="374" t="s">
        <v>206</v>
      </c>
      <c r="F142" s="364">
        <v>0</v>
      </c>
      <c r="G142" s="365">
        <v>0</v>
      </c>
      <c r="H142" s="367">
        <v>0</v>
      </c>
      <c r="I142" s="364">
        <v>114.19893</v>
      </c>
      <c r="J142" s="365">
        <v>114.19893</v>
      </c>
      <c r="K142" s="375" t="s">
        <v>206</v>
      </c>
    </row>
    <row r="143" spans="1:11" ht="14.4" customHeight="1" thickBot="1" x14ac:dyDescent="0.35">
      <c r="A143" s="385" t="s">
        <v>341</v>
      </c>
      <c r="B143" s="369">
        <v>0</v>
      </c>
      <c r="C143" s="369">
        <v>0</v>
      </c>
      <c r="D143" s="370">
        <v>0</v>
      </c>
      <c r="E143" s="371" t="s">
        <v>206</v>
      </c>
      <c r="F143" s="369">
        <v>0</v>
      </c>
      <c r="G143" s="370">
        <v>0</v>
      </c>
      <c r="H143" s="372">
        <v>0</v>
      </c>
      <c r="I143" s="369">
        <v>33.033000000000001</v>
      </c>
      <c r="J143" s="370">
        <v>33.033000000000001</v>
      </c>
      <c r="K143" s="373" t="s">
        <v>216</v>
      </c>
    </row>
    <row r="144" spans="1:11" ht="14.4" customHeight="1" thickBot="1" x14ac:dyDescent="0.35">
      <c r="A144" s="386" t="s">
        <v>342</v>
      </c>
      <c r="B144" s="364">
        <v>0</v>
      </c>
      <c r="C144" s="364">
        <v>0</v>
      </c>
      <c r="D144" s="365">
        <v>0</v>
      </c>
      <c r="E144" s="366">
        <v>1</v>
      </c>
      <c r="F144" s="364">
        <v>0</v>
      </c>
      <c r="G144" s="365">
        <v>0</v>
      </c>
      <c r="H144" s="367">
        <v>0</v>
      </c>
      <c r="I144" s="364">
        <v>12.160500000000001</v>
      </c>
      <c r="J144" s="365">
        <v>12.160500000000001</v>
      </c>
      <c r="K144" s="375" t="s">
        <v>216</v>
      </c>
    </row>
    <row r="145" spans="1:11" ht="14.4" customHeight="1" thickBot="1" x14ac:dyDescent="0.35">
      <c r="A145" s="386" t="s">
        <v>343</v>
      </c>
      <c r="B145" s="364">
        <v>0</v>
      </c>
      <c r="C145" s="364">
        <v>0</v>
      </c>
      <c r="D145" s="365">
        <v>0</v>
      </c>
      <c r="E145" s="366">
        <v>1</v>
      </c>
      <c r="F145" s="364">
        <v>0</v>
      </c>
      <c r="G145" s="365">
        <v>0</v>
      </c>
      <c r="H145" s="367">
        <v>0</v>
      </c>
      <c r="I145" s="364">
        <v>20.872499999999999</v>
      </c>
      <c r="J145" s="365">
        <v>20.872499999999999</v>
      </c>
      <c r="K145" s="375" t="s">
        <v>216</v>
      </c>
    </row>
    <row r="146" spans="1:11" ht="14.4" customHeight="1" thickBot="1" x14ac:dyDescent="0.35">
      <c r="A146" s="385" t="s">
        <v>344</v>
      </c>
      <c r="B146" s="369">
        <v>0</v>
      </c>
      <c r="C146" s="369">
        <v>15.3912</v>
      </c>
      <c r="D146" s="370">
        <v>15.3912</v>
      </c>
      <c r="E146" s="371" t="s">
        <v>216</v>
      </c>
      <c r="F146" s="369">
        <v>0</v>
      </c>
      <c r="G146" s="370">
        <v>0</v>
      </c>
      <c r="H146" s="372">
        <v>4.4770000000000003</v>
      </c>
      <c r="I146" s="369">
        <v>21.199200000000001</v>
      </c>
      <c r="J146" s="370">
        <v>21.199200000000001</v>
      </c>
      <c r="K146" s="373" t="s">
        <v>206</v>
      </c>
    </row>
    <row r="147" spans="1:11" ht="14.4" customHeight="1" thickBot="1" x14ac:dyDescent="0.35">
      <c r="A147" s="386" t="s">
        <v>345</v>
      </c>
      <c r="B147" s="364">
        <v>0</v>
      </c>
      <c r="C147" s="364">
        <v>15.3912</v>
      </c>
      <c r="D147" s="365">
        <v>15.3912</v>
      </c>
      <c r="E147" s="374" t="s">
        <v>216</v>
      </c>
      <c r="F147" s="364">
        <v>0</v>
      </c>
      <c r="G147" s="365">
        <v>0</v>
      </c>
      <c r="H147" s="367">
        <v>4.4770000000000003</v>
      </c>
      <c r="I147" s="364">
        <v>21.199200000000001</v>
      </c>
      <c r="J147" s="365">
        <v>21.199200000000001</v>
      </c>
      <c r="K147" s="375" t="s">
        <v>206</v>
      </c>
    </row>
    <row r="148" spans="1:11" ht="14.4" customHeight="1" thickBot="1" x14ac:dyDescent="0.35">
      <c r="A148" s="385" t="s">
        <v>346</v>
      </c>
      <c r="B148" s="369">
        <v>0</v>
      </c>
      <c r="C148" s="369">
        <v>98.494</v>
      </c>
      <c r="D148" s="370">
        <v>98.494</v>
      </c>
      <c r="E148" s="371" t="s">
        <v>206</v>
      </c>
      <c r="F148" s="369">
        <v>0</v>
      </c>
      <c r="G148" s="370">
        <v>0</v>
      </c>
      <c r="H148" s="372">
        <v>0</v>
      </c>
      <c r="I148" s="369">
        <v>152.46</v>
      </c>
      <c r="J148" s="370">
        <v>152.46</v>
      </c>
      <c r="K148" s="373" t="s">
        <v>206</v>
      </c>
    </row>
    <row r="149" spans="1:11" ht="14.4" customHeight="1" thickBot="1" x14ac:dyDescent="0.35">
      <c r="A149" s="386" t="s">
        <v>347</v>
      </c>
      <c r="B149" s="364">
        <v>0</v>
      </c>
      <c r="C149" s="364">
        <v>0</v>
      </c>
      <c r="D149" s="365">
        <v>0</v>
      </c>
      <c r="E149" s="366">
        <v>1</v>
      </c>
      <c r="F149" s="364">
        <v>0</v>
      </c>
      <c r="G149" s="365">
        <v>0</v>
      </c>
      <c r="H149" s="367">
        <v>0</v>
      </c>
      <c r="I149" s="364">
        <v>152.46</v>
      </c>
      <c r="J149" s="365">
        <v>152.46</v>
      </c>
      <c r="K149" s="375" t="s">
        <v>216</v>
      </c>
    </row>
    <row r="150" spans="1:11" ht="14.4" customHeight="1" thickBot="1" x14ac:dyDescent="0.35">
      <c r="A150" s="386" t="s">
        <v>348</v>
      </c>
      <c r="B150" s="364">
        <v>0</v>
      </c>
      <c r="C150" s="364">
        <v>98.494</v>
      </c>
      <c r="D150" s="365">
        <v>98.494</v>
      </c>
      <c r="E150" s="374" t="s">
        <v>206</v>
      </c>
      <c r="F150" s="364">
        <v>0</v>
      </c>
      <c r="G150" s="365">
        <v>0</v>
      </c>
      <c r="H150" s="367">
        <v>0</v>
      </c>
      <c r="I150" s="364">
        <v>0</v>
      </c>
      <c r="J150" s="365">
        <v>0</v>
      </c>
      <c r="K150" s="375" t="s">
        <v>206</v>
      </c>
    </row>
    <row r="151" spans="1:11" ht="14.4" customHeight="1" thickBot="1" x14ac:dyDescent="0.35">
      <c r="A151" s="383" t="s">
        <v>349</v>
      </c>
      <c r="B151" s="364">
        <v>0</v>
      </c>
      <c r="C151" s="364">
        <v>57.06559</v>
      </c>
      <c r="D151" s="365">
        <v>57.06559</v>
      </c>
      <c r="E151" s="374" t="s">
        <v>206</v>
      </c>
      <c r="F151" s="364">
        <v>0</v>
      </c>
      <c r="G151" s="365">
        <v>0</v>
      </c>
      <c r="H151" s="367">
        <v>15.514900000000001</v>
      </c>
      <c r="I151" s="364">
        <v>125.85538</v>
      </c>
      <c r="J151" s="365">
        <v>125.85538</v>
      </c>
      <c r="K151" s="375" t="s">
        <v>206</v>
      </c>
    </row>
    <row r="152" spans="1:11" ht="14.4" customHeight="1" thickBot="1" x14ac:dyDescent="0.35">
      <c r="A152" s="384" t="s">
        <v>350</v>
      </c>
      <c r="B152" s="364">
        <v>0</v>
      </c>
      <c r="C152" s="364">
        <v>57.06559</v>
      </c>
      <c r="D152" s="365">
        <v>57.06559</v>
      </c>
      <c r="E152" s="374" t="s">
        <v>206</v>
      </c>
      <c r="F152" s="364">
        <v>0</v>
      </c>
      <c r="G152" s="365">
        <v>0</v>
      </c>
      <c r="H152" s="367">
        <v>15.514900000000001</v>
      </c>
      <c r="I152" s="364">
        <v>125.85538</v>
      </c>
      <c r="J152" s="365">
        <v>125.85538</v>
      </c>
      <c r="K152" s="375" t="s">
        <v>206</v>
      </c>
    </row>
    <row r="153" spans="1:11" ht="14.4" customHeight="1" thickBot="1" x14ac:dyDescent="0.35">
      <c r="A153" s="385" t="s">
        <v>351</v>
      </c>
      <c r="B153" s="369">
        <v>0</v>
      </c>
      <c r="C153" s="369">
        <v>57.06559</v>
      </c>
      <c r="D153" s="370">
        <v>57.06559</v>
      </c>
      <c r="E153" s="371" t="s">
        <v>206</v>
      </c>
      <c r="F153" s="369">
        <v>0</v>
      </c>
      <c r="G153" s="370">
        <v>0</v>
      </c>
      <c r="H153" s="372">
        <v>15.514900000000001</v>
      </c>
      <c r="I153" s="369">
        <v>125.85538</v>
      </c>
      <c r="J153" s="370">
        <v>125.85538</v>
      </c>
      <c r="K153" s="373" t="s">
        <v>206</v>
      </c>
    </row>
    <row r="154" spans="1:11" ht="14.4" customHeight="1" thickBot="1" x14ac:dyDescent="0.35">
      <c r="A154" s="386" t="s">
        <v>352</v>
      </c>
      <c r="B154" s="364">
        <v>0</v>
      </c>
      <c r="C154" s="364">
        <v>57.06559</v>
      </c>
      <c r="D154" s="365">
        <v>57.06559</v>
      </c>
      <c r="E154" s="374" t="s">
        <v>206</v>
      </c>
      <c r="F154" s="364">
        <v>0</v>
      </c>
      <c r="G154" s="365">
        <v>0</v>
      </c>
      <c r="H154" s="367">
        <v>15.514900000000001</v>
      </c>
      <c r="I154" s="364">
        <v>125.85538</v>
      </c>
      <c r="J154" s="365">
        <v>125.85538</v>
      </c>
      <c r="K154" s="375" t="s">
        <v>206</v>
      </c>
    </row>
    <row r="155" spans="1:11" ht="14.4" customHeight="1" thickBot="1" x14ac:dyDescent="0.35">
      <c r="A155" s="382" t="s">
        <v>353</v>
      </c>
      <c r="B155" s="364">
        <v>26.700846153850001</v>
      </c>
      <c r="C155" s="364">
        <v>650.66727000000003</v>
      </c>
      <c r="D155" s="365">
        <v>623.96642384614995</v>
      </c>
      <c r="E155" s="366">
        <v>24.368788399096001</v>
      </c>
      <c r="F155" s="364">
        <v>10.263191115606</v>
      </c>
      <c r="G155" s="365">
        <v>10.263191115606</v>
      </c>
      <c r="H155" s="367">
        <v>13.021879999999999</v>
      </c>
      <c r="I155" s="364">
        <v>204.26150999999999</v>
      </c>
      <c r="J155" s="365">
        <v>193.998318884393</v>
      </c>
      <c r="K155" s="368">
        <v>19.902339116475002</v>
      </c>
    </row>
    <row r="156" spans="1:11" ht="14.4" customHeight="1" thickBot="1" x14ac:dyDescent="0.35">
      <c r="A156" s="383" t="s">
        <v>354</v>
      </c>
      <c r="B156" s="364">
        <v>4.1150187620000001</v>
      </c>
      <c r="C156" s="364">
        <v>89.902929999999998</v>
      </c>
      <c r="D156" s="365">
        <v>85.787911237998998</v>
      </c>
      <c r="E156" s="366">
        <v>21.847513996823</v>
      </c>
      <c r="F156" s="364">
        <v>10.263191115606</v>
      </c>
      <c r="G156" s="365">
        <v>10.263191115606</v>
      </c>
      <c r="H156" s="367">
        <v>7.7272800000000004</v>
      </c>
      <c r="I156" s="364">
        <v>131.30787000000001</v>
      </c>
      <c r="J156" s="365">
        <v>121.04467888439299</v>
      </c>
      <c r="K156" s="368">
        <v>12.79405874069</v>
      </c>
    </row>
    <row r="157" spans="1:11" ht="14.4" customHeight="1" thickBot="1" x14ac:dyDescent="0.35">
      <c r="A157" s="384" t="s">
        <v>355</v>
      </c>
      <c r="B157" s="364">
        <v>0</v>
      </c>
      <c r="C157" s="364">
        <v>78.25</v>
      </c>
      <c r="D157" s="365">
        <v>78.25</v>
      </c>
      <c r="E157" s="374" t="s">
        <v>216</v>
      </c>
      <c r="F157" s="364">
        <v>0</v>
      </c>
      <c r="G157" s="365">
        <v>0</v>
      </c>
      <c r="H157" s="367">
        <v>0</v>
      </c>
      <c r="I157" s="364">
        <v>42.25</v>
      </c>
      <c r="J157" s="365">
        <v>42.25</v>
      </c>
      <c r="K157" s="375" t="s">
        <v>206</v>
      </c>
    </row>
    <row r="158" spans="1:11" ht="14.4" customHeight="1" thickBot="1" x14ac:dyDescent="0.35">
      <c r="A158" s="385" t="s">
        <v>356</v>
      </c>
      <c r="B158" s="369">
        <v>0</v>
      </c>
      <c r="C158" s="369">
        <v>78.25</v>
      </c>
      <c r="D158" s="370">
        <v>78.25</v>
      </c>
      <c r="E158" s="371" t="s">
        <v>216</v>
      </c>
      <c r="F158" s="369">
        <v>0</v>
      </c>
      <c r="G158" s="370">
        <v>0</v>
      </c>
      <c r="H158" s="372">
        <v>0</v>
      </c>
      <c r="I158" s="369">
        <v>42.25</v>
      </c>
      <c r="J158" s="370">
        <v>42.25</v>
      </c>
      <c r="K158" s="373" t="s">
        <v>206</v>
      </c>
    </row>
    <row r="159" spans="1:11" ht="14.4" customHeight="1" thickBot="1" x14ac:dyDescent="0.35">
      <c r="A159" s="386" t="s">
        <v>357</v>
      </c>
      <c r="B159" s="364">
        <v>0</v>
      </c>
      <c r="C159" s="364">
        <v>78.25</v>
      </c>
      <c r="D159" s="365">
        <v>78.25</v>
      </c>
      <c r="E159" s="374" t="s">
        <v>216</v>
      </c>
      <c r="F159" s="364">
        <v>0</v>
      </c>
      <c r="G159" s="365">
        <v>0</v>
      </c>
      <c r="H159" s="367">
        <v>0</v>
      </c>
      <c r="I159" s="364">
        <v>42.25</v>
      </c>
      <c r="J159" s="365">
        <v>42.25</v>
      </c>
      <c r="K159" s="375" t="s">
        <v>206</v>
      </c>
    </row>
    <row r="160" spans="1:11" ht="14.4" customHeight="1" thickBot="1" x14ac:dyDescent="0.35">
      <c r="A160" s="389" t="s">
        <v>358</v>
      </c>
      <c r="B160" s="369">
        <v>4.1150187620000001</v>
      </c>
      <c r="C160" s="369">
        <v>11.65293</v>
      </c>
      <c r="D160" s="370">
        <v>7.5379112379990003</v>
      </c>
      <c r="E160" s="376">
        <v>2.8318048285959998</v>
      </c>
      <c r="F160" s="369">
        <v>10.263191115606</v>
      </c>
      <c r="G160" s="370">
        <v>10.263191115606</v>
      </c>
      <c r="H160" s="372">
        <v>7.7272800000000004</v>
      </c>
      <c r="I160" s="369">
        <v>89.057869999999994</v>
      </c>
      <c r="J160" s="370">
        <v>78.794678884392994</v>
      </c>
      <c r="K160" s="377">
        <v>8.6774053992399995</v>
      </c>
    </row>
    <row r="161" spans="1:11" ht="14.4" customHeight="1" thickBot="1" x14ac:dyDescent="0.35">
      <c r="A161" s="385" t="s">
        <v>359</v>
      </c>
      <c r="B161" s="369">
        <v>0</v>
      </c>
      <c r="C161" s="369">
        <v>1.2999999999999999E-4</v>
      </c>
      <c r="D161" s="370">
        <v>1.2999999999999999E-4</v>
      </c>
      <c r="E161" s="371" t="s">
        <v>206</v>
      </c>
      <c r="F161" s="369">
        <v>0</v>
      </c>
      <c r="G161" s="370">
        <v>0</v>
      </c>
      <c r="H161" s="372">
        <v>5.0000200000000001</v>
      </c>
      <c r="I161" s="369">
        <v>60.00009</v>
      </c>
      <c r="J161" s="370">
        <v>60.00009</v>
      </c>
      <c r="K161" s="373" t="s">
        <v>206</v>
      </c>
    </row>
    <row r="162" spans="1:11" ht="14.4" customHeight="1" thickBot="1" x14ac:dyDescent="0.35">
      <c r="A162" s="386" t="s">
        <v>360</v>
      </c>
      <c r="B162" s="364">
        <v>0</v>
      </c>
      <c r="C162" s="364">
        <v>1.2999999999999999E-4</v>
      </c>
      <c r="D162" s="365">
        <v>1.2999999999999999E-4</v>
      </c>
      <c r="E162" s="374" t="s">
        <v>206</v>
      </c>
      <c r="F162" s="364">
        <v>0</v>
      </c>
      <c r="G162" s="365">
        <v>0</v>
      </c>
      <c r="H162" s="367">
        <v>2.0000000000000002E-5</v>
      </c>
      <c r="I162" s="364">
        <v>9.0000000000000006E-5</v>
      </c>
      <c r="J162" s="365">
        <v>9.0000000000000006E-5</v>
      </c>
      <c r="K162" s="375" t="s">
        <v>206</v>
      </c>
    </row>
    <row r="163" spans="1:11" ht="14.4" customHeight="1" thickBot="1" x14ac:dyDescent="0.35">
      <c r="A163" s="386" t="s">
        <v>361</v>
      </c>
      <c r="B163" s="364">
        <v>0</v>
      </c>
      <c r="C163" s="364">
        <v>0</v>
      </c>
      <c r="D163" s="365">
        <v>0</v>
      </c>
      <c r="E163" s="366">
        <v>1</v>
      </c>
      <c r="F163" s="364">
        <v>0</v>
      </c>
      <c r="G163" s="365">
        <v>0</v>
      </c>
      <c r="H163" s="367">
        <v>5</v>
      </c>
      <c r="I163" s="364">
        <v>60</v>
      </c>
      <c r="J163" s="365">
        <v>60</v>
      </c>
      <c r="K163" s="375" t="s">
        <v>216</v>
      </c>
    </row>
    <row r="164" spans="1:11" ht="14.4" customHeight="1" thickBot="1" x14ac:dyDescent="0.35">
      <c r="A164" s="385" t="s">
        <v>362</v>
      </c>
      <c r="B164" s="369">
        <v>4.1150187620000001</v>
      </c>
      <c r="C164" s="369">
        <v>11.652799999999999</v>
      </c>
      <c r="D164" s="370">
        <v>7.5377812379989999</v>
      </c>
      <c r="E164" s="376">
        <v>2.831773237003</v>
      </c>
      <c r="F164" s="369">
        <v>10.263191115606</v>
      </c>
      <c r="G164" s="370">
        <v>10.263191115606</v>
      </c>
      <c r="H164" s="372">
        <v>2.7272599999999998</v>
      </c>
      <c r="I164" s="369">
        <v>29.057780000000001</v>
      </c>
      <c r="J164" s="370">
        <v>18.794588884393001</v>
      </c>
      <c r="K164" s="377">
        <v>2.8312617072680002</v>
      </c>
    </row>
    <row r="165" spans="1:11" ht="14.4" customHeight="1" thickBot="1" x14ac:dyDescent="0.35">
      <c r="A165" s="386" t="s">
        <v>363</v>
      </c>
      <c r="B165" s="364">
        <v>4.1150187620000001</v>
      </c>
      <c r="C165" s="364">
        <v>11.652799999999999</v>
      </c>
      <c r="D165" s="365">
        <v>7.5377812379989999</v>
      </c>
      <c r="E165" s="366">
        <v>2.831773237003</v>
      </c>
      <c r="F165" s="364">
        <v>10.263191115606</v>
      </c>
      <c r="G165" s="365">
        <v>10.263191115606</v>
      </c>
      <c r="H165" s="367">
        <v>2.7272599999999998</v>
      </c>
      <c r="I165" s="364">
        <v>29.057780000000001</v>
      </c>
      <c r="J165" s="365">
        <v>18.794588884393001</v>
      </c>
      <c r="K165" s="368">
        <v>2.8312617072680002</v>
      </c>
    </row>
    <row r="166" spans="1:11" ht="14.4" customHeight="1" thickBot="1" x14ac:dyDescent="0.35">
      <c r="A166" s="383" t="s">
        <v>364</v>
      </c>
      <c r="B166" s="364">
        <v>0</v>
      </c>
      <c r="C166" s="364">
        <v>110.94934000000001</v>
      </c>
      <c r="D166" s="365">
        <v>110.94934000000001</v>
      </c>
      <c r="E166" s="374" t="s">
        <v>206</v>
      </c>
      <c r="F166" s="364">
        <v>0</v>
      </c>
      <c r="G166" s="365">
        <v>0</v>
      </c>
      <c r="H166" s="367">
        <v>0.1386</v>
      </c>
      <c r="I166" s="364">
        <v>6.8156400000000001</v>
      </c>
      <c r="J166" s="365">
        <v>6.8156400000000001</v>
      </c>
      <c r="K166" s="375" t="s">
        <v>206</v>
      </c>
    </row>
    <row r="167" spans="1:11" ht="14.4" customHeight="1" thickBot="1" x14ac:dyDescent="0.35">
      <c r="A167" s="389" t="s">
        <v>365</v>
      </c>
      <c r="B167" s="369">
        <v>0</v>
      </c>
      <c r="C167" s="369">
        <v>110.94934000000001</v>
      </c>
      <c r="D167" s="370">
        <v>110.94934000000001</v>
      </c>
      <c r="E167" s="371" t="s">
        <v>206</v>
      </c>
      <c r="F167" s="369">
        <v>0</v>
      </c>
      <c r="G167" s="370">
        <v>0</v>
      </c>
      <c r="H167" s="372">
        <v>0.1386</v>
      </c>
      <c r="I167" s="369">
        <v>6.8156400000000001</v>
      </c>
      <c r="J167" s="370">
        <v>6.8156400000000001</v>
      </c>
      <c r="K167" s="373" t="s">
        <v>206</v>
      </c>
    </row>
    <row r="168" spans="1:11" ht="14.4" customHeight="1" thickBot="1" x14ac:dyDescent="0.35">
      <c r="A168" s="385" t="s">
        <v>366</v>
      </c>
      <c r="B168" s="369">
        <v>0</v>
      </c>
      <c r="C168" s="369">
        <v>110.94934000000001</v>
      </c>
      <c r="D168" s="370">
        <v>110.94934000000001</v>
      </c>
      <c r="E168" s="371" t="s">
        <v>206</v>
      </c>
      <c r="F168" s="369">
        <v>0</v>
      </c>
      <c r="G168" s="370">
        <v>0</v>
      </c>
      <c r="H168" s="372">
        <v>0.1386</v>
      </c>
      <c r="I168" s="369">
        <v>6.8156400000000001</v>
      </c>
      <c r="J168" s="370">
        <v>6.8156400000000001</v>
      </c>
      <c r="K168" s="373" t="s">
        <v>206</v>
      </c>
    </row>
    <row r="169" spans="1:11" ht="14.4" customHeight="1" thickBot="1" x14ac:dyDescent="0.35">
      <c r="A169" s="386" t="s">
        <v>367</v>
      </c>
      <c r="B169" s="364">
        <v>0</v>
      </c>
      <c r="C169" s="364">
        <v>110.94934000000001</v>
      </c>
      <c r="D169" s="365">
        <v>110.94934000000001</v>
      </c>
      <c r="E169" s="374" t="s">
        <v>206</v>
      </c>
      <c r="F169" s="364">
        <v>0</v>
      </c>
      <c r="G169" s="365">
        <v>0</v>
      </c>
      <c r="H169" s="367">
        <v>0.1386</v>
      </c>
      <c r="I169" s="364">
        <v>6.8156400000000001</v>
      </c>
      <c r="J169" s="365">
        <v>6.8156400000000001</v>
      </c>
      <c r="K169" s="375" t="s">
        <v>206</v>
      </c>
    </row>
    <row r="170" spans="1:11" ht="14.4" customHeight="1" thickBot="1" x14ac:dyDescent="0.35">
      <c r="A170" s="383" t="s">
        <v>368</v>
      </c>
      <c r="B170" s="364">
        <v>22.585827391849001</v>
      </c>
      <c r="C170" s="364">
        <v>449.815</v>
      </c>
      <c r="D170" s="365">
        <v>427.22917260815098</v>
      </c>
      <c r="E170" s="366">
        <v>19.91580791777</v>
      </c>
      <c r="F170" s="364">
        <v>0</v>
      </c>
      <c r="G170" s="365">
        <v>0</v>
      </c>
      <c r="H170" s="367">
        <v>5.1559999999999997</v>
      </c>
      <c r="I170" s="364">
        <v>66.138000000000005</v>
      </c>
      <c r="J170" s="365">
        <v>66.138000000000005</v>
      </c>
      <c r="K170" s="375" t="s">
        <v>206</v>
      </c>
    </row>
    <row r="171" spans="1:11" ht="14.4" customHeight="1" thickBot="1" x14ac:dyDescent="0.35">
      <c r="A171" s="389" t="s">
        <v>369</v>
      </c>
      <c r="B171" s="369">
        <v>22.585827391849001</v>
      </c>
      <c r="C171" s="369">
        <v>449.815</v>
      </c>
      <c r="D171" s="370">
        <v>427.22917260815098</v>
      </c>
      <c r="E171" s="376">
        <v>19.91580791777</v>
      </c>
      <c r="F171" s="369">
        <v>0</v>
      </c>
      <c r="G171" s="370">
        <v>0</v>
      </c>
      <c r="H171" s="372">
        <v>5.1559999999999997</v>
      </c>
      <c r="I171" s="369">
        <v>66.138000000000005</v>
      </c>
      <c r="J171" s="370">
        <v>66.138000000000005</v>
      </c>
      <c r="K171" s="373" t="s">
        <v>206</v>
      </c>
    </row>
    <row r="172" spans="1:11" ht="14.4" customHeight="1" thickBot="1" x14ac:dyDescent="0.35">
      <c r="A172" s="385" t="s">
        <v>370</v>
      </c>
      <c r="B172" s="369">
        <v>22.585827391849001</v>
      </c>
      <c r="C172" s="369">
        <v>387.93900000000002</v>
      </c>
      <c r="D172" s="370">
        <v>365.353172608151</v>
      </c>
      <c r="E172" s="376">
        <v>17.176213794142001</v>
      </c>
      <c r="F172" s="369">
        <v>0</v>
      </c>
      <c r="G172" s="370">
        <v>0</v>
      </c>
      <c r="H172" s="372">
        <v>0</v>
      </c>
      <c r="I172" s="369">
        <v>4.26</v>
      </c>
      <c r="J172" s="370">
        <v>4.26</v>
      </c>
      <c r="K172" s="373" t="s">
        <v>216</v>
      </c>
    </row>
    <row r="173" spans="1:11" ht="14.4" customHeight="1" thickBot="1" x14ac:dyDescent="0.35">
      <c r="A173" s="386" t="s">
        <v>371</v>
      </c>
      <c r="B173" s="364">
        <v>0</v>
      </c>
      <c r="C173" s="364">
        <v>387.93900000000002</v>
      </c>
      <c r="D173" s="365">
        <v>387.93900000000002</v>
      </c>
      <c r="E173" s="374" t="s">
        <v>216</v>
      </c>
      <c r="F173" s="364">
        <v>0</v>
      </c>
      <c r="G173" s="365">
        <v>0</v>
      </c>
      <c r="H173" s="367">
        <v>0</v>
      </c>
      <c r="I173" s="364">
        <v>4.26</v>
      </c>
      <c r="J173" s="365">
        <v>4.26</v>
      </c>
      <c r="K173" s="375" t="s">
        <v>216</v>
      </c>
    </row>
    <row r="174" spans="1:11" ht="14.4" customHeight="1" thickBot="1" x14ac:dyDescent="0.35">
      <c r="A174" s="386" t="s">
        <v>372</v>
      </c>
      <c r="B174" s="364">
        <v>22.585827391849001</v>
      </c>
      <c r="C174" s="364">
        <v>0</v>
      </c>
      <c r="D174" s="365">
        <v>-22.585827391849001</v>
      </c>
      <c r="E174" s="366">
        <v>0</v>
      </c>
      <c r="F174" s="364">
        <v>0</v>
      </c>
      <c r="G174" s="365">
        <v>0</v>
      </c>
      <c r="H174" s="367">
        <v>0</v>
      </c>
      <c r="I174" s="364">
        <v>0</v>
      </c>
      <c r="J174" s="365">
        <v>0</v>
      </c>
      <c r="K174" s="368">
        <v>12</v>
      </c>
    </row>
    <row r="175" spans="1:11" ht="14.4" customHeight="1" thickBot="1" x14ac:dyDescent="0.35">
      <c r="A175" s="388" t="s">
        <v>373</v>
      </c>
      <c r="B175" s="364">
        <v>0</v>
      </c>
      <c r="C175" s="364">
        <v>61.875999999999998</v>
      </c>
      <c r="D175" s="365">
        <v>61.875999999999998</v>
      </c>
      <c r="E175" s="374" t="s">
        <v>206</v>
      </c>
      <c r="F175" s="364">
        <v>0</v>
      </c>
      <c r="G175" s="365">
        <v>0</v>
      </c>
      <c r="H175" s="367">
        <v>5.1559999999999997</v>
      </c>
      <c r="I175" s="364">
        <v>61.878</v>
      </c>
      <c r="J175" s="365">
        <v>61.878</v>
      </c>
      <c r="K175" s="375" t="s">
        <v>206</v>
      </c>
    </row>
    <row r="176" spans="1:11" ht="14.4" customHeight="1" thickBot="1" x14ac:dyDescent="0.35">
      <c r="A176" s="386" t="s">
        <v>374</v>
      </c>
      <c r="B176" s="364">
        <v>0</v>
      </c>
      <c r="C176" s="364">
        <v>61.875999999999998</v>
      </c>
      <c r="D176" s="365">
        <v>61.875999999999998</v>
      </c>
      <c r="E176" s="374" t="s">
        <v>206</v>
      </c>
      <c r="F176" s="364">
        <v>0</v>
      </c>
      <c r="G176" s="365">
        <v>0</v>
      </c>
      <c r="H176" s="367">
        <v>5.1559999999999997</v>
      </c>
      <c r="I176" s="364">
        <v>61.878</v>
      </c>
      <c r="J176" s="365">
        <v>61.878</v>
      </c>
      <c r="K176" s="375" t="s">
        <v>206</v>
      </c>
    </row>
    <row r="177" spans="1:11" ht="14.4" customHeight="1" thickBot="1" x14ac:dyDescent="0.35">
      <c r="A177" s="382" t="s">
        <v>375</v>
      </c>
      <c r="B177" s="364">
        <v>3593.0573513791801</v>
      </c>
      <c r="C177" s="364">
        <v>4192.7314399999996</v>
      </c>
      <c r="D177" s="365">
        <v>599.67408862082402</v>
      </c>
      <c r="E177" s="366">
        <v>1.1668980007759999</v>
      </c>
      <c r="F177" s="364">
        <v>4434.8280700159403</v>
      </c>
      <c r="G177" s="365">
        <v>4434.8280700159403</v>
      </c>
      <c r="H177" s="367">
        <v>405.93986000000001</v>
      </c>
      <c r="I177" s="364">
        <v>4762.0041899999997</v>
      </c>
      <c r="J177" s="365">
        <v>327.17611998406198</v>
      </c>
      <c r="K177" s="368">
        <v>1.073774251181</v>
      </c>
    </row>
    <row r="178" spans="1:11" ht="14.4" customHeight="1" thickBot="1" x14ac:dyDescent="0.35">
      <c r="A178" s="387" t="s">
        <v>376</v>
      </c>
      <c r="B178" s="369">
        <v>3593.0573513791801</v>
      </c>
      <c r="C178" s="369">
        <v>4192.7314399999996</v>
      </c>
      <c r="D178" s="370">
        <v>599.67408862082402</v>
      </c>
      <c r="E178" s="376">
        <v>1.1668980007759999</v>
      </c>
      <c r="F178" s="369">
        <v>4434.8280700159403</v>
      </c>
      <c r="G178" s="370">
        <v>4434.8280700159403</v>
      </c>
      <c r="H178" s="372">
        <v>405.93986000000001</v>
      </c>
      <c r="I178" s="369">
        <v>4762.0041899999997</v>
      </c>
      <c r="J178" s="370">
        <v>327.17611998406198</v>
      </c>
      <c r="K178" s="377">
        <v>1.073774251181</v>
      </c>
    </row>
    <row r="179" spans="1:11" ht="14.4" customHeight="1" thickBot="1" x14ac:dyDescent="0.35">
      <c r="A179" s="389" t="s">
        <v>41</v>
      </c>
      <c r="B179" s="369">
        <v>3593.0573513791801</v>
      </c>
      <c r="C179" s="369">
        <v>4192.7314399999996</v>
      </c>
      <c r="D179" s="370">
        <v>599.67408862082402</v>
      </c>
      <c r="E179" s="376">
        <v>1.1668980007759999</v>
      </c>
      <c r="F179" s="369">
        <v>4434.8280700159403</v>
      </c>
      <c r="G179" s="370">
        <v>4434.8280700159403</v>
      </c>
      <c r="H179" s="372">
        <v>405.93986000000001</v>
      </c>
      <c r="I179" s="369">
        <v>4762.0041899999997</v>
      </c>
      <c r="J179" s="370">
        <v>327.17611998406198</v>
      </c>
      <c r="K179" s="377">
        <v>1.073774251181</v>
      </c>
    </row>
    <row r="180" spans="1:11" ht="14.4" customHeight="1" thickBot="1" x14ac:dyDescent="0.35">
      <c r="A180" s="388" t="s">
        <v>377</v>
      </c>
      <c r="B180" s="364">
        <v>3.0983290467820002</v>
      </c>
      <c r="C180" s="364">
        <v>6.0999600000000003</v>
      </c>
      <c r="D180" s="365">
        <v>3.001630953217</v>
      </c>
      <c r="E180" s="366">
        <v>1.968790243997</v>
      </c>
      <c r="F180" s="364">
        <v>0</v>
      </c>
      <c r="G180" s="365">
        <v>0</v>
      </c>
      <c r="H180" s="367">
        <v>0.53391999999999995</v>
      </c>
      <c r="I180" s="364">
        <v>17.672409999999999</v>
      </c>
      <c r="J180" s="365">
        <v>17.672409999999999</v>
      </c>
      <c r="K180" s="375" t="s">
        <v>216</v>
      </c>
    </row>
    <row r="181" spans="1:11" ht="14.4" customHeight="1" thickBot="1" x14ac:dyDescent="0.35">
      <c r="A181" s="386" t="s">
        <v>378</v>
      </c>
      <c r="B181" s="364">
        <v>3.0983290467820002</v>
      </c>
      <c r="C181" s="364">
        <v>6.0999600000000003</v>
      </c>
      <c r="D181" s="365">
        <v>3.001630953217</v>
      </c>
      <c r="E181" s="366">
        <v>1.968790243997</v>
      </c>
      <c r="F181" s="364">
        <v>0</v>
      </c>
      <c r="G181" s="365">
        <v>0</v>
      </c>
      <c r="H181" s="367">
        <v>0.53391999999999995</v>
      </c>
      <c r="I181" s="364">
        <v>17.672409999999999</v>
      </c>
      <c r="J181" s="365">
        <v>17.672409999999999</v>
      </c>
      <c r="K181" s="375" t="s">
        <v>216</v>
      </c>
    </row>
    <row r="182" spans="1:11" ht="14.4" customHeight="1" thickBot="1" x14ac:dyDescent="0.35">
      <c r="A182" s="385" t="s">
        <v>379</v>
      </c>
      <c r="B182" s="369">
        <v>26.573888807132999</v>
      </c>
      <c r="C182" s="369">
        <v>24.6</v>
      </c>
      <c r="D182" s="370">
        <v>-1.9738888071330001</v>
      </c>
      <c r="E182" s="376">
        <v>0.92572073957699996</v>
      </c>
      <c r="F182" s="369">
        <v>82.462242851582999</v>
      </c>
      <c r="G182" s="370">
        <v>82.462242851582999</v>
      </c>
      <c r="H182" s="372">
        <v>2.9750000000000001</v>
      </c>
      <c r="I182" s="369">
        <v>77.765500000000003</v>
      </c>
      <c r="J182" s="370">
        <v>-4.6967428515830001</v>
      </c>
      <c r="K182" s="377">
        <v>0.94304371686699995</v>
      </c>
    </row>
    <row r="183" spans="1:11" ht="14.4" customHeight="1" thickBot="1" x14ac:dyDescent="0.35">
      <c r="A183" s="386" t="s">
        <v>380</v>
      </c>
      <c r="B183" s="364">
        <v>26.573888807132999</v>
      </c>
      <c r="C183" s="364">
        <v>24.6</v>
      </c>
      <c r="D183" s="365">
        <v>-1.9738888071330001</v>
      </c>
      <c r="E183" s="366">
        <v>0.92572073957699996</v>
      </c>
      <c r="F183" s="364">
        <v>82.462242851582999</v>
      </c>
      <c r="G183" s="365">
        <v>82.462242851582999</v>
      </c>
      <c r="H183" s="367">
        <v>2.9750000000000001</v>
      </c>
      <c r="I183" s="364">
        <v>77.765500000000003</v>
      </c>
      <c r="J183" s="365">
        <v>-4.6967428515830001</v>
      </c>
      <c r="K183" s="368">
        <v>0.94304371686699995</v>
      </c>
    </row>
    <row r="184" spans="1:11" ht="14.4" customHeight="1" thickBot="1" x14ac:dyDescent="0.35">
      <c r="A184" s="385" t="s">
        <v>381</v>
      </c>
      <c r="B184" s="369">
        <v>139.162049169103</v>
      </c>
      <c r="C184" s="369">
        <v>145.2817</v>
      </c>
      <c r="D184" s="370">
        <v>6.119650830896</v>
      </c>
      <c r="E184" s="376">
        <v>1.043974997978</v>
      </c>
      <c r="F184" s="369">
        <v>181.70754848733699</v>
      </c>
      <c r="G184" s="370">
        <v>181.70754848733699</v>
      </c>
      <c r="H184" s="372">
        <v>9.5549999999999997</v>
      </c>
      <c r="I184" s="369">
        <v>201.84881999999999</v>
      </c>
      <c r="J184" s="370">
        <v>20.141271512662001</v>
      </c>
      <c r="K184" s="377">
        <v>1.1108444403119999</v>
      </c>
    </row>
    <row r="185" spans="1:11" ht="14.4" customHeight="1" thickBot="1" x14ac:dyDescent="0.35">
      <c r="A185" s="386" t="s">
        <v>382</v>
      </c>
      <c r="B185" s="364">
        <v>0</v>
      </c>
      <c r="C185" s="364">
        <v>3.03</v>
      </c>
      <c r="D185" s="365">
        <v>3.03</v>
      </c>
      <c r="E185" s="374" t="s">
        <v>216</v>
      </c>
      <c r="F185" s="364">
        <v>10.580846485984001</v>
      </c>
      <c r="G185" s="365">
        <v>10.580846485984001</v>
      </c>
      <c r="H185" s="367">
        <v>0</v>
      </c>
      <c r="I185" s="364">
        <v>54.756</v>
      </c>
      <c r="J185" s="365">
        <v>44.175153514015001</v>
      </c>
      <c r="K185" s="368">
        <v>5.1750112878510004</v>
      </c>
    </row>
    <row r="186" spans="1:11" ht="14.4" customHeight="1" thickBot="1" x14ac:dyDescent="0.35">
      <c r="A186" s="386" t="s">
        <v>383</v>
      </c>
      <c r="B186" s="364">
        <v>1.3738715356569999</v>
      </c>
      <c r="C186" s="364">
        <v>0.75149999999999995</v>
      </c>
      <c r="D186" s="365">
        <v>-0.62237153565699999</v>
      </c>
      <c r="E186" s="366">
        <v>0.546994373561</v>
      </c>
      <c r="F186" s="364">
        <v>0</v>
      </c>
      <c r="G186" s="365">
        <v>0</v>
      </c>
      <c r="H186" s="367">
        <v>0</v>
      </c>
      <c r="I186" s="364">
        <v>0.2369</v>
      </c>
      <c r="J186" s="365">
        <v>0.2369</v>
      </c>
      <c r="K186" s="375" t="s">
        <v>216</v>
      </c>
    </row>
    <row r="187" spans="1:11" ht="14.4" customHeight="1" thickBot="1" x14ac:dyDescent="0.35">
      <c r="A187" s="386" t="s">
        <v>384</v>
      </c>
      <c r="B187" s="364">
        <v>137.788177633446</v>
      </c>
      <c r="C187" s="364">
        <v>141.50020000000001</v>
      </c>
      <c r="D187" s="365">
        <v>3.7120223665530001</v>
      </c>
      <c r="E187" s="366">
        <v>1.0269400643090001</v>
      </c>
      <c r="F187" s="364">
        <v>171.12670200135199</v>
      </c>
      <c r="G187" s="365">
        <v>171.12670200135199</v>
      </c>
      <c r="H187" s="367">
        <v>9.5549999999999997</v>
      </c>
      <c r="I187" s="364">
        <v>146.85592</v>
      </c>
      <c r="J187" s="365">
        <v>-24.270782001352</v>
      </c>
      <c r="K187" s="368">
        <v>0.85817069038600002</v>
      </c>
    </row>
    <row r="188" spans="1:11" ht="14.4" customHeight="1" thickBot="1" x14ac:dyDescent="0.35">
      <c r="A188" s="385" t="s">
        <v>385</v>
      </c>
      <c r="B188" s="369">
        <v>71.421965203823007</v>
      </c>
      <c r="C188" s="369">
        <v>82.120890000000003</v>
      </c>
      <c r="D188" s="370">
        <v>10.698924796176</v>
      </c>
      <c r="E188" s="376">
        <v>1.14979880161</v>
      </c>
      <c r="F188" s="369">
        <v>67.874844395628998</v>
      </c>
      <c r="G188" s="370">
        <v>67.874844395628998</v>
      </c>
      <c r="H188" s="372">
        <v>5.9298799999999998</v>
      </c>
      <c r="I188" s="369">
        <v>79.211340000000007</v>
      </c>
      <c r="J188" s="370">
        <v>11.33649560437</v>
      </c>
      <c r="K188" s="377">
        <v>1.1670205759629999</v>
      </c>
    </row>
    <row r="189" spans="1:11" ht="14.4" customHeight="1" thickBot="1" x14ac:dyDescent="0.35">
      <c r="A189" s="386" t="s">
        <v>386</v>
      </c>
      <c r="B189" s="364">
        <v>71.421965203823007</v>
      </c>
      <c r="C189" s="364">
        <v>82.120890000000003</v>
      </c>
      <c r="D189" s="365">
        <v>10.698924796176</v>
      </c>
      <c r="E189" s="366">
        <v>1.14979880161</v>
      </c>
      <c r="F189" s="364">
        <v>67.874844395628998</v>
      </c>
      <c r="G189" s="365">
        <v>67.874844395628998</v>
      </c>
      <c r="H189" s="367">
        <v>5.9298799999999998</v>
      </c>
      <c r="I189" s="364">
        <v>79.211340000000007</v>
      </c>
      <c r="J189" s="365">
        <v>11.33649560437</v>
      </c>
      <c r="K189" s="368">
        <v>1.1670205759629999</v>
      </c>
    </row>
    <row r="190" spans="1:11" ht="14.4" customHeight="1" thickBot="1" x14ac:dyDescent="0.35">
      <c r="A190" s="385" t="s">
        <v>387</v>
      </c>
      <c r="B190" s="369">
        <v>850.19445950622605</v>
      </c>
      <c r="C190" s="369">
        <v>871.88912000000005</v>
      </c>
      <c r="D190" s="370">
        <v>21.694660493773998</v>
      </c>
      <c r="E190" s="376">
        <v>1.0255172922510001</v>
      </c>
      <c r="F190" s="369">
        <v>962.33148941776301</v>
      </c>
      <c r="G190" s="370">
        <v>962.33148941776301</v>
      </c>
      <c r="H190" s="372">
        <v>67.357069999999993</v>
      </c>
      <c r="I190" s="369">
        <v>806.00194999999997</v>
      </c>
      <c r="J190" s="370">
        <v>-156.32953941776299</v>
      </c>
      <c r="K190" s="377">
        <v>0.83755125844099998</v>
      </c>
    </row>
    <row r="191" spans="1:11" ht="14.4" customHeight="1" thickBot="1" x14ac:dyDescent="0.35">
      <c r="A191" s="386" t="s">
        <v>388</v>
      </c>
      <c r="B191" s="364">
        <v>850.19445950622605</v>
      </c>
      <c r="C191" s="364">
        <v>871.88912000000005</v>
      </c>
      <c r="D191" s="365">
        <v>21.694660493773998</v>
      </c>
      <c r="E191" s="366">
        <v>1.0255172922510001</v>
      </c>
      <c r="F191" s="364">
        <v>962.33148941776301</v>
      </c>
      <c r="G191" s="365">
        <v>962.33148941776301</v>
      </c>
      <c r="H191" s="367">
        <v>67.357069999999993</v>
      </c>
      <c r="I191" s="364">
        <v>806.00194999999997</v>
      </c>
      <c r="J191" s="365">
        <v>-156.32953941776299</v>
      </c>
      <c r="K191" s="368">
        <v>0.83755125844099998</v>
      </c>
    </row>
    <row r="192" spans="1:11" ht="14.4" customHeight="1" thickBot="1" x14ac:dyDescent="0.35">
      <c r="A192" s="385" t="s">
        <v>389</v>
      </c>
      <c r="B192" s="369">
        <v>2502.6066596461101</v>
      </c>
      <c r="C192" s="369">
        <v>3062.7397700000001</v>
      </c>
      <c r="D192" s="370">
        <v>560.13311035389097</v>
      </c>
      <c r="E192" s="376">
        <v>1.2238198752460001</v>
      </c>
      <c r="F192" s="369">
        <v>3140.4519448636302</v>
      </c>
      <c r="G192" s="370">
        <v>3140.4519448636302</v>
      </c>
      <c r="H192" s="372">
        <v>319.58899000000002</v>
      </c>
      <c r="I192" s="369">
        <v>3579.5041700000002</v>
      </c>
      <c r="J192" s="370">
        <v>439.05222513637398</v>
      </c>
      <c r="K192" s="377">
        <v>1.139805427003</v>
      </c>
    </row>
    <row r="193" spans="1:11" ht="14.4" customHeight="1" thickBot="1" x14ac:dyDescent="0.35">
      <c r="A193" s="386" t="s">
        <v>390</v>
      </c>
      <c r="B193" s="364">
        <v>2502.6066596461101</v>
      </c>
      <c r="C193" s="364">
        <v>3062.7397700000001</v>
      </c>
      <c r="D193" s="365">
        <v>560.13311035389097</v>
      </c>
      <c r="E193" s="366">
        <v>1.2238198752460001</v>
      </c>
      <c r="F193" s="364">
        <v>3140.4519448636302</v>
      </c>
      <c r="G193" s="365">
        <v>3140.4519448636302</v>
      </c>
      <c r="H193" s="367">
        <v>319.58899000000002</v>
      </c>
      <c r="I193" s="364">
        <v>3579.5041700000002</v>
      </c>
      <c r="J193" s="365">
        <v>439.05222513637398</v>
      </c>
      <c r="K193" s="368">
        <v>1.139805427003</v>
      </c>
    </row>
    <row r="194" spans="1:11" ht="14.4" customHeight="1" thickBot="1" x14ac:dyDescent="0.35">
      <c r="A194" s="382" t="s">
        <v>391</v>
      </c>
      <c r="B194" s="364">
        <v>0</v>
      </c>
      <c r="C194" s="364">
        <v>0</v>
      </c>
      <c r="D194" s="365">
        <v>0</v>
      </c>
      <c r="E194" s="366">
        <v>1</v>
      </c>
      <c r="F194" s="364">
        <v>0</v>
      </c>
      <c r="G194" s="365">
        <v>0</v>
      </c>
      <c r="H194" s="367">
        <v>0</v>
      </c>
      <c r="I194" s="364">
        <v>1</v>
      </c>
      <c r="J194" s="365">
        <v>1</v>
      </c>
      <c r="K194" s="375" t="s">
        <v>206</v>
      </c>
    </row>
    <row r="195" spans="1:11" ht="14.4" customHeight="1" thickBot="1" x14ac:dyDescent="0.35">
      <c r="A195" s="387" t="s">
        <v>392</v>
      </c>
      <c r="B195" s="369">
        <v>0</v>
      </c>
      <c r="C195" s="369">
        <v>0</v>
      </c>
      <c r="D195" s="370">
        <v>0</v>
      </c>
      <c r="E195" s="376">
        <v>1</v>
      </c>
      <c r="F195" s="369">
        <v>0</v>
      </c>
      <c r="G195" s="370">
        <v>0</v>
      </c>
      <c r="H195" s="372">
        <v>0</v>
      </c>
      <c r="I195" s="369">
        <v>1</v>
      </c>
      <c r="J195" s="370">
        <v>1</v>
      </c>
      <c r="K195" s="373" t="s">
        <v>206</v>
      </c>
    </row>
    <row r="196" spans="1:11" ht="14.4" customHeight="1" thickBot="1" x14ac:dyDescent="0.35">
      <c r="A196" s="389" t="s">
        <v>393</v>
      </c>
      <c r="B196" s="369">
        <v>0</v>
      </c>
      <c r="C196" s="369">
        <v>0</v>
      </c>
      <c r="D196" s="370">
        <v>0</v>
      </c>
      <c r="E196" s="376">
        <v>1</v>
      </c>
      <c r="F196" s="369">
        <v>0</v>
      </c>
      <c r="G196" s="370">
        <v>0</v>
      </c>
      <c r="H196" s="372">
        <v>0</v>
      </c>
      <c r="I196" s="369">
        <v>1</v>
      </c>
      <c r="J196" s="370">
        <v>1</v>
      </c>
      <c r="K196" s="373" t="s">
        <v>206</v>
      </c>
    </row>
    <row r="197" spans="1:11" ht="14.4" customHeight="1" thickBot="1" x14ac:dyDescent="0.35">
      <c r="A197" s="385" t="s">
        <v>394</v>
      </c>
      <c r="B197" s="369">
        <v>0</v>
      </c>
      <c r="C197" s="369">
        <v>0</v>
      </c>
      <c r="D197" s="370">
        <v>0</v>
      </c>
      <c r="E197" s="376">
        <v>1</v>
      </c>
      <c r="F197" s="369">
        <v>0</v>
      </c>
      <c r="G197" s="370">
        <v>0</v>
      </c>
      <c r="H197" s="372">
        <v>0</v>
      </c>
      <c r="I197" s="369">
        <v>1</v>
      </c>
      <c r="J197" s="370">
        <v>1</v>
      </c>
      <c r="K197" s="373" t="s">
        <v>216</v>
      </c>
    </row>
    <row r="198" spans="1:11" ht="14.4" customHeight="1" thickBot="1" x14ac:dyDescent="0.35">
      <c r="A198" s="386" t="s">
        <v>395</v>
      </c>
      <c r="B198" s="364">
        <v>0</v>
      </c>
      <c r="C198" s="364">
        <v>0</v>
      </c>
      <c r="D198" s="365">
        <v>0</v>
      </c>
      <c r="E198" s="366">
        <v>1</v>
      </c>
      <c r="F198" s="364">
        <v>0</v>
      </c>
      <c r="G198" s="365">
        <v>0</v>
      </c>
      <c r="H198" s="367">
        <v>0</v>
      </c>
      <c r="I198" s="364">
        <v>1</v>
      </c>
      <c r="J198" s="365">
        <v>1</v>
      </c>
      <c r="K198" s="375" t="s">
        <v>216</v>
      </c>
    </row>
    <row r="199" spans="1:11" ht="14.4" customHeight="1" thickBot="1" x14ac:dyDescent="0.35">
      <c r="A199" s="390"/>
      <c r="B199" s="364">
        <v>-80602.638627045802</v>
      </c>
      <c r="C199" s="364">
        <v>-83753.680720000004</v>
      </c>
      <c r="D199" s="365">
        <v>-3151.0420929541601</v>
      </c>
      <c r="E199" s="366">
        <v>1.039093535231</v>
      </c>
      <c r="F199" s="364">
        <v>-83102.048350635698</v>
      </c>
      <c r="G199" s="365">
        <v>-83102.048350635698</v>
      </c>
      <c r="H199" s="367">
        <v>-6264.2844100000202</v>
      </c>
      <c r="I199" s="364">
        <v>-86951.522180000204</v>
      </c>
      <c r="J199" s="365">
        <v>-3849.47382936442</v>
      </c>
      <c r="K199" s="368">
        <v>1.04632224964</v>
      </c>
    </row>
    <row r="200" spans="1:11" ht="14.4" customHeight="1" thickBot="1" x14ac:dyDescent="0.35">
      <c r="A200" s="391" t="s">
        <v>53</v>
      </c>
      <c r="B200" s="378">
        <v>-80602.638627045802</v>
      </c>
      <c r="C200" s="378">
        <v>-83753.680720000004</v>
      </c>
      <c r="D200" s="379">
        <v>-3151.0420929541601</v>
      </c>
      <c r="E200" s="380">
        <v>23.160671710959001</v>
      </c>
      <c r="F200" s="378">
        <v>-83102.048350635698</v>
      </c>
      <c r="G200" s="379">
        <v>-83102.048350635698</v>
      </c>
      <c r="H200" s="378">
        <v>-6264.2844100000202</v>
      </c>
      <c r="I200" s="378">
        <v>-86951.522180000204</v>
      </c>
      <c r="J200" s="379">
        <v>-3849.47382936441</v>
      </c>
      <c r="K200" s="381">
        <v>1.04632224964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213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396</v>
      </c>
      <c r="B5" s="393" t="s">
        <v>397</v>
      </c>
      <c r="C5" s="394" t="s">
        <v>398</v>
      </c>
      <c r="D5" s="394" t="s">
        <v>398</v>
      </c>
      <c r="E5" s="394"/>
      <c r="F5" s="394" t="s">
        <v>398</v>
      </c>
      <c r="G5" s="394" t="s">
        <v>398</v>
      </c>
      <c r="H5" s="394" t="s">
        <v>398</v>
      </c>
      <c r="I5" s="395" t="s">
        <v>398</v>
      </c>
      <c r="J5" s="396" t="s">
        <v>55</v>
      </c>
    </row>
    <row r="6" spans="1:10" ht="14.4" customHeight="1" x14ac:dyDescent="0.3">
      <c r="A6" s="392" t="s">
        <v>396</v>
      </c>
      <c r="B6" s="393" t="s">
        <v>399</v>
      </c>
      <c r="C6" s="394">
        <v>715.0116100000007</v>
      </c>
      <c r="D6" s="394">
        <v>649.2888200000001</v>
      </c>
      <c r="E6" s="394"/>
      <c r="F6" s="394">
        <v>757.57549999999958</v>
      </c>
      <c r="G6" s="394">
        <v>672.99999218749997</v>
      </c>
      <c r="H6" s="394">
        <v>84.575507812499609</v>
      </c>
      <c r="I6" s="395">
        <v>1.125669403854817</v>
      </c>
      <c r="J6" s="396" t="s">
        <v>1</v>
      </c>
    </row>
    <row r="7" spans="1:10" ht="14.4" customHeight="1" x14ac:dyDescent="0.3">
      <c r="A7" s="392" t="s">
        <v>396</v>
      </c>
      <c r="B7" s="393" t="s">
        <v>400</v>
      </c>
      <c r="C7" s="394">
        <v>0</v>
      </c>
      <c r="D7" s="394">
        <v>29.178799999999999</v>
      </c>
      <c r="E7" s="394"/>
      <c r="F7" s="394">
        <v>9.7262700000000013</v>
      </c>
      <c r="G7" s="394">
        <v>40</v>
      </c>
      <c r="H7" s="394">
        <v>-30.27373</v>
      </c>
      <c r="I7" s="395">
        <v>0.24315675000000003</v>
      </c>
      <c r="J7" s="396" t="s">
        <v>1</v>
      </c>
    </row>
    <row r="8" spans="1:10" ht="14.4" customHeight="1" x14ac:dyDescent="0.3">
      <c r="A8" s="392" t="s">
        <v>396</v>
      </c>
      <c r="B8" s="393" t="s">
        <v>401</v>
      </c>
      <c r="C8" s="394">
        <v>19.331369999999996</v>
      </c>
      <c r="D8" s="394">
        <v>10.822570000000001</v>
      </c>
      <c r="E8" s="394"/>
      <c r="F8" s="394">
        <v>26.808440000000001</v>
      </c>
      <c r="G8" s="394">
        <v>15</v>
      </c>
      <c r="H8" s="394">
        <v>11.808440000000001</v>
      </c>
      <c r="I8" s="395">
        <v>1.7872293333333333</v>
      </c>
      <c r="J8" s="396" t="s">
        <v>1</v>
      </c>
    </row>
    <row r="9" spans="1:10" ht="14.4" customHeight="1" x14ac:dyDescent="0.3">
      <c r="A9" s="392" t="s">
        <v>396</v>
      </c>
      <c r="B9" s="393" t="s">
        <v>402</v>
      </c>
      <c r="C9" s="394">
        <v>182.87799999999999</v>
      </c>
      <c r="D9" s="394">
        <v>169.20944999999998</v>
      </c>
      <c r="E9" s="394"/>
      <c r="F9" s="394">
        <v>144.76378</v>
      </c>
      <c r="G9" s="394">
        <v>175</v>
      </c>
      <c r="H9" s="394">
        <v>-30.236220000000003</v>
      </c>
      <c r="I9" s="395">
        <v>0.8272216</v>
      </c>
      <c r="J9" s="396" t="s">
        <v>1</v>
      </c>
    </row>
    <row r="10" spans="1:10" ht="14.4" customHeight="1" x14ac:dyDescent="0.3">
      <c r="A10" s="392" t="s">
        <v>396</v>
      </c>
      <c r="B10" s="393" t="s">
        <v>403</v>
      </c>
      <c r="C10" s="394">
        <v>917.22098000000074</v>
      </c>
      <c r="D10" s="394">
        <v>858.49964000000011</v>
      </c>
      <c r="E10" s="394"/>
      <c r="F10" s="394">
        <v>938.87398999999959</v>
      </c>
      <c r="G10" s="394">
        <v>902.99999218749997</v>
      </c>
      <c r="H10" s="394">
        <v>35.873997812499624</v>
      </c>
      <c r="I10" s="395">
        <v>1.0397275726720612</v>
      </c>
      <c r="J10" s="396" t="s">
        <v>404</v>
      </c>
    </row>
    <row r="12" spans="1:10" ht="14.4" customHeight="1" x14ac:dyDescent="0.3">
      <c r="A12" s="392" t="s">
        <v>396</v>
      </c>
      <c r="B12" s="393" t="s">
        <v>397</v>
      </c>
      <c r="C12" s="394" t="s">
        <v>398</v>
      </c>
      <c r="D12" s="394" t="s">
        <v>398</v>
      </c>
      <c r="E12" s="394"/>
      <c r="F12" s="394" t="s">
        <v>398</v>
      </c>
      <c r="G12" s="394" t="s">
        <v>398</v>
      </c>
      <c r="H12" s="394" t="s">
        <v>398</v>
      </c>
      <c r="I12" s="395" t="s">
        <v>398</v>
      </c>
      <c r="J12" s="396" t="s">
        <v>55</v>
      </c>
    </row>
    <row r="13" spans="1:10" ht="14.4" customHeight="1" x14ac:dyDescent="0.3">
      <c r="A13" s="392" t="s">
        <v>405</v>
      </c>
      <c r="B13" s="393" t="s">
        <v>406</v>
      </c>
      <c r="C13" s="394" t="s">
        <v>398</v>
      </c>
      <c r="D13" s="394" t="s">
        <v>398</v>
      </c>
      <c r="E13" s="394"/>
      <c r="F13" s="394" t="s">
        <v>398</v>
      </c>
      <c r="G13" s="394" t="s">
        <v>398</v>
      </c>
      <c r="H13" s="394" t="s">
        <v>398</v>
      </c>
      <c r="I13" s="395" t="s">
        <v>398</v>
      </c>
      <c r="J13" s="396" t="s">
        <v>0</v>
      </c>
    </row>
    <row r="14" spans="1:10" ht="14.4" customHeight="1" x14ac:dyDescent="0.3">
      <c r="A14" s="392" t="s">
        <v>405</v>
      </c>
      <c r="B14" s="393" t="s">
        <v>399</v>
      </c>
      <c r="C14" s="394">
        <v>697.63568000000066</v>
      </c>
      <c r="D14" s="394">
        <v>636.1685500000001</v>
      </c>
      <c r="E14" s="394"/>
      <c r="F14" s="394">
        <v>742.80357999999956</v>
      </c>
      <c r="G14" s="394">
        <v>657</v>
      </c>
      <c r="H14" s="394">
        <v>85.803579999999556</v>
      </c>
      <c r="I14" s="395">
        <v>1.13059905631659</v>
      </c>
      <c r="J14" s="396" t="s">
        <v>1</v>
      </c>
    </row>
    <row r="15" spans="1:10" ht="14.4" customHeight="1" x14ac:dyDescent="0.3">
      <c r="A15" s="392" t="s">
        <v>405</v>
      </c>
      <c r="B15" s="393" t="s">
        <v>400</v>
      </c>
      <c r="C15" s="394">
        <v>0</v>
      </c>
      <c r="D15" s="394">
        <v>29.178799999999999</v>
      </c>
      <c r="E15" s="394"/>
      <c r="F15" s="394">
        <v>9.7262700000000013</v>
      </c>
      <c r="G15" s="394">
        <v>40</v>
      </c>
      <c r="H15" s="394">
        <v>-30.27373</v>
      </c>
      <c r="I15" s="395">
        <v>0.24315675000000003</v>
      </c>
      <c r="J15" s="396" t="s">
        <v>1</v>
      </c>
    </row>
    <row r="16" spans="1:10" ht="14.4" customHeight="1" x14ac:dyDescent="0.3">
      <c r="A16" s="392" t="s">
        <v>405</v>
      </c>
      <c r="B16" s="393" t="s">
        <v>401</v>
      </c>
      <c r="C16" s="394">
        <v>19.331369999999996</v>
      </c>
      <c r="D16" s="394">
        <v>10.822570000000001</v>
      </c>
      <c r="E16" s="394"/>
      <c r="F16" s="394">
        <v>23.932870000000001</v>
      </c>
      <c r="G16" s="394">
        <v>15</v>
      </c>
      <c r="H16" s="394">
        <v>8.9328700000000012</v>
      </c>
      <c r="I16" s="395">
        <v>1.5955246666666667</v>
      </c>
      <c r="J16" s="396" t="s">
        <v>1</v>
      </c>
    </row>
    <row r="17" spans="1:10" ht="14.4" customHeight="1" x14ac:dyDescent="0.3">
      <c r="A17" s="392" t="s">
        <v>405</v>
      </c>
      <c r="B17" s="393" t="s">
        <v>402</v>
      </c>
      <c r="C17" s="394">
        <v>182.87799999999999</v>
      </c>
      <c r="D17" s="394">
        <v>169.20944999999998</v>
      </c>
      <c r="E17" s="394"/>
      <c r="F17" s="394">
        <v>144.76378</v>
      </c>
      <c r="G17" s="394">
        <v>175</v>
      </c>
      <c r="H17" s="394">
        <v>-30.236220000000003</v>
      </c>
      <c r="I17" s="395">
        <v>0.8272216</v>
      </c>
      <c r="J17" s="396" t="s">
        <v>1</v>
      </c>
    </row>
    <row r="18" spans="1:10" ht="14.4" customHeight="1" x14ac:dyDescent="0.3">
      <c r="A18" s="392" t="s">
        <v>405</v>
      </c>
      <c r="B18" s="393" t="s">
        <v>407</v>
      </c>
      <c r="C18" s="394">
        <v>899.84505000000058</v>
      </c>
      <c r="D18" s="394">
        <v>845.37937000000011</v>
      </c>
      <c r="E18" s="394"/>
      <c r="F18" s="394">
        <v>921.22649999999953</v>
      </c>
      <c r="G18" s="394">
        <v>887</v>
      </c>
      <c r="H18" s="394">
        <v>34.226499999999533</v>
      </c>
      <c r="I18" s="395">
        <v>1.0385868094701234</v>
      </c>
      <c r="J18" s="396" t="s">
        <v>408</v>
      </c>
    </row>
    <row r="19" spans="1:10" ht="14.4" customHeight="1" x14ac:dyDescent="0.3">
      <c r="A19" s="392" t="s">
        <v>398</v>
      </c>
      <c r="B19" s="393" t="s">
        <v>398</v>
      </c>
      <c r="C19" s="394" t="s">
        <v>398</v>
      </c>
      <c r="D19" s="394" t="s">
        <v>398</v>
      </c>
      <c r="E19" s="394"/>
      <c r="F19" s="394" t="s">
        <v>398</v>
      </c>
      <c r="G19" s="394" t="s">
        <v>398</v>
      </c>
      <c r="H19" s="394" t="s">
        <v>398</v>
      </c>
      <c r="I19" s="395" t="s">
        <v>398</v>
      </c>
      <c r="J19" s="396" t="s">
        <v>409</v>
      </c>
    </row>
    <row r="20" spans="1:10" ht="14.4" customHeight="1" x14ac:dyDescent="0.3">
      <c r="A20" s="392" t="s">
        <v>410</v>
      </c>
      <c r="B20" s="393" t="s">
        <v>411</v>
      </c>
      <c r="C20" s="394" t="s">
        <v>398</v>
      </c>
      <c r="D20" s="394" t="s">
        <v>398</v>
      </c>
      <c r="E20" s="394"/>
      <c r="F20" s="394" t="s">
        <v>398</v>
      </c>
      <c r="G20" s="394" t="s">
        <v>398</v>
      </c>
      <c r="H20" s="394" t="s">
        <v>398</v>
      </c>
      <c r="I20" s="395" t="s">
        <v>398</v>
      </c>
      <c r="J20" s="396" t="s">
        <v>0</v>
      </c>
    </row>
    <row r="21" spans="1:10" ht="14.4" customHeight="1" x14ac:dyDescent="0.3">
      <c r="A21" s="392" t="s">
        <v>410</v>
      </c>
      <c r="B21" s="393" t="s">
        <v>399</v>
      </c>
      <c r="C21" s="394">
        <v>17.37593</v>
      </c>
      <c r="D21" s="394">
        <v>13.12027</v>
      </c>
      <c r="E21" s="394"/>
      <c r="F21" s="394">
        <v>14.771920000000001</v>
      </c>
      <c r="G21" s="394">
        <v>16</v>
      </c>
      <c r="H21" s="394">
        <v>-1.2280799999999985</v>
      </c>
      <c r="I21" s="395">
        <v>0.92324500000000009</v>
      </c>
      <c r="J21" s="396" t="s">
        <v>1</v>
      </c>
    </row>
    <row r="22" spans="1:10" ht="14.4" customHeight="1" x14ac:dyDescent="0.3">
      <c r="A22" s="392" t="s">
        <v>410</v>
      </c>
      <c r="B22" s="393" t="s">
        <v>401</v>
      </c>
      <c r="C22" s="394">
        <v>0</v>
      </c>
      <c r="D22" s="394">
        <v>0</v>
      </c>
      <c r="E22" s="394"/>
      <c r="F22" s="394">
        <v>2.8755699999999997</v>
      </c>
      <c r="G22" s="394">
        <v>0</v>
      </c>
      <c r="H22" s="394">
        <v>2.8755699999999997</v>
      </c>
      <c r="I22" s="395" t="s">
        <v>398</v>
      </c>
      <c r="J22" s="396" t="s">
        <v>1</v>
      </c>
    </row>
    <row r="23" spans="1:10" ht="14.4" customHeight="1" x14ac:dyDescent="0.3">
      <c r="A23" s="392" t="s">
        <v>410</v>
      </c>
      <c r="B23" s="393" t="s">
        <v>412</v>
      </c>
      <c r="C23" s="394">
        <v>17.37593</v>
      </c>
      <c r="D23" s="394">
        <v>13.12027</v>
      </c>
      <c r="E23" s="394"/>
      <c r="F23" s="394">
        <v>17.647490000000001</v>
      </c>
      <c r="G23" s="394">
        <v>16</v>
      </c>
      <c r="H23" s="394">
        <v>1.6474900000000012</v>
      </c>
      <c r="I23" s="395">
        <v>1.1029681250000001</v>
      </c>
      <c r="J23" s="396" t="s">
        <v>408</v>
      </c>
    </row>
    <row r="24" spans="1:10" ht="14.4" customHeight="1" x14ac:dyDescent="0.3">
      <c r="A24" s="392" t="s">
        <v>398</v>
      </c>
      <c r="B24" s="393" t="s">
        <v>398</v>
      </c>
      <c r="C24" s="394" t="s">
        <v>398</v>
      </c>
      <c r="D24" s="394" t="s">
        <v>398</v>
      </c>
      <c r="E24" s="394"/>
      <c r="F24" s="394" t="s">
        <v>398</v>
      </c>
      <c r="G24" s="394" t="s">
        <v>398</v>
      </c>
      <c r="H24" s="394" t="s">
        <v>398</v>
      </c>
      <c r="I24" s="395" t="s">
        <v>398</v>
      </c>
      <c r="J24" s="396" t="s">
        <v>409</v>
      </c>
    </row>
    <row r="25" spans="1:10" ht="14.4" customHeight="1" x14ac:dyDescent="0.3">
      <c r="A25" s="392" t="s">
        <v>396</v>
      </c>
      <c r="B25" s="393" t="s">
        <v>403</v>
      </c>
      <c r="C25" s="394">
        <v>917.22098000000062</v>
      </c>
      <c r="D25" s="394">
        <v>858.49964000000011</v>
      </c>
      <c r="E25" s="394"/>
      <c r="F25" s="394">
        <v>938.87398999999959</v>
      </c>
      <c r="G25" s="394">
        <v>903</v>
      </c>
      <c r="H25" s="394">
        <v>35.873989999999594</v>
      </c>
      <c r="I25" s="395">
        <v>1.039727563676633</v>
      </c>
      <c r="J25" s="396" t="s">
        <v>404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16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" customHeight="1" thickBot="1" x14ac:dyDescent="0.3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183.439637842709</v>
      </c>
      <c r="M3" s="81">
        <f>SUBTOTAL(9,M5:M1048576)</f>
        <v>4329</v>
      </c>
      <c r="N3" s="82">
        <f>SUBTOTAL(9,N5:N1048576)</f>
        <v>794110.19222108729</v>
      </c>
    </row>
    <row r="4" spans="1:14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" customHeight="1" x14ac:dyDescent="0.3">
      <c r="A5" s="403" t="s">
        <v>396</v>
      </c>
      <c r="B5" s="404" t="s">
        <v>397</v>
      </c>
      <c r="C5" s="405" t="s">
        <v>405</v>
      </c>
      <c r="D5" s="406" t="s">
        <v>406</v>
      </c>
      <c r="E5" s="407">
        <v>50113001</v>
      </c>
      <c r="F5" s="406" t="s">
        <v>413</v>
      </c>
      <c r="G5" s="405" t="s">
        <v>414</v>
      </c>
      <c r="H5" s="405">
        <v>100362</v>
      </c>
      <c r="I5" s="405">
        <v>362</v>
      </c>
      <c r="J5" s="405" t="s">
        <v>415</v>
      </c>
      <c r="K5" s="405" t="s">
        <v>416</v>
      </c>
      <c r="L5" s="408">
        <v>86.562340425531914</v>
      </c>
      <c r="M5" s="408">
        <v>47</v>
      </c>
      <c r="N5" s="409">
        <v>4068.4300000000003</v>
      </c>
    </row>
    <row r="6" spans="1:14" ht="14.4" customHeight="1" x14ac:dyDescent="0.3">
      <c r="A6" s="410" t="s">
        <v>396</v>
      </c>
      <c r="B6" s="411" t="s">
        <v>397</v>
      </c>
      <c r="C6" s="412" t="s">
        <v>405</v>
      </c>
      <c r="D6" s="413" t="s">
        <v>406</v>
      </c>
      <c r="E6" s="414">
        <v>50113001</v>
      </c>
      <c r="F6" s="413" t="s">
        <v>413</v>
      </c>
      <c r="G6" s="412" t="s">
        <v>414</v>
      </c>
      <c r="H6" s="412">
        <v>124935</v>
      </c>
      <c r="I6" s="412">
        <v>124935</v>
      </c>
      <c r="J6" s="412" t="s">
        <v>417</v>
      </c>
      <c r="K6" s="412" t="s">
        <v>418</v>
      </c>
      <c r="L6" s="415">
        <v>4820.5191106609445</v>
      </c>
      <c r="M6" s="415">
        <v>2</v>
      </c>
      <c r="N6" s="416">
        <v>9641.0382213218891</v>
      </c>
    </row>
    <row r="7" spans="1:14" ht="14.4" customHeight="1" x14ac:dyDescent="0.3">
      <c r="A7" s="410" t="s">
        <v>396</v>
      </c>
      <c r="B7" s="411" t="s">
        <v>397</v>
      </c>
      <c r="C7" s="412" t="s">
        <v>405</v>
      </c>
      <c r="D7" s="413" t="s">
        <v>406</v>
      </c>
      <c r="E7" s="414">
        <v>50113001</v>
      </c>
      <c r="F7" s="413" t="s">
        <v>413</v>
      </c>
      <c r="G7" s="412" t="s">
        <v>414</v>
      </c>
      <c r="H7" s="412">
        <v>124934</v>
      </c>
      <c r="I7" s="412">
        <v>124934</v>
      </c>
      <c r="J7" s="412" t="s">
        <v>419</v>
      </c>
      <c r="K7" s="412" t="s">
        <v>420</v>
      </c>
      <c r="L7" s="415">
        <v>2893.5602531996583</v>
      </c>
      <c r="M7" s="415">
        <v>4</v>
      </c>
      <c r="N7" s="416">
        <v>11574.241012798633</v>
      </c>
    </row>
    <row r="8" spans="1:14" ht="14.4" customHeight="1" x14ac:dyDescent="0.3">
      <c r="A8" s="410" t="s">
        <v>396</v>
      </c>
      <c r="B8" s="411" t="s">
        <v>397</v>
      </c>
      <c r="C8" s="412" t="s">
        <v>405</v>
      </c>
      <c r="D8" s="413" t="s">
        <v>406</v>
      </c>
      <c r="E8" s="414">
        <v>50113001</v>
      </c>
      <c r="F8" s="413" t="s">
        <v>413</v>
      </c>
      <c r="G8" s="412" t="s">
        <v>414</v>
      </c>
      <c r="H8" s="412">
        <v>162320</v>
      </c>
      <c r="I8" s="412">
        <v>62320</v>
      </c>
      <c r="J8" s="412" t="s">
        <v>421</v>
      </c>
      <c r="K8" s="412" t="s">
        <v>422</v>
      </c>
      <c r="L8" s="415">
        <v>74.483523809523817</v>
      </c>
      <c r="M8" s="415">
        <v>105</v>
      </c>
      <c r="N8" s="416">
        <v>7820.7700000000013</v>
      </c>
    </row>
    <row r="9" spans="1:14" ht="14.4" customHeight="1" x14ac:dyDescent="0.3">
      <c r="A9" s="410" t="s">
        <v>396</v>
      </c>
      <c r="B9" s="411" t="s">
        <v>397</v>
      </c>
      <c r="C9" s="412" t="s">
        <v>405</v>
      </c>
      <c r="D9" s="413" t="s">
        <v>406</v>
      </c>
      <c r="E9" s="414">
        <v>50113001</v>
      </c>
      <c r="F9" s="413" t="s">
        <v>413</v>
      </c>
      <c r="G9" s="412" t="s">
        <v>414</v>
      </c>
      <c r="H9" s="412">
        <v>162315</v>
      </c>
      <c r="I9" s="412">
        <v>62315</v>
      </c>
      <c r="J9" s="412" t="s">
        <v>423</v>
      </c>
      <c r="K9" s="412" t="s">
        <v>424</v>
      </c>
      <c r="L9" s="415">
        <v>74.349999999999966</v>
      </c>
      <c r="M9" s="415">
        <v>2</v>
      </c>
      <c r="N9" s="416">
        <v>148.69999999999993</v>
      </c>
    </row>
    <row r="10" spans="1:14" ht="14.4" customHeight="1" x14ac:dyDescent="0.3">
      <c r="A10" s="410" t="s">
        <v>396</v>
      </c>
      <c r="B10" s="411" t="s">
        <v>397</v>
      </c>
      <c r="C10" s="412" t="s">
        <v>405</v>
      </c>
      <c r="D10" s="413" t="s">
        <v>406</v>
      </c>
      <c r="E10" s="414">
        <v>50113001</v>
      </c>
      <c r="F10" s="413" t="s">
        <v>413</v>
      </c>
      <c r="G10" s="412" t="s">
        <v>414</v>
      </c>
      <c r="H10" s="412">
        <v>116320</v>
      </c>
      <c r="I10" s="412">
        <v>16320</v>
      </c>
      <c r="J10" s="412" t="s">
        <v>425</v>
      </c>
      <c r="K10" s="412" t="s">
        <v>426</v>
      </c>
      <c r="L10" s="415">
        <v>118.68</v>
      </c>
      <c r="M10" s="415">
        <v>9</v>
      </c>
      <c r="N10" s="416">
        <v>1068.1200000000001</v>
      </c>
    </row>
    <row r="11" spans="1:14" ht="14.4" customHeight="1" x14ac:dyDescent="0.3">
      <c r="A11" s="410" t="s">
        <v>396</v>
      </c>
      <c r="B11" s="411" t="s">
        <v>397</v>
      </c>
      <c r="C11" s="412" t="s">
        <v>405</v>
      </c>
      <c r="D11" s="413" t="s">
        <v>406</v>
      </c>
      <c r="E11" s="414">
        <v>50113001</v>
      </c>
      <c r="F11" s="413" t="s">
        <v>413</v>
      </c>
      <c r="G11" s="412" t="s">
        <v>414</v>
      </c>
      <c r="H11" s="412">
        <v>841498</v>
      </c>
      <c r="I11" s="412">
        <v>0</v>
      </c>
      <c r="J11" s="412" t="s">
        <v>427</v>
      </c>
      <c r="K11" s="412" t="s">
        <v>398</v>
      </c>
      <c r="L11" s="415">
        <v>48.955000000000005</v>
      </c>
      <c r="M11" s="415">
        <v>2</v>
      </c>
      <c r="N11" s="416">
        <v>97.910000000000011</v>
      </c>
    </row>
    <row r="12" spans="1:14" ht="14.4" customHeight="1" x14ac:dyDescent="0.3">
      <c r="A12" s="410" t="s">
        <v>396</v>
      </c>
      <c r="B12" s="411" t="s">
        <v>397</v>
      </c>
      <c r="C12" s="412" t="s">
        <v>405</v>
      </c>
      <c r="D12" s="413" t="s">
        <v>406</v>
      </c>
      <c r="E12" s="414">
        <v>50113001</v>
      </c>
      <c r="F12" s="413" t="s">
        <v>413</v>
      </c>
      <c r="G12" s="412" t="s">
        <v>414</v>
      </c>
      <c r="H12" s="412">
        <v>117011</v>
      </c>
      <c r="I12" s="412">
        <v>17011</v>
      </c>
      <c r="J12" s="412" t="s">
        <v>428</v>
      </c>
      <c r="K12" s="412" t="s">
        <v>429</v>
      </c>
      <c r="L12" s="415">
        <v>145.49157894736842</v>
      </c>
      <c r="M12" s="415">
        <v>38</v>
      </c>
      <c r="N12" s="416">
        <v>5528.68</v>
      </c>
    </row>
    <row r="13" spans="1:14" ht="14.4" customHeight="1" x14ac:dyDescent="0.3">
      <c r="A13" s="410" t="s">
        <v>396</v>
      </c>
      <c r="B13" s="411" t="s">
        <v>397</v>
      </c>
      <c r="C13" s="412" t="s">
        <v>405</v>
      </c>
      <c r="D13" s="413" t="s">
        <v>406</v>
      </c>
      <c r="E13" s="414">
        <v>50113001</v>
      </c>
      <c r="F13" s="413" t="s">
        <v>413</v>
      </c>
      <c r="G13" s="412" t="s">
        <v>414</v>
      </c>
      <c r="H13" s="412">
        <v>920200</v>
      </c>
      <c r="I13" s="412">
        <v>15877</v>
      </c>
      <c r="J13" s="412" t="s">
        <v>430</v>
      </c>
      <c r="K13" s="412" t="s">
        <v>398</v>
      </c>
      <c r="L13" s="415">
        <v>252.97797837099381</v>
      </c>
      <c r="M13" s="415">
        <v>173</v>
      </c>
      <c r="N13" s="416">
        <v>43765.19025818193</v>
      </c>
    </row>
    <row r="14" spans="1:14" ht="14.4" customHeight="1" x14ac:dyDescent="0.3">
      <c r="A14" s="410" t="s">
        <v>396</v>
      </c>
      <c r="B14" s="411" t="s">
        <v>397</v>
      </c>
      <c r="C14" s="412" t="s">
        <v>405</v>
      </c>
      <c r="D14" s="413" t="s">
        <v>406</v>
      </c>
      <c r="E14" s="414">
        <v>50113001</v>
      </c>
      <c r="F14" s="413" t="s">
        <v>413</v>
      </c>
      <c r="G14" s="412" t="s">
        <v>414</v>
      </c>
      <c r="H14" s="412">
        <v>905098</v>
      </c>
      <c r="I14" s="412">
        <v>23989</v>
      </c>
      <c r="J14" s="412" t="s">
        <v>431</v>
      </c>
      <c r="K14" s="412" t="s">
        <v>398</v>
      </c>
      <c r="L14" s="415">
        <v>416.99004268166686</v>
      </c>
      <c r="M14" s="415">
        <v>38</v>
      </c>
      <c r="N14" s="416">
        <v>15845.621621903341</v>
      </c>
    </row>
    <row r="15" spans="1:14" ht="14.4" customHeight="1" x14ac:dyDescent="0.3">
      <c r="A15" s="410" t="s">
        <v>396</v>
      </c>
      <c r="B15" s="411" t="s">
        <v>397</v>
      </c>
      <c r="C15" s="412" t="s">
        <v>405</v>
      </c>
      <c r="D15" s="413" t="s">
        <v>406</v>
      </c>
      <c r="E15" s="414">
        <v>50113001</v>
      </c>
      <c r="F15" s="413" t="s">
        <v>413</v>
      </c>
      <c r="G15" s="412" t="s">
        <v>414</v>
      </c>
      <c r="H15" s="412">
        <v>905097</v>
      </c>
      <c r="I15" s="412">
        <v>158767</v>
      </c>
      <c r="J15" s="412" t="s">
        <v>432</v>
      </c>
      <c r="K15" s="412" t="s">
        <v>433</v>
      </c>
      <c r="L15" s="415">
        <v>175.03898615593829</v>
      </c>
      <c r="M15" s="415">
        <v>1</v>
      </c>
      <c r="N15" s="416">
        <v>175.03898615593829</v>
      </c>
    </row>
    <row r="16" spans="1:14" ht="14.4" customHeight="1" x14ac:dyDescent="0.3">
      <c r="A16" s="410" t="s">
        <v>396</v>
      </c>
      <c r="B16" s="411" t="s">
        <v>397</v>
      </c>
      <c r="C16" s="412" t="s">
        <v>405</v>
      </c>
      <c r="D16" s="413" t="s">
        <v>406</v>
      </c>
      <c r="E16" s="414">
        <v>50113001</v>
      </c>
      <c r="F16" s="413" t="s">
        <v>413</v>
      </c>
      <c r="G16" s="412" t="s">
        <v>414</v>
      </c>
      <c r="H16" s="412">
        <v>501596</v>
      </c>
      <c r="I16" s="412">
        <v>0</v>
      </c>
      <c r="J16" s="412" t="s">
        <v>434</v>
      </c>
      <c r="K16" s="412" t="s">
        <v>435</v>
      </c>
      <c r="L16" s="415">
        <v>115.43375</v>
      </c>
      <c r="M16" s="415">
        <v>2</v>
      </c>
      <c r="N16" s="416">
        <v>230.86750000000001</v>
      </c>
    </row>
    <row r="17" spans="1:14" ht="14.4" customHeight="1" x14ac:dyDescent="0.3">
      <c r="A17" s="410" t="s">
        <v>396</v>
      </c>
      <c r="B17" s="411" t="s">
        <v>397</v>
      </c>
      <c r="C17" s="412" t="s">
        <v>405</v>
      </c>
      <c r="D17" s="413" t="s">
        <v>406</v>
      </c>
      <c r="E17" s="414">
        <v>50113001</v>
      </c>
      <c r="F17" s="413" t="s">
        <v>413</v>
      </c>
      <c r="G17" s="412" t="s">
        <v>414</v>
      </c>
      <c r="H17" s="412">
        <v>229191</v>
      </c>
      <c r="I17" s="412">
        <v>229191</v>
      </c>
      <c r="J17" s="412" t="s">
        <v>436</v>
      </c>
      <c r="K17" s="412" t="s">
        <v>437</v>
      </c>
      <c r="L17" s="415">
        <v>121.63</v>
      </c>
      <c r="M17" s="415">
        <v>1</v>
      </c>
      <c r="N17" s="416">
        <v>121.63</v>
      </c>
    </row>
    <row r="18" spans="1:14" ht="14.4" customHeight="1" x14ac:dyDescent="0.3">
      <c r="A18" s="410" t="s">
        <v>396</v>
      </c>
      <c r="B18" s="411" t="s">
        <v>397</v>
      </c>
      <c r="C18" s="412" t="s">
        <v>405</v>
      </c>
      <c r="D18" s="413" t="s">
        <v>406</v>
      </c>
      <c r="E18" s="414">
        <v>50113001</v>
      </c>
      <c r="F18" s="413" t="s">
        <v>413</v>
      </c>
      <c r="G18" s="412" t="s">
        <v>414</v>
      </c>
      <c r="H18" s="412">
        <v>198876</v>
      </c>
      <c r="I18" s="412">
        <v>98876</v>
      </c>
      <c r="J18" s="412" t="s">
        <v>438</v>
      </c>
      <c r="K18" s="412" t="s">
        <v>439</v>
      </c>
      <c r="L18" s="415">
        <v>255.2</v>
      </c>
      <c r="M18" s="415">
        <v>1</v>
      </c>
      <c r="N18" s="416">
        <v>255.2</v>
      </c>
    </row>
    <row r="19" spans="1:14" ht="14.4" customHeight="1" x14ac:dyDescent="0.3">
      <c r="A19" s="410" t="s">
        <v>396</v>
      </c>
      <c r="B19" s="411" t="s">
        <v>397</v>
      </c>
      <c r="C19" s="412" t="s">
        <v>405</v>
      </c>
      <c r="D19" s="413" t="s">
        <v>406</v>
      </c>
      <c r="E19" s="414">
        <v>50113001</v>
      </c>
      <c r="F19" s="413" t="s">
        <v>413</v>
      </c>
      <c r="G19" s="412" t="s">
        <v>414</v>
      </c>
      <c r="H19" s="412">
        <v>198864</v>
      </c>
      <c r="I19" s="412">
        <v>98864</v>
      </c>
      <c r="J19" s="412" t="s">
        <v>438</v>
      </c>
      <c r="K19" s="412" t="s">
        <v>440</v>
      </c>
      <c r="L19" s="415">
        <v>537.87</v>
      </c>
      <c r="M19" s="415">
        <v>6</v>
      </c>
      <c r="N19" s="416">
        <v>3227.2200000000003</v>
      </c>
    </row>
    <row r="20" spans="1:14" ht="14.4" customHeight="1" x14ac:dyDescent="0.3">
      <c r="A20" s="410" t="s">
        <v>396</v>
      </c>
      <c r="B20" s="411" t="s">
        <v>397</v>
      </c>
      <c r="C20" s="412" t="s">
        <v>405</v>
      </c>
      <c r="D20" s="413" t="s">
        <v>406</v>
      </c>
      <c r="E20" s="414">
        <v>50113001</v>
      </c>
      <c r="F20" s="413" t="s">
        <v>413</v>
      </c>
      <c r="G20" s="412" t="s">
        <v>414</v>
      </c>
      <c r="H20" s="412">
        <v>198880</v>
      </c>
      <c r="I20" s="412">
        <v>98880</v>
      </c>
      <c r="J20" s="412" t="s">
        <v>438</v>
      </c>
      <c r="K20" s="412" t="s">
        <v>441</v>
      </c>
      <c r="L20" s="415">
        <v>201.30000182513075</v>
      </c>
      <c r="M20" s="415">
        <v>930</v>
      </c>
      <c r="N20" s="416">
        <v>187209.0016973716</v>
      </c>
    </row>
    <row r="21" spans="1:14" ht="14.4" customHeight="1" x14ac:dyDescent="0.3">
      <c r="A21" s="410" t="s">
        <v>396</v>
      </c>
      <c r="B21" s="411" t="s">
        <v>397</v>
      </c>
      <c r="C21" s="412" t="s">
        <v>405</v>
      </c>
      <c r="D21" s="413" t="s">
        <v>406</v>
      </c>
      <c r="E21" s="414">
        <v>50113001</v>
      </c>
      <c r="F21" s="413" t="s">
        <v>413</v>
      </c>
      <c r="G21" s="412" t="s">
        <v>414</v>
      </c>
      <c r="H21" s="412">
        <v>198872</v>
      </c>
      <c r="I21" s="412">
        <v>98872</v>
      </c>
      <c r="J21" s="412" t="s">
        <v>438</v>
      </c>
      <c r="K21" s="412" t="s">
        <v>442</v>
      </c>
      <c r="L21" s="415">
        <v>312.84000000000003</v>
      </c>
      <c r="M21" s="415">
        <v>10</v>
      </c>
      <c r="N21" s="416">
        <v>3128.4</v>
      </c>
    </row>
    <row r="22" spans="1:14" ht="14.4" customHeight="1" x14ac:dyDescent="0.3">
      <c r="A22" s="410" t="s">
        <v>396</v>
      </c>
      <c r="B22" s="411" t="s">
        <v>397</v>
      </c>
      <c r="C22" s="412" t="s">
        <v>405</v>
      </c>
      <c r="D22" s="413" t="s">
        <v>406</v>
      </c>
      <c r="E22" s="414">
        <v>50113001</v>
      </c>
      <c r="F22" s="413" t="s">
        <v>413</v>
      </c>
      <c r="G22" s="412" t="s">
        <v>414</v>
      </c>
      <c r="H22" s="412">
        <v>193746</v>
      </c>
      <c r="I22" s="412">
        <v>93746</v>
      </c>
      <c r="J22" s="412" t="s">
        <v>443</v>
      </c>
      <c r="K22" s="412" t="s">
        <v>444</v>
      </c>
      <c r="L22" s="415">
        <v>366.20366666666672</v>
      </c>
      <c r="M22" s="415">
        <v>18</v>
      </c>
      <c r="N22" s="416">
        <v>6591.6660000000011</v>
      </c>
    </row>
    <row r="23" spans="1:14" ht="14.4" customHeight="1" x14ac:dyDescent="0.3">
      <c r="A23" s="410" t="s">
        <v>396</v>
      </c>
      <c r="B23" s="411" t="s">
        <v>397</v>
      </c>
      <c r="C23" s="412" t="s">
        <v>405</v>
      </c>
      <c r="D23" s="413" t="s">
        <v>406</v>
      </c>
      <c r="E23" s="414">
        <v>50113001</v>
      </c>
      <c r="F23" s="413" t="s">
        <v>413</v>
      </c>
      <c r="G23" s="412" t="s">
        <v>414</v>
      </c>
      <c r="H23" s="412">
        <v>207899</v>
      </c>
      <c r="I23" s="412">
        <v>207899</v>
      </c>
      <c r="J23" s="412" t="s">
        <v>445</v>
      </c>
      <c r="K23" s="412" t="s">
        <v>446</v>
      </c>
      <c r="L23" s="415">
        <v>61.710000000000015</v>
      </c>
      <c r="M23" s="415">
        <v>1</v>
      </c>
      <c r="N23" s="416">
        <v>61.710000000000015</v>
      </c>
    </row>
    <row r="24" spans="1:14" ht="14.4" customHeight="1" x14ac:dyDescent="0.3">
      <c r="A24" s="410" t="s">
        <v>396</v>
      </c>
      <c r="B24" s="411" t="s">
        <v>397</v>
      </c>
      <c r="C24" s="412" t="s">
        <v>405</v>
      </c>
      <c r="D24" s="413" t="s">
        <v>406</v>
      </c>
      <c r="E24" s="414">
        <v>50113001</v>
      </c>
      <c r="F24" s="413" t="s">
        <v>413</v>
      </c>
      <c r="G24" s="412" t="s">
        <v>414</v>
      </c>
      <c r="H24" s="412">
        <v>394712</v>
      </c>
      <c r="I24" s="412">
        <v>0</v>
      </c>
      <c r="J24" s="412" t="s">
        <v>447</v>
      </c>
      <c r="K24" s="412" t="s">
        <v>448</v>
      </c>
      <c r="L24" s="415">
        <v>26.744852941176468</v>
      </c>
      <c r="M24" s="415">
        <v>408</v>
      </c>
      <c r="N24" s="416">
        <v>10911.9</v>
      </c>
    </row>
    <row r="25" spans="1:14" ht="14.4" customHeight="1" x14ac:dyDescent="0.3">
      <c r="A25" s="410" t="s">
        <v>396</v>
      </c>
      <c r="B25" s="411" t="s">
        <v>397</v>
      </c>
      <c r="C25" s="412" t="s">
        <v>405</v>
      </c>
      <c r="D25" s="413" t="s">
        <v>406</v>
      </c>
      <c r="E25" s="414">
        <v>50113001</v>
      </c>
      <c r="F25" s="413" t="s">
        <v>413</v>
      </c>
      <c r="G25" s="412" t="s">
        <v>414</v>
      </c>
      <c r="H25" s="412">
        <v>501075</v>
      </c>
      <c r="I25" s="412">
        <v>0</v>
      </c>
      <c r="J25" s="412" t="s">
        <v>449</v>
      </c>
      <c r="K25" s="412" t="s">
        <v>450</v>
      </c>
      <c r="L25" s="415">
        <v>95.800000000000011</v>
      </c>
      <c r="M25" s="415">
        <v>1396</v>
      </c>
      <c r="N25" s="416">
        <v>133736.80000000002</v>
      </c>
    </row>
    <row r="26" spans="1:14" ht="14.4" customHeight="1" x14ac:dyDescent="0.3">
      <c r="A26" s="410" t="s">
        <v>396</v>
      </c>
      <c r="B26" s="411" t="s">
        <v>397</v>
      </c>
      <c r="C26" s="412" t="s">
        <v>405</v>
      </c>
      <c r="D26" s="413" t="s">
        <v>406</v>
      </c>
      <c r="E26" s="414">
        <v>50113001</v>
      </c>
      <c r="F26" s="413" t="s">
        <v>413</v>
      </c>
      <c r="G26" s="412" t="s">
        <v>414</v>
      </c>
      <c r="H26" s="412">
        <v>100802</v>
      </c>
      <c r="I26" s="412">
        <v>0</v>
      </c>
      <c r="J26" s="412" t="s">
        <v>451</v>
      </c>
      <c r="K26" s="412" t="s">
        <v>452</v>
      </c>
      <c r="L26" s="415">
        <v>85.969897565765891</v>
      </c>
      <c r="M26" s="415">
        <v>26</v>
      </c>
      <c r="N26" s="416">
        <v>2235.2173367099131</v>
      </c>
    </row>
    <row r="27" spans="1:14" ht="14.4" customHeight="1" x14ac:dyDescent="0.3">
      <c r="A27" s="410" t="s">
        <v>396</v>
      </c>
      <c r="B27" s="411" t="s">
        <v>397</v>
      </c>
      <c r="C27" s="412" t="s">
        <v>405</v>
      </c>
      <c r="D27" s="413" t="s">
        <v>406</v>
      </c>
      <c r="E27" s="414">
        <v>50113001</v>
      </c>
      <c r="F27" s="413" t="s">
        <v>413</v>
      </c>
      <c r="G27" s="412" t="s">
        <v>414</v>
      </c>
      <c r="H27" s="412">
        <v>901171</v>
      </c>
      <c r="I27" s="412">
        <v>0</v>
      </c>
      <c r="J27" s="412" t="s">
        <v>453</v>
      </c>
      <c r="K27" s="412" t="s">
        <v>454</v>
      </c>
      <c r="L27" s="415">
        <v>61.090852618685474</v>
      </c>
      <c r="M27" s="415">
        <v>19</v>
      </c>
      <c r="N27" s="416">
        <v>1160.726199755024</v>
      </c>
    </row>
    <row r="28" spans="1:14" ht="14.4" customHeight="1" x14ac:dyDescent="0.3">
      <c r="A28" s="410" t="s">
        <v>396</v>
      </c>
      <c r="B28" s="411" t="s">
        <v>397</v>
      </c>
      <c r="C28" s="412" t="s">
        <v>405</v>
      </c>
      <c r="D28" s="413" t="s">
        <v>406</v>
      </c>
      <c r="E28" s="414">
        <v>50113001</v>
      </c>
      <c r="F28" s="413" t="s">
        <v>413</v>
      </c>
      <c r="G28" s="412" t="s">
        <v>414</v>
      </c>
      <c r="H28" s="412">
        <v>844940</v>
      </c>
      <c r="I28" s="412">
        <v>0</v>
      </c>
      <c r="J28" s="412" t="s">
        <v>455</v>
      </c>
      <c r="K28" s="412" t="s">
        <v>398</v>
      </c>
      <c r="L28" s="415">
        <v>84.819787430266786</v>
      </c>
      <c r="M28" s="415">
        <v>5</v>
      </c>
      <c r="N28" s="416">
        <v>424.09893715133393</v>
      </c>
    </row>
    <row r="29" spans="1:14" ht="14.4" customHeight="1" x14ac:dyDescent="0.3">
      <c r="A29" s="410" t="s">
        <v>396</v>
      </c>
      <c r="B29" s="411" t="s">
        <v>397</v>
      </c>
      <c r="C29" s="412" t="s">
        <v>405</v>
      </c>
      <c r="D29" s="413" t="s">
        <v>406</v>
      </c>
      <c r="E29" s="414">
        <v>50113001</v>
      </c>
      <c r="F29" s="413" t="s">
        <v>413</v>
      </c>
      <c r="G29" s="412" t="s">
        <v>414</v>
      </c>
      <c r="H29" s="412">
        <v>921458</v>
      </c>
      <c r="I29" s="412">
        <v>0</v>
      </c>
      <c r="J29" s="412" t="s">
        <v>456</v>
      </c>
      <c r="K29" s="412" t="s">
        <v>398</v>
      </c>
      <c r="L29" s="415">
        <v>105.14567745389917</v>
      </c>
      <c r="M29" s="415">
        <v>94</v>
      </c>
      <c r="N29" s="416">
        <v>9883.6936806665217</v>
      </c>
    </row>
    <row r="30" spans="1:14" ht="14.4" customHeight="1" x14ac:dyDescent="0.3">
      <c r="A30" s="410" t="s">
        <v>396</v>
      </c>
      <c r="B30" s="411" t="s">
        <v>397</v>
      </c>
      <c r="C30" s="412" t="s">
        <v>405</v>
      </c>
      <c r="D30" s="413" t="s">
        <v>406</v>
      </c>
      <c r="E30" s="414">
        <v>50113001</v>
      </c>
      <c r="F30" s="413" t="s">
        <v>413</v>
      </c>
      <c r="G30" s="412" t="s">
        <v>414</v>
      </c>
      <c r="H30" s="412">
        <v>500989</v>
      </c>
      <c r="I30" s="412">
        <v>0</v>
      </c>
      <c r="J30" s="412" t="s">
        <v>457</v>
      </c>
      <c r="K30" s="412" t="s">
        <v>398</v>
      </c>
      <c r="L30" s="415">
        <v>77.798809982208326</v>
      </c>
      <c r="M30" s="415">
        <v>95</v>
      </c>
      <c r="N30" s="416">
        <v>7390.8869483097915</v>
      </c>
    </row>
    <row r="31" spans="1:14" ht="14.4" customHeight="1" x14ac:dyDescent="0.3">
      <c r="A31" s="410" t="s">
        <v>396</v>
      </c>
      <c r="B31" s="411" t="s">
        <v>397</v>
      </c>
      <c r="C31" s="412" t="s">
        <v>405</v>
      </c>
      <c r="D31" s="413" t="s">
        <v>406</v>
      </c>
      <c r="E31" s="414">
        <v>50113001</v>
      </c>
      <c r="F31" s="413" t="s">
        <v>413</v>
      </c>
      <c r="G31" s="412" t="s">
        <v>414</v>
      </c>
      <c r="H31" s="412">
        <v>500979</v>
      </c>
      <c r="I31" s="412">
        <v>0</v>
      </c>
      <c r="J31" s="412" t="s">
        <v>458</v>
      </c>
      <c r="K31" s="412" t="s">
        <v>398</v>
      </c>
      <c r="L31" s="415">
        <v>54.303798200730682</v>
      </c>
      <c r="M31" s="415">
        <v>4</v>
      </c>
      <c r="N31" s="416">
        <v>217.21519280292273</v>
      </c>
    </row>
    <row r="32" spans="1:14" ht="14.4" customHeight="1" x14ac:dyDescent="0.3">
      <c r="A32" s="410" t="s">
        <v>396</v>
      </c>
      <c r="B32" s="411" t="s">
        <v>397</v>
      </c>
      <c r="C32" s="412" t="s">
        <v>405</v>
      </c>
      <c r="D32" s="413" t="s">
        <v>406</v>
      </c>
      <c r="E32" s="414">
        <v>50113001</v>
      </c>
      <c r="F32" s="413" t="s">
        <v>413</v>
      </c>
      <c r="G32" s="412" t="s">
        <v>414</v>
      </c>
      <c r="H32" s="412">
        <v>920273</v>
      </c>
      <c r="I32" s="412">
        <v>0</v>
      </c>
      <c r="J32" s="412" t="s">
        <v>459</v>
      </c>
      <c r="K32" s="412" t="s">
        <v>398</v>
      </c>
      <c r="L32" s="415">
        <v>512.56879235007204</v>
      </c>
      <c r="M32" s="415">
        <v>350</v>
      </c>
      <c r="N32" s="416">
        <v>179399.07732252521</v>
      </c>
    </row>
    <row r="33" spans="1:14" ht="14.4" customHeight="1" x14ac:dyDescent="0.3">
      <c r="A33" s="410" t="s">
        <v>396</v>
      </c>
      <c r="B33" s="411" t="s">
        <v>397</v>
      </c>
      <c r="C33" s="412" t="s">
        <v>405</v>
      </c>
      <c r="D33" s="413" t="s">
        <v>406</v>
      </c>
      <c r="E33" s="414">
        <v>50113001</v>
      </c>
      <c r="F33" s="413" t="s">
        <v>413</v>
      </c>
      <c r="G33" s="412" t="s">
        <v>414</v>
      </c>
      <c r="H33" s="412">
        <v>900012</v>
      </c>
      <c r="I33" s="412">
        <v>0</v>
      </c>
      <c r="J33" s="412" t="s">
        <v>460</v>
      </c>
      <c r="K33" s="412" t="s">
        <v>398</v>
      </c>
      <c r="L33" s="415">
        <v>81.412395854093461</v>
      </c>
      <c r="M33" s="415">
        <v>4</v>
      </c>
      <c r="N33" s="416">
        <v>325.64958341637384</v>
      </c>
    </row>
    <row r="34" spans="1:14" ht="14.4" customHeight="1" x14ac:dyDescent="0.3">
      <c r="A34" s="410" t="s">
        <v>396</v>
      </c>
      <c r="B34" s="411" t="s">
        <v>397</v>
      </c>
      <c r="C34" s="412" t="s">
        <v>405</v>
      </c>
      <c r="D34" s="413" t="s">
        <v>406</v>
      </c>
      <c r="E34" s="414">
        <v>50113001</v>
      </c>
      <c r="F34" s="413" t="s">
        <v>413</v>
      </c>
      <c r="G34" s="412" t="s">
        <v>414</v>
      </c>
      <c r="H34" s="412">
        <v>498367</v>
      </c>
      <c r="I34" s="412">
        <v>0</v>
      </c>
      <c r="J34" s="412" t="s">
        <v>461</v>
      </c>
      <c r="K34" s="412" t="s">
        <v>398</v>
      </c>
      <c r="L34" s="415">
        <v>157.63544012273164</v>
      </c>
      <c r="M34" s="415">
        <v>20</v>
      </c>
      <c r="N34" s="416">
        <v>3152.7088024546329</v>
      </c>
    </row>
    <row r="35" spans="1:14" ht="14.4" customHeight="1" x14ac:dyDescent="0.3">
      <c r="A35" s="410" t="s">
        <v>396</v>
      </c>
      <c r="B35" s="411" t="s">
        <v>397</v>
      </c>
      <c r="C35" s="412" t="s">
        <v>405</v>
      </c>
      <c r="D35" s="413" t="s">
        <v>406</v>
      </c>
      <c r="E35" s="414">
        <v>50113001</v>
      </c>
      <c r="F35" s="413" t="s">
        <v>413</v>
      </c>
      <c r="G35" s="412" t="s">
        <v>414</v>
      </c>
      <c r="H35" s="412">
        <v>501110</v>
      </c>
      <c r="I35" s="412">
        <v>0</v>
      </c>
      <c r="J35" s="412" t="s">
        <v>462</v>
      </c>
      <c r="K35" s="412" t="s">
        <v>398</v>
      </c>
      <c r="L35" s="415">
        <v>150.23400170276113</v>
      </c>
      <c r="M35" s="415">
        <v>20</v>
      </c>
      <c r="N35" s="416">
        <v>3004.6800340552227</v>
      </c>
    </row>
    <row r="36" spans="1:14" ht="14.4" customHeight="1" x14ac:dyDescent="0.3">
      <c r="A36" s="410" t="s">
        <v>396</v>
      </c>
      <c r="B36" s="411" t="s">
        <v>397</v>
      </c>
      <c r="C36" s="412" t="s">
        <v>405</v>
      </c>
      <c r="D36" s="413" t="s">
        <v>406</v>
      </c>
      <c r="E36" s="414">
        <v>50113001</v>
      </c>
      <c r="F36" s="413" t="s">
        <v>413</v>
      </c>
      <c r="G36" s="412" t="s">
        <v>414</v>
      </c>
      <c r="H36" s="412">
        <v>500194</v>
      </c>
      <c r="I36" s="412">
        <v>0</v>
      </c>
      <c r="J36" s="412" t="s">
        <v>463</v>
      </c>
      <c r="K36" s="412" t="s">
        <v>464</v>
      </c>
      <c r="L36" s="415">
        <v>885.45216242125503</v>
      </c>
      <c r="M36" s="415">
        <v>1</v>
      </c>
      <c r="N36" s="416">
        <v>885.45216242125503</v>
      </c>
    </row>
    <row r="37" spans="1:14" ht="14.4" customHeight="1" x14ac:dyDescent="0.3">
      <c r="A37" s="410" t="s">
        <v>396</v>
      </c>
      <c r="B37" s="411" t="s">
        <v>397</v>
      </c>
      <c r="C37" s="412" t="s">
        <v>405</v>
      </c>
      <c r="D37" s="413" t="s">
        <v>406</v>
      </c>
      <c r="E37" s="414">
        <v>50113001</v>
      </c>
      <c r="F37" s="413" t="s">
        <v>413</v>
      </c>
      <c r="G37" s="412" t="s">
        <v>465</v>
      </c>
      <c r="H37" s="412">
        <v>197125</v>
      </c>
      <c r="I37" s="412">
        <v>197125</v>
      </c>
      <c r="J37" s="412" t="s">
        <v>466</v>
      </c>
      <c r="K37" s="412" t="s">
        <v>467</v>
      </c>
      <c r="L37" s="415">
        <v>110</v>
      </c>
      <c r="M37" s="415">
        <v>22</v>
      </c>
      <c r="N37" s="416">
        <v>2420</v>
      </c>
    </row>
    <row r="38" spans="1:14" ht="14.4" customHeight="1" x14ac:dyDescent="0.3">
      <c r="A38" s="410" t="s">
        <v>396</v>
      </c>
      <c r="B38" s="411" t="s">
        <v>397</v>
      </c>
      <c r="C38" s="412" t="s">
        <v>405</v>
      </c>
      <c r="D38" s="413" t="s">
        <v>406</v>
      </c>
      <c r="E38" s="414">
        <v>50113001</v>
      </c>
      <c r="F38" s="413" t="s">
        <v>413</v>
      </c>
      <c r="G38" s="412" t="s">
        <v>414</v>
      </c>
      <c r="H38" s="412">
        <v>102439</v>
      </c>
      <c r="I38" s="412">
        <v>2439</v>
      </c>
      <c r="J38" s="412" t="s">
        <v>468</v>
      </c>
      <c r="K38" s="412" t="s">
        <v>469</v>
      </c>
      <c r="L38" s="415">
        <v>285.08</v>
      </c>
      <c r="M38" s="415">
        <v>22</v>
      </c>
      <c r="N38" s="416">
        <v>6271.76</v>
      </c>
    </row>
    <row r="39" spans="1:14" ht="14.4" customHeight="1" x14ac:dyDescent="0.3">
      <c r="A39" s="410" t="s">
        <v>396</v>
      </c>
      <c r="B39" s="411" t="s">
        <v>397</v>
      </c>
      <c r="C39" s="412" t="s">
        <v>405</v>
      </c>
      <c r="D39" s="413" t="s">
        <v>406</v>
      </c>
      <c r="E39" s="414">
        <v>50113001</v>
      </c>
      <c r="F39" s="413" t="s">
        <v>413</v>
      </c>
      <c r="G39" s="412" t="s">
        <v>414</v>
      </c>
      <c r="H39" s="412">
        <v>100502</v>
      </c>
      <c r="I39" s="412">
        <v>502</v>
      </c>
      <c r="J39" s="412" t="s">
        <v>470</v>
      </c>
      <c r="K39" s="412" t="s">
        <v>471</v>
      </c>
      <c r="L39" s="415">
        <v>238.66158415841579</v>
      </c>
      <c r="M39" s="415">
        <v>101</v>
      </c>
      <c r="N39" s="416">
        <v>24104.819999999996</v>
      </c>
    </row>
    <row r="40" spans="1:14" ht="14.4" customHeight="1" x14ac:dyDescent="0.3">
      <c r="A40" s="410" t="s">
        <v>396</v>
      </c>
      <c r="B40" s="411" t="s">
        <v>397</v>
      </c>
      <c r="C40" s="412" t="s">
        <v>405</v>
      </c>
      <c r="D40" s="413" t="s">
        <v>406</v>
      </c>
      <c r="E40" s="414">
        <v>50113001</v>
      </c>
      <c r="F40" s="413" t="s">
        <v>413</v>
      </c>
      <c r="G40" s="412" t="s">
        <v>414</v>
      </c>
      <c r="H40" s="412">
        <v>100536</v>
      </c>
      <c r="I40" s="412">
        <v>536</v>
      </c>
      <c r="J40" s="412" t="s">
        <v>472</v>
      </c>
      <c r="K40" s="412" t="s">
        <v>416</v>
      </c>
      <c r="L40" s="415">
        <v>140.23999999999998</v>
      </c>
      <c r="M40" s="415">
        <v>6</v>
      </c>
      <c r="N40" s="416">
        <v>841.43999999999983</v>
      </c>
    </row>
    <row r="41" spans="1:14" ht="14.4" customHeight="1" x14ac:dyDescent="0.3">
      <c r="A41" s="410" t="s">
        <v>396</v>
      </c>
      <c r="B41" s="411" t="s">
        <v>397</v>
      </c>
      <c r="C41" s="412" t="s">
        <v>405</v>
      </c>
      <c r="D41" s="413" t="s">
        <v>406</v>
      </c>
      <c r="E41" s="414">
        <v>50113001</v>
      </c>
      <c r="F41" s="413" t="s">
        <v>413</v>
      </c>
      <c r="G41" s="412" t="s">
        <v>414</v>
      </c>
      <c r="H41" s="412">
        <v>200863</v>
      </c>
      <c r="I41" s="412">
        <v>200863</v>
      </c>
      <c r="J41" s="412" t="s">
        <v>473</v>
      </c>
      <c r="K41" s="412" t="s">
        <v>474</v>
      </c>
      <c r="L41" s="415">
        <v>85.83</v>
      </c>
      <c r="M41" s="415">
        <v>19</v>
      </c>
      <c r="N41" s="416">
        <v>1630.77</v>
      </c>
    </row>
    <row r="42" spans="1:14" ht="14.4" customHeight="1" x14ac:dyDescent="0.3">
      <c r="A42" s="410" t="s">
        <v>396</v>
      </c>
      <c r="B42" s="411" t="s">
        <v>397</v>
      </c>
      <c r="C42" s="412" t="s">
        <v>405</v>
      </c>
      <c r="D42" s="413" t="s">
        <v>406</v>
      </c>
      <c r="E42" s="414">
        <v>50113001</v>
      </c>
      <c r="F42" s="413" t="s">
        <v>413</v>
      </c>
      <c r="G42" s="412" t="s">
        <v>414</v>
      </c>
      <c r="H42" s="412">
        <v>100876</v>
      </c>
      <c r="I42" s="412">
        <v>876</v>
      </c>
      <c r="J42" s="412" t="s">
        <v>473</v>
      </c>
      <c r="K42" s="412" t="s">
        <v>475</v>
      </c>
      <c r="L42" s="415">
        <v>70.720000000000013</v>
      </c>
      <c r="M42" s="415">
        <v>4</v>
      </c>
      <c r="N42" s="416">
        <v>282.88000000000005</v>
      </c>
    </row>
    <row r="43" spans="1:14" ht="14.4" customHeight="1" x14ac:dyDescent="0.3">
      <c r="A43" s="410" t="s">
        <v>396</v>
      </c>
      <c r="B43" s="411" t="s">
        <v>397</v>
      </c>
      <c r="C43" s="412" t="s">
        <v>405</v>
      </c>
      <c r="D43" s="413" t="s">
        <v>406</v>
      </c>
      <c r="E43" s="414">
        <v>50113001</v>
      </c>
      <c r="F43" s="413" t="s">
        <v>413</v>
      </c>
      <c r="G43" s="412" t="s">
        <v>414</v>
      </c>
      <c r="H43" s="412">
        <v>993439</v>
      </c>
      <c r="I43" s="412">
        <v>0</v>
      </c>
      <c r="J43" s="412" t="s">
        <v>476</v>
      </c>
      <c r="K43" s="412" t="s">
        <v>398</v>
      </c>
      <c r="L43" s="415">
        <v>3202.49</v>
      </c>
      <c r="M43" s="415">
        <v>1</v>
      </c>
      <c r="N43" s="416">
        <v>3202.49</v>
      </c>
    </row>
    <row r="44" spans="1:14" ht="14.4" customHeight="1" x14ac:dyDescent="0.3">
      <c r="A44" s="410" t="s">
        <v>396</v>
      </c>
      <c r="B44" s="411" t="s">
        <v>397</v>
      </c>
      <c r="C44" s="412" t="s">
        <v>405</v>
      </c>
      <c r="D44" s="413" t="s">
        <v>406</v>
      </c>
      <c r="E44" s="414">
        <v>50113001</v>
      </c>
      <c r="F44" s="413" t="s">
        <v>413</v>
      </c>
      <c r="G44" s="412" t="s">
        <v>414</v>
      </c>
      <c r="H44" s="412">
        <v>208646</v>
      </c>
      <c r="I44" s="412">
        <v>208646</v>
      </c>
      <c r="J44" s="412" t="s">
        <v>477</v>
      </c>
      <c r="K44" s="412" t="s">
        <v>478</v>
      </c>
      <c r="L44" s="415">
        <v>58.8</v>
      </c>
      <c r="M44" s="415">
        <v>1</v>
      </c>
      <c r="N44" s="416">
        <v>58.8</v>
      </c>
    </row>
    <row r="45" spans="1:14" ht="14.4" customHeight="1" x14ac:dyDescent="0.3">
      <c r="A45" s="410" t="s">
        <v>396</v>
      </c>
      <c r="B45" s="411" t="s">
        <v>397</v>
      </c>
      <c r="C45" s="412" t="s">
        <v>405</v>
      </c>
      <c r="D45" s="413" t="s">
        <v>406</v>
      </c>
      <c r="E45" s="414">
        <v>50113001</v>
      </c>
      <c r="F45" s="413" t="s">
        <v>413</v>
      </c>
      <c r="G45" s="412" t="s">
        <v>414</v>
      </c>
      <c r="H45" s="412">
        <v>128176</v>
      </c>
      <c r="I45" s="412">
        <v>28176</v>
      </c>
      <c r="J45" s="412" t="s">
        <v>479</v>
      </c>
      <c r="K45" s="412" t="s">
        <v>480</v>
      </c>
      <c r="L45" s="415">
        <v>6905.7599999999993</v>
      </c>
      <c r="M45" s="415">
        <v>5</v>
      </c>
      <c r="N45" s="416">
        <v>34528.799999999996</v>
      </c>
    </row>
    <row r="46" spans="1:14" ht="14.4" customHeight="1" x14ac:dyDescent="0.3">
      <c r="A46" s="410" t="s">
        <v>396</v>
      </c>
      <c r="B46" s="411" t="s">
        <v>397</v>
      </c>
      <c r="C46" s="412" t="s">
        <v>405</v>
      </c>
      <c r="D46" s="413" t="s">
        <v>406</v>
      </c>
      <c r="E46" s="414">
        <v>50113001</v>
      </c>
      <c r="F46" s="413" t="s">
        <v>413</v>
      </c>
      <c r="G46" s="412" t="s">
        <v>414</v>
      </c>
      <c r="H46" s="412">
        <v>128178</v>
      </c>
      <c r="I46" s="412">
        <v>28178</v>
      </c>
      <c r="J46" s="412" t="s">
        <v>479</v>
      </c>
      <c r="K46" s="412" t="s">
        <v>481</v>
      </c>
      <c r="L46" s="415">
        <v>1317.33</v>
      </c>
      <c r="M46" s="415">
        <v>5</v>
      </c>
      <c r="N46" s="416">
        <v>6586.65</v>
      </c>
    </row>
    <row r="47" spans="1:14" ht="14.4" customHeight="1" x14ac:dyDescent="0.3">
      <c r="A47" s="410" t="s">
        <v>396</v>
      </c>
      <c r="B47" s="411" t="s">
        <v>397</v>
      </c>
      <c r="C47" s="412" t="s">
        <v>405</v>
      </c>
      <c r="D47" s="413" t="s">
        <v>406</v>
      </c>
      <c r="E47" s="414">
        <v>50113001</v>
      </c>
      <c r="F47" s="413" t="s">
        <v>413</v>
      </c>
      <c r="G47" s="412" t="s">
        <v>414</v>
      </c>
      <c r="H47" s="412">
        <v>153347</v>
      </c>
      <c r="I47" s="412">
        <v>153347</v>
      </c>
      <c r="J47" s="412" t="s">
        <v>482</v>
      </c>
      <c r="K47" s="412" t="s">
        <v>483</v>
      </c>
      <c r="L47" s="415">
        <v>4851</v>
      </c>
      <c r="M47" s="415">
        <v>1</v>
      </c>
      <c r="N47" s="416">
        <v>4851</v>
      </c>
    </row>
    <row r="48" spans="1:14" ht="14.4" customHeight="1" x14ac:dyDescent="0.3">
      <c r="A48" s="410" t="s">
        <v>396</v>
      </c>
      <c r="B48" s="411" t="s">
        <v>397</v>
      </c>
      <c r="C48" s="412" t="s">
        <v>405</v>
      </c>
      <c r="D48" s="413" t="s">
        <v>406</v>
      </c>
      <c r="E48" s="414">
        <v>50113001</v>
      </c>
      <c r="F48" s="413" t="s">
        <v>413</v>
      </c>
      <c r="G48" s="412" t="s">
        <v>414</v>
      </c>
      <c r="H48" s="412">
        <v>850152</v>
      </c>
      <c r="I48" s="412">
        <v>153349</v>
      </c>
      <c r="J48" s="412" t="s">
        <v>484</v>
      </c>
      <c r="K48" s="412" t="s">
        <v>398</v>
      </c>
      <c r="L48" s="415">
        <v>2368.3000000000002</v>
      </c>
      <c r="M48" s="415">
        <v>2</v>
      </c>
      <c r="N48" s="416">
        <v>4736.6000000000004</v>
      </c>
    </row>
    <row r="49" spans="1:14" ht="14.4" customHeight="1" x14ac:dyDescent="0.3">
      <c r="A49" s="410" t="s">
        <v>396</v>
      </c>
      <c r="B49" s="411" t="s">
        <v>397</v>
      </c>
      <c r="C49" s="412" t="s">
        <v>405</v>
      </c>
      <c r="D49" s="413" t="s">
        <v>406</v>
      </c>
      <c r="E49" s="414">
        <v>50113009</v>
      </c>
      <c r="F49" s="413" t="s">
        <v>485</v>
      </c>
      <c r="G49" s="412" t="s">
        <v>465</v>
      </c>
      <c r="H49" s="412">
        <v>17039</v>
      </c>
      <c r="I49" s="412">
        <v>17039</v>
      </c>
      <c r="J49" s="412" t="s">
        <v>486</v>
      </c>
      <c r="K49" s="412" t="s">
        <v>487</v>
      </c>
      <c r="L49" s="415">
        <v>4863.1349999999993</v>
      </c>
      <c r="M49" s="415">
        <v>2</v>
      </c>
      <c r="N49" s="416">
        <v>9726.2699999999986</v>
      </c>
    </row>
    <row r="50" spans="1:14" ht="14.4" customHeight="1" x14ac:dyDescent="0.3">
      <c r="A50" s="410" t="s">
        <v>396</v>
      </c>
      <c r="B50" s="411" t="s">
        <v>397</v>
      </c>
      <c r="C50" s="412" t="s">
        <v>405</v>
      </c>
      <c r="D50" s="413" t="s">
        <v>406</v>
      </c>
      <c r="E50" s="414">
        <v>50113013</v>
      </c>
      <c r="F50" s="413" t="s">
        <v>488</v>
      </c>
      <c r="G50" s="412" t="s">
        <v>414</v>
      </c>
      <c r="H50" s="412">
        <v>101066</v>
      </c>
      <c r="I50" s="412">
        <v>1066</v>
      </c>
      <c r="J50" s="412" t="s">
        <v>489</v>
      </c>
      <c r="K50" s="412" t="s">
        <v>490</v>
      </c>
      <c r="L50" s="415">
        <v>57.42</v>
      </c>
      <c r="M50" s="415">
        <v>2</v>
      </c>
      <c r="N50" s="416">
        <v>114.84</v>
      </c>
    </row>
    <row r="51" spans="1:14" ht="14.4" customHeight="1" x14ac:dyDescent="0.3">
      <c r="A51" s="410" t="s">
        <v>396</v>
      </c>
      <c r="B51" s="411" t="s">
        <v>397</v>
      </c>
      <c r="C51" s="412" t="s">
        <v>405</v>
      </c>
      <c r="D51" s="413" t="s">
        <v>406</v>
      </c>
      <c r="E51" s="414">
        <v>50113013</v>
      </c>
      <c r="F51" s="413" t="s">
        <v>488</v>
      </c>
      <c r="G51" s="412" t="s">
        <v>414</v>
      </c>
      <c r="H51" s="412">
        <v>208820</v>
      </c>
      <c r="I51" s="412">
        <v>208820</v>
      </c>
      <c r="J51" s="412" t="s">
        <v>491</v>
      </c>
      <c r="K51" s="412" t="s">
        <v>492</v>
      </c>
      <c r="L51" s="415">
        <v>1936.22</v>
      </c>
      <c r="M51" s="415">
        <v>6</v>
      </c>
      <c r="N51" s="416">
        <v>11617.32</v>
      </c>
    </row>
    <row r="52" spans="1:14" ht="14.4" customHeight="1" x14ac:dyDescent="0.3">
      <c r="A52" s="410" t="s">
        <v>396</v>
      </c>
      <c r="B52" s="411" t="s">
        <v>397</v>
      </c>
      <c r="C52" s="412" t="s">
        <v>405</v>
      </c>
      <c r="D52" s="413" t="s">
        <v>406</v>
      </c>
      <c r="E52" s="414">
        <v>50113013</v>
      </c>
      <c r="F52" s="413" t="s">
        <v>488</v>
      </c>
      <c r="G52" s="412" t="s">
        <v>414</v>
      </c>
      <c r="H52" s="412">
        <v>114877</v>
      </c>
      <c r="I52" s="412">
        <v>14877</v>
      </c>
      <c r="J52" s="412" t="s">
        <v>493</v>
      </c>
      <c r="K52" s="412" t="s">
        <v>494</v>
      </c>
      <c r="L52" s="415">
        <v>236.52999999999997</v>
      </c>
      <c r="M52" s="415">
        <v>1</v>
      </c>
      <c r="N52" s="416">
        <v>236.52999999999997</v>
      </c>
    </row>
    <row r="53" spans="1:14" ht="14.4" customHeight="1" x14ac:dyDescent="0.3">
      <c r="A53" s="410" t="s">
        <v>396</v>
      </c>
      <c r="B53" s="411" t="s">
        <v>397</v>
      </c>
      <c r="C53" s="412" t="s">
        <v>405</v>
      </c>
      <c r="D53" s="413" t="s">
        <v>406</v>
      </c>
      <c r="E53" s="414">
        <v>50113013</v>
      </c>
      <c r="F53" s="413" t="s">
        <v>488</v>
      </c>
      <c r="G53" s="412" t="s">
        <v>414</v>
      </c>
      <c r="H53" s="412">
        <v>101076</v>
      </c>
      <c r="I53" s="412">
        <v>1076</v>
      </c>
      <c r="J53" s="412" t="s">
        <v>495</v>
      </c>
      <c r="K53" s="412" t="s">
        <v>475</v>
      </c>
      <c r="L53" s="415">
        <v>78.422837837837847</v>
      </c>
      <c r="M53" s="415">
        <v>148</v>
      </c>
      <c r="N53" s="416">
        <v>11606.580000000002</v>
      </c>
    </row>
    <row r="54" spans="1:14" ht="14.4" customHeight="1" x14ac:dyDescent="0.3">
      <c r="A54" s="410" t="s">
        <v>396</v>
      </c>
      <c r="B54" s="411" t="s">
        <v>397</v>
      </c>
      <c r="C54" s="412" t="s">
        <v>405</v>
      </c>
      <c r="D54" s="413" t="s">
        <v>406</v>
      </c>
      <c r="E54" s="414">
        <v>50113013</v>
      </c>
      <c r="F54" s="413" t="s">
        <v>488</v>
      </c>
      <c r="G54" s="412" t="s">
        <v>414</v>
      </c>
      <c r="H54" s="412">
        <v>101077</v>
      </c>
      <c r="I54" s="412">
        <v>1077</v>
      </c>
      <c r="J54" s="412" t="s">
        <v>496</v>
      </c>
      <c r="K54" s="412" t="s">
        <v>475</v>
      </c>
      <c r="L54" s="415">
        <v>59.599999999999994</v>
      </c>
      <c r="M54" s="415">
        <v>6</v>
      </c>
      <c r="N54" s="416">
        <v>357.59999999999997</v>
      </c>
    </row>
    <row r="55" spans="1:14" ht="14.4" customHeight="1" x14ac:dyDescent="0.3">
      <c r="A55" s="410" t="s">
        <v>396</v>
      </c>
      <c r="B55" s="411" t="s">
        <v>397</v>
      </c>
      <c r="C55" s="412" t="s">
        <v>410</v>
      </c>
      <c r="D55" s="413" t="s">
        <v>411</v>
      </c>
      <c r="E55" s="414">
        <v>50113001</v>
      </c>
      <c r="F55" s="413" t="s">
        <v>413</v>
      </c>
      <c r="G55" s="412" t="s">
        <v>414</v>
      </c>
      <c r="H55" s="412">
        <v>162320</v>
      </c>
      <c r="I55" s="412">
        <v>62320</v>
      </c>
      <c r="J55" s="412" t="s">
        <v>421</v>
      </c>
      <c r="K55" s="412" t="s">
        <v>422</v>
      </c>
      <c r="L55" s="415">
        <v>74.376666666666665</v>
      </c>
      <c r="M55" s="415">
        <v>12</v>
      </c>
      <c r="N55" s="416">
        <v>892.52</v>
      </c>
    </row>
    <row r="56" spans="1:14" ht="14.4" customHeight="1" x14ac:dyDescent="0.3">
      <c r="A56" s="410" t="s">
        <v>396</v>
      </c>
      <c r="B56" s="411" t="s">
        <v>397</v>
      </c>
      <c r="C56" s="412" t="s">
        <v>410</v>
      </c>
      <c r="D56" s="413" t="s">
        <v>411</v>
      </c>
      <c r="E56" s="414">
        <v>50113001</v>
      </c>
      <c r="F56" s="413" t="s">
        <v>413</v>
      </c>
      <c r="G56" s="412" t="s">
        <v>414</v>
      </c>
      <c r="H56" s="412">
        <v>920200</v>
      </c>
      <c r="I56" s="412">
        <v>15877</v>
      </c>
      <c r="J56" s="412" t="s">
        <v>430</v>
      </c>
      <c r="K56" s="412" t="s">
        <v>398</v>
      </c>
      <c r="L56" s="415">
        <v>252.9779730904269</v>
      </c>
      <c r="M56" s="415">
        <v>5</v>
      </c>
      <c r="N56" s="416">
        <v>1264.8898654521345</v>
      </c>
    </row>
    <row r="57" spans="1:14" ht="14.4" customHeight="1" x14ac:dyDescent="0.3">
      <c r="A57" s="410" t="s">
        <v>396</v>
      </c>
      <c r="B57" s="411" t="s">
        <v>397</v>
      </c>
      <c r="C57" s="412" t="s">
        <v>410</v>
      </c>
      <c r="D57" s="413" t="s">
        <v>411</v>
      </c>
      <c r="E57" s="414">
        <v>50113001</v>
      </c>
      <c r="F57" s="413" t="s">
        <v>413</v>
      </c>
      <c r="G57" s="412" t="s">
        <v>414</v>
      </c>
      <c r="H57" s="412">
        <v>905098</v>
      </c>
      <c r="I57" s="412">
        <v>23989</v>
      </c>
      <c r="J57" s="412" t="s">
        <v>431</v>
      </c>
      <c r="K57" s="412" t="s">
        <v>398</v>
      </c>
      <c r="L57" s="415">
        <v>416.99</v>
      </c>
      <c r="M57" s="415">
        <v>2</v>
      </c>
      <c r="N57" s="416">
        <v>833.98</v>
      </c>
    </row>
    <row r="58" spans="1:14" ht="14.4" customHeight="1" x14ac:dyDescent="0.3">
      <c r="A58" s="410" t="s">
        <v>396</v>
      </c>
      <c r="B58" s="411" t="s">
        <v>397</v>
      </c>
      <c r="C58" s="412" t="s">
        <v>410</v>
      </c>
      <c r="D58" s="413" t="s">
        <v>411</v>
      </c>
      <c r="E58" s="414">
        <v>50113001</v>
      </c>
      <c r="F58" s="413" t="s">
        <v>413</v>
      </c>
      <c r="G58" s="412" t="s">
        <v>414</v>
      </c>
      <c r="H58" s="412">
        <v>198864</v>
      </c>
      <c r="I58" s="412">
        <v>98864</v>
      </c>
      <c r="J58" s="412" t="s">
        <v>438</v>
      </c>
      <c r="K58" s="412" t="s">
        <v>440</v>
      </c>
      <c r="L58" s="415">
        <v>537.87</v>
      </c>
      <c r="M58" s="415">
        <v>3</v>
      </c>
      <c r="N58" s="416">
        <v>1613.6100000000001</v>
      </c>
    </row>
    <row r="59" spans="1:14" ht="14.4" customHeight="1" x14ac:dyDescent="0.3">
      <c r="A59" s="410" t="s">
        <v>396</v>
      </c>
      <c r="B59" s="411" t="s">
        <v>397</v>
      </c>
      <c r="C59" s="412" t="s">
        <v>410</v>
      </c>
      <c r="D59" s="413" t="s">
        <v>411</v>
      </c>
      <c r="E59" s="414">
        <v>50113001</v>
      </c>
      <c r="F59" s="413" t="s">
        <v>413</v>
      </c>
      <c r="G59" s="412" t="s">
        <v>414</v>
      </c>
      <c r="H59" s="412">
        <v>198880</v>
      </c>
      <c r="I59" s="412">
        <v>98880</v>
      </c>
      <c r="J59" s="412" t="s">
        <v>438</v>
      </c>
      <c r="K59" s="412" t="s">
        <v>441</v>
      </c>
      <c r="L59" s="415">
        <v>201.30000000000004</v>
      </c>
      <c r="M59" s="415">
        <v>3</v>
      </c>
      <c r="N59" s="416">
        <v>603.90000000000009</v>
      </c>
    </row>
    <row r="60" spans="1:14" ht="14.4" customHeight="1" x14ac:dyDescent="0.3">
      <c r="A60" s="410" t="s">
        <v>396</v>
      </c>
      <c r="B60" s="411" t="s">
        <v>397</v>
      </c>
      <c r="C60" s="412" t="s">
        <v>410</v>
      </c>
      <c r="D60" s="413" t="s">
        <v>411</v>
      </c>
      <c r="E60" s="414">
        <v>50113001</v>
      </c>
      <c r="F60" s="413" t="s">
        <v>413</v>
      </c>
      <c r="G60" s="412" t="s">
        <v>414</v>
      </c>
      <c r="H60" s="412">
        <v>198872</v>
      </c>
      <c r="I60" s="412">
        <v>98872</v>
      </c>
      <c r="J60" s="412" t="s">
        <v>438</v>
      </c>
      <c r="K60" s="412" t="s">
        <v>442</v>
      </c>
      <c r="L60" s="415">
        <v>312.84000000000003</v>
      </c>
      <c r="M60" s="415">
        <v>7</v>
      </c>
      <c r="N60" s="416">
        <v>2189.88</v>
      </c>
    </row>
    <row r="61" spans="1:14" ht="14.4" customHeight="1" x14ac:dyDescent="0.3">
      <c r="A61" s="410" t="s">
        <v>396</v>
      </c>
      <c r="B61" s="411" t="s">
        <v>397</v>
      </c>
      <c r="C61" s="412" t="s">
        <v>410</v>
      </c>
      <c r="D61" s="413" t="s">
        <v>411</v>
      </c>
      <c r="E61" s="414">
        <v>50113001</v>
      </c>
      <c r="F61" s="413" t="s">
        <v>413</v>
      </c>
      <c r="G61" s="412" t="s">
        <v>414</v>
      </c>
      <c r="H61" s="412">
        <v>193746</v>
      </c>
      <c r="I61" s="412">
        <v>93746</v>
      </c>
      <c r="J61" s="412" t="s">
        <v>443</v>
      </c>
      <c r="K61" s="412" t="s">
        <v>444</v>
      </c>
      <c r="L61" s="415">
        <v>366.21999999999997</v>
      </c>
      <c r="M61" s="415">
        <v>1</v>
      </c>
      <c r="N61" s="416">
        <v>366.21999999999997</v>
      </c>
    </row>
    <row r="62" spans="1:14" ht="14.4" customHeight="1" x14ac:dyDescent="0.3">
      <c r="A62" s="410" t="s">
        <v>396</v>
      </c>
      <c r="B62" s="411" t="s">
        <v>397</v>
      </c>
      <c r="C62" s="412" t="s">
        <v>410</v>
      </c>
      <c r="D62" s="413" t="s">
        <v>411</v>
      </c>
      <c r="E62" s="414">
        <v>50113001</v>
      </c>
      <c r="F62" s="413" t="s">
        <v>413</v>
      </c>
      <c r="G62" s="412" t="s">
        <v>414</v>
      </c>
      <c r="H62" s="412">
        <v>501075</v>
      </c>
      <c r="I62" s="412">
        <v>0</v>
      </c>
      <c r="J62" s="412" t="s">
        <v>449</v>
      </c>
      <c r="K62" s="412" t="s">
        <v>450</v>
      </c>
      <c r="L62" s="415">
        <v>95.8</v>
      </c>
      <c r="M62" s="415">
        <v>12</v>
      </c>
      <c r="N62" s="416">
        <v>1149.5999999999999</v>
      </c>
    </row>
    <row r="63" spans="1:14" ht="14.4" customHeight="1" x14ac:dyDescent="0.3">
      <c r="A63" s="410" t="s">
        <v>396</v>
      </c>
      <c r="B63" s="411" t="s">
        <v>397</v>
      </c>
      <c r="C63" s="412" t="s">
        <v>410</v>
      </c>
      <c r="D63" s="413" t="s">
        <v>411</v>
      </c>
      <c r="E63" s="414">
        <v>50113001</v>
      </c>
      <c r="F63" s="413" t="s">
        <v>413</v>
      </c>
      <c r="G63" s="412" t="s">
        <v>414</v>
      </c>
      <c r="H63" s="412">
        <v>100802</v>
      </c>
      <c r="I63" s="412">
        <v>0</v>
      </c>
      <c r="J63" s="412" t="s">
        <v>451</v>
      </c>
      <c r="K63" s="412" t="s">
        <v>452</v>
      </c>
      <c r="L63" s="415">
        <v>95.138950284536648</v>
      </c>
      <c r="M63" s="415">
        <v>6</v>
      </c>
      <c r="N63" s="416">
        <v>570.83370170721992</v>
      </c>
    </row>
    <row r="64" spans="1:14" ht="14.4" customHeight="1" x14ac:dyDescent="0.3">
      <c r="A64" s="410" t="s">
        <v>396</v>
      </c>
      <c r="B64" s="411" t="s">
        <v>397</v>
      </c>
      <c r="C64" s="412" t="s">
        <v>410</v>
      </c>
      <c r="D64" s="413" t="s">
        <v>411</v>
      </c>
      <c r="E64" s="414">
        <v>50113001</v>
      </c>
      <c r="F64" s="413" t="s">
        <v>413</v>
      </c>
      <c r="G64" s="412" t="s">
        <v>414</v>
      </c>
      <c r="H64" s="412">
        <v>844940</v>
      </c>
      <c r="I64" s="412">
        <v>0</v>
      </c>
      <c r="J64" s="412" t="s">
        <v>455</v>
      </c>
      <c r="K64" s="412" t="s">
        <v>398</v>
      </c>
      <c r="L64" s="415">
        <v>73.286096322058327</v>
      </c>
      <c r="M64" s="415">
        <v>28</v>
      </c>
      <c r="N64" s="416">
        <v>2052.010697017633</v>
      </c>
    </row>
    <row r="65" spans="1:14" ht="14.4" customHeight="1" x14ac:dyDescent="0.3">
      <c r="A65" s="410" t="s">
        <v>396</v>
      </c>
      <c r="B65" s="411" t="s">
        <v>397</v>
      </c>
      <c r="C65" s="412" t="s">
        <v>410</v>
      </c>
      <c r="D65" s="413" t="s">
        <v>411</v>
      </c>
      <c r="E65" s="414">
        <v>50113001</v>
      </c>
      <c r="F65" s="413" t="s">
        <v>413</v>
      </c>
      <c r="G65" s="412" t="s">
        <v>414</v>
      </c>
      <c r="H65" s="412">
        <v>930759</v>
      </c>
      <c r="I65" s="412">
        <v>0</v>
      </c>
      <c r="J65" s="412" t="s">
        <v>497</v>
      </c>
      <c r="K65" s="412" t="s">
        <v>398</v>
      </c>
      <c r="L65" s="415">
        <v>184.96230249512075</v>
      </c>
      <c r="M65" s="415">
        <v>2</v>
      </c>
      <c r="N65" s="416">
        <v>369.92460499024151</v>
      </c>
    </row>
    <row r="66" spans="1:14" ht="14.4" customHeight="1" x14ac:dyDescent="0.3">
      <c r="A66" s="410" t="s">
        <v>396</v>
      </c>
      <c r="B66" s="411" t="s">
        <v>397</v>
      </c>
      <c r="C66" s="412" t="s">
        <v>410</v>
      </c>
      <c r="D66" s="413" t="s">
        <v>411</v>
      </c>
      <c r="E66" s="414">
        <v>50113001</v>
      </c>
      <c r="F66" s="413" t="s">
        <v>413</v>
      </c>
      <c r="G66" s="412" t="s">
        <v>414</v>
      </c>
      <c r="H66" s="412">
        <v>500989</v>
      </c>
      <c r="I66" s="412">
        <v>0</v>
      </c>
      <c r="J66" s="412" t="s">
        <v>457</v>
      </c>
      <c r="K66" s="412" t="s">
        <v>398</v>
      </c>
      <c r="L66" s="415">
        <v>65.028984807801052</v>
      </c>
      <c r="M66" s="415">
        <v>6</v>
      </c>
      <c r="N66" s="416">
        <v>390.17390884680628</v>
      </c>
    </row>
    <row r="67" spans="1:14" ht="14.4" customHeight="1" x14ac:dyDescent="0.3">
      <c r="A67" s="410" t="s">
        <v>396</v>
      </c>
      <c r="B67" s="411" t="s">
        <v>397</v>
      </c>
      <c r="C67" s="412" t="s">
        <v>410</v>
      </c>
      <c r="D67" s="413" t="s">
        <v>411</v>
      </c>
      <c r="E67" s="414">
        <v>50113001</v>
      </c>
      <c r="F67" s="413" t="s">
        <v>413</v>
      </c>
      <c r="G67" s="412" t="s">
        <v>414</v>
      </c>
      <c r="H67" s="412">
        <v>920273</v>
      </c>
      <c r="I67" s="412">
        <v>0</v>
      </c>
      <c r="J67" s="412" t="s">
        <v>459</v>
      </c>
      <c r="K67" s="412" t="s">
        <v>398</v>
      </c>
      <c r="L67" s="415">
        <v>495.57991271078077</v>
      </c>
      <c r="M67" s="415">
        <v>1</v>
      </c>
      <c r="N67" s="416">
        <v>495.57991271078077</v>
      </c>
    </row>
    <row r="68" spans="1:14" ht="14.4" customHeight="1" x14ac:dyDescent="0.3">
      <c r="A68" s="410" t="s">
        <v>396</v>
      </c>
      <c r="B68" s="411" t="s">
        <v>397</v>
      </c>
      <c r="C68" s="412" t="s">
        <v>410</v>
      </c>
      <c r="D68" s="413" t="s">
        <v>411</v>
      </c>
      <c r="E68" s="414">
        <v>50113001</v>
      </c>
      <c r="F68" s="413" t="s">
        <v>413</v>
      </c>
      <c r="G68" s="412" t="s">
        <v>414</v>
      </c>
      <c r="H68" s="412">
        <v>900012</v>
      </c>
      <c r="I68" s="412">
        <v>0</v>
      </c>
      <c r="J68" s="412" t="s">
        <v>460</v>
      </c>
      <c r="K68" s="412" t="s">
        <v>398</v>
      </c>
      <c r="L68" s="415">
        <v>66.412008090159901</v>
      </c>
      <c r="M68" s="415">
        <v>4</v>
      </c>
      <c r="N68" s="416">
        <v>265.6480323606396</v>
      </c>
    </row>
    <row r="69" spans="1:14" ht="14.4" customHeight="1" x14ac:dyDescent="0.3">
      <c r="A69" s="410" t="s">
        <v>396</v>
      </c>
      <c r="B69" s="411" t="s">
        <v>397</v>
      </c>
      <c r="C69" s="412" t="s">
        <v>410</v>
      </c>
      <c r="D69" s="413" t="s">
        <v>411</v>
      </c>
      <c r="E69" s="414">
        <v>50113001</v>
      </c>
      <c r="F69" s="413" t="s">
        <v>413</v>
      </c>
      <c r="G69" s="412" t="s">
        <v>465</v>
      </c>
      <c r="H69" s="412">
        <v>197125</v>
      </c>
      <c r="I69" s="412">
        <v>197125</v>
      </c>
      <c r="J69" s="412" t="s">
        <v>466</v>
      </c>
      <c r="K69" s="412" t="s">
        <v>467</v>
      </c>
      <c r="L69" s="415">
        <v>110</v>
      </c>
      <c r="M69" s="415">
        <v>4</v>
      </c>
      <c r="N69" s="416">
        <v>440</v>
      </c>
    </row>
    <row r="70" spans="1:14" ht="14.4" customHeight="1" x14ac:dyDescent="0.3">
      <c r="A70" s="410" t="s">
        <v>396</v>
      </c>
      <c r="B70" s="411" t="s">
        <v>397</v>
      </c>
      <c r="C70" s="412" t="s">
        <v>410</v>
      </c>
      <c r="D70" s="413" t="s">
        <v>411</v>
      </c>
      <c r="E70" s="414">
        <v>50113001</v>
      </c>
      <c r="F70" s="413" t="s">
        <v>413</v>
      </c>
      <c r="G70" s="412" t="s">
        <v>414</v>
      </c>
      <c r="H70" s="412">
        <v>100502</v>
      </c>
      <c r="I70" s="412">
        <v>502</v>
      </c>
      <c r="J70" s="412" t="s">
        <v>470</v>
      </c>
      <c r="K70" s="412" t="s">
        <v>471</v>
      </c>
      <c r="L70" s="415">
        <v>238.66</v>
      </c>
      <c r="M70" s="415">
        <v>4</v>
      </c>
      <c r="N70" s="416">
        <v>954.64</v>
      </c>
    </row>
    <row r="71" spans="1:14" ht="14.4" customHeight="1" x14ac:dyDescent="0.3">
      <c r="A71" s="410" t="s">
        <v>396</v>
      </c>
      <c r="B71" s="411" t="s">
        <v>397</v>
      </c>
      <c r="C71" s="412" t="s">
        <v>410</v>
      </c>
      <c r="D71" s="413" t="s">
        <v>411</v>
      </c>
      <c r="E71" s="414">
        <v>50113001</v>
      </c>
      <c r="F71" s="413" t="s">
        <v>413</v>
      </c>
      <c r="G71" s="412" t="s">
        <v>414</v>
      </c>
      <c r="H71" s="412">
        <v>200863</v>
      </c>
      <c r="I71" s="412">
        <v>200863</v>
      </c>
      <c r="J71" s="412" t="s">
        <v>473</v>
      </c>
      <c r="K71" s="412" t="s">
        <v>474</v>
      </c>
      <c r="L71" s="415">
        <v>85.02</v>
      </c>
      <c r="M71" s="415">
        <v>3</v>
      </c>
      <c r="N71" s="416">
        <v>255.06</v>
      </c>
    </row>
    <row r="72" spans="1:14" ht="14.4" customHeight="1" x14ac:dyDescent="0.3">
      <c r="A72" s="410" t="s">
        <v>396</v>
      </c>
      <c r="B72" s="411" t="s">
        <v>397</v>
      </c>
      <c r="C72" s="412" t="s">
        <v>410</v>
      </c>
      <c r="D72" s="413" t="s">
        <v>411</v>
      </c>
      <c r="E72" s="414">
        <v>50113001</v>
      </c>
      <c r="F72" s="413" t="s">
        <v>413</v>
      </c>
      <c r="G72" s="412" t="s">
        <v>414</v>
      </c>
      <c r="H72" s="412">
        <v>208646</v>
      </c>
      <c r="I72" s="412">
        <v>208646</v>
      </c>
      <c r="J72" s="412" t="s">
        <v>477</v>
      </c>
      <c r="K72" s="412" t="s">
        <v>478</v>
      </c>
      <c r="L72" s="415">
        <v>63.459999999999987</v>
      </c>
      <c r="M72" s="415">
        <v>1</v>
      </c>
      <c r="N72" s="416">
        <v>63.459999999999987</v>
      </c>
    </row>
    <row r="73" spans="1:14" ht="14.4" customHeight="1" x14ac:dyDescent="0.3">
      <c r="A73" s="410" t="s">
        <v>396</v>
      </c>
      <c r="B73" s="411" t="s">
        <v>397</v>
      </c>
      <c r="C73" s="412" t="s">
        <v>410</v>
      </c>
      <c r="D73" s="413" t="s">
        <v>411</v>
      </c>
      <c r="E73" s="414">
        <v>50113013</v>
      </c>
      <c r="F73" s="413" t="s">
        <v>488</v>
      </c>
      <c r="G73" s="412" t="s">
        <v>414</v>
      </c>
      <c r="H73" s="412">
        <v>114877</v>
      </c>
      <c r="I73" s="412">
        <v>14877</v>
      </c>
      <c r="J73" s="412" t="s">
        <v>493</v>
      </c>
      <c r="K73" s="412" t="s">
        <v>494</v>
      </c>
      <c r="L73" s="415">
        <v>234.22999999999996</v>
      </c>
      <c r="M73" s="415">
        <v>1</v>
      </c>
      <c r="N73" s="416">
        <v>234.22999999999996</v>
      </c>
    </row>
    <row r="74" spans="1:14" ht="14.4" customHeight="1" x14ac:dyDescent="0.3">
      <c r="A74" s="410" t="s">
        <v>396</v>
      </c>
      <c r="B74" s="411" t="s">
        <v>397</v>
      </c>
      <c r="C74" s="412" t="s">
        <v>410</v>
      </c>
      <c r="D74" s="413" t="s">
        <v>411</v>
      </c>
      <c r="E74" s="414">
        <v>50113013</v>
      </c>
      <c r="F74" s="413" t="s">
        <v>488</v>
      </c>
      <c r="G74" s="412" t="s">
        <v>414</v>
      </c>
      <c r="H74" s="412">
        <v>101076</v>
      </c>
      <c r="I74" s="412">
        <v>1076</v>
      </c>
      <c r="J74" s="412" t="s">
        <v>495</v>
      </c>
      <c r="K74" s="412" t="s">
        <v>475</v>
      </c>
      <c r="L74" s="415">
        <v>78.426999999999992</v>
      </c>
      <c r="M74" s="415">
        <v>20</v>
      </c>
      <c r="N74" s="416">
        <v>1568.54</v>
      </c>
    </row>
    <row r="75" spans="1:14" ht="14.4" customHeight="1" thickBot="1" x14ac:dyDescent="0.35">
      <c r="A75" s="417" t="s">
        <v>396</v>
      </c>
      <c r="B75" s="418" t="s">
        <v>397</v>
      </c>
      <c r="C75" s="419" t="s">
        <v>410</v>
      </c>
      <c r="D75" s="420" t="s">
        <v>411</v>
      </c>
      <c r="E75" s="421">
        <v>50113013</v>
      </c>
      <c r="F75" s="420" t="s">
        <v>488</v>
      </c>
      <c r="G75" s="419" t="s">
        <v>414</v>
      </c>
      <c r="H75" s="419">
        <v>101077</v>
      </c>
      <c r="I75" s="419">
        <v>1077</v>
      </c>
      <c r="J75" s="419" t="s">
        <v>496</v>
      </c>
      <c r="K75" s="419" t="s">
        <v>475</v>
      </c>
      <c r="L75" s="422">
        <v>59.600000000000009</v>
      </c>
      <c r="M75" s="422">
        <v>18</v>
      </c>
      <c r="N75" s="423">
        <v>1072.8000000000002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.88671875" style="173" customWidth="1"/>
    <col min="5" max="5" width="5.5546875" style="176" customWidth="1"/>
    <col min="6" max="6" width="10.88671875" style="173" customWidth="1"/>
    <col min="7" max="16384" width="8.88671875" style="106"/>
  </cols>
  <sheetData>
    <row r="1" spans="1:6" ht="37.200000000000003" customHeight="1" thickBot="1" x14ac:dyDescent="0.4">
      <c r="A1" s="308" t="s">
        <v>106</v>
      </c>
      <c r="B1" s="309"/>
      <c r="C1" s="309"/>
      <c r="D1" s="309"/>
      <c r="E1" s="309"/>
      <c r="F1" s="309"/>
    </row>
    <row r="2" spans="1:6" ht="14.4" customHeight="1" thickBot="1" x14ac:dyDescent="0.35">
      <c r="A2" s="183" t="s">
        <v>205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" customHeight="1" thickBot="1" x14ac:dyDescent="0.35">
      <c r="A4" s="424" t="s">
        <v>91</v>
      </c>
      <c r="B4" s="425" t="s">
        <v>14</v>
      </c>
      <c r="C4" s="426" t="s">
        <v>2</v>
      </c>
      <c r="D4" s="425" t="s">
        <v>14</v>
      </c>
      <c r="E4" s="426" t="s">
        <v>2</v>
      </c>
      <c r="F4" s="427" t="s">
        <v>14</v>
      </c>
    </row>
    <row r="5" spans="1:6" ht="14.4" customHeight="1" x14ac:dyDescent="0.3">
      <c r="A5" s="438" t="s">
        <v>498</v>
      </c>
      <c r="B5" s="408"/>
      <c r="C5" s="428">
        <v>0</v>
      </c>
      <c r="D5" s="408">
        <v>12146.269999999999</v>
      </c>
      <c r="E5" s="428">
        <v>1</v>
      </c>
      <c r="F5" s="409">
        <v>12146.269999999999</v>
      </c>
    </row>
    <row r="6" spans="1:6" ht="14.4" customHeight="1" thickBot="1" x14ac:dyDescent="0.35">
      <c r="A6" s="439" t="s">
        <v>499</v>
      </c>
      <c r="B6" s="431"/>
      <c r="C6" s="432">
        <v>0</v>
      </c>
      <c r="D6" s="431">
        <v>440</v>
      </c>
      <c r="E6" s="432">
        <v>1</v>
      </c>
      <c r="F6" s="433">
        <v>440</v>
      </c>
    </row>
    <row r="7" spans="1:6" ht="14.4" customHeight="1" thickBot="1" x14ac:dyDescent="0.35">
      <c r="A7" s="434" t="s">
        <v>3</v>
      </c>
      <c r="B7" s="435"/>
      <c r="C7" s="436">
        <v>0</v>
      </c>
      <c r="D7" s="435">
        <v>12586.269999999999</v>
      </c>
      <c r="E7" s="436">
        <v>1</v>
      </c>
      <c r="F7" s="437">
        <v>12586.269999999999</v>
      </c>
    </row>
    <row r="8" spans="1:6" ht="14.4" customHeight="1" thickBot="1" x14ac:dyDescent="0.35"/>
    <row r="9" spans="1:6" ht="14.4" customHeight="1" x14ac:dyDescent="0.3">
      <c r="A9" s="438" t="s">
        <v>500</v>
      </c>
      <c r="B9" s="408"/>
      <c r="C9" s="428">
        <v>0</v>
      </c>
      <c r="D9" s="408">
        <v>2860</v>
      </c>
      <c r="E9" s="428">
        <v>1</v>
      </c>
      <c r="F9" s="409">
        <v>2860</v>
      </c>
    </row>
    <row r="10" spans="1:6" ht="14.4" customHeight="1" thickBot="1" x14ac:dyDescent="0.35">
      <c r="A10" s="439" t="s">
        <v>501</v>
      </c>
      <c r="B10" s="431"/>
      <c r="C10" s="432">
        <v>0</v>
      </c>
      <c r="D10" s="431">
        <v>9726.2699999999986</v>
      </c>
      <c r="E10" s="432">
        <v>1</v>
      </c>
      <c r="F10" s="433">
        <v>9726.2699999999986</v>
      </c>
    </row>
    <row r="11" spans="1:6" ht="14.4" customHeight="1" thickBot="1" x14ac:dyDescent="0.35">
      <c r="A11" s="434" t="s">
        <v>3</v>
      </c>
      <c r="B11" s="435"/>
      <c r="C11" s="436">
        <v>0</v>
      </c>
      <c r="D11" s="435">
        <v>12586.269999999999</v>
      </c>
      <c r="E11" s="436">
        <v>1</v>
      </c>
      <c r="F11" s="437">
        <v>12586.269999999999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.88671875" style="173" customWidth="1"/>
    <col min="11" max="11" width="6.77734375" style="176" bestFit="1" customWidth="1"/>
    <col min="12" max="12" width="6.6640625" style="173" customWidth="1"/>
    <col min="13" max="13" width="10.88671875" style="173" customWidth="1"/>
    <col min="14" max="16384" width="8.88671875" style="106"/>
  </cols>
  <sheetData>
    <row r="1" spans="1:13" ht="18.600000000000001" customHeight="1" thickBot="1" x14ac:dyDescent="0.4">
      <c r="A1" s="309" t="s">
        <v>510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" customHeight="1" thickBot="1" x14ac:dyDescent="0.3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28</v>
      </c>
      <c r="J3" s="43">
        <f>SUBTOTAL(9,J6:J1048576)</f>
        <v>12586.269999999999</v>
      </c>
      <c r="K3" s="44">
        <f>IF(M3=0,0,J3/M3)</f>
        <v>1</v>
      </c>
      <c r="L3" s="43">
        <f>SUBTOTAL(9,L6:L1048576)</f>
        <v>28</v>
      </c>
      <c r="M3" s="45">
        <f>SUBTOTAL(9,M6:M1048576)</f>
        <v>12586.269999999999</v>
      </c>
    </row>
    <row r="4" spans="1:13" ht="14.4" customHeight="1" thickBot="1" x14ac:dyDescent="0.3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" customHeight="1" thickBot="1" x14ac:dyDescent="0.35">
      <c r="A5" s="424" t="s">
        <v>80</v>
      </c>
      <c r="B5" s="441" t="s">
        <v>81</v>
      </c>
      <c r="C5" s="441" t="s">
        <v>56</v>
      </c>
      <c r="D5" s="441" t="s">
        <v>82</v>
      </c>
      <c r="E5" s="441" t="s">
        <v>83</v>
      </c>
      <c r="F5" s="442" t="s">
        <v>15</v>
      </c>
      <c r="G5" s="442" t="s">
        <v>14</v>
      </c>
      <c r="H5" s="426" t="s">
        <v>84</v>
      </c>
      <c r="I5" s="425" t="s">
        <v>15</v>
      </c>
      <c r="J5" s="442" t="s">
        <v>14</v>
      </c>
      <c r="K5" s="426" t="s">
        <v>84</v>
      </c>
      <c r="L5" s="425" t="s">
        <v>15</v>
      </c>
      <c r="M5" s="443" t="s">
        <v>14</v>
      </c>
    </row>
    <row r="6" spans="1:13" ht="14.4" customHeight="1" x14ac:dyDescent="0.3">
      <c r="A6" s="403" t="s">
        <v>405</v>
      </c>
      <c r="B6" s="404" t="s">
        <v>502</v>
      </c>
      <c r="C6" s="404" t="s">
        <v>503</v>
      </c>
      <c r="D6" s="404" t="s">
        <v>504</v>
      </c>
      <c r="E6" s="404" t="s">
        <v>505</v>
      </c>
      <c r="F6" s="408"/>
      <c r="G6" s="408"/>
      <c r="H6" s="428">
        <v>0</v>
      </c>
      <c r="I6" s="408">
        <v>22</v>
      </c>
      <c r="J6" s="408">
        <v>2420</v>
      </c>
      <c r="K6" s="428">
        <v>1</v>
      </c>
      <c r="L6" s="408">
        <v>22</v>
      </c>
      <c r="M6" s="409">
        <v>2420</v>
      </c>
    </row>
    <row r="7" spans="1:13" ht="14.4" customHeight="1" x14ac:dyDescent="0.3">
      <c r="A7" s="410" t="s">
        <v>405</v>
      </c>
      <c r="B7" s="411" t="s">
        <v>506</v>
      </c>
      <c r="C7" s="411" t="s">
        <v>507</v>
      </c>
      <c r="D7" s="411" t="s">
        <v>508</v>
      </c>
      <c r="E7" s="411" t="s">
        <v>509</v>
      </c>
      <c r="F7" s="415"/>
      <c r="G7" s="415"/>
      <c r="H7" s="429">
        <v>0</v>
      </c>
      <c r="I7" s="415">
        <v>2</v>
      </c>
      <c r="J7" s="415">
        <v>9726.2699999999986</v>
      </c>
      <c r="K7" s="429">
        <v>1</v>
      </c>
      <c r="L7" s="415">
        <v>2</v>
      </c>
      <c r="M7" s="416">
        <v>9726.2699999999986</v>
      </c>
    </row>
    <row r="8" spans="1:13" ht="14.4" customHeight="1" thickBot="1" x14ac:dyDescent="0.35">
      <c r="A8" s="417" t="s">
        <v>410</v>
      </c>
      <c r="B8" s="418" t="s">
        <v>502</v>
      </c>
      <c r="C8" s="418" t="s">
        <v>503</v>
      </c>
      <c r="D8" s="418" t="s">
        <v>504</v>
      </c>
      <c r="E8" s="418" t="s">
        <v>505</v>
      </c>
      <c r="F8" s="422"/>
      <c r="G8" s="422"/>
      <c r="H8" s="430">
        <v>0</v>
      </c>
      <c r="I8" s="422">
        <v>4</v>
      </c>
      <c r="J8" s="422">
        <v>440</v>
      </c>
      <c r="K8" s="430">
        <v>1</v>
      </c>
      <c r="L8" s="422">
        <v>4</v>
      </c>
      <c r="M8" s="423">
        <v>440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2019-01-29T11:47:14Z</dcterms:modified>
</cp:coreProperties>
</file>