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N9" i="431"/>
  <c r="Q10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D9" i="431"/>
  <c r="D13" i="431"/>
  <c r="E9" i="431"/>
  <c r="F9" i="431"/>
  <c r="G9" i="431"/>
  <c r="H9" i="431"/>
  <c r="I9" i="431"/>
  <c r="J9" i="431"/>
  <c r="K9" i="431"/>
  <c r="L9" i="431"/>
  <c r="M9" i="431"/>
  <c r="O9" i="431"/>
  <c r="P9" i="431"/>
  <c r="Q9" i="431"/>
  <c r="C10" i="431"/>
  <c r="D10" i="431"/>
  <c r="E10" i="431"/>
  <c r="F10" i="431"/>
  <c r="G14" i="431"/>
  <c r="H14" i="431"/>
  <c r="I14" i="431"/>
  <c r="J14" i="431"/>
  <c r="K14" i="431"/>
  <c r="L14" i="431"/>
  <c r="M14" i="431"/>
  <c r="N14" i="431"/>
  <c r="O14" i="431"/>
  <c r="P14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D14" i="431"/>
  <c r="E14" i="431"/>
  <c r="F14" i="431"/>
  <c r="G10" i="431"/>
  <c r="H10" i="431"/>
  <c r="I10" i="431"/>
  <c r="J10" i="431"/>
  <c r="K10" i="431"/>
  <c r="L10" i="431"/>
  <c r="M10" i="431"/>
  <c r="N10" i="431"/>
  <c r="O10" i="431"/>
  <c r="P10" i="431"/>
  <c r="Q14" i="431"/>
  <c r="O8" i="431"/>
  <c r="I8" i="431"/>
  <c r="M8" i="431"/>
  <c r="Q8" i="431"/>
  <c r="K8" i="431"/>
  <c r="H8" i="431"/>
  <c r="C8" i="431"/>
  <c r="J8" i="431"/>
  <c r="G8" i="431"/>
  <c r="P8" i="431"/>
  <c r="F8" i="431"/>
  <c r="N8" i="431"/>
  <c r="E8" i="431"/>
  <c r="L8" i="431"/>
  <c r="D8" i="431"/>
  <c r="R14" i="431" l="1"/>
  <c r="S14" i="431"/>
  <c r="R13" i="431"/>
  <c r="S13" i="431"/>
  <c r="R16" i="431"/>
  <c r="S16" i="431"/>
  <c r="R12" i="431"/>
  <c r="S12" i="431"/>
  <c r="R9" i="431"/>
  <c r="S9" i="431"/>
  <c r="R15" i="431"/>
  <c r="S15" i="431"/>
  <c r="R11" i="431"/>
  <c r="S11" i="431"/>
  <c r="R10" i="431"/>
  <c r="S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D4" i="414"/>
  <c r="D14" i="414"/>
  <c r="D17" i="414"/>
  <c r="C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L3" i="387"/>
  <c r="J3" i="387"/>
  <c r="I3" i="387"/>
  <c r="H3" i="387"/>
  <c r="G3" i="387"/>
  <c r="F3" i="387"/>
  <c r="N3" i="220"/>
  <c r="L3" i="220" s="1"/>
  <c r="D18" i="414"/>
  <c r="C18" i="414"/>
  <c r="K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<sst xmlns="http://schemas.openxmlformats.org/spreadsheetml/2006/main" count="3612" uniqueCount="1036">
  <si>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</si>
  <si>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</si>
  <si>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</si>
  <si>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</si>
  <si>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</si>
  <si>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</si>
  <si>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</si>
  <si>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</si>
  <si>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</si>
  <si>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</si>
  <si>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</si>
  <si>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</si>
  <si>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</si>
  <si>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</si>
  <si>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</si>
  <si>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</si>
  <si>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</si>
  <si>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</si>
  <si>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</si>
  <si>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</si>
  <si>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</si>
  <si>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</si>
  <si>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</si>
  <si>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</si>
  <si>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</si>
  <si>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</si>
  <si>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</si>
  <si>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</si>
  <si>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</si>
  <si>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</si>
  <si>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</si>
  <si>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</si>
  <si>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</si>
  <si>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</si>
  <si>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</si>
  <si>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</si>
  <si>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</si>
  <si>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</si>
  <si>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</si>
  <si>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</si>
  <si>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</si>
  <si>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</si>
  <si>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</si>
  <si>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</si>
  <si>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</si>
  <si>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</si>
  <si>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</si>
  <si>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</si>
  <si>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</si>
  <si>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</si>
  <si>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</si>
  <si>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</si>
  <si>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</si>
  <si>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</si>
  <si>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</si>
  <si>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</si>
  <si>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</si>
  <si>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</si>
  <si>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</si>
  <si>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</si>
  <si>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</si>
  <si>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</si>
  <si>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</si>
  <si>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</si>
  <si>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</si>
  <si>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</si>
  <si>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</si>
  <si>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</si>
  <si>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</si>
  <si>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</si>
  <si>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</si>
  <si>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</si>
  <si>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</si>
  <si>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</si>
  <si>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</si>
  <si>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</si>
  <si>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</si>
  <si>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</si>
  <si>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</si>
  <si>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</si>
  <si>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</si>
  <si>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</si>
  <si>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</si>
  <si>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</si>
  <si>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</si>
  <si>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</si>
  <si>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</si>
  <si>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</si>
  <si>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</si>
  <si>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</si>
  <si>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</si>
  <si>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</si>
  <si>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</si>
  <si>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</si>
  <si>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</si>
  <si>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</si>
  <si>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</si>
  <si>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</si>
  <si>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</si>
  <si>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</si>
  <si>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</si>
  <si>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</si>
  <si>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</si>
  <si>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</si>
  <si>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</si>
  <si>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</si>
  <si>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</si>
  <si>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</si>
  <si>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</si>
  <si>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</si>
  <si>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</si>
  <si>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</si>
  <si>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</si>
  <si>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</si>
  <si>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</si>
  <si>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</si>
  <si>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</si>
  <si>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</si>
  <si>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</si>
  <si>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</si>
  <si>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</si>
  <si>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</si>
  <si>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</si>
  <si>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</si>
  <si>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</si>
  <si>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</si>
  <si>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</si>
  <si>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</si>
  <si>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</si>
  <si>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</si>
  <si>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</si>
  <si>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</si>
  <si>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</si>
  <si>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</si>
  <si>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</si>
  <si>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</si>
  <si>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</si>
  <si>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</si>
  <si>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</si>
  <si>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</si>
  <si>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</si>
  <si>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</si>
  <si>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</si>
  <si>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</si>
  <si>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</si>
  <si>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</si>
  <si>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</si>
  <si>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</si>
  <si>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</si>
  <si>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</si>
  <si>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</si>
  <si>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</si>
  <si>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</si>
  <si>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</si>
  <si>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</si>
  <si>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</si>
  <si>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</si>
  <si>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</si>
  <si>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</si>
  <si>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</si>
  <si>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</si>
  <si>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</si>
  <si>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</si>
  <si>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</si>
  <si>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</si>
  <si>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</si>
  <si>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</si>
  <si>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</si>
  <si>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</si>
  <si>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</si>
  <si>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</si>
  <si>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</si>
  <si>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</si>
  <si>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</si>
  <si>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</si>
  <si>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</si>
  <si>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</si>
  <si>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</si>
  <si>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</si>
  <si>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</si>
  <si>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</si>
  <si>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</si>
  <si>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</si>
  <si>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</si>
  <si>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</si>
  <si>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</si>
  <si>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</si>
  <si>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</si>
  <si>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</si>
  <si>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</si>
  <si>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</si>
  <si>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</si>
  <si>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</si>
  <si>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</si>
  <si>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</si>
  <si>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</si>
  <si>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</si>
  <si>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</si>
  <si>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</si>
  <si>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</si>
  <si>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</si>
  <si>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</si>
  <si>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</si>
  <si>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</si>
  <si>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</si>
  <si>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</si>
  <si>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</si>
  <si>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</si>
  <si>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</si>
  <si>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</si>
  <si>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</si>
  <si>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</si>
  <si>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</si>
  <si>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</si>
  <si>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</si>
  <si>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</si>
  <si>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</si>
  <si>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</si>
  <si>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</si>
  <si>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</si>
  <si>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</si>
  <si>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</si>
  <si>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</si>
  <si>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</si>
  <si>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</si>
  <si>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</si>
  <si>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</si>
  <si>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</si>
  <si>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</si>
  <si>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</si>
  <si>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</si>
  <si>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</si>
  <si>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</si>
  <si>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</si>
  <si>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</si>
  <si>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</si>
  <si>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</si>
  <si>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</si>
  <si>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</si>
  <si>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</si>
  <si>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</si>
  <si>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</si>
  <si>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</si>
  <si>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</si>
  <si>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</si>
  <si>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</si>
  <si>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</si>
  <si>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</si>
  <si>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</si>
  <si>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</si>
  <si>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</si>
  <si>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</si>
  <si>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</si>
  <si>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</si>
  <si>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</si>
  <si>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</si>
  <si>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</si>
  <si>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</si>
  <si>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</si>
  <si>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</si>
  <si>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</si>
  <si>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</si>
  <si>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</si>
  <si>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</si>
  <si>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</si>
  <si>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</si>
  <si>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</si>
  <si>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</si>
  <si>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</si>
  <si>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</si>
  <si>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</si>
  <si>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</si>
  <si>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</si>
  <si>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</si>
  <si>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</si>
  <si>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</si>
  <si>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</si>
  <si>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</si>
  <si>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</si>
  <si>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</si>
  <si>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</si>
  <si>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</si>
  <si>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</si>
  <si>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</si>
  <si>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</si>
  <si>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</si>
  <si>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</si>
  <si>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</si>
  <si>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</si>
  <si>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</si>
  <si>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</si>
  <si>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</si>
  <si>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</si>
  <si>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</si>
  <si>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</si>
  <si>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</si>
  <si>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</si>
  <si>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</si>
  <si>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</si>
  <si>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</si>
  <si>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</si>
  <si>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</si>
  <si>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</si>
  <si>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</si>
  <si>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</si>
  <si>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</si>
  <si>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</si>
  <si>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</si>
  <si>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</si>
  <si>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</si>
  <si>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</si>
  <si>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</si>
  <si>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</si>
  <si>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</si>
  <si>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</si>
  <si>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</si>
  <si>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</si>
  <si>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</si>
  <si>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</si>
  <si>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</si>
  <si>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</si>
  <si>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</si>
  <si>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</si>
  <si>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</si>
  <si>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</si>
  <si>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</si>
  <si>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</si>
  <si>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</si>
  <si>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</si>
  <si>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</si>
  <si>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</si>
  <si>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</si>
  <si>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</si>
  <si>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</si>
  <si>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</si>
  <si>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</si>
  <si>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</si>
  <si>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</si>
  <si>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</si>
  <si>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</si>
  <si>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</si>
  <si>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</si>
  <si>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</si>
  <si>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</si>
  <si>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</si>
  <si>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</si>
  <si>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</si>
  <si>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</si>
  <si>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</si>
  <si>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</si>
  <si>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</si>
  <si>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</si>
  <si>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</si>
  <si>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</si>
  <si>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</si>
  <si>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</si>
  <si>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</si>
  <si>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</si>
  <si>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</si>
  <si>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</si>
  <si>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</si>
  <si>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</si>
  <si>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</si>
  <si>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</si>
  <si>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</si>
  <si>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</si>
  <si>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</si>
  <si>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</si>
  <si>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</si>
  <si>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</si>
  <si>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</si>
  <si>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</si>
  <si>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</si>
  <si>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</si>
  <si>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</si>
  <si>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</si>
  <si>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</si>
  <si>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</si>
  <si>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</si>
  <si>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</si>
  <si>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</si>
  <si>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</si>
  <si>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</si>
  <si>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</si>
  <si>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</si>
  <si>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</si>
  <si>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</si>
  <si>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</si>
  <si>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</si>
  <si>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</si>
  <si>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</si>
  <si>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</si>
  <si>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</si>
  <si>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</si>
  <si>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</si>
  <si>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</si>
  <si>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</si>
  <si>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</si>
  <si>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</si>
  <si>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</si>
  <si>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</si>
  <si>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</si>
  <si>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</si>
  <si>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</si>
  <si>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</si>
  <si>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</si>
  <si>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</si>
  <si>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</si>
  <si>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</si>
  <si>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</si>
  <si>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</si>
  <si>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</si>
  <si>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</si>
  <si>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</si>
  <si>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</si>
  <si>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</si>
  <si>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</si>
  <si>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</si>
  <si>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</si>
  <si>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</si>
  <si>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</si>
  <si>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</si>
  <si>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</si>
  <si>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FROZEN</t>
  </si>
  <si>
    <t>GKU SOL 2ML (1X1ML+1ML)</t>
  </si>
  <si>
    <t>BETADINE</t>
  </si>
  <si>
    <t>UNG 1X20GM</t>
  </si>
  <si>
    <t>BETADINE - zelená</t>
  </si>
  <si>
    <t>LIQ 1X30ML</t>
  </si>
  <si>
    <t>BUPIVACAINE ACCORD</t>
  </si>
  <si>
    <t>5MG/ML INJ SOL 1X20ML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</si>
  <si>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</si>
  <si>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</si>
  <si>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</si>
  <si>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</si>
  <si>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</si>
  <si>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</si>
  <si>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</si>
  <si>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</si>
  <si>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</si>
  <si>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</si>
  <si>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</si>
  <si>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</si>
  <si>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</si>
  <si>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</si>
  <si>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</si>
  <si>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</si>
  <si>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</si>
  <si>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</si>
  <si>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</si>
  <si>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</si>
  <si>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MESOCAIN</t>
  </si>
  <si>
    <t>INJ 10X10ML 1%</t>
  </si>
  <si>
    <t>OPHTHALMO-SEPTONEX</t>
  </si>
  <si>
    <t>OPH GTT SOL 1X10ML PLAST</t>
  </si>
  <si>
    <t>TACHOSIL</t>
  </si>
  <si>
    <t>DRM SPO 3.0X2.5CM</t>
  </si>
  <si>
    <t>léky - antibiotika (LEK)</t>
  </si>
  <si>
    <t>OPHTHALMO-FRAMYKOIN</t>
  </si>
  <si>
    <t>UNG OPH 1X5GM</t>
  </si>
  <si>
    <t>Carbosorb tbl.20-blistr</t>
  </si>
  <si>
    <t>DZ OCTENISEPT 250 ml</t>
  </si>
  <si>
    <t>sprej</t>
  </si>
  <si>
    <t>ECOLAV Výplach očí 100ml</t>
  </si>
  <si>
    <t>100 ml</t>
  </si>
  <si>
    <t>INF SOL 30X250ML</t>
  </si>
  <si>
    <t>HEPARIN LECIVA</t>
  </si>
  <si>
    <t>INJ 1X10ML/50KU</t>
  </si>
  <si>
    <t>400MG TBL FLM 36</t>
  </si>
  <si>
    <t>KL ELIXÍR NA OPTIKU</t>
  </si>
  <si>
    <t>KL MS HYDROG.PEROX. 3% 500g</t>
  </si>
  <si>
    <t>P</t>
  </si>
  <si>
    <t>LEVOBUPIVACAINE KABI 5 MG/ML</t>
  </si>
  <si>
    <t>INJ+INF SOL 5X10ML</t>
  </si>
  <si>
    <t>MARCAINE 0.5%</t>
  </si>
  <si>
    <t>5MG/ML INJ SOL 5X20ML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</si>
  <si>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</si>
  <si>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</si>
  <si>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</si>
  <si>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</si>
  <si>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</si>
  <si>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</si>
  <si>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</si>
  <si>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</si>
  <si>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</si>
  <si>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</si>
  <si>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</si>
  <si>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</si>
  <si>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</si>
  <si>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</si>
  <si>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</si>
  <si>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</si>
  <si>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</si>
  <si>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</si>
  <si>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</si>
  <si>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</si>
  <si>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</si>
  <si>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</si>
  <si>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</si>
  <si>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</si>
  <si>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</si>
  <si>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</si>
  <si>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</si>
  <si>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</si>
  <si>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</si>
  <si>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</si>
  <si>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</si>
  <si>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</si>
  <si>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</si>
  <si>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</si>
  <si>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</si>
  <si>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ZA459</t>
  </si>
  <si>
    <t>Kompresa AB 10 x 20 cm/1 ks sterilní NT savá (1230114021) 1327114021</t>
  </si>
  <si>
    <t>ZA539</t>
  </si>
  <si>
    <t>Kompresa NT 10 x 10 cm nesterilní 06103</t>
  </si>
  <si>
    <t>ZN103</t>
  </si>
  <si>
    <t>Kompresa z NT standard s RTG vláknem sterilní 10 x 10 cm 70g/m2 bal. á 10 ks / 90 185310-08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</si>
  <si>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</si>
  <si>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</si>
  <si>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</si>
  <si>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</si>
  <si>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</si>
  <si>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</si>
  <si>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ZE988</t>
  </si>
  <si>
    <t>Krytí hemostatické nevstřebatelné textilní s kaolínem QuikClot 30 x 30cm bal. á 10 ks 2090303</t>
  </si>
  <si>
    <t>ZB085</t>
  </si>
  <si>
    <t>Krytí hemostatické standard 5 x 7,50 cm bal. á 12 ks 1903GB</t>
  </si>
  <si>
    <t>ZE172</t>
  </si>
  <si>
    <t>Krytí hemostatické surgicel nu-knit 7,5 x 10 cm bal. á 12 ks 1943GB</t>
  </si>
  <si>
    <t>ZB086</t>
  </si>
  <si>
    <t>Krytí hemostatické surgicel standard 10 x 20,0 cm bal. á 12 ks 1902GB</t>
  </si>
  <si>
    <t>ZA798</t>
  </si>
  <si>
    <t>Krytí hemostatické traumacel P 2g ks bal. á 5 ks zásyp 10120</t>
  </si>
  <si>
    <t>ZA486</t>
  </si>
  <si>
    <t>Krytí mastný tyl jelonet   5 x 5 cm á 50 ks 7403</t>
  </si>
  <si>
    <t>ZL662</t>
  </si>
  <si>
    <t>Krytí mastný tyl pharmatull   5 x   5 cm bal. á 10 ks P-Tull5050</t>
  </si>
  <si>
    <t>ZL664</t>
  </si>
  <si>
    <t>Krytí mastný tyl pharmatull 10 x 20 cm bal. á 10 ks P-Tull1020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</si>
  <si>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</si>
  <si>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</si>
  <si>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</si>
  <si>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</si>
  <si>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</si>
  <si>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</si>
  <si>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</si>
  <si>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</si>
  <si>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</si>
  <si>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</si>
  <si>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</si>
  <si>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</si>
  <si>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</si>
  <si>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</si>
  <si>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ZA451</t>
  </si>
  <si>
    <t>Náplast omniplast 5,0 cm x 9,2 m 9004540 (900429)</t>
  </si>
  <si>
    <t>ZF352</t>
  </si>
  <si>
    <t>Náplast transpore bílá 2,50 cm x 9,14 m bal. á 12 ks 1534-1</t>
  </si>
  <si>
    <t>ZN475</t>
  </si>
  <si>
    <t>Obinadlo elastické universal   8 cm x 5 m 1323100312</t>
  </si>
  <si>
    <t>ZN476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</si>
  <si>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</si>
  <si>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</si>
  <si>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</si>
  <si>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</si>
  <si>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</si>
  <si>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</si>
  <si>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</si>
  <si>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</si>
  <si>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</si>
  <si>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</si>
  <si>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</si>
  <si>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ZC725</t>
  </si>
  <si>
    <t>Obvaz ortho-pad 15 cm x 3 m pod sádru á 6 ks 1320105005</t>
  </si>
  <si>
    <t>ZA556</t>
  </si>
  <si>
    <t>Obvaz sádrový safix plus 10 cm x 3 m bal. á 24 ks 3327410</t>
  </si>
  <si>
    <t>ZA432</t>
  </si>
  <si>
    <t>Obvaz sádrový safix plus 14 cm x 3 m bal. á 20 ks 3327430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</si>
  <si>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</si>
  <si>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</si>
  <si>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</si>
  <si>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</si>
  <si>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</si>
  <si>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</si>
  <si>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</si>
  <si>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sádrová 4 vrstvá 10 x 20 m (332790) 1324702316</t>
  </si>
  <si>
    <t>ZD551</t>
  </si>
  <si>
    <t>Safix longeta sádrová 4 vrstvá 12 x 20 m (332791) 1324702317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</si>
  <si>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</si>
  <si>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</si>
  <si>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</si>
  <si>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</si>
  <si>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</si>
  <si>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</si>
  <si>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ZE369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</si>
  <si>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</si>
  <si>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</si>
  <si>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</si>
  <si>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</si>
  <si>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</si>
  <si>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</si>
  <si>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</si>
  <si>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ZE247</t>
  </si>
  <si>
    <t>Adaptér Olympus / ACMI B00-21116-62</t>
  </si>
  <si>
    <t>ZE248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</si>
  <si>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</si>
  <si>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</si>
  <si>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</si>
  <si>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</si>
  <si>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</si>
  <si>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ZA674</t>
  </si>
  <si>
    <t>Cévka CN-01, bal.á 40 ks, 646959</t>
  </si>
  <si>
    <t>ZA210</t>
  </si>
  <si>
    <t>Cévka vyživovací CV-01 GAMV686415 (GAM646957)</t>
  </si>
  <si>
    <t>ZA690</t>
  </si>
  <si>
    <t>Čepelka skalpelová 10 BB510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</si>
  <si>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</si>
  <si>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</si>
  <si>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</si>
  <si>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</si>
  <si>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</si>
  <si>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</si>
  <si>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ZP545</t>
  </si>
  <si>
    <t>Čepelka skalpelová č. 10 - Swann Morton bal. á 100 ks G0100</t>
  </si>
  <si>
    <t>ZP547</t>
  </si>
  <si>
    <t>Čepelka skalpelová č. 15 - Swann Morton bal. á 100 ks G0103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</si>
  <si>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</si>
  <si>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</si>
  <si>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</si>
  <si>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</si>
  <si>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</si>
  <si>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</si>
  <si>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</si>
  <si>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</si>
  <si>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</si>
  <si>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</si>
  <si>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</si>
  <si>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</si>
  <si>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ZA932</t>
  </si>
  <si>
    <t>Elektroda neutrální ke koagulaci bal. á 50 ks E7509</t>
  </si>
  <si>
    <t>ZA891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</si>
  <si>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</si>
  <si>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</si>
  <si>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</si>
  <si>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</si>
  <si>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</si>
  <si>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</si>
  <si>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</si>
  <si>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</si>
  <si>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</si>
  <si>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</si>
  <si>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</si>
  <si>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ZB399</t>
  </si>
  <si>
    <t>Hadička PVC 1/1,5  á 100 m KVS 599812 , PVC100015</t>
  </si>
  <si>
    <t>ZQ249</t>
  </si>
  <si>
    <t>Hadička spojovací HS 1,8 x 1800 mm LL DEPH free 2200 180 ND</t>
  </si>
  <si>
    <t>ZA706</t>
  </si>
  <si>
    <t>Katetr močový foley 18CH bal. á 12 ks 1394-02</t>
  </si>
  <si>
    <t>ZF985</t>
  </si>
  <si>
    <t>Katetr močový foley 24CH bal. á 12 ks 1620-02</t>
  </si>
  <si>
    <t>ZH816</t>
  </si>
  <si>
    <t>Katetr močový foley CH14 180605-000140</t>
  </si>
  <si>
    <t>ZH817</t>
  </si>
  <si>
    <t>Katetr močový foley CH18 180605-000180</t>
  </si>
  <si>
    <t>ZC018</t>
  </si>
  <si>
    <t>Klip hem-o-lok XL bal. á 14 ks 544250</t>
  </si>
  <si>
    <t>ZB103</t>
  </si>
  <si>
    <t>Láhev k odsávačce flovac 2l hadice 1,8 m 000-036-021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</si>
  <si>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</si>
  <si>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</si>
  <si>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</si>
  <si>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</si>
  <si>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</si>
  <si>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</si>
  <si>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</si>
  <si>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</si>
  <si>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</si>
  <si>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</si>
  <si>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</si>
  <si>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</si>
  <si>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</si>
  <si>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</si>
  <si>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</si>
  <si>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</si>
  <si>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</si>
  <si>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</si>
  <si>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</si>
  <si>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</si>
  <si>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ZK679</t>
  </si>
  <si>
    <t>Nádoba na kontaminovaný odpad SC 60 l jednoduché víko,zámek 2021800411502(I005430006)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</si>
  <si>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</si>
  <si>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</si>
  <si>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</si>
  <si>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</si>
  <si>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ZH760</t>
  </si>
  <si>
    <t>Popisovač na kůži sterilní, chirurgický, BLAYCO RQ-01, 13 cm, s jedním hrotem, gen. violeť + PVC pravítko 15 cm TCH02</t>
  </si>
  <si>
    <t>ZK292</t>
  </si>
  <si>
    <t>Raspatorium KILLIAN ostré/tupé 185 mm OL170R</t>
  </si>
  <si>
    <t>ZL862</t>
  </si>
  <si>
    <t>Rezervoár balonkový sací J-VAC 100ml bal á 10 ks 2160</t>
  </si>
  <si>
    <t>ZB249</t>
  </si>
  <si>
    <t>Sáček močový s křížovou výpustí 2000 ml s hadičkou 90 cm ZAR-TNU201601</t>
  </si>
  <si>
    <t>ZJ695</t>
  </si>
  <si>
    <t>Sonda žaludeční CH14 1200 mm s RTG linkou bal. á 50 ks 412014</t>
  </si>
  <si>
    <t>ZB093</t>
  </si>
  <si>
    <t>Sonda žaludeční CH25(CH24), délka 80 cm 21228(22-25.520)</t>
  </si>
  <si>
    <t>ZB303</t>
  </si>
  <si>
    <t>Spojka asymetrická 4 x 7 mm 60.21.00 (120 420)</t>
  </si>
  <si>
    <t>ZB598</t>
  </si>
  <si>
    <t>Spojka symetrická přímá 7 x 7 mm 60.23.00 (120 430)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</si>
  <si>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</si>
  <si>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</si>
  <si>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</si>
  <si>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</si>
  <si>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</si>
  <si>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</si>
  <si>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</si>
  <si>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</si>
  <si>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</si>
  <si>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</si>
  <si>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</si>
  <si>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</si>
  <si>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</si>
  <si>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</si>
  <si>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</si>
  <si>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</si>
  <si>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ZB452</t>
  </si>
  <si>
    <t>Víko kompletní kompaktní podtl. odsáv. P00341</t>
  </si>
  <si>
    <t>ZA856</t>
  </si>
  <si>
    <t>Vosk kostní bone wax 2,5 g, á 12 ks, W31C</t>
  </si>
  <si>
    <t>ZB758</t>
  </si>
  <si>
    <t>Zkumavka 9 ml K3 edta NR 455036</t>
  </si>
  <si>
    <t>ZB763</t>
  </si>
  <si>
    <t>Zkumavka červená 9 ml 455092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</si>
  <si>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</si>
  <si>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</si>
  <si>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</si>
  <si>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</si>
  <si>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</si>
  <si>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</si>
  <si>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</si>
  <si>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</si>
  <si>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ZK869</t>
  </si>
  <si>
    <t>Jehla insuflační 120 mm, bal.á 20 ks, C2201</t>
  </si>
  <si>
    <t>ZA523</t>
  </si>
  <si>
    <t>Klip hem-o-lok L 14 x 6 bal. á 84 ks 544240</t>
  </si>
  <si>
    <t>ZQ902</t>
  </si>
  <si>
    <t>Kužel Hasson k systému da Vunci Xi k ukotvení portu pr. 8 mm pro opakované použití 470398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</si>
  <si>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</si>
  <si>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</si>
  <si>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</si>
  <si>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</si>
  <si>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</si>
  <si>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</si>
  <si>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</si>
  <si>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</si>
  <si>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</si>
  <si>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</si>
  <si>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</si>
  <si>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</si>
  <si>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</si>
  <si>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</si>
  <si>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</si>
  <si>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</si>
  <si>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</si>
  <si>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</si>
  <si>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</si>
  <si>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</si>
  <si>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</si>
  <si>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</si>
  <si>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</si>
  <si>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</si>
  <si>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ZM556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</si>
  <si>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</si>
  <si>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</si>
  <si>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</si>
  <si>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ZR008</t>
  </si>
  <si>
    <t>Set sací a irigační pro laparopumpu bal. á 10 ks 4170225</t>
  </si>
  <si>
    <t>ZP706</t>
  </si>
  <si>
    <t>Set sterilní pro robotické operace Da Vinci bal. á 4 ks 97077964</t>
  </si>
  <si>
    <t>ZK870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</si>
  <si>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</si>
  <si>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</si>
  <si>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</si>
  <si>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</si>
  <si>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</si>
  <si>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</si>
  <si>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</si>
  <si>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</si>
  <si>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</si>
  <si>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</si>
  <si>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</si>
  <si>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</si>
  <si>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</si>
  <si>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</si>
  <si>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</si>
  <si>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</si>
  <si>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</si>
  <si>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</si>
  <si>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</si>
  <si>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</si>
  <si>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</si>
  <si>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</si>
  <si>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</si>
  <si>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ZB200</t>
  </si>
  <si>
    <t>Šití ethibond gr 2-0 bal. á 20 ks X41003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</si>
  <si>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</si>
  <si>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</si>
  <si>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</si>
  <si>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</si>
  <si>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</si>
  <si>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</si>
  <si>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</si>
  <si>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</si>
  <si>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</si>
  <si>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</si>
  <si>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</si>
  <si>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</si>
  <si>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</si>
  <si>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</si>
  <si>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ZH392</t>
  </si>
  <si>
    <t>Šití novosyn quick undy 3/0 (2) bal. á 36 ks C3046030</t>
  </si>
  <si>
    <t>ZG672</t>
  </si>
  <si>
    <t>Šití novosyn quick undy 4/0 (1.5) bal. á 36 ks C3046013</t>
  </si>
  <si>
    <t>ZB912</t>
  </si>
  <si>
    <t>Šití orthocord fialový bal. á 12 ks 223104</t>
  </si>
  <si>
    <t>ZB913</t>
  </si>
  <si>
    <t>Šití orthocord modrý bal. á 12 ks 223111</t>
  </si>
  <si>
    <t>ZM044</t>
  </si>
  <si>
    <t>Šití PDSII vi 4-0 bal. á 36 ks W9115H</t>
  </si>
  <si>
    <t>ZG876</t>
  </si>
  <si>
    <t>Šití premicron 0 (3,5) bal. á 12 ks G0120062  - výpadek do 8/2019</t>
  </si>
  <si>
    <t>ZG886</t>
  </si>
  <si>
    <t>Šití premicron 1 (4) bal. á 12 ks G0120063</t>
  </si>
  <si>
    <t>ZB787</t>
  </si>
  <si>
    <t>Šití premicron zelený 0 (3,5) bal. á 36 ks C0026058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</si>
  <si>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</si>
  <si>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</si>
  <si>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</si>
  <si>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</si>
  <si>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</si>
  <si>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</si>
  <si>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ZB718</t>
  </si>
  <si>
    <t>Šití prolene bl 4-0 bal. á 12 ks W8840</t>
  </si>
  <si>
    <t>ZB717</t>
  </si>
  <si>
    <t>Šití prolene bl 4-0 bal. á 12 ks W8845</t>
  </si>
  <si>
    <t>ZG003</t>
  </si>
  <si>
    <t>Šití prolene bl 5-0 bal. á 12 ks W8816</t>
  </si>
  <si>
    <t>ZA853</t>
  </si>
  <si>
    <t>Šití prolene bl 5-0 bal. á 12 ks W8830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</si>
  <si>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</si>
  <si>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</si>
  <si>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</si>
  <si>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</si>
  <si>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</si>
  <si>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</si>
  <si>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</si>
  <si>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</si>
  <si>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ZB219</t>
  </si>
  <si>
    <t>Šití safil fialový 2 (5) bal. á 24 ks B1048535</t>
  </si>
  <si>
    <t>ZB036</t>
  </si>
  <si>
    <t>Šití safil fialový 2 (5) bal. á 36 ks C1038210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</si>
  <si>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</si>
  <si>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</si>
  <si>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</si>
  <si>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</si>
  <si>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</si>
  <si>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</si>
  <si>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</si>
  <si>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</si>
  <si>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</si>
  <si>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</si>
  <si>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</si>
  <si>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</si>
  <si>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</si>
  <si>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</si>
  <si>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</si>
  <si>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</si>
  <si>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</si>
  <si>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</si>
  <si>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</si>
  <si>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</si>
  <si>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</si>
  <si>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</si>
  <si>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</si>
  <si>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</si>
  <si>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</si>
  <si>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</si>
  <si>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</si>
  <si>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</si>
  <si>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</si>
  <si>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</si>
  <si>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</si>
  <si>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</si>
  <si>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</si>
  <si>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</si>
  <si>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</si>
  <si>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</si>
  <si>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</si>
  <si>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</si>
  <si>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</si>
  <si>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</si>
  <si>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</si>
  <si>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</si>
  <si>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</si>
  <si>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</si>
  <si>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</si>
  <si>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</si>
  <si>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</si>
  <si>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</si>
  <si>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</si>
  <si>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</si>
  <si>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ZB460</t>
  </si>
  <si>
    <t>Jehla chirurgická 1,0 x 45 G8</t>
  </si>
  <si>
    <t>ZH089</t>
  </si>
  <si>
    <t>Jehla chirurgická 1,1 x 30 Ga7</t>
  </si>
  <si>
    <t>ZB248</t>
  </si>
  <si>
    <t>Jehla chirurgická 1,1 x 50 G7</t>
  </si>
  <si>
    <t>ZI989</t>
  </si>
  <si>
    <t>Jehla chirurgická 1,2 x 35 Ga6</t>
  </si>
  <si>
    <t>ZA999</t>
  </si>
  <si>
    <t>Jehla injekční 0,5 x 16 mm oranžová 4657853</t>
  </si>
  <si>
    <t>ZA834</t>
  </si>
  <si>
    <t>Jehla injekční 0,7 x 40 mm černá 4660021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</si>
  <si>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</si>
  <si>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</si>
  <si>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</si>
  <si>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</si>
  <si>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</si>
  <si>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</si>
  <si>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ZK792</t>
  </si>
  <si>
    <t>Rukavice operační  latex s polyuretanem a silikonem sterilní ansell gammex PFXP chemo cytostatické vel. 7,5 bal. á 50 párů 330054075</t>
  </si>
  <si>
    <t>ZQ676</t>
  </si>
  <si>
    <t>Rukavice operační GAMMEX Latex Ortho, vel. 7,5 330065075</t>
  </si>
  <si>
    <t>ZL069</t>
  </si>
  <si>
    <t>Rukavice operační latex bez pudru sterilní  PF ansell gammex vel. 5,5 330048055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</si>
  <si>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</si>
  <si>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</si>
  <si>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</si>
  <si>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</si>
  <si>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</si>
  <si>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</si>
  <si>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</si>
  <si>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</si>
  <si>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</si>
  <si>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</si>
  <si>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</si>
  <si>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</si>
  <si>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ZK499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</si>
  <si>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</si>
  <si>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</si>
  <si>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</si>
  <si>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</si>
  <si>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</si>
  <si>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</si>
  <si>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</si>
  <si>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</si>
  <si>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</si>
  <si>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50115079</t>
  </si>
  <si>
    <t>ZPr - internzivní péče (Z542)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</si>
  <si>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</si>
  <si>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</si>
  <si>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</si>
  <si>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</si>
  <si>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</si>
  <si>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</si>
  <si>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ZH072</t>
  </si>
  <si>
    <t>Hadice spojovací k odsávacím soupravám CH30 délka 3 m bal. á 30 ks 07.068.30.301</t>
  </si>
  <si>
    <t>ZC506</t>
  </si>
  <si>
    <t>Kompresa NT 10 x 10 cm/5 ks sterilní 1325020275</t>
  </si>
  <si>
    <t>ZM951</t>
  </si>
  <si>
    <t>Krytí mepilex border post-op sterilní 6 x 8 cm bal. á 10 ks 495100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</si>
  <si>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</si>
  <si>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</si>
  <si>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</si>
  <si>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</si>
  <si>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ZA890</t>
  </si>
  <si>
    <t>Elektroda neutrální jednorázová 20193-071</t>
  </si>
  <si>
    <t>ZA892</t>
  </si>
  <si>
    <t>Elektroda neutrální kojenecká bal. á 50 ks 20193-073</t>
  </si>
  <si>
    <t>ZJ513</t>
  </si>
  <si>
    <t>Háček Graefe Muscle Hook size 1 K3-6710</t>
  </si>
  <si>
    <t>ZQ788</t>
  </si>
  <si>
    <t>Jehla ušní dle Schuhknechta, lomená, ostrá, přímá, 165 mm WT257000</t>
  </si>
  <si>
    <t>ZJ516</t>
  </si>
  <si>
    <t>Kanyla oční lacrimální, přímá, kulatý hrot, rovná 23 G (Lacrimal Cannula Straight Malleable tip, 23 gauge straight) K7-3000</t>
  </si>
  <si>
    <t>ZJ106</t>
  </si>
  <si>
    <t>Kanyla sací EICKEN Antrum LUER-Lock, dlouhé zakřivení vnější pr. 3 mm délka 15 cm 586330</t>
  </si>
  <si>
    <t>ZC983</t>
  </si>
  <si>
    <t>Minitrach II 100/462/000</t>
  </si>
  <si>
    <t>ZQ791</t>
  </si>
  <si>
    <t>Odsávačka zahnutá 10,0 cm/3 mm PL2199/01</t>
  </si>
  <si>
    <t>ZQ792</t>
  </si>
  <si>
    <t>Odsávačka zahnutá 10,0 cm/4 mm PL2199/02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</si>
  <si>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</si>
  <si>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</si>
  <si>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</si>
  <si>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</si>
  <si>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</si>
  <si>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močový sáček na ureterální cévku CH03/ Fr0,8 bal. á 10 ks AK3200</t>
  </si>
  <si>
    <t>ZM356</t>
  </si>
  <si>
    <t>Set hadic oplachových k pumpám AESCULAP Multi Flow PG131 LUER s trnem 3D Einstein PG131</t>
  </si>
  <si>
    <t>ZC243</t>
  </si>
  <si>
    <t>Šití novosyn quick undy 4/0 (1.5) bal. á 36 ks C3046226</t>
  </si>
  <si>
    <t>ZB609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</si>
  <si>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</si>
  <si>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</si>
  <si>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</si>
  <si>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</si>
  <si>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</si>
  <si>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ZA835</t>
  </si>
  <si>
    <t>Jehla injekční 0,6 x 25 mm modrá 4657667</t>
  </si>
  <si>
    <t>ZA833</t>
  </si>
  <si>
    <t>Jehla injekční 0,8 x 40 mm zelená 4657527</t>
  </si>
  <si>
    <t>ZL346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</si>
  <si>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</si>
  <si>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</si>
  <si>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</si>
  <si>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50115080</t>
  </si>
  <si>
    <t>ZPr - staplery, extraktory, endoskop.mat. (Z523)</t>
  </si>
  <si>
    <t>ZD125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</si>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</sst>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6" totalsRowShown="0" headerRowDxfId="74" tableBorderDxfId="7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1" totalsRowShown="0">
  <autoFilter ref="C3:S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1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489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1021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382</v>
      </c>
      <c r="C3" s="203">
        <f>SUM(C6:C1048576)</f>
        <v>5</v>
      </c>
      <c r="D3" s="203">
        <f>SUM(D6:D1048576)</f>
        <v>0</v>
      </c>
      <c r="E3" s="204">
        <f>SUM(E6:E1048576)</f>
        <v>0</v>
      </c>
      <c r="F3" s="201">
        <f>IF(SUM($B3:$E3)=0,"",B3/SUM($B3:$E3))</f>
        <v>0.98708010335917318</v>
      </c>
      <c r="G3" s="199">
        <f t="shared" ref="G3:I3" si="0">IF(SUM($B3:$E3)=0,"",C3/SUM($B3:$E3))</f>
        <v>1.2919896640826873E-2</v>
      </c>
      <c r="H3" s="199">
        <f t="shared" si="0"/>
        <v>0</v>
      </c>
      <c r="I3" s="200">
        <f t="shared" si="0"/>
        <v>0</v>
      </c>
      <c r="J3" s="203">
        <f>SUM(J6:J1048576)</f>
        <v>111</v>
      </c>
      <c r="K3" s="203">
        <f>SUM(K6:K1048576)</f>
        <v>4</v>
      </c>
      <c r="L3" s="203">
        <f>SUM(L6:L1048576)</f>
        <v>0</v>
      </c>
      <c r="M3" s="204">
        <f>SUM(M6:M1048576)</f>
        <v>0</v>
      </c>
      <c r="N3" s="201">
        <f>IF(SUM($J3:$M3)=0,"",J3/SUM($J3:$M3))</f>
        <v>0.9652173913043478</v>
      </c>
      <c r="O3" s="199">
        <f t="shared" ref="O3:Q3" si="1">IF(SUM($J3:$M3)=0,"",K3/SUM($J3:$M3))</f>
        <v>3.4782608695652174E-2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" customHeight="1" x14ac:dyDescent="0.3">
      <c r="A6" s="456" t="s">
        <v>490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" customHeight="1" x14ac:dyDescent="0.3">
      <c r="A7" s="457" t="s">
        <v>491</v>
      </c>
      <c r="B7" s="463">
        <v>311</v>
      </c>
      <c r="C7" s="417">
        <v>5</v>
      </c>
      <c r="D7" s="417"/>
      <c r="E7" s="418"/>
      <c r="F7" s="460">
        <v>0.98417721518987344</v>
      </c>
      <c r="G7" s="453">
        <v>1.5822784810126583E-2</v>
      </c>
      <c r="H7" s="453">
        <v>0</v>
      </c>
      <c r="I7" s="466">
        <v>0</v>
      </c>
      <c r="J7" s="463">
        <v>77</v>
      </c>
      <c r="K7" s="417">
        <v>4</v>
      </c>
      <c r="L7" s="417"/>
      <c r="M7" s="418"/>
      <c r="N7" s="460">
        <v>0.95061728395061729</v>
      </c>
      <c r="O7" s="453">
        <v>4.9382716049382713E-2</v>
      </c>
      <c r="P7" s="453">
        <v>0</v>
      </c>
      <c r="Q7" s="454">
        <v>0</v>
      </c>
    </row>
    <row r="8" spans="1:17" ht="14.4" customHeight="1" thickBot="1" x14ac:dyDescent="0.35">
      <c r="A8" s="458" t="s">
        <v>483</v>
      </c>
      <c r="B8" s="464">
        <v>71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34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402</v>
      </c>
      <c r="B5" s="393" t="s">
        <v>403</v>
      </c>
      <c r="C5" s="394" t="s">
        <v>404</v>
      </c>
      <c r="D5" s="394" t="s">
        <v>404</v>
      </c>
      <c r="E5" s="394"/>
      <c r="F5" s="394" t="s">
        <v>404</v>
      </c>
      <c r="G5" s="394" t="s">
        <v>404</v>
      </c>
      <c r="H5" s="394" t="s">
        <v>404</v>
      </c>
      <c r="I5" s="395" t="s">
        <v>404</v>
      </c>
      <c r="J5" s="396" t="s">
        <v>55</v>
      </c>
    </row>
    <row r="6" spans="1:10" ht="14.4" customHeight="1" x14ac:dyDescent="0.3">
      <c r="A6" s="392" t="s">
        <v>402</v>
      </c>
      <c r="B6" s="393" t="s">
        <v>492</v>
      </c>
      <c r="C6" s="394">
        <v>0.21284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404</v>
      </c>
      <c r="J6" s="396" t="s">
        <v>1</v>
      </c>
    </row>
    <row r="7" spans="1:10" ht="14.4" customHeight="1" x14ac:dyDescent="0.3">
      <c r="A7" s="392" t="s">
        <v>402</v>
      </c>
      <c r="B7" s="393" t="s">
        <v>493</v>
      </c>
      <c r="C7" s="394">
        <v>1245.6718799999999</v>
      </c>
      <c r="D7" s="394">
        <v>1246.4076599999999</v>
      </c>
      <c r="E7" s="394"/>
      <c r="F7" s="394">
        <v>1538.0644700000003</v>
      </c>
      <c r="G7" s="394">
        <v>1372.4999687500001</v>
      </c>
      <c r="H7" s="394">
        <v>165.56450125000015</v>
      </c>
      <c r="I7" s="395">
        <v>1.1206298761527751</v>
      </c>
      <c r="J7" s="396" t="s">
        <v>1</v>
      </c>
    </row>
    <row r="8" spans="1:10" ht="14.4" customHeight="1" x14ac:dyDescent="0.3">
      <c r="A8" s="392" t="s">
        <v>402</v>
      </c>
      <c r="B8" s="393" t="s">
        <v>494</v>
      </c>
      <c r="C8" s="394">
        <v>723.88436000000002</v>
      </c>
      <c r="D8" s="394">
        <v>779.80592000000024</v>
      </c>
      <c r="E8" s="394"/>
      <c r="F8" s="394">
        <v>740.04052000000013</v>
      </c>
      <c r="G8" s="394">
        <v>750</v>
      </c>
      <c r="H8" s="394">
        <v>-9.9594799999998713</v>
      </c>
      <c r="I8" s="395">
        <v>0.98672069333333345</v>
      </c>
      <c r="J8" s="396" t="s">
        <v>1</v>
      </c>
    </row>
    <row r="9" spans="1:10" ht="14.4" customHeight="1" x14ac:dyDescent="0.3">
      <c r="A9" s="392" t="s">
        <v>402</v>
      </c>
      <c r="B9" s="393" t="s">
        <v>495</v>
      </c>
      <c r="C9" s="394">
        <v>1038.1759299999987</v>
      </c>
      <c r="D9" s="394">
        <v>298.28187999999898</v>
      </c>
      <c r="E9" s="394"/>
      <c r="F9" s="394">
        <v>655.67128000000116</v>
      </c>
      <c r="G9" s="394">
        <v>0</v>
      </c>
      <c r="H9" s="394">
        <v>655.67128000000116</v>
      </c>
      <c r="I9" s="395" t="s">
        <v>404</v>
      </c>
      <c r="J9" s="396" t="s">
        <v>1</v>
      </c>
    </row>
    <row r="10" spans="1:10" ht="14.4" customHeight="1" x14ac:dyDescent="0.3">
      <c r="A10" s="392" t="s">
        <v>402</v>
      </c>
      <c r="B10" s="393" t="s">
        <v>496</v>
      </c>
      <c r="C10" s="394">
        <v>18.77216</v>
      </c>
      <c r="D10" s="394">
        <v>15.90798</v>
      </c>
      <c r="E10" s="394"/>
      <c r="F10" s="394">
        <v>23.866800000000001</v>
      </c>
      <c r="G10" s="394">
        <v>16.666666015625001</v>
      </c>
      <c r="H10" s="394">
        <v>7.2001339843750003</v>
      </c>
      <c r="I10" s="395">
        <v>1.4320080559378148</v>
      </c>
      <c r="J10" s="396" t="s">
        <v>1</v>
      </c>
    </row>
    <row r="11" spans="1:10" ht="14.4" customHeight="1" x14ac:dyDescent="0.3">
      <c r="A11" s="392" t="s">
        <v>402</v>
      </c>
      <c r="B11" s="393" t="s">
        <v>497</v>
      </c>
      <c r="C11" s="394">
        <v>1495.2650599999999</v>
      </c>
      <c r="D11" s="394">
        <v>1652.6535100000001</v>
      </c>
      <c r="E11" s="394"/>
      <c r="F11" s="394">
        <v>1287.2884000000001</v>
      </c>
      <c r="G11" s="394">
        <v>1625</v>
      </c>
      <c r="H11" s="394">
        <v>-337.71159999999986</v>
      </c>
      <c r="I11" s="395">
        <v>0.79217747692307705</v>
      </c>
      <c r="J11" s="396" t="s">
        <v>1</v>
      </c>
    </row>
    <row r="12" spans="1:10" ht="14.4" customHeight="1" x14ac:dyDescent="0.3">
      <c r="A12" s="392" t="s">
        <v>402</v>
      </c>
      <c r="B12" s="393" t="s">
        <v>498</v>
      </c>
      <c r="C12" s="394">
        <v>38.240449999999996</v>
      </c>
      <c r="D12" s="394">
        <v>26.897500000000001</v>
      </c>
      <c r="E12" s="394"/>
      <c r="F12" s="394">
        <v>36.175650000000005</v>
      </c>
      <c r="G12" s="394">
        <v>33.333333068847651</v>
      </c>
      <c r="H12" s="394">
        <v>2.8423169311523537</v>
      </c>
      <c r="I12" s="395">
        <v>1.0852695086111475</v>
      </c>
      <c r="J12" s="396" t="s">
        <v>1</v>
      </c>
    </row>
    <row r="13" spans="1:10" ht="14.4" customHeight="1" x14ac:dyDescent="0.3">
      <c r="A13" s="392" t="s">
        <v>402</v>
      </c>
      <c r="B13" s="393" t="s">
        <v>499</v>
      </c>
      <c r="C13" s="394">
        <v>294.47375999999997</v>
      </c>
      <c r="D13" s="394">
        <v>173.02796000000001</v>
      </c>
      <c r="E13" s="394"/>
      <c r="F13" s="394">
        <v>200.3484</v>
      </c>
      <c r="G13" s="394">
        <v>249.99999902343751</v>
      </c>
      <c r="H13" s="394">
        <v>-49.651599023437512</v>
      </c>
      <c r="I13" s="395">
        <v>0.80139360313044372</v>
      </c>
      <c r="J13" s="396" t="s">
        <v>1</v>
      </c>
    </row>
    <row r="14" spans="1:10" ht="14.4" customHeight="1" x14ac:dyDescent="0.3">
      <c r="A14" s="392" t="s">
        <v>402</v>
      </c>
      <c r="B14" s="393" t="s">
        <v>500</v>
      </c>
      <c r="C14" s="394">
        <v>0</v>
      </c>
      <c r="D14" s="394">
        <v>0.86514999999999997</v>
      </c>
      <c r="E14" s="394"/>
      <c r="F14" s="394">
        <v>0</v>
      </c>
      <c r="G14" s="394">
        <v>2.5</v>
      </c>
      <c r="H14" s="394">
        <v>-2.5</v>
      </c>
      <c r="I14" s="395">
        <v>0</v>
      </c>
      <c r="J14" s="396" t="s">
        <v>1</v>
      </c>
    </row>
    <row r="15" spans="1:10" ht="14.4" customHeight="1" x14ac:dyDescent="0.3">
      <c r="A15" s="392" t="s">
        <v>402</v>
      </c>
      <c r="B15" s="393" t="s">
        <v>501</v>
      </c>
      <c r="C15" s="394">
        <v>68.628779999999992</v>
      </c>
      <c r="D15" s="394">
        <v>96.665849999999978</v>
      </c>
      <c r="E15" s="394"/>
      <c r="F15" s="394">
        <v>100.45348999999999</v>
      </c>
      <c r="G15" s="394">
        <v>85.416671875000006</v>
      </c>
      <c r="H15" s="394">
        <v>15.036818124999982</v>
      </c>
      <c r="I15" s="395">
        <v>1.176040786826781</v>
      </c>
      <c r="J15" s="396" t="s">
        <v>1</v>
      </c>
    </row>
    <row r="16" spans="1:10" ht="14.4" customHeight="1" x14ac:dyDescent="0.3">
      <c r="A16" s="392" t="s">
        <v>402</v>
      </c>
      <c r="B16" s="393" t="s">
        <v>502</v>
      </c>
      <c r="C16" s="394">
        <v>133.92757</v>
      </c>
      <c r="D16" s="394">
        <v>122.96223999999999</v>
      </c>
      <c r="E16" s="394"/>
      <c r="F16" s="394">
        <v>116.81703999999999</v>
      </c>
      <c r="G16" s="394">
        <v>168.33334375000001</v>
      </c>
      <c r="H16" s="394">
        <v>-51.51630375000002</v>
      </c>
      <c r="I16" s="395">
        <v>0.69396257091815761</v>
      </c>
      <c r="J16" s="396" t="s">
        <v>1</v>
      </c>
    </row>
    <row r="17" spans="1:10" ht="14.4" customHeight="1" x14ac:dyDescent="0.3">
      <c r="A17" s="392" t="s">
        <v>402</v>
      </c>
      <c r="B17" s="393" t="s">
        <v>409</v>
      </c>
      <c r="C17" s="394">
        <v>5057.2527899999986</v>
      </c>
      <c r="D17" s="394">
        <v>4413.4756499999994</v>
      </c>
      <c r="E17" s="394"/>
      <c r="F17" s="394">
        <v>4698.7260500000011</v>
      </c>
      <c r="G17" s="394">
        <v>4303.7499824829101</v>
      </c>
      <c r="H17" s="394">
        <v>394.976067517091</v>
      </c>
      <c r="I17" s="395">
        <v>1.0917748635782096</v>
      </c>
      <c r="J17" s="396" t="s">
        <v>410</v>
      </c>
    </row>
    <row r="19" spans="1:10" ht="14.4" customHeight="1" x14ac:dyDescent="0.3">
      <c r="A19" s="392" t="s">
        <v>402</v>
      </c>
      <c r="B19" s="393" t="s">
        <v>403</v>
      </c>
      <c r="C19" s="394" t="s">
        <v>404</v>
      </c>
      <c r="D19" s="394" t="s">
        <v>404</v>
      </c>
      <c r="E19" s="394"/>
      <c r="F19" s="394" t="s">
        <v>404</v>
      </c>
      <c r="G19" s="394" t="s">
        <v>404</v>
      </c>
      <c r="H19" s="394" t="s">
        <v>404</v>
      </c>
      <c r="I19" s="395" t="s">
        <v>404</v>
      </c>
      <c r="J19" s="396" t="s">
        <v>55</v>
      </c>
    </row>
    <row r="20" spans="1:10" ht="14.4" customHeight="1" x14ac:dyDescent="0.3">
      <c r="A20" s="392" t="s">
        <v>411</v>
      </c>
      <c r="B20" s="393" t="s">
        <v>412</v>
      </c>
      <c r="C20" s="394" t="s">
        <v>404</v>
      </c>
      <c r="D20" s="394" t="s">
        <v>404</v>
      </c>
      <c r="E20" s="394"/>
      <c r="F20" s="394" t="s">
        <v>404</v>
      </c>
      <c r="G20" s="394" t="s">
        <v>404</v>
      </c>
      <c r="H20" s="394" t="s">
        <v>404</v>
      </c>
      <c r="I20" s="395" t="s">
        <v>404</v>
      </c>
      <c r="J20" s="396" t="s">
        <v>0</v>
      </c>
    </row>
    <row r="21" spans="1:10" ht="14.4" customHeight="1" x14ac:dyDescent="0.3">
      <c r="A21" s="392" t="s">
        <v>411</v>
      </c>
      <c r="B21" s="393" t="s">
        <v>492</v>
      </c>
      <c r="C21" s="394">
        <v>0.21284</v>
      </c>
      <c r="D21" s="394">
        <v>0</v>
      </c>
      <c r="E21" s="394"/>
      <c r="F21" s="394">
        <v>0</v>
      </c>
      <c r="G21" s="394">
        <v>0</v>
      </c>
      <c r="H21" s="394">
        <v>0</v>
      </c>
      <c r="I21" s="395" t="s">
        <v>404</v>
      </c>
      <c r="J21" s="396" t="s">
        <v>1</v>
      </c>
    </row>
    <row r="22" spans="1:10" ht="14.4" customHeight="1" x14ac:dyDescent="0.3">
      <c r="A22" s="392" t="s">
        <v>411</v>
      </c>
      <c r="B22" s="393" t="s">
        <v>493</v>
      </c>
      <c r="C22" s="394">
        <v>967.25274999999999</v>
      </c>
      <c r="D22" s="394">
        <v>1005.5193899999999</v>
      </c>
      <c r="E22" s="394"/>
      <c r="F22" s="394">
        <v>1200.5729600000002</v>
      </c>
      <c r="G22" s="394">
        <v>1092</v>
      </c>
      <c r="H22" s="394">
        <v>108.57296000000019</v>
      </c>
      <c r="I22" s="395">
        <v>1.0994257875457878</v>
      </c>
      <c r="J22" s="396" t="s">
        <v>1</v>
      </c>
    </row>
    <row r="23" spans="1:10" ht="14.4" customHeight="1" x14ac:dyDescent="0.3">
      <c r="A23" s="392" t="s">
        <v>411</v>
      </c>
      <c r="B23" s="393" t="s">
        <v>494</v>
      </c>
      <c r="C23" s="394">
        <v>407.66921000000008</v>
      </c>
      <c r="D23" s="394">
        <v>468.92113000000006</v>
      </c>
      <c r="E23" s="394"/>
      <c r="F23" s="394">
        <v>470.12240000000014</v>
      </c>
      <c r="G23" s="394">
        <v>454</v>
      </c>
      <c r="H23" s="394">
        <v>16.122400000000141</v>
      </c>
      <c r="I23" s="395">
        <v>1.0355118942731281</v>
      </c>
      <c r="J23" s="396" t="s">
        <v>1</v>
      </c>
    </row>
    <row r="24" spans="1:10" ht="14.4" customHeight="1" x14ac:dyDescent="0.3">
      <c r="A24" s="392" t="s">
        <v>411</v>
      </c>
      <c r="B24" s="393" t="s">
        <v>495</v>
      </c>
      <c r="C24" s="394">
        <v>1038.1759299999987</v>
      </c>
      <c r="D24" s="394">
        <v>298.28187999999898</v>
      </c>
      <c r="E24" s="394"/>
      <c r="F24" s="394">
        <v>655.67128000000116</v>
      </c>
      <c r="G24" s="394">
        <v>0</v>
      </c>
      <c r="H24" s="394">
        <v>655.67128000000116</v>
      </c>
      <c r="I24" s="395" t="s">
        <v>404</v>
      </c>
      <c r="J24" s="396" t="s">
        <v>1</v>
      </c>
    </row>
    <row r="25" spans="1:10" ht="14.4" customHeight="1" x14ac:dyDescent="0.3">
      <c r="A25" s="392" t="s">
        <v>411</v>
      </c>
      <c r="B25" s="393" t="s">
        <v>496</v>
      </c>
      <c r="C25" s="394">
        <v>18.77216</v>
      </c>
      <c r="D25" s="394">
        <v>15.90798</v>
      </c>
      <c r="E25" s="394"/>
      <c r="F25" s="394">
        <v>11.616540000000001</v>
      </c>
      <c r="G25" s="394">
        <v>17</v>
      </c>
      <c r="H25" s="394">
        <v>-5.3834599999999995</v>
      </c>
      <c r="I25" s="395">
        <v>0.68332588235294123</v>
      </c>
      <c r="J25" s="396" t="s">
        <v>1</v>
      </c>
    </row>
    <row r="26" spans="1:10" ht="14.4" customHeight="1" x14ac:dyDescent="0.3">
      <c r="A26" s="392" t="s">
        <v>411</v>
      </c>
      <c r="B26" s="393" t="s">
        <v>497</v>
      </c>
      <c r="C26" s="394">
        <v>1315.11133</v>
      </c>
      <c r="D26" s="394">
        <v>1476.2486000000001</v>
      </c>
      <c r="E26" s="394"/>
      <c r="F26" s="394">
        <v>1265.0446400000001</v>
      </c>
      <c r="G26" s="394">
        <v>1474</v>
      </c>
      <c r="H26" s="394">
        <v>-208.95535999999993</v>
      </c>
      <c r="I26" s="395">
        <v>0.85823924016282227</v>
      </c>
      <c r="J26" s="396" t="s">
        <v>1</v>
      </c>
    </row>
    <row r="27" spans="1:10" ht="14.4" customHeight="1" x14ac:dyDescent="0.3">
      <c r="A27" s="392" t="s">
        <v>411</v>
      </c>
      <c r="B27" s="393" t="s">
        <v>498</v>
      </c>
      <c r="C27" s="394">
        <v>36.304079999999999</v>
      </c>
      <c r="D27" s="394">
        <v>25.672979999999999</v>
      </c>
      <c r="E27" s="394"/>
      <c r="F27" s="394">
        <v>35.797650000000004</v>
      </c>
      <c r="G27" s="394">
        <v>32</v>
      </c>
      <c r="H27" s="394">
        <v>3.7976500000000044</v>
      </c>
      <c r="I27" s="395">
        <v>1.1186765625000001</v>
      </c>
      <c r="J27" s="396" t="s">
        <v>1</v>
      </c>
    </row>
    <row r="28" spans="1:10" ht="14.4" customHeight="1" x14ac:dyDescent="0.3">
      <c r="A28" s="392" t="s">
        <v>411</v>
      </c>
      <c r="B28" s="393" t="s">
        <v>499</v>
      </c>
      <c r="C28" s="394">
        <v>209.46089000000001</v>
      </c>
      <c r="D28" s="394">
        <v>166.01066</v>
      </c>
      <c r="E28" s="394"/>
      <c r="F28" s="394">
        <v>185.71940000000001</v>
      </c>
      <c r="G28" s="394">
        <v>239</v>
      </c>
      <c r="H28" s="394">
        <v>-53.280599999999993</v>
      </c>
      <c r="I28" s="395">
        <v>0.77706861924686199</v>
      </c>
      <c r="J28" s="396" t="s">
        <v>1</v>
      </c>
    </row>
    <row r="29" spans="1:10" ht="14.4" customHeight="1" x14ac:dyDescent="0.3">
      <c r="A29" s="392" t="s">
        <v>411</v>
      </c>
      <c r="B29" s="393" t="s">
        <v>500</v>
      </c>
      <c r="C29" s="394">
        <v>0</v>
      </c>
      <c r="D29" s="394">
        <v>0.86514999999999997</v>
      </c>
      <c r="E29" s="394"/>
      <c r="F29" s="394">
        <v>0</v>
      </c>
      <c r="G29" s="394">
        <v>3</v>
      </c>
      <c r="H29" s="394">
        <v>-3</v>
      </c>
      <c r="I29" s="395">
        <v>0</v>
      </c>
      <c r="J29" s="396" t="s">
        <v>1</v>
      </c>
    </row>
    <row r="30" spans="1:10" ht="14.4" customHeight="1" x14ac:dyDescent="0.3">
      <c r="A30" s="392" t="s">
        <v>411</v>
      </c>
      <c r="B30" s="393" t="s">
        <v>501</v>
      </c>
      <c r="C30" s="394">
        <v>68.628779999999992</v>
      </c>
      <c r="D30" s="394">
        <v>96.665849999999978</v>
      </c>
      <c r="E30" s="394"/>
      <c r="F30" s="394">
        <v>94.077749999999995</v>
      </c>
      <c r="G30" s="394">
        <v>85</v>
      </c>
      <c r="H30" s="394">
        <v>9.0777499999999947</v>
      </c>
      <c r="I30" s="395">
        <v>1.1067970588235294</v>
      </c>
      <c r="J30" s="396" t="s">
        <v>1</v>
      </c>
    </row>
    <row r="31" spans="1:10" ht="14.4" customHeight="1" x14ac:dyDescent="0.3">
      <c r="A31" s="392" t="s">
        <v>411</v>
      </c>
      <c r="B31" s="393" t="s">
        <v>413</v>
      </c>
      <c r="C31" s="394">
        <v>4061.5879699999982</v>
      </c>
      <c r="D31" s="394">
        <v>3554.0936199999992</v>
      </c>
      <c r="E31" s="394"/>
      <c r="F31" s="394">
        <v>3918.6226200000015</v>
      </c>
      <c r="G31" s="394">
        <v>3395</v>
      </c>
      <c r="H31" s="394">
        <v>523.62262000000146</v>
      </c>
      <c r="I31" s="395">
        <v>1.1542334668630343</v>
      </c>
      <c r="J31" s="396" t="s">
        <v>414</v>
      </c>
    </row>
    <row r="32" spans="1:10" ht="14.4" customHeight="1" x14ac:dyDescent="0.3">
      <c r="A32" s="392" t="s">
        <v>404</v>
      </c>
      <c r="B32" s="393" t="s">
        <v>404</v>
      </c>
      <c r="C32" s="394" t="s">
        <v>404</v>
      </c>
      <c r="D32" s="394" t="s">
        <v>404</v>
      </c>
      <c r="E32" s="394"/>
      <c r="F32" s="394" t="s">
        <v>404</v>
      </c>
      <c r="G32" s="394" t="s">
        <v>404</v>
      </c>
      <c r="H32" s="394" t="s">
        <v>404</v>
      </c>
      <c r="I32" s="395" t="s">
        <v>404</v>
      </c>
      <c r="J32" s="396" t="s">
        <v>415</v>
      </c>
    </row>
    <row r="33" spans="1:10" ht="14.4" customHeight="1" x14ac:dyDescent="0.3">
      <c r="A33" s="392" t="s">
        <v>416</v>
      </c>
      <c r="B33" s="393" t="s">
        <v>417</v>
      </c>
      <c r="C33" s="394" t="s">
        <v>404</v>
      </c>
      <c r="D33" s="394" t="s">
        <v>404</v>
      </c>
      <c r="E33" s="394"/>
      <c r="F33" s="394" t="s">
        <v>404</v>
      </c>
      <c r="G33" s="394" t="s">
        <v>404</v>
      </c>
      <c r="H33" s="394" t="s">
        <v>404</v>
      </c>
      <c r="I33" s="395" t="s">
        <v>404</v>
      </c>
      <c r="J33" s="396" t="s">
        <v>0</v>
      </c>
    </row>
    <row r="34" spans="1:10" ht="14.4" customHeight="1" x14ac:dyDescent="0.3">
      <c r="A34" s="392" t="s">
        <v>416</v>
      </c>
      <c r="B34" s="393" t="s">
        <v>493</v>
      </c>
      <c r="C34" s="394">
        <v>278.41913</v>
      </c>
      <c r="D34" s="394">
        <v>240.88826999999995</v>
      </c>
      <c r="E34" s="394"/>
      <c r="F34" s="394">
        <v>337.49151000000001</v>
      </c>
      <c r="G34" s="394">
        <v>281</v>
      </c>
      <c r="H34" s="394">
        <v>56.491510000000005</v>
      </c>
      <c r="I34" s="395">
        <v>1.2010374021352312</v>
      </c>
      <c r="J34" s="396" t="s">
        <v>1</v>
      </c>
    </row>
    <row r="35" spans="1:10" ht="14.4" customHeight="1" x14ac:dyDescent="0.3">
      <c r="A35" s="392" t="s">
        <v>416</v>
      </c>
      <c r="B35" s="393" t="s">
        <v>494</v>
      </c>
      <c r="C35" s="394">
        <v>316.21514999999988</v>
      </c>
      <c r="D35" s="394">
        <v>310.88479000000012</v>
      </c>
      <c r="E35" s="394"/>
      <c r="F35" s="394">
        <v>269.91811999999999</v>
      </c>
      <c r="G35" s="394">
        <v>296</v>
      </c>
      <c r="H35" s="394">
        <v>-26.081880000000012</v>
      </c>
      <c r="I35" s="395">
        <v>0.9118855405405405</v>
      </c>
      <c r="J35" s="396" t="s">
        <v>1</v>
      </c>
    </row>
    <row r="36" spans="1:10" ht="14.4" customHeight="1" x14ac:dyDescent="0.3">
      <c r="A36" s="392" t="s">
        <v>416</v>
      </c>
      <c r="B36" s="393" t="s">
        <v>496</v>
      </c>
      <c r="C36" s="394">
        <v>0</v>
      </c>
      <c r="D36" s="394">
        <v>0</v>
      </c>
      <c r="E36" s="394"/>
      <c r="F36" s="394">
        <v>12.250260000000001</v>
      </c>
      <c r="G36" s="394">
        <v>0</v>
      </c>
      <c r="H36" s="394">
        <v>12.250260000000001</v>
      </c>
      <c r="I36" s="395" t="s">
        <v>404</v>
      </c>
      <c r="J36" s="396" t="s">
        <v>1</v>
      </c>
    </row>
    <row r="37" spans="1:10" ht="14.4" customHeight="1" x14ac:dyDescent="0.3">
      <c r="A37" s="392" t="s">
        <v>416</v>
      </c>
      <c r="B37" s="393" t="s">
        <v>497</v>
      </c>
      <c r="C37" s="394">
        <v>180.15373000000002</v>
      </c>
      <c r="D37" s="394">
        <v>176.40491000000003</v>
      </c>
      <c r="E37" s="394"/>
      <c r="F37" s="394">
        <v>22.243760000000002</v>
      </c>
      <c r="G37" s="394">
        <v>151</v>
      </c>
      <c r="H37" s="394">
        <v>-128.75623999999999</v>
      </c>
      <c r="I37" s="395">
        <v>0.14730966887417218</v>
      </c>
      <c r="J37" s="396" t="s">
        <v>1</v>
      </c>
    </row>
    <row r="38" spans="1:10" ht="14.4" customHeight="1" x14ac:dyDescent="0.3">
      <c r="A38" s="392" t="s">
        <v>416</v>
      </c>
      <c r="B38" s="393" t="s">
        <v>498</v>
      </c>
      <c r="C38" s="394">
        <v>1.9363700000000001</v>
      </c>
      <c r="D38" s="394">
        <v>1.2245200000000001</v>
      </c>
      <c r="E38" s="394"/>
      <c r="F38" s="394">
        <v>0.378</v>
      </c>
      <c r="G38" s="394">
        <v>1</v>
      </c>
      <c r="H38" s="394">
        <v>-0.622</v>
      </c>
      <c r="I38" s="395">
        <v>0.378</v>
      </c>
      <c r="J38" s="396" t="s">
        <v>1</v>
      </c>
    </row>
    <row r="39" spans="1:10" ht="14.4" customHeight="1" x14ac:dyDescent="0.3">
      <c r="A39" s="392" t="s">
        <v>416</v>
      </c>
      <c r="B39" s="393" t="s">
        <v>499</v>
      </c>
      <c r="C39" s="394">
        <v>85.012869999999992</v>
      </c>
      <c r="D39" s="394">
        <v>7.0173000000000005</v>
      </c>
      <c r="E39" s="394"/>
      <c r="F39" s="394">
        <v>14.629</v>
      </c>
      <c r="G39" s="394">
        <v>11</v>
      </c>
      <c r="H39" s="394">
        <v>3.6289999999999996</v>
      </c>
      <c r="I39" s="395">
        <v>1.3299090909090909</v>
      </c>
      <c r="J39" s="396" t="s">
        <v>1</v>
      </c>
    </row>
    <row r="40" spans="1:10" ht="14.4" customHeight="1" x14ac:dyDescent="0.3">
      <c r="A40" s="392" t="s">
        <v>416</v>
      </c>
      <c r="B40" s="393" t="s">
        <v>501</v>
      </c>
      <c r="C40" s="394">
        <v>0</v>
      </c>
      <c r="D40" s="394">
        <v>0</v>
      </c>
      <c r="E40" s="394"/>
      <c r="F40" s="394">
        <v>6.3757399999999995</v>
      </c>
      <c r="G40" s="394">
        <v>0</v>
      </c>
      <c r="H40" s="394">
        <v>6.3757399999999995</v>
      </c>
      <c r="I40" s="395" t="s">
        <v>404</v>
      </c>
      <c r="J40" s="396" t="s">
        <v>1</v>
      </c>
    </row>
    <row r="41" spans="1:10" ht="14.4" customHeight="1" x14ac:dyDescent="0.3">
      <c r="A41" s="392" t="s">
        <v>416</v>
      </c>
      <c r="B41" s="393" t="s">
        <v>502</v>
      </c>
      <c r="C41" s="394">
        <v>133.92757</v>
      </c>
      <c r="D41" s="394">
        <v>122.96223999999999</v>
      </c>
      <c r="E41" s="394"/>
      <c r="F41" s="394">
        <v>116.81703999999999</v>
      </c>
      <c r="G41" s="394">
        <v>168</v>
      </c>
      <c r="H41" s="394">
        <v>-51.182960000000008</v>
      </c>
      <c r="I41" s="395">
        <v>0.6953395238095238</v>
      </c>
      <c r="J41" s="396" t="s">
        <v>1</v>
      </c>
    </row>
    <row r="42" spans="1:10" ht="14.4" customHeight="1" x14ac:dyDescent="0.3">
      <c r="A42" s="392" t="s">
        <v>416</v>
      </c>
      <c r="B42" s="393" t="s">
        <v>418</v>
      </c>
      <c r="C42" s="394">
        <v>995.66481999999996</v>
      </c>
      <c r="D42" s="394">
        <v>859.3820300000001</v>
      </c>
      <c r="E42" s="394"/>
      <c r="F42" s="394">
        <v>780.10343</v>
      </c>
      <c r="G42" s="394">
        <v>908</v>
      </c>
      <c r="H42" s="394">
        <v>-127.89657</v>
      </c>
      <c r="I42" s="395">
        <v>0.85914474669603524</v>
      </c>
      <c r="J42" s="396" t="s">
        <v>414</v>
      </c>
    </row>
    <row r="43" spans="1:10" ht="14.4" customHeight="1" x14ac:dyDescent="0.3">
      <c r="A43" s="392" t="s">
        <v>404</v>
      </c>
      <c r="B43" s="393" t="s">
        <v>404</v>
      </c>
      <c r="C43" s="394" t="s">
        <v>404</v>
      </c>
      <c r="D43" s="394" t="s">
        <v>404</v>
      </c>
      <c r="E43" s="394"/>
      <c r="F43" s="394" t="s">
        <v>404</v>
      </c>
      <c r="G43" s="394" t="s">
        <v>404</v>
      </c>
      <c r="H43" s="394" t="s">
        <v>404</v>
      </c>
      <c r="I43" s="395" t="s">
        <v>404</v>
      </c>
      <c r="J43" s="396" t="s">
        <v>415</v>
      </c>
    </row>
    <row r="44" spans="1:10" ht="14.4" customHeight="1" x14ac:dyDescent="0.3">
      <c r="A44" s="392" t="s">
        <v>402</v>
      </c>
      <c r="B44" s="393" t="s">
        <v>409</v>
      </c>
      <c r="C44" s="394">
        <v>5057.2527899999977</v>
      </c>
      <c r="D44" s="394">
        <v>4413.4756499999994</v>
      </c>
      <c r="E44" s="394"/>
      <c r="F44" s="394">
        <v>4698.726050000002</v>
      </c>
      <c r="G44" s="394">
        <v>4304</v>
      </c>
      <c r="H44" s="394">
        <v>394.72605000000203</v>
      </c>
      <c r="I44" s="395">
        <v>1.0917114428438666</v>
      </c>
      <c r="J44" s="396" t="s">
        <v>410</v>
      </c>
    </row>
  </sheetData>
  <mergeCells count="3">
    <mergeCell ref="A1:I1"/>
    <mergeCell ref="F3:I3"/>
    <mergeCell ref="C4:D4"/>
  </mergeCells>
  <conditionalFormatting sqref="F18 F45:F65537">
    <cfRule type="cellIs" dxfId="19" priority="18" stopIfTrue="1" operator="greaterThan">
      <formula>1</formula>
    </cfRule>
  </conditionalFormatting>
  <conditionalFormatting sqref="H5:H17">
    <cfRule type="expression" dxfId="18" priority="14">
      <formula>$H5&gt;0</formula>
    </cfRule>
  </conditionalFormatting>
  <conditionalFormatting sqref="I5:I17">
    <cfRule type="expression" dxfId="17" priority="15">
      <formula>$I5&gt;1</formula>
    </cfRule>
  </conditionalFormatting>
  <conditionalFormatting sqref="B5:B17">
    <cfRule type="expression" dxfId="16" priority="11">
      <formula>OR($J5="NS",$J5="SumaNS",$J5="Účet")</formula>
    </cfRule>
  </conditionalFormatting>
  <conditionalFormatting sqref="F5:I17 B5:D17">
    <cfRule type="expression" dxfId="15" priority="17">
      <formula>AND($J5&lt;&gt;"",$J5&lt;&gt;"mezeraKL")</formula>
    </cfRule>
  </conditionalFormatting>
  <conditionalFormatting sqref="B5:D17 F5:I1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3" priority="13">
      <formula>OR($J5="SumaNS",$J5="NS")</formula>
    </cfRule>
  </conditionalFormatting>
  <conditionalFormatting sqref="A5:A17">
    <cfRule type="expression" dxfId="12" priority="9">
      <formula>AND($J5&lt;&gt;"mezeraKL",$J5&lt;&gt;"")</formula>
    </cfRule>
  </conditionalFormatting>
  <conditionalFormatting sqref="A5:A17">
    <cfRule type="expression" dxfId="11" priority="10">
      <formula>AND($J5&lt;&gt;"",$J5&lt;&gt;"mezeraKL")</formula>
    </cfRule>
  </conditionalFormatting>
  <conditionalFormatting sqref="H19:H44">
    <cfRule type="expression" dxfId="10" priority="6">
      <formula>$H19&gt;0</formula>
    </cfRule>
  </conditionalFormatting>
  <conditionalFormatting sqref="A19:A44">
    <cfRule type="expression" dxfId="9" priority="5">
      <formula>AND($J19&lt;&gt;"mezeraKL",$J19&lt;&gt;"")</formula>
    </cfRule>
  </conditionalFormatting>
  <conditionalFormatting sqref="I19:I44">
    <cfRule type="expression" dxfId="8" priority="7">
      <formula>$I19&gt;1</formula>
    </cfRule>
  </conditionalFormatting>
  <conditionalFormatting sqref="B19:B44">
    <cfRule type="expression" dxfId="7" priority="4">
      <formula>OR($J19="NS",$J19="SumaNS",$J19="Účet")</formula>
    </cfRule>
  </conditionalFormatting>
  <conditionalFormatting sqref="A19:D44 F19:I44">
    <cfRule type="expression" dxfId="6" priority="8">
      <formula>AND($J19&lt;&gt;"",$J19&lt;&gt;"mezeraKL")</formula>
    </cfRule>
  </conditionalFormatting>
  <conditionalFormatting sqref="B19:D44 F19:I44">
    <cfRule type="expression" dxfId="5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4 F19:I44">
    <cfRule type="expression" dxfId="4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1021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72.836821229067056</v>
      </c>
      <c r="J3" s="81">
        <f>SUBTOTAL(9,J5:J1048576)</f>
        <v>197011</v>
      </c>
      <c r="K3" s="82">
        <f>SUBTOTAL(9,K5:K1048576)</f>
        <v>14349654.987159729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402</v>
      </c>
      <c r="B5" s="406" t="s">
        <v>403</v>
      </c>
      <c r="C5" s="407" t="s">
        <v>411</v>
      </c>
      <c r="D5" s="408" t="s">
        <v>412</v>
      </c>
      <c r="E5" s="407" t="s">
        <v>503</v>
      </c>
      <c r="F5" s="408" t="s">
        <v>504</v>
      </c>
      <c r="G5" s="407" t="s">
        <v>505</v>
      </c>
      <c r="H5" s="407" t="s">
        <v>506</v>
      </c>
      <c r="I5" s="410">
        <v>224.7528577532087</v>
      </c>
      <c r="J5" s="410">
        <v>63</v>
      </c>
      <c r="K5" s="411">
        <v>14159.159820556641</v>
      </c>
    </row>
    <row r="6" spans="1:11" ht="14.4" customHeight="1" x14ac:dyDescent="0.3">
      <c r="A6" s="412" t="s">
        <v>402</v>
      </c>
      <c r="B6" s="413" t="s">
        <v>403</v>
      </c>
      <c r="C6" s="414" t="s">
        <v>411</v>
      </c>
      <c r="D6" s="415" t="s">
        <v>412</v>
      </c>
      <c r="E6" s="414" t="s">
        <v>503</v>
      </c>
      <c r="F6" s="415" t="s">
        <v>504</v>
      </c>
      <c r="G6" s="414" t="s">
        <v>507</v>
      </c>
      <c r="H6" s="414" t="s">
        <v>508</v>
      </c>
      <c r="I6" s="417">
        <v>15.529999732971191</v>
      </c>
      <c r="J6" s="417">
        <v>220</v>
      </c>
      <c r="K6" s="418">
        <v>3416.5999755859375</v>
      </c>
    </row>
    <row r="7" spans="1:11" ht="14.4" customHeight="1" x14ac:dyDescent="0.3">
      <c r="A7" s="412" t="s">
        <v>402</v>
      </c>
      <c r="B7" s="413" t="s">
        <v>403</v>
      </c>
      <c r="C7" s="414" t="s">
        <v>411</v>
      </c>
      <c r="D7" s="415" t="s">
        <v>412</v>
      </c>
      <c r="E7" s="414" t="s">
        <v>503</v>
      </c>
      <c r="F7" s="415" t="s">
        <v>504</v>
      </c>
      <c r="G7" s="414" t="s">
        <v>509</v>
      </c>
      <c r="H7" s="414" t="s">
        <v>510</v>
      </c>
      <c r="I7" s="417">
        <v>65.199996948242188</v>
      </c>
      <c r="J7" s="417">
        <v>160</v>
      </c>
      <c r="K7" s="418">
        <v>10432</v>
      </c>
    </row>
    <row r="8" spans="1:11" ht="14.4" customHeight="1" x14ac:dyDescent="0.3">
      <c r="A8" s="412" t="s">
        <v>402</v>
      </c>
      <c r="B8" s="413" t="s">
        <v>403</v>
      </c>
      <c r="C8" s="414" t="s">
        <v>411</v>
      </c>
      <c r="D8" s="415" t="s">
        <v>412</v>
      </c>
      <c r="E8" s="414" t="s">
        <v>503</v>
      </c>
      <c r="F8" s="415" t="s">
        <v>504</v>
      </c>
      <c r="G8" s="414" t="s">
        <v>511</v>
      </c>
      <c r="H8" s="414" t="s">
        <v>512</v>
      </c>
      <c r="I8" s="417">
        <v>6.2466665903727217</v>
      </c>
      <c r="J8" s="417">
        <v>700</v>
      </c>
      <c r="K8" s="418">
        <v>4373</v>
      </c>
    </row>
    <row r="9" spans="1:11" ht="14.4" customHeight="1" x14ac:dyDescent="0.3">
      <c r="A9" s="412" t="s">
        <v>402</v>
      </c>
      <c r="B9" s="413" t="s">
        <v>403</v>
      </c>
      <c r="C9" s="414" t="s">
        <v>411</v>
      </c>
      <c r="D9" s="415" t="s">
        <v>412</v>
      </c>
      <c r="E9" s="414" t="s">
        <v>503</v>
      </c>
      <c r="F9" s="415" t="s">
        <v>504</v>
      </c>
      <c r="G9" s="414" t="s">
        <v>513</v>
      </c>
      <c r="H9" s="414" t="s">
        <v>514</v>
      </c>
      <c r="I9" s="417">
        <v>0.43000000715255737</v>
      </c>
      <c r="J9" s="417">
        <v>4000</v>
      </c>
      <c r="K9" s="418">
        <v>1720</v>
      </c>
    </row>
    <row r="10" spans="1:11" ht="14.4" customHeight="1" x14ac:dyDescent="0.3">
      <c r="A10" s="412" t="s">
        <v>402</v>
      </c>
      <c r="B10" s="413" t="s">
        <v>403</v>
      </c>
      <c r="C10" s="414" t="s">
        <v>411</v>
      </c>
      <c r="D10" s="415" t="s">
        <v>412</v>
      </c>
      <c r="E10" s="414" t="s">
        <v>503</v>
      </c>
      <c r="F10" s="415" t="s">
        <v>504</v>
      </c>
      <c r="G10" s="414" t="s">
        <v>515</v>
      </c>
      <c r="H10" s="414" t="s">
        <v>516</v>
      </c>
      <c r="I10" s="417">
        <v>5.6399998664855957</v>
      </c>
      <c r="J10" s="417">
        <v>2520</v>
      </c>
      <c r="K10" s="418">
        <v>14200.200073242188</v>
      </c>
    </row>
    <row r="11" spans="1:11" ht="14.4" customHeight="1" x14ac:dyDescent="0.3">
      <c r="A11" s="412" t="s">
        <v>402</v>
      </c>
      <c r="B11" s="413" t="s">
        <v>403</v>
      </c>
      <c r="C11" s="414" t="s">
        <v>411</v>
      </c>
      <c r="D11" s="415" t="s">
        <v>412</v>
      </c>
      <c r="E11" s="414" t="s">
        <v>503</v>
      </c>
      <c r="F11" s="415" t="s">
        <v>504</v>
      </c>
      <c r="G11" s="414" t="s">
        <v>517</v>
      </c>
      <c r="H11" s="414" t="s">
        <v>518</v>
      </c>
      <c r="I11" s="417">
        <v>517.5</v>
      </c>
      <c r="J11" s="417">
        <v>160</v>
      </c>
      <c r="K11" s="418">
        <v>82800</v>
      </c>
    </row>
    <row r="12" spans="1:11" ht="14.4" customHeight="1" x14ac:dyDescent="0.3">
      <c r="A12" s="412" t="s">
        <v>402</v>
      </c>
      <c r="B12" s="413" t="s">
        <v>403</v>
      </c>
      <c r="C12" s="414" t="s">
        <v>411</v>
      </c>
      <c r="D12" s="415" t="s">
        <v>412</v>
      </c>
      <c r="E12" s="414" t="s">
        <v>503</v>
      </c>
      <c r="F12" s="415" t="s">
        <v>504</v>
      </c>
      <c r="G12" s="414" t="s">
        <v>519</v>
      </c>
      <c r="H12" s="414" t="s">
        <v>520</v>
      </c>
      <c r="I12" s="417">
        <v>63.483333587646484</v>
      </c>
      <c r="J12" s="417">
        <v>150</v>
      </c>
      <c r="K12" s="418">
        <v>9519.0596923828125</v>
      </c>
    </row>
    <row r="13" spans="1:11" ht="14.4" customHeight="1" x14ac:dyDescent="0.3">
      <c r="A13" s="412" t="s">
        <v>402</v>
      </c>
      <c r="B13" s="413" t="s">
        <v>403</v>
      </c>
      <c r="C13" s="414" t="s">
        <v>411</v>
      </c>
      <c r="D13" s="415" t="s">
        <v>412</v>
      </c>
      <c r="E13" s="414" t="s">
        <v>503</v>
      </c>
      <c r="F13" s="415" t="s">
        <v>504</v>
      </c>
      <c r="G13" s="414" t="s">
        <v>521</v>
      </c>
      <c r="H13" s="414" t="s">
        <v>522</v>
      </c>
      <c r="I13" s="417">
        <v>108.66599884033204</v>
      </c>
      <c r="J13" s="417">
        <v>100</v>
      </c>
      <c r="K13" s="418">
        <v>10874.160217285156</v>
      </c>
    </row>
    <row r="14" spans="1:11" ht="14.4" customHeight="1" x14ac:dyDescent="0.3">
      <c r="A14" s="412" t="s">
        <v>402</v>
      </c>
      <c r="B14" s="413" t="s">
        <v>403</v>
      </c>
      <c r="C14" s="414" t="s">
        <v>411</v>
      </c>
      <c r="D14" s="415" t="s">
        <v>412</v>
      </c>
      <c r="E14" s="414" t="s">
        <v>503</v>
      </c>
      <c r="F14" s="415" t="s">
        <v>504</v>
      </c>
      <c r="G14" s="414" t="s">
        <v>523</v>
      </c>
      <c r="H14" s="414" t="s">
        <v>524</v>
      </c>
      <c r="I14" s="417">
        <v>3031.169921875</v>
      </c>
      <c r="J14" s="417">
        <v>10</v>
      </c>
      <c r="K14" s="418">
        <v>30311.69921875</v>
      </c>
    </row>
    <row r="15" spans="1:11" ht="14.4" customHeight="1" x14ac:dyDescent="0.3">
      <c r="A15" s="412" t="s">
        <v>402</v>
      </c>
      <c r="B15" s="413" t="s">
        <v>403</v>
      </c>
      <c r="C15" s="414" t="s">
        <v>411</v>
      </c>
      <c r="D15" s="415" t="s">
        <v>412</v>
      </c>
      <c r="E15" s="414" t="s">
        <v>503</v>
      </c>
      <c r="F15" s="415" t="s">
        <v>504</v>
      </c>
      <c r="G15" s="414" t="s">
        <v>525</v>
      </c>
      <c r="H15" s="414" t="s">
        <v>526</v>
      </c>
      <c r="I15" s="417">
        <v>352.27999877929687</v>
      </c>
      <c r="J15" s="417">
        <v>384</v>
      </c>
      <c r="K15" s="418">
        <v>135276.798828125</v>
      </c>
    </row>
    <row r="16" spans="1:11" ht="14.4" customHeight="1" x14ac:dyDescent="0.3">
      <c r="A16" s="412" t="s">
        <v>402</v>
      </c>
      <c r="B16" s="413" t="s">
        <v>403</v>
      </c>
      <c r="C16" s="414" t="s">
        <v>411</v>
      </c>
      <c r="D16" s="415" t="s">
        <v>412</v>
      </c>
      <c r="E16" s="414" t="s">
        <v>503</v>
      </c>
      <c r="F16" s="415" t="s">
        <v>504</v>
      </c>
      <c r="G16" s="414" t="s">
        <v>527</v>
      </c>
      <c r="H16" s="414" t="s">
        <v>528</v>
      </c>
      <c r="I16" s="417">
        <v>1249.949951171875</v>
      </c>
      <c r="J16" s="417">
        <v>60</v>
      </c>
      <c r="K16" s="418">
        <v>74997.251953125</v>
      </c>
    </row>
    <row r="17" spans="1:11" ht="14.4" customHeight="1" x14ac:dyDescent="0.3">
      <c r="A17" s="412" t="s">
        <v>402</v>
      </c>
      <c r="B17" s="413" t="s">
        <v>403</v>
      </c>
      <c r="C17" s="414" t="s">
        <v>411</v>
      </c>
      <c r="D17" s="415" t="s">
        <v>412</v>
      </c>
      <c r="E17" s="414" t="s">
        <v>503</v>
      </c>
      <c r="F17" s="415" t="s">
        <v>504</v>
      </c>
      <c r="G17" s="414" t="s">
        <v>529</v>
      </c>
      <c r="H17" s="414" t="s">
        <v>530</v>
      </c>
      <c r="I17" s="417">
        <v>659.90997314453125</v>
      </c>
      <c r="J17" s="417">
        <v>276</v>
      </c>
      <c r="K17" s="418">
        <v>182134.697265625</v>
      </c>
    </row>
    <row r="18" spans="1:11" ht="14.4" customHeight="1" x14ac:dyDescent="0.3">
      <c r="A18" s="412" t="s">
        <v>402</v>
      </c>
      <c r="B18" s="413" t="s">
        <v>403</v>
      </c>
      <c r="C18" s="414" t="s">
        <v>411</v>
      </c>
      <c r="D18" s="415" t="s">
        <v>412</v>
      </c>
      <c r="E18" s="414" t="s">
        <v>503</v>
      </c>
      <c r="F18" s="415" t="s">
        <v>504</v>
      </c>
      <c r="G18" s="414" t="s">
        <v>531</v>
      </c>
      <c r="H18" s="414" t="s">
        <v>532</v>
      </c>
      <c r="I18" s="417">
        <v>98.405713762555806</v>
      </c>
      <c r="J18" s="417">
        <v>315</v>
      </c>
      <c r="K18" s="418">
        <v>31000.740234375</v>
      </c>
    </row>
    <row r="19" spans="1:11" ht="14.4" customHeight="1" x14ac:dyDescent="0.3">
      <c r="A19" s="412" t="s">
        <v>402</v>
      </c>
      <c r="B19" s="413" t="s">
        <v>403</v>
      </c>
      <c r="C19" s="414" t="s">
        <v>411</v>
      </c>
      <c r="D19" s="415" t="s">
        <v>412</v>
      </c>
      <c r="E19" s="414" t="s">
        <v>503</v>
      </c>
      <c r="F19" s="415" t="s">
        <v>504</v>
      </c>
      <c r="G19" s="414" t="s">
        <v>533</v>
      </c>
      <c r="H19" s="414" t="s">
        <v>534</v>
      </c>
      <c r="I19" s="417">
        <v>2.869999885559082</v>
      </c>
      <c r="J19" s="417">
        <v>50</v>
      </c>
      <c r="K19" s="418">
        <v>143.5</v>
      </c>
    </row>
    <row r="20" spans="1:11" ht="14.4" customHeight="1" x14ac:dyDescent="0.3">
      <c r="A20" s="412" t="s">
        <v>402</v>
      </c>
      <c r="B20" s="413" t="s">
        <v>403</v>
      </c>
      <c r="C20" s="414" t="s">
        <v>411</v>
      </c>
      <c r="D20" s="415" t="s">
        <v>412</v>
      </c>
      <c r="E20" s="414" t="s">
        <v>503</v>
      </c>
      <c r="F20" s="415" t="s">
        <v>504</v>
      </c>
      <c r="G20" s="414" t="s">
        <v>535</v>
      </c>
      <c r="H20" s="414" t="s">
        <v>536</v>
      </c>
      <c r="I20" s="417">
        <v>3.619999885559082</v>
      </c>
      <c r="J20" s="417">
        <v>70</v>
      </c>
      <c r="K20" s="418">
        <v>253.48000335693359</v>
      </c>
    </row>
    <row r="21" spans="1:11" ht="14.4" customHeight="1" x14ac:dyDescent="0.3">
      <c r="A21" s="412" t="s">
        <v>402</v>
      </c>
      <c r="B21" s="413" t="s">
        <v>403</v>
      </c>
      <c r="C21" s="414" t="s">
        <v>411</v>
      </c>
      <c r="D21" s="415" t="s">
        <v>412</v>
      </c>
      <c r="E21" s="414" t="s">
        <v>503</v>
      </c>
      <c r="F21" s="415" t="s">
        <v>504</v>
      </c>
      <c r="G21" s="414" t="s">
        <v>537</v>
      </c>
      <c r="H21" s="414" t="s">
        <v>538</v>
      </c>
      <c r="I21" s="417">
        <v>9.7799997329711914</v>
      </c>
      <c r="J21" s="417">
        <v>20</v>
      </c>
      <c r="K21" s="418">
        <v>195.5</v>
      </c>
    </row>
    <row r="22" spans="1:11" ht="14.4" customHeight="1" x14ac:dyDescent="0.3">
      <c r="A22" s="412" t="s">
        <v>402</v>
      </c>
      <c r="B22" s="413" t="s">
        <v>403</v>
      </c>
      <c r="C22" s="414" t="s">
        <v>411</v>
      </c>
      <c r="D22" s="415" t="s">
        <v>412</v>
      </c>
      <c r="E22" s="414" t="s">
        <v>503</v>
      </c>
      <c r="F22" s="415" t="s">
        <v>504</v>
      </c>
      <c r="G22" s="414" t="s">
        <v>539</v>
      </c>
      <c r="H22" s="414" t="s">
        <v>540</v>
      </c>
      <c r="I22" s="417">
        <v>0.8520000219345093</v>
      </c>
      <c r="J22" s="417">
        <v>2500</v>
      </c>
      <c r="K22" s="418">
        <v>2126</v>
      </c>
    </row>
    <row r="23" spans="1:11" ht="14.4" customHeight="1" x14ac:dyDescent="0.3">
      <c r="A23" s="412" t="s">
        <v>402</v>
      </c>
      <c r="B23" s="413" t="s">
        <v>403</v>
      </c>
      <c r="C23" s="414" t="s">
        <v>411</v>
      </c>
      <c r="D23" s="415" t="s">
        <v>412</v>
      </c>
      <c r="E23" s="414" t="s">
        <v>503</v>
      </c>
      <c r="F23" s="415" t="s">
        <v>504</v>
      </c>
      <c r="G23" s="414" t="s">
        <v>541</v>
      </c>
      <c r="H23" s="414" t="s">
        <v>542</v>
      </c>
      <c r="I23" s="417">
        <v>1.5199999809265137</v>
      </c>
      <c r="J23" s="417">
        <v>800</v>
      </c>
      <c r="K23" s="418">
        <v>1216</v>
      </c>
    </row>
    <row r="24" spans="1:11" ht="14.4" customHeight="1" x14ac:dyDescent="0.3">
      <c r="A24" s="412" t="s">
        <v>402</v>
      </c>
      <c r="B24" s="413" t="s">
        <v>403</v>
      </c>
      <c r="C24" s="414" t="s">
        <v>411</v>
      </c>
      <c r="D24" s="415" t="s">
        <v>412</v>
      </c>
      <c r="E24" s="414" t="s">
        <v>503</v>
      </c>
      <c r="F24" s="415" t="s">
        <v>504</v>
      </c>
      <c r="G24" s="414" t="s">
        <v>543</v>
      </c>
      <c r="H24" s="414" t="s">
        <v>544</v>
      </c>
      <c r="I24" s="417">
        <v>2.0649999380111694</v>
      </c>
      <c r="J24" s="417">
        <v>550</v>
      </c>
      <c r="K24" s="418">
        <v>1134.5</v>
      </c>
    </row>
    <row r="25" spans="1:11" ht="14.4" customHeight="1" x14ac:dyDescent="0.3">
      <c r="A25" s="412" t="s">
        <v>402</v>
      </c>
      <c r="B25" s="413" t="s">
        <v>403</v>
      </c>
      <c r="C25" s="414" t="s">
        <v>411</v>
      </c>
      <c r="D25" s="415" t="s">
        <v>412</v>
      </c>
      <c r="E25" s="414" t="s">
        <v>503</v>
      </c>
      <c r="F25" s="415" t="s">
        <v>504</v>
      </c>
      <c r="G25" s="414" t="s">
        <v>545</v>
      </c>
      <c r="H25" s="414" t="s">
        <v>546</v>
      </c>
      <c r="I25" s="417">
        <v>3.3649998903274536</v>
      </c>
      <c r="J25" s="417">
        <v>600</v>
      </c>
      <c r="K25" s="418">
        <v>2019</v>
      </c>
    </row>
    <row r="26" spans="1:11" ht="14.4" customHeight="1" x14ac:dyDescent="0.3">
      <c r="A26" s="412" t="s">
        <v>402</v>
      </c>
      <c r="B26" s="413" t="s">
        <v>403</v>
      </c>
      <c r="C26" s="414" t="s">
        <v>411</v>
      </c>
      <c r="D26" s="415" t="s">
        <v>412</v>
      </c>
      <c r="E26" s="414" t="s">
        <v>503</v>
      </c>
      <c r="F26" s="415" t="s">
        <v>504</v>
      </c>
      <c r="G26" s="414" t="s">
        <v>547</v>
      </c>
      <c r="H26" s="414" t="s">
        <v>548</v>
      </c>
      <c r="I26" s="417">
        <v>5.880000114440918</v>
      </c>
      <c r="J26" s="417">
        <v>300</v>
      </c>
      <c r="K26" s="418">
        <v>1762.72998046875</v>
      </c>
    </row>
    <row r="27" spans="1:11" ht="14.4" customHeight="1" x14ac:dyDescent="0.3">
      <c r="A27" s="412" t="s">
        <v>402</v>
      </c>
      <c r="B27" s="413" t="s">
        <v>403</v>
      </c>
      <c r="C27" s="414" t="s">
        <v>411</v>
      </c>
      <c r="D27" s="415" t="s">
        <v>412</v>
      </c>
      <c r="E27" s="414" t="s">
        <v>503</v>
      </c>
      <c r="F27" s="415" t="s">
        <v>504</v>
      </c>
      <c r="G27" s="414" t="s">
        <v>549</v>
      </c>
      <c r="H27" s="414" t="s">
        <v>550</v>
      </c>
      <c r="I27" s="417">
        <v>61.216667175292969</v>
      </c>
      <c r="J27" s="417">
        <v>6</v>
      </c>
      <c r="K27" s="418">
        <v>367.30000305175781</v>
      </c>
    </row>
    <row r="28" spans="1:11" ht="14.4" customHeight="1" x14ac:dyDescent="0.3">
      <c r="A28" s="412" t="s">
        <v>402</v>
      </c>
      <c r="B28" s="413" t="s">
        <v>403</v>
      </c>
      <c r="C28" s="414" t="s">
        <v>411</v>
      </c>
      <c r="D28" s="415" t="s">
        <v>412</v>
      </c>
      <c r="E28" s="414" t="s">
        <v>503</v>
      </c>
      <c r="F28" s="415" t="s">
        <v>504</v>
      </c>
      <c r="G28" s="414" t="s">
        <v>551</v>
      </c>
      <c r="H28" s="414" t="s">
        <v>552</v>
      </c>
      <c r="I28" s="417">
        <v>98.379997253417969</v>
      </c>
      <c r="J28" s="417">
        <v>15</v>
      </c>
      <c r="K28" s="418">
        <v>1475.699951171875</v>
      </c>
    </row>
    <row r="29" spans="1:11" ht="14.4" customHeight="1" x14ac:dyDescent="0.3">
      <c r="A29" s="412" t="s">
        <v>402</v>
      </c>
      <c r="B29" s="413" t="s">
        <v>403</v>
      </c>
      <c r="C29" s="414" t="s">
        <v>411</v>
      </c>
      <c r="D29" s="415" t="s">
        <v>412</v>
      </c>
      <c r="E29" s="414" t="s">
        <v>503</v>
      </c>
      <c r="F29" s="415" t="s">
        <v>504</v>
      </c>
      <c r="G29" s="414" t="s">
        <v>553</v>
      </c>
      <c r="H29" s="414" t="s">
        <v>554</v>
      </c>
      <c r="I29" s="417">
        <v>46.315000534057617</v>
      </c>
      <c r="J29" s="417">
        <v>42</v>
      </c>
      <c r="K29" s="418">
        <v>1945.1400756835937</v>
      </c>
    </row>
    <row r="30" spans="1:11" ht="14.4" customHeight="1" x14ac:dyDescent="0.3">
      <c r="A30" s="412" t="s">
        <v>402</v>
      </c>
      <c r="B30" s="413" t="s">
        <v>403</v>
      </c>
      <c r="C30" s="414" t="s">
        <v>411</v>
      </c>
      <c r="D30" s="415" t="s">
        <v>412</v>
      </c>
      <c r="E30" s="414" t="s">
        <v>503</v>
      </c>
      <c r="F30" s="415" t="s">
        <v>504</v>
      </c>
      <c r="G30" s="414" t="s">
        <v>555</v>
      </c>
      <c r="H30" s="414" t="s">
        <v>556</v>
      </c>
      <c r="I30" s="417">
        <v>18.939999103546143</v>
      </c>
      <c r="J30" s="417">
        <v>276</v>
      </c>
      <c r="K30" s="418">
        <v>5227.7700805664062</v>
      </c>
    </row>
    <row r="31" spans="1:11" ht="14.4" customHeight="1" x14ac:dyDescent="0.3">
      <c r="A31" s="412" t="s">
        <v>402</v>
      </c>
      <c r="B31" s="413" t="s">
        <v>403</v>
      </c>
      <c r="C31" s="414" t="s">
        <v>411</v>
      </c>
      <c r="D31" s="415" t="s">
        <v>412</v>
      </c>
      <c r="E31" s="414" t="s">
        <v>503</v>
      </c>
      <c r="F31" s="415" t="s">
        <v>504</v>
      </c>
      <c r="G31" s="414" t="s">
        <v>557</v>
      </c>
      <c r="H31" s="414" t="s">
        <v>558</v>
      </c>
      <c r="I31" s="417">
        <v>7.5900001525878906</v>
      </c>
      <c r="J31" s="417">
        <v>30</v>
      </c>
      <c r="K31" s="418">
        <v>227.69999694824219</v>
      </c>
    </row>
    <row r="32" spans="1:11" ht="14.4" customHeight="1" x14ac:dyDescent="0.3">
      <c r="A32" s="412" t="s">
        <v>402</v>
      </c>
      <c r="B32" s="413" t="s">
        <v>403</v>
      </c>
      <c r="C32" s="414" t="s">
        <v>411</v>
      </c>
      <c r="D32" s="415" t="s">
        <v>412</v>
      </c>
      <c r="E32" s="414" t="s">
        <v>503</v>
      </c>
      <c r="F32" s="415" t="s">
        <v>504</v>
      </c>
      <c r="G32" s="414" t="s">
        <v>559</v>
      </c>
      <c r="H32" s="414" t="s">
        <v>560</v>
      </c>
      <c r="I32" s="417">
        <v>13.220000267028809</v>
      </c>
      <c r="J32" s="417">
        <v>30</v>
      </c>
      <c r="K32" s="418">
        <v>396.60000610351562</v>
      </c>
    </row>
    <row r="33" spans="1:11" ht="14.4" customHeight="1" x14ac:dyDescent="0.3">
      <c r="A33" s="412" t="s">
        <v>402</v>
      </c>
      <c r="B33" s="413" t="s">
        <v>403</v>
      </c>
      <c r="C33" s="414" t="s">
        <v>411</v>
      </c>
      <c r="D33" s="415" t="s">
        <v>412</v>
      </c>
      <c r="E33" s="414" t="s">
        <v>503</v>
      </c>
      <c r="F33" s="415" t="s">
        <v>504</v>
      </c>
      <c r="G33" s="414" t="s">
        <v>561</v>
      </c>
      <c r="H33" s="414" t="s">
        <v>562</v>
      </c>
      <c r="I33" s="417">
        <v>68.150001525878906</v>
      </c>
      <c r="J33" s="417">
        <v>504</v>
      </c>
      <c r="K33" s="418">
        <v>34347.08984375</v>
      </c>
    </row>
    <row r="34" spans="1:11" ht="14.4" customHeight="1" x14ac:dyDescent="0.3">
      <c r="A34" s="412" t="s">
        <v>402</v>
      </c>
      <c r="B34" s="413" t="s">
        <v>403</v>
      </c>
      <c r="C34" s="414" t="s">
        <v>411</v>
      </c>
      <c r="D34" s="415" t="s">
        <v>412</v>
      </c>
      <c r="E34" s="414" t="s">
        <v>503</v>
      </c>
      <c r="F34" s="415" t="s">
        <v>504</v>
      </c>
      <c r="G34" s="414" t="s">
        <v>563</v>
      </c>
      <c r="H34" s="414" t="s">
        <v>564</v>
      </c>
      <c r="I34" s="417">
        <v>2.5099999904632568</v>
      </c>
      <c r="J34" s="417">
        <v>40</v>
      </c>
      <c r="K34" s="418">
        <v>100.40000152587891</v>
      </c>
    </row>
    <row r="35" spans="1:11" ht="14.4" customHeight="1" x14ac:dyDescent="0.3">
      <c r="A35" s="412" t="s">
        <v>402</v>
      </c>
      <c r="B35" s="413" t="s">
        <v>403</v>
      </c>
      <c r="C35" s="414" t="s">
        <v>411</v>
      </c>
      <c r="D35" s="415" t="s">
        <v>412</v>
      </c>
      <c r="E35" s="414" t="s">
        <v>503</v>
      </c>
      <c r="F35" s="415" t="s">
        <v>504</v>
      </c>
      <c r="G35" s="414" t="s">
        <v>565</v>
      </c>
      <c r="H35" s="414" t="s">
        <v>566</v>
      </c>
      <c r="I35" s="417">
        <v>3.2699999809265137</v>
      </c>
      <c r="J35" s="417">
        <v>540</v>
      </c>
      <c r="K35" s="418">
        <v>1765.8000030517578</v>
      </c>
    </row>
    <row r="36" spans="1:11" ht="14.4" customHeight="1" x14ac:dyDescent="0.3">
      <c r="A36" s="412" t="s">
        <v>402</v>
      </c>
      <c r="B36" s="413" t="s">
        <v>403</v>
      </c>
      <c r="C36" s="414" t="s">
        <v>411</v>
      </c>
      <c r="D36" s="415" t="s">
        <v>412</v>
      </c>
      <c r="E36" s="414" t="s">
        <v>503</v>
      </c>
      <c r="F36" s="415" t="s">
        <v>504</v>
      </c>
      <c r="G36" s="414" t="s">
        <v>567</v>
      </c>
      <c r="H36" s="414" t="s">
        <v>568</v>
      </c>
      <c r="I36" s="417">
        <v>3.9666666984558105</v>
      </c>
      <c r="J36" s="417">
        <v>740</v>
      </c>
      <c r="K36" s="418">
        <v>2935.8000030517578</v>
      </c>
    </row>
    <row r="37" spans="1:11" ht="14.4" customHeight="1" x14ac:dyDescent="0.3">
      <c r="A37" s="412" t="s">
        <v>402</v>
      </c>
      <c r="B37" s="413" t="s">
        <v>403</v>
      </c>
      <c r="C37" s="414" t="s">
        <v>411</v>
      </c>
      <c r="D37" s="415" t="s">
        <v>412</v>
      </c>
      <c r="E37" s="414" t="s">
        <v>503</v>
      </c>
      <c r="F37" s="415" t="s">
        <v>504</v>
      </c>
      <c r="G37" s="414" t="s">
        <v>569</v>
      </c>
      <c r="H37" s="414" t="s">
        <v>570</v>
      </c>
      <c r="I37" s="417">
        <v>4.4899997711181641</v>
      </c>
      <c r="J37" s="417">
        <v>1000</v>
      </c>
      <c r="K37" s="418">
        <v>4490</v>
      </c>
    </row>
    <row r="38" spans="1:11" ht="14.4" customHeight="1" x14ac:dyDescent="0.3">
      <c r="A38" s="412" t="s">
        <v>402</v>
      </c>
      <c r="B38" s="413" t="s">
        <v>403</v>
      </c>
      <c r="C38" s="414" t="s">
        <v>411</v>
      </c>
      <c r="D38" s="415" t="s">
        <v>412</v>
      </c>
      <c r="E38" s="414" t="s">
        <v>503</v>
      </c>
      <c r="F38" s="415" t="s">
        <v>504</v>
      </c>
      <c r="G38" s="414" t="s">
        <v>571</v>
      </c>
      <c r="H38" s="414" t="s">
        <v>572</v>
      </c>
      <c r="I38" s="417">
        <v>11.260000228881836</v>
      </c>
      <c r="J38" s="417">
        <v>210</v>
      </c>
      <c r="K38" s="418">
        <v>2364.300048828125</v>
      </c>
    </row>
    <row r="39" spans="1:11" ht="14.4" customHeight="1" x14ac:dyDescent="0.3">
      <c r="A39" s="412" t="s">
        <v>402</v>
      </c>
      <c r="B39" s="413" t="s">
        <v>403</v>
      </c>
      <c r="C39" s="414" t="s">
        <v>411</v>
      </c>
      <c r="D39" s="415" t="s">
        <v>412</v>
      </c>
      <c r="E39" s="414" t="s">
        <v>503</v>
      </c>
      <c r="F39" s="415" t="s">
        <v>504</v>
      </c>
      <c r="G39" s="414" t="s">
        <v>573</v>
      </c>
      <c r="H39" s="414" t="s">
        <v>574</v>
      </c>
      <c r="I39" s="417">
        <v>13.869999885559082</v>
      </c>
      <c r="J39" s="417">
        <v>48</v>
      </c>
      <c r="K39" s="418">
        <v>665.83001708984375</v>
      </c>
    </row>
    <row r="40" spans="1:11" ht="14.4" customHeight="1" x14ac:dyDescent="0.3">
      <c r="A40" s="412" t="s">
        <v>402</v>
      </c>
      <c r="B40" s="413" t="s">
        <v>403</v>
      </c>
      <c r="C40" s="414" t="s">
        <v>411</v>
      </c>
      <c r="D40" s="415" t="s">
        <v>412</v>
      </c>
      <c r="E40" s="414" t="s">
        <v>503</v>
      </c>
      <c r="F40" s="415" t="s">
        <v>504</v>
      </c>
      <c r="G40" s="414" t="s">
        <v>575</v>
      </c>
      <c r="H40" s="414" t="s">
        <v>576</v>
      </c>
      <c r="I40" s="417">
        <v>17.549999237060547</v>
      </c>
      <c r="J40" s="417">
        <v>40</v>
      </c>
      <c r="K40" s="418">
        <v>702.19000244140625</v>
      </c>
    </row>
    <row r="41" spans="1:11" ht="14.4" customHeight="1" x14ac:dyDescent="0.3">
      <c r="A41" s="412" t="s">
        <v>402</v>
      </c>
      <c r="B41" s="413" t="s">
        <v>403</v>
      </c>
      <c r="C41" s="414" t="s">
        <v>411</v>
      </c>
      <c r="D41" s="415" t="s">
        <v>412</v>
      </c>
      <c r="E41" s="414" t="s">
        <v>503</v>
      </c>
      <c r="F41" s="415" t="s">
        <v>504</v>
      </c>
      <c r="G41" s="414" t="s">
        <v>577</v>
      </c>
      <c r="H41" s="414" t="s">
        <v>578</v>
      </c>
      <c r="I41" s="417">
        <v>16.219999313354492</v>
      </c>
      <c r="J41" s="417">
        <v>28440</v>
      </c>
      <c r="K41" s="418">
        <v>461154.6015625</v>
      </c>
    </row>
    <row r="42" spans="1:11" ht="14.4" customHeight="1" x14ac:dyDescent="0.3">
      <c r="A42" s="412" t="s">
        <v>402</v>
      </c>
      <c r="B42" s="413" t="s">
        <v>403</v>
      </c>
      <c r="C42" s="414" t="s">
        <v>411</v>
      </c>
      <c r="D42" s="415" t="s">
        <v>412</v>
      </c>
      <c r="E42" s="414" t="s">
        <v>503</v>
      </c>
      <c r="F42" s="415" t="s">
        <v>504</v>
      </c>
      <c r="G42" s="414" t="s">
        <v>579</v>
      </c>
      <c r="H42" s="414" t="s">
        <v>580</v>
      </c>
      <c r="I42" s="417">
        <v>29.100000381469727</v>
      </c>
      <c r="J42" s="417">
        <v>720</v>
      </c>
      <c r="K42" s="418">
        <v>20948.400390625</v>
      </c>
    </row>
    <row r="43" spans="1:11" ht="14.4" customHeight="1" x14ac:dyDescent="0.3">
      <c r="A43" s="412" t="s">
        <v>402</v>
      </c>
      <c r="B43" s="413" t="s">
        <v>403</v>
      </c>
      <c r="C43" s="414" t="s">
        <v>411</v>
      </c>
      <c r="D43" s="415" t="s">
        <v>412</v>
      </c>
      <c r="E43" s="414" t="s">
        <v>503</v>
      </c>
      <c r="F43" s="415" t="s">
        <v>504</v>
      </c>
      <c r="G43" s="414" t="s">
        <v>581</v>
      </c>
      <c r="H43" s="414" t="s">
        <v>582</v>
      </c>
      <c r="I43" s="417">
        <v>267.66000366210937</v>
      </c>
      <c r="J43" s="417">
        <v>10</v>
      </c>
      <c r="K43" s="418">
        <v>2676.6300048828125</v>
      </c>
    </row>
    <row r="44" spans="1:11" ht="14.4" customHeight="1" x14ac:dyDescent="0.3">
      <c r="A44" s="412" t="s">
        <v>402</v>
      </c>
      <c r="B44" s="413" t="s">
        <v>403</v>
      </c>
      <c r="C44" s="414" t="s">
        <v>411</v>
      </c>
      <c r="D44" s="415" t="s">
        <v>412</v>
      </c>
      <c r="E44" s="414" t="s">
        <v>503</v>
      </c>
      <c r="F44" s="415" t="s">
        <v>504</v>
      </c>
      <c r="G44" s="414" t="s">
        <v>583</v>
      </c>
      <c r="H44" s="414" t="s">
        <v>584</v>
      </c>
      <c r="I44" s="417">
        <v>260.01998901367187</v>
      </c>
      <c r="J44" s="417">
        <v>7</v>
      </c>
      <c r="K44" s="418">
        <v>1820.1199951171875</v>
      </c>
    </row>
    <row r="45" spans="1:11" ht="14.4" customHeight="1" x14ac:dyDescent="0.3">
      <c r="A45" s="412" t="s">
        <v>402</v>
      </c>
      <c r="B45" s="413" t="s">
        <v>403</v>
      </c>
      <c r="C45" s="414" t="s">
        <v>411</v>
      </c>
      <c r="D45" s="415" t="s">
        <v>412</v>
      </c>
      <c r="E45" s="414" t="s">
        <v>503</v>
      </c>
      <c r="F45" s="415" t="s">
        <v>504</v>
      </c>
      <c r="G45" s="414" t="s">
        <v>585</v>
      </c>
      <c r="H45" s="414" t="s">
        <v>586</v>
      </c>
      <c r="I45" s="417">
        <v>290.00250244140625</v>
      </c>
      <c r="J45" s="417">
        <v>5</v>
      </c>
      <c r="K45" s="418">
        <v>1450.010009765625</v>
      </c>
    </row>
    <row r="46" spans="1:11" ht="14.4" customHeight="1" x14ac:dyDescent="0.3">
      <c r="A46" s="412" t="s">
        <v>402</v>
      </c>
      <c r="B46" s="413" t="s">
        <v>403</v>
      </c>
      <c r="C46" s="414" t="s">
        <v>411</v>
      </c>
      <c r="D46" s="415" t="s">
        <v>412</v>
      </c>
      <c r="E46" s="414" t="s">
        <v>503</v>
      </c>
      <c r="F46" s="415" t="s">
        <v>504</v>
      </c>
      <c r="G46" s="414" t="s">
        <v>587</v>
      </c>
      <c r="H46" s="414" t="s">
        <v>588</v>
      </c>
      <c r="I46" s="417">
        <v>10.119999885559082</v>
      </c>
      <c r="J46" s="417">
        <v>10</v>
      </c>
      <c r="K46" s="418">
        <v>101.19999694824219</v>
      </c>
    </row>
    <row r="47" spans="1:11" ht="14.4" customHeight="1" x14ac:dyDescent="0.3">
      <c r="A47" s="412" t="s">
        <v>402</v>
      </c>
      <c r="B47" s="413" t="s">
        <v>403</v>
      </c>
      <c r="C47" s="414" t="s">
        <v>411</v>
      </c>
      <c r="D47" s="415" t="s">
        <v>412</v>
      </c>
      <c r="E47" s="414" t="s">
        <v>503</v>
      </c>
      <c r="F47" s="415" t="s">
        <v>504</v>
      </c>
      <c r="G47" s="414" t="s">
        <v>589</v>
      </c>
      <c r="H47" s="414" t="s">
        <v>590</v>
      </c>
      <c r="I47" s="417">
        <v>0.89999997615814209</v>
      </c>
      <c r="J47" s="417">
        <v>21000</v>
      </c>
      <c r="K47" s="418">
        <v>18837</v>
      </c>
    </row>
    <row r="48" spans="1:11" ht="14.4" customHeight="1" x14ac:dyDescent="0.3">
      <c r="A48" s="412" t="s">
        <v>402</v>
      </c>
      <c r="B48" s="413" t="s">
        <v>403</v>
      </c>
      <c r="C48" s="414" t="s">
        <v>411</v>
      </c>
      <c r="D48" s="415" t="s">
        <v>412</v>
      </c>
      <c r="E48" s="414" t="s">
        <v>503</v>
      </c>
      <c r="F48" s="415" t="s">
        <v>504</v>
      </c>
      <c r="G48" s="414" t="s">
        <v>591</v>
      </c>
      <c r="H48" s="414" t="s">
        <v>592</v>
      </c>
      <c r="I48" s="417">
        <v>2.5399999618530273</v>
      </c>
      <c r="J48" s="417">
        <v>6000</v>
      </c>
      <c r="K48" s="418">
        <v>15235.19970703125</v>
      </c>
    </row>
    <row r="49" spans="1:11" ht="14.4" customHeight="1" x14ac:dyDescent="0.3">
      <c r="A49" s="412" t="s">
        <v>402</v>
      </c>
      <c r="B49" s="413" t="s">
        <v>403</v>
      </c>
      <c r="C49" s="414" t="s">
        <v>411</v>
      </c>
      <c r="D49" s="415" t="s">
        <v>412</v>
      </c>
      <c r="E49" s="414" t="s">
        <v>503</v>
      </c>
      <c r="F49" s="415" t="s">
        <v>504</v>
      </c>
      <c r="G49" s="414" t="s">
        <v>593</v>
      </c>
      <c r="H49" s="414" t="s">
        <v>594</v>
      </c>
      <c r="I49" s="417">
        <v>0.52999997138977051</v>
      </c>
      <c r="J49" s="417">
        <v>12000</v>
      </c>
      <c r="K49" s="418">
        <v>6348</v>
      </c>
    </row>
    <row r="50" spans="1:11" ht="14.4" customHeight="1" x14ac:dyDescent="0.3">
      <c r="A50" s="412" t="s">
        <v>402</v>
      </c>
      <c r="B50" s="413" t="s">
        <v>403</v>
      </c>
      <c r="C50" s="414" t="s">
        <v>411</v>
      </c>
      <c r="D50" s="415" t="s">
        <v>412</v>
      </c>
      <c r="E50" s="414" t="s">
        <v>503</v>
      </c>
      <c r="F50" s="415" t="s">
        <v>504</v>
      </c>
      <c r="G50" s="414" t="s">
        <v>595</v>
      </c>
      <c r="H50" s="414" t="s">
        <v>596</v>
      </c>
      <c r="I50" s="417">
        <v>0.14000000059604645</v>
      </c>
      <c r="J50" s="417">
        <v>200</v>
      </c>
      <c r="K50" s="418">
        <v>28</v>
      </c>
    </row>
    <row r="51" spans="1:11" ht="14.4" customHeight="1" x14ac:dyDescent="0.3">
      <c r="A51" s="412" t="s">
        <v>402</v>
      </c>
      <c r="B51" s="413" t="s">
        <v>403</v>
      </c>
      <c r="C51" s="414" t="s">
        <v>411</v>
      </c>
      <c r="D51" s="415" t="s">
        <v>412</v>
      </c>
      <c r="E51" s="414" t="s">
        <v>503</v>
      </c>
      <c r="F51" s="415" t="s">
        <v>504</v>
      </c>
      <c r="G51" s="414" t="s">
        <v>597</v>
      </c>
      <c r="H51" s="414" t="s">
        <v>598</v>
      </c>
      <c r="I51" s="417">
        <v>29.870000839233398</v>
      </c>
      <c r="J51" s="417">
        <v>30</v>
      </c>
      <c r="K51" s="418">
        <v>896.0999755859375</v>
      </c>
    </row>
    <row r="52" spans="1:11" ht="14.4" customHeight="1" x14ac:dyDescent="0.3">
      <c r="A52" s="412" t="s">
        <v>402</v>
      </c>
      <c r="B52" s="413" t="s">
        <v>403</v>
      </c>
      <c r="C52" s="414" t="s">
        <v>411</v>
      </c>
      <c r="D52" s="415" t="s">
        <v>412</v>
      </c>
      <c r="E52" s="414" t="s">
        <v>599</v>
      </c>
      <c r="F52" s="415" t="s">
        <v>600</v>
      </c>
      <c r="G52" s="414" t="s">
        <v>601</v>
      </c>
      <c r="H52" s="414" t="s">
        <v>602</v>
      </c>
      <c r="I52" s="417">
        <v>539.96499633789062</v>
      </c>
      <c r="J52" s="417">
        <v>3</v>
      </c>
      <c r="K52" s="418">
        <v>1619.8900756835937</v>
      </c>
    </row>
    <row r="53" spans="1:11" ht="14.4" customHeight="1" x14ac:dyDescent="0.3">
      <c r="A53" s="412" t="s">
        <v>402</v>
      </c>
      <c r="B53" s="413" t="s">
        <v>403</v>
      </c>
      <c r="C53" s="414" t="s">
        <v>411</v>
      </c>
      <c r="D53" s="415" t="s">
        <v>412</v>
      </c>
      <c r="E53" s="414" t="s">
        <v>599</v>
      </c>
      <c r="F53" s="415" t="s">
        <v>600</v>
      </c>
      <c r="G53" s="414" t="s">
        <v>603</v>
      </c>
      <c r="H53" s="414" t="s">
        <v>604</v>
      </c>
      <c r="I53" s="417">
        <v>539.96499633789062</v>
      </c>
      <c r="J53" s="417">
        <v>3</v>
      </c>
      <c r="K53" s="418">
        <v>1619.8900756835937</v>
      </c>
    </row>
    <row r="54" spans="1:11" ht="14.4" customHeight="1" x14ac:dyDescent="0.3">
      <c r="A54" s="412" t="s">
        <v>402</v>
      </c>
      <c r="B54" s="413" t="s">
        <v>403</v>
      </c>
      <c r="C54" s="414" t="s">
        <v>411</v>
      </c>
      <c r="D54" s="415" t="s">
        <v>412</v>
      </c>
      <c r="E54" s="414" t="s">
        <v>599</v>
      </c>
      <c r="F54" s="415" t="s">
        <v>600</v>
      </c>
      <c r="G54" s="414" t="s">
        <v>605</v>
      </c>
      <c r="H54" s="414" t="s">
        <v>606</v>
      </c>
      <c r="I54" s="417">
        <v>2.3299999237060547</v>
      </c>
      <c r="J54" s="417">
        <v>400</v>
      </c>
      <c r="K54" s="418">
        <v>932</v>
      </c>
    </row>
    <row r="55" spans="1:11" ht="14.4" customHeight="1" x14ac:dyDescent="0.3">
      <c r="A55" s="412" t="s">
        <v>402</v>
      </c>
      <c r="B55" s="413" t="s">
        <v>403</v>
      </c>
      <c r="C55" s="414" t="s">
        <v>411</v>
      </c>
      <c r="D55" s="415" t="s">
        <v>412</v>
      </c>
      <c r="E55" s="414" t="s">
        <v>599</v>
      </c>
      <c r="F55" s="415" t="s">
        <v>600</v>
      </c>
      <c r="G55" s="414" t="s">
        <v>607</v>
      </c>
      <c r="H55" s="414" t="s">
        <v>608</v>
      </c>
      <c r="I55" s="417">
        <v>8226.7900390625</v>
      </c>
      <c r="J55" s="417">
        <v>1</v>
      </c>
      <c r="K55" s="418">
        <v>8226.7900390625</v>
      </c>
    </row>
    <row r="56" spans="1:11" ht="14.4" customHeight="1" x14ac:dyDescent="0.3">
      <c r="A56" s="412" t="s">
        <v>402</v>
      </c>
      <c r="B56" s="413" t="s">
        <v>403</v>
      </c>
      <c r="C56" s="414" t="s">
        <v>411</v>
      </c>
      <c r="D56" s="415" t="s">
        <v>412</v>
      </c>
      <c r="E56" s="414" t="s">
        <v>599</v>
      </c>
      <c r="F56" s="415" t="s">
        <v>600</v>
      </c>
      <c r="G56" s="414" t="s">
        <v>609</v>
      </c>
      <c r="H56" s="414" t="s">
        <v>610</v>
      </c>
      <c r="I56" s="417">
        <v>17.459999084472656</v>
      </c>
      <c r="J56" s="417">
        <v>200</v>
      </c>
      <c r="K56" s="418">
        <v>3492.0498657226562</v>
      </c>
    </row>
    <row r="57" spans="1:11" ht="14.4" customHeight="1" x14ac:dyDescent="0.3">
      <c r="A57" s="412" t="s">
        <v>402</v>
      </c>
      <c r="B57" s="413" t="s">
        <v>403</v>
      </c>
      <c r="C57" s="414" t="s">
        <v>411</v>
      </c>
      <c r="D57" s="415" t="s">
        <v>412</v>
      </c>
      <c r="E57" s="414" t="s">
        <v>599</v>
      </c>
      <c r="F57" s="415" t="s">
        <v>600</v>
      </c>
      <c r="G57" s="414" t="s">
        <v>611</v>
      </c>
      <c r="H57" s="414" t="s">
        <v>612</v>
      </c>
      <c r="I57" s="417">
        <v>11.672500133514404</v>
      </c>
      <c r="J57" s="417">
        <v>240</v>
      </c>
      <c r="K57" s="418">
        <v>2801.9000244140625</v>
      </c>
    </row>
    <row r="58" spans="1:11" ht="14.4" customHeight="1" x14ac:dyDescent="0.3">
      <c r="A58" s="412" t="s">
        <v>402</v>
      </c>
      <c r="B58" s="413" t="s">
        <v>403</v>
      </c>
      <c r="C58" s="414" t="s">
        <v>411</v>
      </c>
      <c r="D58" s="415" t="s">
        <v>412</v>
      </c>
      <c r="E58" s="414" t="s">
        <v>599</v>
      </c>
      <c r="F58" s="415" t="s">
        <v>600</v>
      </c>
      <c r="G58" s="414" t="s">
        <v>613</v>
      </c>
      <c r="H58" s="414" t="s">
        <v>614</v>
      </c>
      <c r="I58" s="417">
        <v>2.9100000858306885</v>
      </c>
      <c r="J58" s="417">
        <v>500</v>
      </c>
      <c r="K58" s="418">
        <v>1455</v>
      </c>
    </row>
    <row r="59" spans="1:11" ht="14.4" customHeight="1" x14ac:dyDescent="0.3">
      <c r="A59" s="412" t="s">
        <v>402</v>
      </c>
      <c r="B59" s="413" t="s">
        <v>403</v>
      </c>
      <c r="C59" s="414" t="s">
        <v>411</v>
      </c>
      <c r="D59" s="415" t="s">
        <v>412</v>
      </c>
      <c r="E59" s="414" t="s">
        <v>599</v>
      </c>
      <c r="F59" s="415" t="s">
        <v>600</v>
      </c>
      <c r="G59" s="414" t="s">
        <v>615</v>
      </c>
      <c r="H59" s="414" t="s">
        <v>616</v>
      </c>
      <c r="I59" s="417">
        <v>2.9000000953674316</v>
      </c>
      <c r="J59" s="417">
        <v>300</v>
      </c>
      <c r="K59" s="418">
        <v>870</v>
      </c>
    </row>
    <row r="60" spans="1:11" ht="14.4" customHeight="1" x14ac:dyDescent="0.3">
      <c r="A60" s="412" t="s">
        <v>402</v>
      </c>
      <c r="B60" s="413" t="s">
        <v>403</v>
      </c>
      <c r="C60" s="414" t="s">
        <v>411</v>
      </c>
      <c r="D60" s="415" t="s">
        <v>412</v>
      </c>
      <c r="E60" s="414" t="s">
        <v>599</v>
      </c>
      <c r="F60" s="415" t="s">
        <v>600</v>
      </c>
      <c r="G60" s="414" t="s">
        <v>617</v>
      </c>
      <c r="H60" s="414" t="s">
        <v>618</v>
      </c>
      <c r="I60" s="417">
        <v>2.9066667556762695</v>
      </c>
      <c r="J60" s="417">
        <v>900</v>
      </c>
      <c r="K60" s="418">
        <v>2615</v>
      </c>
    </row>
    <row r="61" spans="1:11" ht="14.4" customHeight="1" x14ac:dyDescent="0.3">
      <c r="A61" s="412" t="s">
        <v>402</v>
      </c>
      <c r="B61" s="413" t="s">
        <v>403</v>
      </c>
      <c r="C61" s="414" t="s">
        <v>411</v>
      </c>
      <c r="D61" s="415" t="s">
        <v>412</v>
      </c>
      <c r="E61" s="414" t="s">
        <v>599</v>
      </c>
      <c r="F61" s="415" t="s">
        <v>600</v>
      </c>
      <c r="G61" s="414" t="s">
        <v>619</v>
      </c>
      <c r="H61" s="414" t="s">
        <v>620</v>
      </c>
      <c r="I61" s="417">
        <v>2.9040000915527342</v>
      </c>
      <c r="J61" s="417">
        <v>2300</v>
      </c>
      <c r="K61" s="418">
        <v>6681.2000122070312</v>
      </c>
    </row>
    <row r="62" spans="1:11" ht="14.4" customHeight="1" x14ac:dyDescent="0.3">
      <c r="A62" s="412" t="s">
        <v>402</v>
      </c>
      <c r="B62" s="413" t="s">
        <v>403</v>
      </c>
      <c r="C62" s="414" t="s">
        <v>411</v>
      </c>
      <c r="D62" s="415" t="s">
        <v>412</v>
      </c>
      <c r="E62" s="414" t="s">
        <v>599</v>
      </c>
      <c r="F62" s="415" t="s">
        <v>600</v>
      </c>
      <c r="G62" s="414" t="s">
        <v>621</v>
      </c>
      <c r="H62" s="414" t="s">
        <v>622</v>
      </c>
      <c r="I62" s="417">
        <v>2.8399999141693115</v>
      </c>
      <c r="J62" s="417">
        <v>100</v>
      </c>
      <c r="K62" s="418">
        <v>284.35000610351562</v>
      </c>
    </row>
    <row r="63" spans="1:11" ht="14.4" customHeight="1" x14ac:dyDescent="0.3">
      <c r="A63" s="412" t="s">
        <v>402</v>
      </c>
      <c r="B63" s="413" t="s">
        <v>403</v>
      </c>
      <c r="C63" s="414" t="s">
        <v>411</v>
      </c>
      <c r="D63" s="415" t="s">
        <v>412</v>
      </c>
      <c r="E63" s="414" t="s">
        <v>599</v>
      </c>
      <c r="F63" s="415" t="s">
        <v>600</v>
      </c>
      <c r="G63" s="414" t="s">
        <v>623</v>
      </c>
      <c r="H63" s="414" t="s">
        <v>624</v>
      </c>
      <c r="I63" s="417">
        <v>2.8399999141693115</v>
      </c>
      <c r="J63" s="417">
        <v>100</v>
      </c>
      <c r="K63" s="418">
        <v>284</v>
      </c>
    </row>
    <row r="64" spans="1:11" ht="14.4" customHeight="1" x14ac:dyDescent="0.3">
      <c r="A64" s="412" t="s">
        <v>402</v>
      </c>
      <c r="B64" s="413" t="s">
        <v>403</v>
      </c>
      <c r="C64" s="414" t="s">
        <v>411</v>
      </c>
      <c r="D64" s="415" t="s">
        <v>412</v>
      </c>
      <c r="E64" s="414" t="s">
        <v>599</v>
      </c>
      <c r="F64" s="415" t="s">
        <v>600</v>
      </c>
      <c r="G64" s="414" t="s">
        <v>625</v>
      </c>
      <c r="H64" s="414" t="s">
        <v>626</v>
      </c>
      <c r="I64" s="417">
        <v>8.4700002670288086</v>
      </c>
      <c r="J64" s="417">
        <v>700</v>
      </c>
      <c r="K64" s="418">
        <v>5929</v>
      </c>
    </row>
    <row r="65" spans="1:11" ht="14.4" customHeight="1" x14ac:dyDescent="0.3">
      <c r="A65" s="412" t="s">
        <v>402</v>
      </c>
      <c r="B65" s="413" t="s">
        <v>403</v>
      </c>
      <c r="C65" s="414" t="s">
        <v>411</v>
      </c>
      <c r="D65" s="415" t="s">
        <v>412</v>
      </c>
      <c r="E65" s="414" t="s">
        <v>599</v>
      </c>
      <c r="F65" s="415" t="s">
        <v>600</v>
      </c>
      <c r="G65" s="414" t="s">
        <v>627</v>
      </c>
      <c r="H65" s="414" t="s">
        <v>628</v>
      </c>
      <c r="I65" s="417">
        <v>8.4700002670288086</v>
      </c>
      <c r="J65" s="417">
        <v>200</v>
      </c>
      <c r="K65" s="418">
        <v>1694</v>
      </c>
    </row>
    <row r="66" spans="1:11" ht="14.4" customHeight="1" x14ac:dyDescent="0.3">
      <c r="A66" s="412" t="s">
        <v>402</v>
      </c>
      <c r="B66" s="413" t="s">
        <v>403</v>
      </c>
      <c r="C66" s="414" t="s">
        <v>411</v>
      </c>
      <c r="D66" s="415" t="s">
        <v>412</v>
      </c>
      <c r="E66" s="414" t="s">
        <v>599</v>
      </c>
      <c r="F66" s="415" t="s">
        <v>600</v>
      </c>
      <c r="G66" s="414" t="s">
        <v>629</v>
      </c>
      <c r="H66" s="414" t="s">
        <v>630</v>
      </c>
      <c r="I66" s="417">
        <v>8.4700002670288086</v>
      </c>
      <c r="J66" s="417">
        <v>200</v>
      </c>
      <c r="K66" s="418">
        <v>1694</v>
      </c>
    </row>
    <row r="67" spans="1:11" ht="14.4" customHeight="1" x14ac:dyDescent="0.3">
      <c r="A67" s="412" t="s">
        <v>402</v>
      </c>
      <c r="B67" s="413" t="s">
        <v>403</v>
      </c>
      <c r="C67" s="414" t="s">
        <v>411</v>
      </c>
      <c r="D67" s="415" t="s">
        <v>412</v>
      </c>
      <c r="E67" s="414" t="s">
        <v>599</v>
      </c>
      <c r="F67" s="415" t="s">
        <v>600</v>
      </c>
      <c r="G67" s="414" t="s">
        <v>631</v>
      </c>
      <c r="H67" s="414" t="s">
        <v>632</v>
      </c>
      <c r="I67" s="417">
        <v>839.97998046875</v>
      </c>
      <c r="J67" s="417">
        <v>30</v>
      </c>
      <c r="K67" s="418">
        <v>25199.279296875</v>
      </c>
    </row>
    <row r="68" spans="1:11" ht="14.4" customHeight="1" x14ac:dyDescent="0.3">
      <c r="A68" s="412" t="s">
        <v>402</v>
      </c>
      <c r="B68" s="413" t="s">
        <v>403</v>
      </c>
      <c r="C68" s="414" t="s">
        <v>411</v>
      </c>
      <c r="D68" s="415" t="s">
        <v>412</v>
      </c>
      <c r="E68" s="414" t="s">
        <v>599</v>
      </c>
      <c r="F68" s="415" t="s">
        <v>600</v>
      </c>
      <c r="G68" s="414" t="s">
        <v>633</v>
      </c>
      <c r="H68" s="414" t="s">
        <v>634</v>
      </c>
      <c r="I68" s="417">
        <v>48.283332824707031</v>
      </c>
      <c r="J68" s="417">
        <v>350</v>
      </c>
      <c r="K68" s="418">
        <v>16898.32958984375</v>
      </c>
    </row>
    <row r="69" spans="1:11" ht="14.4" customHeight="1" x14ac:dyDescent="0.3">
      <c r="A69" s="412" t="s">
        <v>402</v>
      </c>
      <c r="B69" s="413" t="s">
        <v>403</v>
      </c>
      <c r="C69" s="414" t="s">
        <v>411</v>
      </c>
      <c r="D69" s="415" t="s">
        <v>412</v>
      </c>
      <c r="E69" s="414" t="s">
        <v>599</v>
      </c>
      <c r="F69" s="415" t="s">
        <v>600</v>
      </c>
      <c r="G69" s="414" t="s">
        <v>635</v>
      </c>
      <c r="H69" s="414" t="s">
        <v>636</v>
      </c>
      <c r="I69" s="417">
        <v>48.279998779296875</v>
      </c>
      <c r="J69" s="417">
        <v>200</v>
      </c>
      <c r="K69" s="418">
        <v>9655.89990234375</v>
      </c>
    </row>
    <row r="70" spans="1:11" ht="14.4" customHeight="1" x14ac:dyDescent="0.3">
      <c r="A70" s="412" t="s">
        <v>402</v>
      </c>
      <c r="B70" s="413" t="s">
        <v>403</v>
      </c>
      <c r="C70" s="414" t="s">
        <v>411</v>
      </c>
      <c r="D70" s="415" t="s">
        <v>412</v>
      </c>
      <c r="E70" s="414" t="s">
        <v>599</v>
      </c>
      <c r="F70" s="415" t="s">
        <v>600</v>
      </c>
      <c r="G70" s="414" t="s">
        <v>637</v>
      </c>
      <c r="H70" s="414" t="s">
        <v>638</v>
      </c>
      <c r="I70" s="417">
        <v>62.560001373291016</v>
      </c>
      <c r="J70" s="417">
        <v>450</v>
      </c>
      <c r="K70" s="418">
        <v>28151.1005859375</v>
      </c>
    </row>
    <row r="71" spans="1:11" ht="14.4" customHeight="1" x14ac:dyDescent="0.3">
      <c r="A71" s="412" t="s">
        <v>402</v>
      </c>
      <c r="B71" s="413" t="s">
        <v>403</v>
      </c>
      <c r="C71" s="414" t="s">
        <v>411</v>
      </c>
      <c r="D71" s="415" t="s">
        <v>412</v>
      </c>
      <c r="E71" s="414" t="s">
        <v>599</v>
      </c>
      <c r="F71" s="415" t="s">
        <v>600</v>
      </c>
      <c r="G71" s="414" t="s">
        <v>639</v>
      </c>
      <c r="H71" s="414" t="s">
        <v>640</v>
      </c>
      <c r="I71" s="417">
        <v>57.544285910470144</v>
      </c>
      <c r="J71" s="417">
        <v>1400</v>
      </c>
      <c r="K71" s="418">
        <v>80596.849609375</v>
      </c>
    </row>
    <row r="72" spans="1:11" ht="14.4" customHeight="1" x14ac:dyDescent="0.3">
      <c r="A72" s="412" t="s">
        <v>402</v>
      </c>
      <c r="B72" s="413" t="s">
        <v>403</v>
      </c>
      <c r="C72" s="414" t="s">
        <v>411</v>
      </c>
      <c r="D72" s="415" t="s">
        <v>412</v>
      </c>
      <c r="E72" s="414" t="s">
        <v>599</v>
      </c>
      <c r="F72" s="415" t="s">
        <v>600</v>
      </c>
      <c r="G72" s="414" t="s">
        <v>641</v>
      </c>
      <c r="H72" s="414" t="s">
        <v>642</v>
      </c>
      <c r="I72" s="417">
        <v>133.10000610351562</v>
      </c>
      <c r="J72" s="417">
        <v>20</v>
      </c>
      <c r="K72" s="418">
        <v>2662</v>
      </c>
    </row>
    <row r="73" spans="1:11" ht="14.4" customHeight="1" x14ac:dyDescent="0.3">
      <c r="A73" s="412" t="s">
        <v>402</v>
      </c>
      <c r="B73" s="413" t="s">
        <v>403</v>
      </c>
      <c r="C73" s="414" t="s">
        <v>411</v>
      </c>
      <c r="D73" s="415" t="s">
        <v>412</v>
      </c>
      <c r="E73" s="414" t="s">
        <v>599</v>
      </c>
      <c r="F73" s="415" t="s">
        <v>600</v>
      </c>
      <c r="G73" s="414" t="s">
        <v>643</v>
      </c>
      <c r="H73" s="414" t="s">
        <v>644</v>
      </c>
      <c r="I73" s="417">
        <v>79.129997253417969</v>
      </c>
      <c r="J73" s="417">
        <v>10</v>
      </c>
      <c r="K73" s="418">
        <v>791.34002685546875</v>
      </c>
    </row>
    <row r="74" spans="1:11" ht="14.4" customHeight="1" x14ac:dyDescent="0.3">
      <c r="A74" s="412" t="s">
        <v>402</v>
      </c>
      <c r="B74" s="413" t="s">
        <v>403</v>
      </c>
      <c r="C74" s="414" t="s">
        <v>411</v>
      </c>
      <c r="D74" s="415" t="s">
        <v>412</v>
      </c>
      <c r="E74" s="414" t="s">
        <v>599</v>
      </c>
      <c r="F74" s="415" t="s">
        <v>600</v>
      </c>
      <c r="G74" s="414" t="s">
        <v>645</v>
      </c>
      <c r="H74" s="414" t="s">
        <v>646</v>
      </c>
      <c r="I74" s="417">
        <v>79.129997253417969</v>
      </c>
      <c r="J74" s="417">
        <v>30</v>
      </c>
      <c r="K74" s="418">
        <v>2374.0200805664062</v>
      </c>
    </row>
    <row r="75" spans="1:11" ht="14.4" customHeight="1" x14ac:dyDescent="0.3">
      <c r="A75" s="412" t="s">
        <v>402</v>
      </c>
      <c r="B75" s="413" t="s">
        <v>403</v>
      </c>
      <c r="C75" s="414" t="s">
        <v>411</v>
      </c>
      <c r="D75" s="415" t="s">
        <v>412</v>
      </c>
      <c r="E75" s="414" t="s">
        <v>599</v>
      </c>
      <c r="F75" s="415" t="s">
        <v>600</v>
      </c>
      <c r="G75" s="414" t="s">
        <v>647</v>
      </c>
      <c r="H75" s="414" t="s">
        <v>648</v>
      </c>
      <c r="I75" s="417">
        <v>336.01998901367187</v>
      </c>
      <c r="J75" s="417">
        <v>10</v>
      </c>
      <c r="K75" s="418">
        <v>3360.169921875</v>
      </c>
    </row>
    <row r="76" spans="1:11" ht="14.4" customHeight="1" x14ac:dyDescent="0.3">
      <c r="A76" s="412" t="s">
        <v>402</v>
      </c>
      <c r="B76" s="413" t="s">
        <v>403</v>
      </c>
      <c r="C76" s="414" t="s">
        <v>411</v>
      </c>
      <c r="D76" s="415" t="s">
        <v>412</v>
      </c>
      <c r="E76" s="414" t="s">
        <v>599</v>
      </c>
      <c r="F76" s="415" t="s">
        <v>600</v>
      </c>
      <c r="G76" s="414" t="s">
        <v>649</v>
      </c>
      <c r="H76" s="414" t="s">
        <v>650</v>
      </c>
      <c r="I76" s="417">
        <v>166.1300048828125</v>
      </c>
      <c r="J76" s="417">
        <v>20</v>
      </c>
      <c r="K76" s="418">
        <v>3322.659912109375</v>
      </c>
    </row>
    <row r="77" spans="1:11" ht="14.4" customHeight="1" x14ac:dyDescent="0.3">
      <c r="A77" s="412" t="s">
        <v>402</v>
      </c>
      <c r="B77" s="413" t="s">
        <v>403</v>
      </c>
      <c r="C77" s="414" t="s">
        <v>411</v>
      </c>
      <c r="D77" s="415" t="s">
        <v>412</v>
      </c>
      <c r="E77" s="414" t="s">
        <v>599</v>
      </c>
      <c r="F77" s="415" t="s">
        <v>600</v>
      </c>
      <c r="G77" s="414" t="s">
        <v>651</v>
      </c>
      <c r="H77" s="414" t="s">
        <v>652</v>
      </c>
      <c r="I77" s="417">
        <v>217.80000305175781</v>
      </c>
      <c r="J77" s="417">
        <v>14</v>
      </c>
      <c r="K77" s="418">
        <v>3049.2000732421875</v>
      </c>
    </row>
    <row r="78" spans="1:11" ht="14.4" customHeight="1" x14ac:dyDescent="0.3">
      <c r="A78" s="412" t="s">
        <v>402</v>
      </c>
      <c r="B78" s="413" t="s">
        <v>403</v>
      </c>
      <c r="C78" s="414" t="s">
        <v>411</v>
      </c>
      <c r="D78" s="415" t="s">
        <v>412</v>
      </c>
      <c r="E78" s="414" t="s">
        <v>599</v>
      </c>
      <c r="F78" s="415" t="s">
        <v>600</v>
      </c>
      <c r="G78" s="414" t="s">
        <v>653</v>
      </c>
      <c r="H78" s="414" t="s">
        <v>654</v>
      </c>
      <c r="I78" s="417">
        <v>5.4499998092651367</v>
      </c>
      <c r="J78" s="417">
        <v>60</v>
      </c>
      <c r="K78" s="418">
        <v>327</v>
      </c>
    </row>
    <row r="79" spans="1:11" ht="14.4" customHeight="1" x14ac:dyDescent="0.3">
      <c r="A79" s="412" t="s">
        <v>402</v>
      </c>
      <c r="B79" s="413" t="s">
        <v>403</v>
      </c>
      <c r="C79" s="414" t="s">
        <v>411</v>
      </c>
      <c r="D79" s="415" t="s">
        <v>412</v>
      </c>
      <c r="E79" s="414" t="s">
        <v>599</v>
      </c>
      <c r="F79" s="415" t="s">
        <v>600</v>
      </c>
      <c r="G79" s="414" t="s">
        <v>655</v>
      </c>
      <c r="H79" s="414" t="s">
        <v>656</v>
      </c>
      <c r="I79" s="417">
        <v>16.700000762939453</v>
      </c>
      <c r="J79" s="417">
        <v>24</v>
      </c>
      <c r="K79" s="418">
        <v>400.75</v>
      </c>
    </row>
    <row r="80" spans="1:11" ht="14.4" customHeight="1" x14ac:dyDescent="0.3">
      <c r="A80" s="412" t="s">
        <v>402</v>
      </c>
      <c r="B80" s="413" t="s">
        <v>403</v>
      </c>
      <c r="C80" s="414" t="s">
        <v>411</v>
      </c>
      <c r="D80" s="415" t="s">
        <v>412</v>
      </c>
      <c r="E80" s="414" t="s">
        <v>599</v>
      </c>
      <c r="F80" s="415" t="s">
        <v>600</v>
      </c>
      <c r="G80" s="414" t="s">
        <v>657</v>
      </c>
      <c r="H80" s="414" t="s">
        <v>658</v>
      </c>
      <c r="I80" s="417">
        <v>16.700000762939453</v>
      </c>
      <c r="J80" s="417">
        <v>12</v>
      </c>
      <c r="K80" s="418">
        <v>200.3800048828125</v>
      </c>
    </row>
    <row r="81" spans="1:11" ht="14.4" customHeight="1" x14ac:dyDescent="0.3">
      <c r="A81" s="412" t="s">
        <v>402</v>
      </c>
      <c r="B81" s="413" t="s">
        <v>403</v>
      </c>
      <c r="C81" s="414" t="s">
        <v>411</v>
      </c>
      <c r="D81" s="415" t="s">
        <v>412</v>
      </c>
      <c r="E81" s="414" t="s">
        <v>599</v>
      </c>
      <c r="F81" s="415" t="s">
        <v>600</v>
      </c>
      <c r="G81" s="414" t="s">
        <v>659</v>
      </c>
      <c r="H81" s="414" t="s">
        <v>660</v>
      </c>
      <c r="I81" s="417">
        <v>13.199999809265137</v>
      </c>
      <c r="J81" s="417">
        <v>10</v>
      </c>
      <c r="K81" s="418">
        <v>132</v>
      </c>
    </row>
    <row r="82" spans="1:11" ht="14.4" customHeight="1" x14ac:dyDescent="0.3">
      <c r="A82" s="412" t="s">
        <v>402</v>
      </c>
      <c r="B82" s="413" t="s">
        <v>403</v>
      </c>
      <c r="C82" s="414" t="s">
        <v>411</v>
      </c>
      <c r="D82" s="415" t="s">
        <v>412</v>
      </c>
      <c r="E82" s="414" t="s">
        <v>599</v>
      </c>
      <c r="F82" s="415" t="s">
        <v>600</v>
      </c>
      <c r="G82" s="414" t="s">
        <v>661</v>
      </c>
      <c r="H82" s="414" t="s">
        <v>662</v>
      </c>
      <c r="I82" s="417">
        <v>13.199999809265137</v>
      </c>
      <c r="J82" s="417">
        <v>10</v>
      </c>
      <c r="K82" s="418">
        <v>132</v>
      </c>
    </row>
    <row r="83" spans="1:11" ht="14.4" customHeight="1" x14ac:dyDescent="0.3">
      <c r="A83" s="412" t="s">
        <v>402</v>
      </c>
      <c r="B83" s="413" t="s">
        <v>403</v>
      </c>
      <c r="C83" s="414" t="s">
        <v>411</v>
      </c>
      <c r="D83" s="415" t="s">
        <v>412</v>
      </c>
      <c r="E83" s="414" t="s">
        <v>599</v>
      </c>
      <c r="F83" s="415" t="s">
        <v>600</v>
      </c>
      <c r="G83" s="414" t="s">
        <v>663</v>
      </c>
      <c r="H83" s="414" t="s">
        <v>664</v>
      </c>
      <c r="I83" s="417">
        <v>432.29998779296875</v>
      </c>
      <c r="J83" s="417">
        <v>28</v>
      </c>
      <c r="K83" s="418">
        <v>12104.3095703125</v>
      </c>
    </row>
    <row r="84" spans="1:11" ht="14.4" customHeight="1" x14ac:dyDescent="0.3">
      <c r="A84" s="412" t="s">
        <v>402</v>
      </c>
      <c r="B84" s="413" t="s">
        <v>403</v>
      </c>
      <c r="C84" s="414" t="s">
        <v>411</v>
      </c>
      <c r="D84" s="415" t="s">
        <v>412</v>
      </c>
      <c r="E84" s="414" t="s">
        <v>599</v>
      </c>
      <c r="F84" s="415" t="s">
        <v>600</v>
      </c>
      <c r="G84" s="414" t="s">
        <v>665</v>
      </c>
      <c r="H84" s="414" t="s">
        <v>666</v>
      </c>
      <c r="I84" s="417">
        <v>80.571666717529297</v>
      </c>
      <c r="J84" s="417">
        <v>953</v>
      </c>
      <c r="K84" s="418">
        <v>76783.630615234375</v>
      </c>
    </row>
    <row r="85" spans="1:11" ht="14.4" customHeight="1" x14ac:dyDescent="0.3">
      <c r="A85" s="412" t="s">
        <v>402</v>
      </c>
      <c r="B85" s="413" t="s">
        <v>403</v>
      </c>
      <c r="C85" s="414" t="s">
        <v>411</v>
      </c>
      <c r="D85" s="415" t="s">
        <v>412</v>
      </c>
      <c r="E85" s="414" t="s">
        <v>599</v>
      </c>
      <c r="F85" s="415" t="s">
        <v>600</v>
      </c>
      <c r="G85" s="414" t="s">
        <v>667</v>
      </c>
      <c r="H85" s="414" t="s">
        <v>668</v>
      </c>
      <c r="I85" s="417">
        <v>53.240001678466797</v>
      </c>
      <c r="J85" s="417">
        <v>60</v>
      </c>
      <c r="K85" s="418">
        <v>3194.409912109375</v>
      </c>
    </row>
    <row r="86" spans="1:11" ht="14.4" customHeight="1" x14ac:dyDescent="0.3">
      <c r="A86" s="412" t="s">
        <v>402</v>
      </c>
      <c r="B86" s="413" t="s">
        <v>403</v>
      </c>
      <c r="C86" s="414" t="s">
        <v>411</v>
      </c>
      <c r="D86" s="415" t="s">
        <v>412</v>
      </c>
      <c r="E86" s="414" t="s">
        <v>599</v>
      </c>
      <c r="F86" s="415" t="s">
        <v>600</v>
      </c>
      <c r="G86" s="414" t="s">
        <v>669</v>
      </c>
      <c r="H86" s="414" t="s">
        <v>670</v>
      </c>
      <c r="I86" s="417">
        <v>67.760002136230469</v>
      </c>
      <c r="J86" s="417">
        <v>60</v>
      </c>
      <c r="K86" s="418">
        <v>4065.6000366210937</v>
      </c>
    </row>
    <row r="87" spans="1:11" ht="14.4" customHeight="1" x14ac:dyDescent="0.3">
      <c r="A87" s="412" t="s">
        <v>402</v>
      </c>
      <c r="B87" s="413" t="s">
        <v>403</v>
      </c>
      <c r="C87" s="414" t="s">
        <v>411</v>
      </c>
      <c r="D87" s="415" t="s">
        <v>412</v>
      </c>
      <c r="E87" s="414" t="s">
        <v>599</v>
      </c>
      <c r="F87" s="415" t="s">
        <v>600</v>
      </c>
      <c r="G87" s="414" t="s">
        <v>671</v>
      </c>
      <c r="H87" s="414" t="s">
        <v>672</v>
      </c>
      <c r="I87" s="417">
        <v>22.989999771118164</v>
      </c>
      <c r="J87" s="417">
        <v>160</v>
      </c>
      <c r="K87" s="418">
        <v>3678.4000244140625</v>
      </c>
    </row>
    <row r="88" spans="1:11" ht="14.4" customHeight="1" x14ac:dyDescent="0.3">
      <c r="A88" s="412" t="s">
        <v>402</v>
      </c>
      <c r="B88" s="413" t="s">
        <v>403</v>
      </c>
      <c r="C88" s="414" t="s">
        <v>411</v>
      </c>
      <c r="D88" s="415" t="s">
        <v>412</v>
      </c>
      <c r="E88" s="414" t="s">
        <v>599</v>
      </c>
      <c r="F88" s="415" t="s">
        <v>600</v>
      </c>
      <c r="G88" s="414" t="s">
        <v>673</v>
      </c>
      <c r="H88" s="414" t="s">
        <v>674</v>
      </c>
      <c r="I88" s="417">
        <v>13.25499963760376</v>
      </c>
      <c r="J88" s="417">
        <v>350</v>
      </c>
      <c r="K88" s="418">
        <v>4661.0401000976562</v>
      </c>
    </row>
    <row r="89" spans="1:11" ht="14.4" customHeight="1" x14ac:dyDescent="0.3">
      <c r="A89" s="412" t="s">
        <v>402</v>
      </c>
      <c r="B89" s="413" t="s">
        <v>403</v>
      </c>
      <c r="C89" s="414" t="s">
        <v>411</v>
      </c>
      <c r="D89" s="415" t="s">
        <v>412</v>
      </c>
      <c r="E89" s="414" t="s">
        <v>599</v>
      </c>
      <c r="F89" s="415" t="s">
        <v>600</v>
      </c>
      <c r="G89" s="414" t="s">
        <v>675</v>
      </c>
      <c r="H89" s="414" t="s">
        <v>676</v>
      </c>
      <c r="I89" s="417">
        <v>22.470000267028809</v>
      </c>
      <c r="J89" s="417">
        <v>420</v>
      </c>
      <c r="K89" s="418">
        <v>9561.43994140625</v>
      </c>
    </row>
    <row r="90" spans="1:11" ht="14.4" customHeight="1" x14ac:dyDescent="0.3">
      <c r="A90" s="412" t="s">
        <v>402</v>
      </c>
      <c r="B90" s="413" t="s">
        <v>403</v>
      </c>
      <c r="C90" s="414" t="s">
        <v>411</v>
      </c>
      <c r="D90" s="415" t="s">
        <v>412</v>
      </c>
      <c r="E90" s="414" t="s">
        <v>599</v>
      </c>
      <c r="F90" s="415" t="s">
        <v>600</v>
      </c>
      <c r="G90" s="414" t="s">
        <v>677</v>
      </c>
      <c r="H90" s="414" t="s">
        <v>678</v>
      </c>
      <c r="I90" s="417">
        <v>5.809999942779541</v>
      </c>
      <c r="J90" s="417">
        <v>300</v>
      </c>
      <c r="K90" s="418">
        <v>1743</v>
      </c>
    </row>
    <row r="91" spans="1:11" ht="14.4" customHeight="1" x14ac:dyDescent="0.3">
      <c r="A91" s="412" t="s">
        <v>402</v>
      </c>
      <c r="B91" s="413" t="s">
        <v>403</v>
      </c>
      <c r="C91" s="414" t="s">
        <v>411</v>
      </c>
      <c r="D91" s="415" t="s">
        <v>412</v>
      </c>
      <c r="E91" s="414" t="s">
        <v>599</v>
      </c>
      <c r="F91" s="415" t="s">
        <v>600</v>
      </c>
      <c r="G91" s="414" t="s">
        <v>679</v>
      </c>
      <c r="H91" s="414" t="s">
        <v>680</v>
      </c>
      <c r="I91" s="417">
        <v>7.5450000762939453</v>
      </c>
      <c r="J91" s="417">
        <v>500</v>
      </c>
      <c r="K91" s="418">
        <v>3742.5301513671875</v>
      </c>
    </row>
    <row r="92" spans="1:11" ht="14.4" customHeight="1" x14ac:dyDescent="0.3">
      <c r="A92" s="412" t="s">
        <v>402</v>
      </c>
      <c r="B92" s="413" t="s">
        <v>403</v>
      </c>
      <c r="C92" s="414" t="s">
        <v>411</v>
      </c>
      <c r="D92" s="415" t="s">
        <v>412</v>
      </c>
      <c r="E92" s="414" t="s">
        <v>599</v>
      </c>
      <c r="F92" s="415" t="s">
        <v>600</v>
      </c>
      <c r="G92" s="414" t="s">
        <v>681</v>
      </c>
      <c r="H92" s="414" t="s">
        <v>682</v>
      </c>
      <c r="I92" s="417">
        <v>89.427497863769531</v>
      </c>
      <c r="J92" s="417">
        <v>240</v>
      </c>
      <c r="K92" s="418">
        <v>21434.7998046875</v>
      </c>
    </row>
    <row r="93" spans="1:11" ht="14.4" customHeight="1" x14ac:dyDescent="0.3">
      <c r="A93" s="412" t="s">
        <v>402</v>
      </c>
      <c r="B93" s="413" t="s">
        <v>403</v>
      </c>
      <c r="C93" s="414" t="s">
        <v>411</v>
      </c>
      <c r="D93" s="415" t="s">
        <v>412</v>
      </c>
      <c r="E93" s="414" t="s">
        <v>599</v>
      </c>
      <c r="F93" s="415" t="s">
        <v>600</v>
      </c>
      <c r="G93" s="414" t="s">
        <v>683</v>
      </c>
      <c r="H93" s="414" t="s">
        <v>684</v>
      </c>
      <c r="I93" s="417">
        <v>11.736666361490885</v>
      </c>
      <c r="J93" s="417">
        <v>500</v>
      </c>
      <c r="K93" s="418">
        <v>5868</v>
      </c>
    </row>
    <row r="94" spans="1:11" ht="14.4" customHeight="1" x14ac:dyDescent="0.3">
      <c r="A94" s="412" t="s">
        <v>402</v>
      </c>
      <c r="B94" s="413" t="s">
        <v>403</v>
      </c>
      <c r="C94" s="414" t="s">
        <v>411</v>
      </c>
      <c r="D94" s="415" t="s">
        <v>412</v>
      </c>
      <c r="E94" s="414" t="s">
        <v>599</v>
      </c>
      <c r="F94" s="415" t="s">
        <v>600</v>
      </c>
      <c r="G94" s="414" t="s">
        <v>685</v>
      </c>
      <c r="H94" s="414" t="s">
        <v>686</v>
      </c>
      <c r="I94" s="417">
        <v>79.620002746582031</v>
      </c>
      <c r="J94" s="417">
        <v>250</v>
      </c>
      <c r="K94" s="418">
        <v>19904.7998046875</v>
      </c>
    </row>
    <row r="95" spans="1:11" ht="14.4" customHeight="1" x14ac:dyDescent="0.3">
      <c r="A95" s="412" t="s">
        <v>402</v>
      </c>
      <c r="B95" s="413" t="s">
        <v>403</v>
      </c>
      <c r="C95" s="414" t="s">
        <v>411</v>
      </c>
      <c r="D95" s="415" t="s">
        <v>412</v>
      </c>
      <c r="E95" s="414" t="s">
        <v>599</v>
      </c>
      <c r="F95" s="415" t="s">
        <v>600</v>
      </c>
      <c r="G95" s="414" t="s">
        <v>687</v>
      </c>
      <c r="H95" s="414" t="s">
        <v>688</v>
      </c>
      <c r="I95" s="417">
        <v>198.44000244140625</v>
      </c>
      <c r="J95" s="417">
        <v>6</v>
      </c>
      <c r="K95" s="418">
        <v>1190.6400146484375</v>
      </c>
    </row>
    <row r="96" spans="1:11" ht="14.4" customHeight="1" x14ac:dyDescent="0.3">
      <c r="A96" s="412" t="s">
        <v>402</v>
      </c>
      <c r="B96" s="413" t="s">
        <v>403</v>
      </c>
      <c r="C96" s="414" t="s">
        <v>411</v>
      </c>
      <c r="D96" s="415" t="s">
        <v>412</v>
      </c>
      <c r="E96" s="414" t="s">
        <v>599</v>
      </c>
      <c r="F96" s="415" t="s">
        <v>600</v>
      </c>
      <c r="G96" s="414" t="s">
        <v>689</v>
      </c>
      <c r="H96" s="414" t="s">
        <v>690</v>
      </c>
      <c r="I96" s="417">
        <v>72.80999755859375</v>
      </c>
      <c r="J96" s="417">
        <v>24</v>
      </c>
      <c r="K96" s="418">
        <v>1747.5400390625</v>
      </c>
    </row>
    <row r="97" spans="1:11" ht="14.4" customHeight="1" x14ac:dyDescent="0.3">
      <c r="A97" s="412" t="s">
        <v>402</v>
      </c>
      <c r="B97" s="413" t="s">
        <v>403</v>
      </c>
      <c r="C97" s="414" t="s">
        <v>411</v>
      </c>
      <c r="D97" s="415" t="s">
        <v>412</v>
      </c>
      <c r="E97" s="414" t="s">
        <v>599</v>
      </c>
      <c r="F97" s="415" t="s">
        <v>600</v>
      </c>
      <c r="G97" s="414" t="s">
        <v>691</v>
      </c>
      <c r="H97" s="414" t="s">
        <v>692</v>
      </c>
      <c r="I97" s="417">
        <v>72.80999755859375</v>
      </c>
      <c r="J97" s="417">
        <v>48</v>
      </c>
      <c r="K97" s="418">
        <v>3495.080078125</v>
      </c>
    </row>
    <row r="98" spans="1:11" ht="14.4" customHeight="1" x14ac:dyDescent="0.3">
      <c r="A98" s="412" t="s">
        <v>402</v>
      </c>
      <c r="B98" s="413" t="s">
        <v>403</v>
      </c>
      <c r="C98" s="414" t="s">
        <v>411</v>
      </c>
      <c r="D98" s="415" t="s">
        <v>412</v>
      </c>
      <c r="E98" s="414" t="s">
        <v>599</v>
      </c>
      <c r="F98" s="415" t="s">
        <v>600</v>
      </c>
      <c r="G98" s="414" t="s">
        <v>693</v>
      </c>
      <c r="H98" s="414" t="s">
        <v>694</v>
      </c>
      <c r="I98" s="417">
        <v>21.175000190734863</v>
      </c>
      <c r="J98" s="417">
        <v>100</v>
      </c>
      <c r="K98" s="418">
        <v>2117.25</v>
      </c>
    </row>
    <row r="99" spans="1:11" ht="14.4" customHeight="1" x14ac:dyDescent="0.3">
      <c r="A99" s="412" t="s">
        <v>402</v>
      </c>
      <c r="B99" s="413" t="s">
        <v>403</v>
      </c>
      <c r="C99" s="414" t="s">
        <v>411</v>
      </c>
      <c r="D99" s="415" t="s">
        <v>412</v>
      </c>
      <c r="E99" s="414" t="s">
        <v>599</v>
      </c>
      <c r="F99" s="415" t="s">
        <v>600</v>
      </c>
      <c r="G99" s="414" t="s">
        <v>695</v>
      </c>
      <c r="H99" s="414" t="s">
        <v>696</v>
      </c>
      <c r="I99" s="417">
        <v>1504.030029296875</v>
      </c>
      <c r="J99" s="417">
        <v>2</v>
      </c>
      <c r="K99" s="418">
        <v>3008.06005859375</v>
      </c>
    </row>
    <row r="100" spans="1:11" ht="14.4" customHeight="1" x14ac:dyDescent="0.3">
      <c r="A100" s="412" t="s">
        <v>402</v>
      </c>
      <c r="B100" s="413" t="s">
        <v>403</v>
      </c>
      <c r="C100" s="414" t="s">
        <v>411</v>
      </c>
      <c r="D100" s="415" t="s">
        <v>412</v>
      </c>
      <c r="E100" s="414" t="s">
        <v>599</v>
      </c>
      <c r="F100" s="415" t="s">
        <v>600</v>
      </c>
      <c r="G100" s="414" t="s">
        <v>697</v>
      </c>
      <c r="H100" s="414" t="s">
        <v>698</v>
      </c>
      <c r="I100" s="417">
        <v>496.35000610351562</v>
      </c>
      <c r="J100" s="417">
        <v>30</v>
      </c>
      <c r="K100" s="418">
        <v>14890.6201171875</v>
      </c>
    </row>
    <row r="101" spans="1:11" ht="14.4" customHeight="1" x14ac:dyDescent="0.3">
      <c r="A101" s="412" t="s">
        <v>402</v>
      </c>
      <c r="B101" s="413" t="s">
        <v>403</v>
      </c>
      <c r="C101" s="414" t="s">
        <v>411</v>
      </c>
      <c r="D101" s="415" t="s">
        <v>412</v>
      </c>
      <c r="E101" s="414" t="s">
        <v>599</v>
      </c>
      <c r="F101" s="415" t="s">
        <v>600</v>
      </c>
      <c r="G101" s="414" t="s">
        <v>699</v>
      </c>
      <c r="H101" s="414" t="s">
        <v>700</v>
      </c>
      <c r="I101" s="417">
        <v>6.1700000762939453</v>
      </c>
      <c r="J101" s="417">
        <v>400</v>
      </c>
      <c r="K101" s="418">
        <v>2468</v>
      </c>
    </row>
    <row r="102" spans="1:11" ht="14.4" customHeight="1" x14ac:dyDescent="0.3">
      <c r="A102" s="412" t="s">
        <v>402</v>
      </c>
      <c r="B102" s="413" t="s">
        <v>403</v>
      </c>
      <c r="C102" s="414" t="s">
        <v>411</v>
      </c>
      <c r="D102" s="415" t="s">
        <v>412</v>
      </c>
      <c r="E102" s="414" t="s">
        <v>599</v>
      </c>
      <c r="F102" s="415" t="s">
        <v>600</v>
      </c>
      <c r="G102" s="414" t="s">
        <v>701</v>
      </c>
      <c r="H102" s="414" t="s">
        <v>702</v>
      </c>
      <c r="I102" s="417">
        <v>10.560000419616699</v>
      </c>
      <c r="J102" s="417">
        <v>400</v>
      </c>
      <c r="K102" s="418">
        <v>4224</v>
      </c>
    </row>
    <row r="103" spans="1:11" ht="14.4" customHeight="1" x14ac:dyDescent="0.3">
      <c r="A103" s="412" t="s">
        <v>402</v>
      </c>
      <c r="B103" s="413" t="s">
        <v>403</v>
      </c>
      <c r="C103" s="414" t="s">
        <v>411</v>
      </c>
      <c r="D103" s="415" t="s">
        <v>412</v>
      </c>
      <c r="E103" s="414" t="s">
        <v>599</v>
      </c>
      <c r="F103" s="415" t="s">
        <v>600</v>
      </c>
      <c r="G103" s="414" t="s">
        <v>703</v>
      </c>
      <c r="H103" s="414" t="s">
        <v>704</v>
      </c>
      <c r="I103" s="417">
        <v>33.759998321533203</v>
      </c>
      <c r="J103" s="417">
        <v>50</v>
      </c>
      <c r="K103" s="418">
        <v>1687.949951171875</v>
      </c>
    </row>
    <row r="104" spans="1:11" ht="14.4" customHeight="1" x14ac:dyDescent="0.3">
      <c r="A104" s="412" t="s">
        <v>402</v>
      </c>
      <c r="B104" s="413" t="s">
        <v>403</v>
      </c>
      <c r="C104" s="414" t="s">
        <v>411</v>
      </c>
      <c r="D104" s="415" t="s">
        <v>412</v>
      </c>
      <c r="E104" s="414" t="s">
        <v>599</v>
      </c>
      <c r="F104" s="415" t="s">
        <v>600</v>
      </c>
      <c r="G104" s="414" t="s">
        <v>705</v>
      </c>
      <c r="H104" s="414" t="s">
        <v>706</v>
      </c>
      <c r="I104" s="417">
        <v>9.6699997584025059</v>
      </c>
      <c r="J104" s="417">
        <v>400</v>
      </c>
      <c r="K104" s="418">
        <v>3962.5999755859375</v>
      </c>
    </row>
    <row r="105" spans="1:11" ht="14.4" customHeight="1" x14ac:dyDescent="0.3">
      <c r="A105" s="412" t="s">
        <v>402</v>
      </c>
      <c r="B105" s="413" t="s">
        <v>403</v>
      </c>
      <c r="C105" s="414" t="s">
        <v>411</v>
      </c>
      <c r="D105" s="415" t="s">
        <v>412</v>
      </c>
      <c r="E105" s="414" t="s">
        <v>599</v>
      </c>
      <c r="F105" s="415" t="s">
        <v>600</v>
      </c>
      <c r="G105" s="414" t="s">
        <v>707</v>
      </c>
      <c r="H105" s="414" t="s">
        <v>708</v>
      </c>
      <c r="I105" s="417">
        <v>10.700000190734864</v>
      </c>
      <c r="J105" s="417">
        <v>890</v>
      </c>
      <c r="K105" s="418">
        <v>9632.2000122070312</v>
      </c>
    </row>
    <row r="106" spans="1:11" ht="14.4" customHeight="1" x14ac:dyDescent="0.3">
      <c r="A106" s="412" t="s">
        <v>402</v>
      </c>
      <c r="B106" s="413" t="s">
        <v>403</v>
      </c>
      <c r="C106" s="414" t="s">
        <v>411</v>
      </c>
      <c r="D106" s="415" t="s">
        <v>412</v>
      </c>
      <c r="E106" s="414" t="s">
        <v>599</v>
      </c>
      <c r="F106" s="415" t="s">
        <v>600</v>
      </c>
      <c r="G106" s="414" t="s">
        <v>709</v>
      </c>
      <c r="H106" s="414" t="s">
        <v>710</v>
      </c>
      <c r="I106" s="417">
        <v>1.0900000333786011</v>
      </c>
      <c r="J106" s="417">
        <v>400</v>
      </c>
      <c r="K106" s="418">
        <v>436</v>
      </c>
    </row>
    <row r="107" spans="1:11" ht="14.4" customHeight="1" x14ac:dyDescent="0.3">
      <c r="A107" s="412" t="s">
        <v>402</v>
      </c>
      <c r="B107" s="413" t="s">
        <v>403</v>
      </c>
      <c r="C107" s="414" t="s">
        <v>411</v>
      </c>
      <c r="D107" s="415" t="s">
        <v>412</v>
      </c>
      <c r="E107" s="414" t="s">
        <v>599</v>
      </c>
      <c r="F107" s="415" t="s">
        <v>600</v>
      </c>
      <c r="G107" s="414" t="s">
        <v>711</v>
      </c>
      <c r="H107" s="414" t="s">
        <v>712</v>
      </c>
      <c r="I107" s="417">
        <v>5.190000057220459</v>
      </c>
      <c r="J107" s="417">
        <v>200</v>
      </c>
      <c r="K107" s="418">
        <v>1037.4300537109375</v>
      </c>
    </row>
    <row r="108" spans="1:11" ht="14.4" customHeight="1" x14ac:dyDescent="0.3">
      <c r="A108" s="412" t="s">
        <v>402</v>
      </c>
      <c r="B108" s="413" t="s">
        <v>403</v>
      </c>
      <c r="C108" s="414" t="s">
        <v>411</v>
      </c>
      <c r="D108" s="415" t="s">
        <v>412</v>
      </c>
      <c r="E108" s="414" t="s">
        <v>599</v>
      </c>
      <c r="F108" s="415" t="s">
        <v>600</v>
      </c>
      <c r="G108" s="414" t="s">
        <v>713</v>
      </c>
      <c r="H108" s="414" t="s">
        <v>714</v>
      </c>
      <c r="I108" s="417">
        <v>0.4699999988079071</v>
      </c>
      <c r="J108" s="417">
        <v>300</v>
      </c>
      <c r="K108" s="418">
        <v>141</v>
      </c>
    </row>
    <row r="109" spans="1:11" ht="14.4" customHeight="1" x14ac:dyDescent="0.3">
      <c r="A109" s="412" t="s">
        <v>402</v>
      </c>
      <c r="B109" s="413" t="s">
        <v>403</v>
      </c>
      <c r="C109" s="414" t="s">
        <v>411</v>
      </c>
      <c r="D109" s="415" t="s">
        <v>412</v>
      </c>
      <c r="E109" s="414" t="s">
        <v>599</v>
      </c>
      <c r="F109" s="415" t="s">
        <v>600</v>
      </c>
      <c r="G109" s="414" t="s">
        <v>715</v>
      </c>
      <c r="H109" s="414" t="s">
        <v>716</v>
      </c>
      <c r="I109" s="417">
        <v>1.6824999749660492</v>
      </c>
      <c r="J109" s="417">
        <v>1300</v>
      </c>
      <c r="K109" s="418">
        <v>2187</v>
      </c>
    </row>
    <row r="110" spans="1:11" ht="14.4" customHeight="1" x14ac:dyDescent="0.3">
      <c r="A110" s="412" t="s">
        <v>402</v>
      </c>
      <c r="B110" s="413" t="s">
        <v>403</v>
      </c>
      <c r="C110" s="414" t="s">
        <v>411</v>
      </c>
      <c r="D110" s="415" t="s">
        <v>412</v>
      </c>
      <c r="E110" s="414" t="s">
        <v>599</v>
      </c>
      <c r="F110" s="415" t="s">
        <v>600</v>
      </c>
      <c r="G110" s="414" t="s">
        <v>717</v>
      </c>
      <c r="H110" s="414" t="s">
        <v>718</v>
      </c>
      <c r="I110" s="417">
        <v>0.67000001668930054</v>
      </c>
      <c r="J110" s="417">
        <v>100</v>
      </c>
      <c r="K110" s="418">
        <v>67</v>
      </c>
    </row>
    <row r="111" spans="1:11" ht="14.4" customHeight="1" x14ac:dyDescent="0.3">
      <c r="A111" s="412" t="s">
        <v>402</v>
      </c>
      <c r="B111" s="413" t="s">
        <v>403</v>
      </c>
      <c r="C111" s="414" t="s">
        <v>411</v>
      </c>
      <c r="D111" s="415" t="s">
        <v>412</v>
      </c>
      <c r="E111" s="414" t="s">
        <v>599</v>
      </c>
      <c r="F111" s="415" t="s">
        <v>600</v>
      </c>
      <c r="G111" s="414" t="s">
        <v>719</v>
      </c>
      <c r="H111" s="414" t="s">
        <v>720</v>
      </c>
      <c r="I111" s="417">
        <v>7.429999828338623</v>
      </c>
      <c r="J111" s="417">
        <v>500</v>
      </c>
      <c r="K111" s="418">
        <v>3715</v>
      </c>
    </row>
    <row r="112" spans="1:11" ht="14.4" customHeight="1" x14ac:dyDescent="0.3">
      <c r="A112" s="412" t="s">
        <v>402</v>
      </c>
      <c r="B112" s="413" t="s">
        <v>403</v>
      </c>
      <c r="C112" s="414" t="s">
        <v>411</v>
      </c>
      <c r="D112" s="415" t="s">
        <v>412</v>
      </c>
      <c r="E112" s="414" t="s">
        <v>599</v>
      </c>
      <c r="F112" s="415" t="s">
        <v>600</v>
      </c>
      <c r="G112" s="414" t="s">
        <v>721</v>
      </c>
      <c r="H112" s="414" t="s">
        <v>722</v>
      </c>
      <c r="I112" s="417">
        <v>6.2333332697550459</v>
      </c>
      <c r="J112" s="417">
        <v>375</v>
      </c>
      <c r="K112" s="418">
        <v>2337.75</v>
      </c>
    </row>
    <row r="113" spans="1:11" ht="14.4" customHeight="1" x14ac:dyDescent="0.3">
      <c r="A113" s="412" t="s">
        <v>402</v>
      </c>
      <c r="B113" s="413" t="s">
        <v>403</v>
      </c>
      <c r="C113" s="414" t="s">
        <v>411</v>
      </c>
      <c r="D113" s="415" t="s">
        <v>412</v>
      </c>
      <c r="E113" s="414" t="s">
        <v>599</v>
      </c>
      <c r="F113" s="415" t="s">
        <v>600</v>
      </c>
      <c r="G113" s="414" t="s">
        <v>723</v>
      </c>
      <c r="H113" s="414" t="s">
        <v>724</v>
      </c>
      <c r="I113" s="417">
        <v>37.150001525878906</v>
      </c>
      <c r="J113" s="417">
        <v>180</v>
      </c>
      <c r="K113" s="418">
        <v>6686.460205078125</v>
      </c>
    </row>
    <row r="114" spans="1:11" ht="14.4" customHeight="1" x14ac:dyDescent="0.3">
      <c r="A114" s="412" t="s">
        <v>402</v>
      </c>
      <c r="B114" s="413" t="s">
        <v>403</v>
      </c>
      <c r="C114" s="414" t="s">
        <v>411</v>
      </c>
      <c r="D114" s="415" t="s">
        <v>412</v>
      </c>
      <c r="E114" s="414" t="s">
        <v>599</v>
      </c>
      <c r="F114" s="415" t="s">
        <v>600</v>
      </c>
      <c r="G114" s="414" t="s">
        <v>725</v>
      </c>
      <c r="H114" s="414" t="s">
        <v>726</v>
      </c>
      <c r="I114" s="417">
        <v>1326.1799926757812</v>
      </c>
      <c r="J114" s="417">
        <v>2</v>
      </c>
      <c r="K114" s="418">
        <v>2652.3599853515625</v>
      </c>
    </row>
    <row r="115" spans="1:11" ht="14.4" customHeight="1" x14ac:dyDescent="0.3">
      <c r="A115" s="412" t="s">
        <v>402</v>
      </c>
      <c r="B115" s="413" t="s">
        <v>403</v>
      </c>
      <c r="C115" s="414" t="s">
        <v>411</v>
      </c>
      <c r="D115" s="415" t="s">
        <v>412</v>
      </c>
      <c r="E115" s="414" t="s">
        <v>599</v>
      </c>
      <c r="F115" s="415" t="s">
        <v>600</v>
      </c>
      <c r="G115" s="414" t="s">
        <v>727</v>
      </c>
      <c r="H115" s="414" t="s">
        <v>728</v>
      </c>
      <c r="I115" s="417">
        <v>61.340000152587891</v>
      </c>
      <c r="J115" s="417">
        <v>72</v>
      </c>
      <c r="K115" s="418">
        <v>4416.35009765625</v>
      </c>
    </row>
    <row r="116" spans="1:11" ht="14.4" customHeight="1" x14ac:dyDescent="0.3">
      <c r="A116" s="412" t="s">
        <v>402</v>
      </c>
      <c r="B116" s="413" t="s">
        <v>403</v>
      </c>
      <c r="C116" s="414" t="s">
        <v>411</v>
      </c>
      <c r="D116" s="415" t="s">
        <v>412</v>
      </c>
      <c r="E116" s="414" t="s">
        <v>599</v>
      </c>
      <c r="F116" s="415" t="s">
        <v>600</v>
      </c>
      <c r="G116" s="414" t="s">
        <v>729</v>
      </c>
      <c r="H116" s="414" t="s">
        <v>730</v>
      </c>
      <c r="I116" s="417">
        <v>2.0499999523162842</v>
      </c>
      <c r="J116" s="417">
        <v>60</v>
      </c>
      <c r="K116" s="418">
        <v>123</v>
      </c>
    </row>
    <row r="117" spans="1:11" ht="14.4" customHeight="1" x14ac:dyDescent="0.3">
      <c r="A117" s="412" t="s">
        <v>402</v>
      </c>
      <c r="B117" s="413" t="s">
        <v>403</v>
      </c>
      <c r="C117" s="414" t="s">
        <v>411</v>
      </c>
      <c r="D117" s="415" t="s">
        <v>412</v>
      </c>
      <c r="E117" s="414" t="s">
        <v>599</v>
      </c>
      <c r="F117" s="415" t="s">
        <v>600</v>
      </c>
      <c r="G117" s="414" t="s">
        <v>731</v>
      </c>
      <c r="H117" s="414" t="s">
        <v>732</v>
      </c>
      <c r="I117" s="417">
        <v>1.9199999570846558</v>
      </c>
      <c r="J117" s="417">
        <v>60</v>
      </c>
      <c r="K117" s="418">
        <v>115.19999694824219</v>
      </c>
    </row>
    <row r="118" spans="1:11" ht="14.4" customHeight="1" x14ac:dyDescent="0.3">
      <c r="A118" s="412" t="s">
        <v>402</v>
      </c>
      <c r="B118" s="413" t="s">
        <v>403</v>
      </c>
      <c r="C118" s="414" t="s">
        <v>411</v>
      </c>
      <c r="D118" s="415" t="s">
        <v>412</v>
      </c>
      <c r="E118" s="414" t="s">
        <v>599</v>
      </c>
      <c r="F118" s="415" t="s">
        <v>600</v>
      </c>
      <c r="G118" s="414" t="s">
        <v>733</v>
      </c>
      <c r="H118" s="414" t="s">
        <v>734</v>
      </c>
      <c r="I118" s="417">
        <v>21.233999633789061</v>
      </c>
      <c r="J118" s="417">
        <v>640</v>
      </c>
      <c r="K118" s="418">
        <v>13589.900146484375</v>
      </c>
    </row>
    <row r="119" spans="1:11" ht="14.4" customHeight="1" x14ac:dyDescent="0.3">
      <c r="A119" s="412" t="s">
        <v>402</v>
      </c>
      <c r="B119" s="413" t="s">
        <v>403</v>
      </c>
      <c r="C119" s="414" t="s">
        <v>411</v>
      </c>
      <c r="D119" s="415" t="s">
        <v>412</v>
      </c>
      <c r="E119" s="414" t="s">
        <v>735</v>
      </c>
      <c r="F119" s="415" t="s">
        <v>736</v>
      </c>
      <c r="G119" s="414" t="s">
        <v>737</v>
      </c>
      <c r="H119" s="414" t="s">
        <v>738</v>
      </c>
      <c r="I119" s="417">
        <v>2875</v>
      </c>
      <c r="J119" s="417">
        <v>18</v>
      </c>
      <c r="K119" s="418">
        <v>51750</v>
      </c>
    </row>
    <row r="120" spans="1:11" ht="14.4" customHeight="1" x14ac:dyDescent="0.3">
      <c r="A120" s="412" t="s">
        <v>402</v>
      </c>
      <c r="B120" s="413" t="s">
        <v>403</v>
      </c>
      <c r="C120" s="414" t="s">
        <v>411</v>
      </c>
      <c r="D120" s="415" t="s">
        <v>412</v>
      </c>
      <c r="E120" s="414" t="s">
        <v>735</v>
      </c>
      <c r="F120" s="415" t="s">
        <v>736</v>
      </c>
      <c r="G120" s="414" t="s">
        <v>739</v>
      </c>
      <c r="H120" s="414" t="s">
        <v>740</v>
      </c>
      <c r="I120" s="417">
        <v>1919.06005859375</v>
      </c>
      <c r="J120" s="417">
        <v>1</v>
      </c>
      <c r="K120" s="418">
        <v>1919.06005859375</v>
      </c>
    </row>
    <row r="121" spans="1:11" ht="14.4" customHeight="1" x14ac:dyDescent="0.3">
      <c r="A121" s="412" t="s">
        <v>402</v>
      </c>
      <c r="B121" s="413" t="s">
        <v>403</v>
      </c>
      <c r="C121" s="414" t="s">
        <v>411</v>
      </c>
      <c r="D121" s="415" t="s">
        <v>412</v>
      </c>
      <c r="E121" s="414" t="s">
        <v>735</v>
      </c>
      <c r="F121" s="415" t="s">
        <v>736</v>
      </c>
      <c r="G121" s="414" t="s">
        <v>741</v>
      </c>
      <c r="H121" s="414" t="s">
        <v>742</v>
      </c>
      <c r="I121" s="417">
        <v>424.35000610351562</v>
      </c>
      <c r="J121" s="417">
        <v>20</v>
      </c>
      <c r="K121" s="418">
        <v>8486.9404296875</v>
      </c>
    </row>
    <row r="122" spans="1:11" ht="14.4" customHeight="1" x14ac:dyDescent="0.3">
      <c r="A122" s="412" t="s">
        <v>402</v>
      </c>
      <c r="B122" s="413" t="s">
        <v>403</v>
      </c>
      <c r="C122" s="414" t="s">
        <v>411</v>
      </c>
      <c r="D122" s="415" t="s">
        <v>412</v>
      </c>
      <c r="E122" s="414" t="s">
        <v>735</v>
      </c>
      <c r="F122" s="415" t="s">
        <v>736</v>
      </c>
      <c r="G122" s="414" t="s">
        <v>743</v>
      </c>
      <c r="H122" s="414" t="s">
        <v>744</v>
      </c>
      <c r="I122" s="417">
        <v>432.29998779296875</v>
      </c>
      <c r="J122" s="417">
        <v>448</v>
      </c>
      <c r="K122" s="418">
        <v>193668.921875</v>
      </c>
    </row>
    <row r="123" spans="1:11" ht="14.4" customHeight="1" x14ac:dyDescent="0.3">
      <c r="A123" s="412" t="s">
        <v>402</v>
      </c>
      <c r="B123" s="413" t="s">
        <v>403</v>
      </c>
      <c r="C123" s="414" t="s">
        <v>411</v>
      </c>
      <c r="D123" s="415" t="s">
        <v>412</v>
      </c>
      <c r="E123" s="414" t="s">
        <v>735</v>
      </c>
      <c r="F123" s="415" t="s">
        <v>736</v>
      </c>
      <c r="G123" s="414" t="s">
        <v>745</v>
      </c>
      <c r="H123" s="414" t="s">
        <v>746</v>
      </c>
      <c r="I123" s="417">
        <v>32715.380859375</v>
      </c>
      <c r="J123" s="417">
        <v>1</v>
      </c>
      <c r="K123" s="418">
        <v>32715.380859375</v>
      </c>
    </row>
    <row r="124" spans="1:11" ht="14.4" customHeight="1" x14ac:dyDescent="0.3">
      <c r="A124" s="412" t="s">
        <v>402</v>
      </c>
      <c r="B124" s="413" t="s">
        <v>403</v>
      </c>
      <c r="C124" s="414" t="s">
        <v>411</v>
      </c>
      <c r="D124" s="415" t="s">
        <v>412</v>
      </c>
      <c r="E124" s="414" t="s">
        <v>735</v>
      </c>
      <c r="F124" s="415" t="s">
        <v>736</v>
      </c>
      <c r="G124" s="414" t="s">
        <v>747</v>
      </c>
      <c r="H124" s="414" t="s">
        <v>748</v>
      </c>
      <c r="I124" s="417">
        <v>81998.2509765625</v>
      </c>
      <c r="J124" s="417">
        <v>16</v>
      </c>
      <c r="K124" s="418">
        <v>1312163.6953125</v>
      </c>
    </row>
    <row r="125" spans="1:11" ht="14.4" customHeight="1" x14ac:dyDescent="0.3">
      <c r="A125" s="412" t="s">
        <v>402</v>
      </c>
      <c r="B125" s="413" t="s">
        <v>403</v>
      </c>
      <c r="C125" s="414" t="s">
        <v>411</v>
      </c>
      <c r="D125" s="415" t="s">
        <v>412</v>
      </c>
      <c r="E125" s="414" t="s">
        <v>735</v>
      </c>
      <c r="F125" s="415" t="s">
        <v>736</v>
      </c>
      <c r="G125" s="414" t="s">
        <v>749</v>
      </c>
      <c r="H125" s="414" t="s">
        <v>750</v>
      </c>
      <c r="I125" s="417">
        <v>82000.25</v>
      </c>
      <c r="J125" s="417">
        <v>2</v>
      </c>
      <c r="K125" s="418">
        <v>164000.5</v>
      </c>
    </row>
    <row r="126" spans="1:11" ht="14.4" customHeight="1" x14ac:dyDescent="0.3">
      <c r="A126" s="412" t="s">
        <v>402</v>
      </c>
      <c r="B126" s="413" t="s">
        <v>403</v>
      </c>
      <c r="C126" s="414" t="s">
        <v>411</v>
      </c>
      <c r="D126" s="415" t="s">
        <v>412</v>
      </c>
      <c r="E126" s="414" t="s">
        <v>735</v>
      </c>
      <c r="F126" s="415" t="s">
        <v>736</v>
      </c>
      <c r="G126" s="414" t="s">
        <v>751</v>
      </c>
      <c r="H126" s="414" t="s">
        <v>752</v>
      </c>
      <c r="I126" s="417">
        <v>100499.453125</v>
      </c>
      <c r="J126" s="417">
        <v>3</v>
      </c>
      <c r="K126" s="418">
        <v>301439.5546875</v>
      </c>
    </row>
    <row r="127" spans="1:11" ht="14.4" customHeight="1" x14ac:dyDescent="0.3">
      <c r="A127" s="412" t="s">
        <v>402</v>
      </c>
      <c r="B127" s="413" t="s">
        <v>403</v>
      </c>
      <c r="C127" s="414" t="s">
        <v>411</v>
      </c>
      <c r="D127" s="415" t="s">
        <v>412</v>
      </c>
      <c r="E127" s="414" t="s">
        <v>735</v>
      </c>
      <c r="F127" s="415" t="s">
        <v>736</v>
      </c>
      <c r="G127" s="414" t="s">
        <v>753</v>
      </c>
      <c r="H127" s="414" t="s">
        <v>754</v>
      </c>
      <c r="I127" s="417">
        <v>100633.40234375</v>
      </c>
      <c r="J127" s="417">
        <v>12</v>
      </c>
      <c r="K127" s="418">
        <v>1207600.8125</v>
      </c>
    </row>
    <row r="128" spans="1:11" ht="14.4" customHeight="1" x14ac:dyDescent="0.3">
      <c r="A128" s="412" t="s">
        <v>402</v>
      </c>
      <c r="B128" s="413" t="s">
        <v>403</v>
      </c>
      <c r="C128" s="414" t="s">
        <v>411</v>
      </c>
      <c r="D128" s="415" t="s">
        <v>412</v>
      </c>
      <c r="E128" s="414" t="s">
        <v>735</v>
      </c>
      <c r="F128" s="415" t="s">
        <v>736</v>
      </c>
      <c r="G128" s="414" t="s">
        <v>755</v>
      </c>
      <c r="H128" s="414" t="s">
        <v>756</v>
      </c>
      <c r="I128" s="417">
        <v>82008.234375</v>
      </c>
      <c r="J128" s="417">
        <v>18</v>
      </c>
      <c r="K128" s="418">
        <v>1476323.90625</v>
      </c>
    </row>
    <row r="129" spans="1:11" ht="14.4" customHeight="1" x14ac:dyDescent="0.3">
      <c r="A129" s="412" t="s">
        <v>402</v>
      </c>
      <c r="B129" s="413" t="s">
        <v>403</v>
      </c>
      <c r="C129" s="414" t="s">
        <v>411</v>
      </c>
      <c r="D129" s="415" t="s">
        <v>412</v>
      </c>
      <c r="E129" s="414" t="s">
        <v>735</v>
      </c>
      <c r="F129" s="415" t="s">
        <v>736</v>
      </c>
      <c r="G129" s="414" t="s">
        <v>757</v>
      </c>
      <c r="H129" s="414" t="s">
        <v>758</v>
      </c>
      <c r="I129" s="417">
        <v>119220.8115234375</v>
      </c>
      <c r="J129" s="417">
        <v>20</v>
      </c>
      <c r="K129" s="418">
        <v>2383533.453125</v>
      </c>
    </row>
    <row r="130" spans="1:11" ht="14.4" customHeight="1" x14ac:dyDescent="0.3">
      <c r="A130" s="412" t="s">
        <v>402</v>
      </c>
      <c r="B130" s="413" t="s">
        <v>403</v>
      </c>
      <c r="C130" s="414" t="s">
        <v>411</v>
      </c>
      <c r="D130" s="415" t="s">
        <v>412</v>
      </c>
      <c r="E130" s="414" t="s">
        <v>735</v>
      </c>
      <c r="F130" s="415" t="s">
        <v>736</v>
      </c>
      <c r="G130" s="414" t="s">
        <v>759</v>
      </c>
      <c r="H130" s="414" t="s">
        <v>760</v>
      </c>
      <c r="I130" s="417">
        <v>1938.9810180664062</v>
      </c>
      <c r="J130" s="417">
        <v>719</v>
      </c>
      <c r="K130" s="418">
        <v>1394496.9337158203</v>
      </c>
    </row>
    <row r="131" spans="1:11" ht="14.4" customHeight="1" x14ac:dyDescent="0.3">
      <c r="A131" s="412" t="s">
        <v>402</v>
      </c>
      <c r="B131" s="413" t="s">
        <v>403</v>
      </c>
      <c r="C131" s="414" t="s">
        <v>411</v>
      </c>
      <c r="D131" s="415" t="s">
        <v>412</v>
      </c>
      <c r="E131" s="414" t="s">
        <v>735</v>
      </c>
      <c r="F131" s="415" t="s">
        <v>736</v>
      </c>
      <c r="G131" s="414" t="s">
        <v>761</v>
      </c>
      <c r="H131" s="414" t="s">
        <v>762</v>
      </c>
      <c r="I131" s="417">
        <v>671.55000135633679</v>
      </c>
      <c r="J131" s="417">
        <v>180</v>
      </c>
      <c r="K131" s="418">
        <v>120879.009765625</v>
      </c>
    </row>
    <row r="132" spans="1:11" ht="14.4" customHeight="1" x14ac:dyDescent="0.3">
      <c r="A132" s="412" t="s">
        <v>402</v>
      </c>
      <c r="B132" s="413" t="s">
        <v>403</v>
      </c>
      <c r="C132" s="414" t="s">
        <v>411</v>
      </c>
      <c r="D132" s="415" t="s">
        <v>412</v>
      </c>
      <c r="E132" s="414" t="s">
        <v>735</v>
      </c>
      <c r="F132" s="415" t="s">
        <v>736</v>
      </c>
      <c r="G132" s="414" t="s">
        <v>763</v>
      </c>
      <c r="H132" s="414" t="s">
        <v>764</v>
      </c>
      <c r="I132" s="417">
        <v>931.97332763671875</v>
      </c>
      <c r="J132" s="417">
        <v>192</v>
      </c>
      <c r="K132" s="418">
        <v>178940.119140625</v>
      </c>
    </row>
    <row r="133" spans="1:11" ht="14.4" customHeight="1" x14ac:dyDescent="0.3">
      <c r="A133" s="412" t="s">
        <v>402</v>
      </c>
      <c r="B133" s="413" t="s">
        <v>403</v>
      </c>
      <c r="C133" s="414" t="s">
        <v>411</v>
      </c>
      <c r="D133" s="415" t="s">
        <v>412</v>
      </c>
      <c r="E133" s="414" t="s">
        <v>735</v>
      </c>
      <c r="F133" s="415" t="s">
        <v>736</v>
      </c>
      <c r="G133" s="414" t="s">
        <v>765</v>
      </c>
      <c r="H133" s="414" t="s">
        <v>766</v>
      </c>
      <c r="I133" s="417">
        <v>745.91000705295141</v>
      </c>
      <c r="J133" s="417">
        <v>180</v>
      </c>
      <c r="K133" s="418">
        <v>134263.5478515625</v>
      </c>
    </row>
    <row r="134" spans="1:11" ht="14.4" customHeight="1" x14ac:dyDescent="0.3">
      <c r="A134" s="412" t="s">
        <v>402</v>
      </c>
      <c r="B134" s="413" t="s">
        <v>403</v>
      </c>
      <c r="C134" s="414" t="s">
        <v>411</v>
      </c>
      <c r="D134" s="415" t="s">
        <v>412</v>
      </c>
      <c r="E134" s="414" t="s">
        <v>735</v>
      </c>
      <c r="F134" s="415" t="s">
        <v>736</v>
      </c>
      <c r="G134" s="414" t="s">
        <v>767</v>
      </c>
      <c r="H134" s="414" t="s">
        <v>768</v>
      </c>
      <c r="I134" s="417">
        <v>23368.130859375</v>
      </c>
      <c r="J134" s="417">
        <v>12</v>
      </c>
      <c r="K134" s="418">
        <v>280417.5</v>
      </c>
    </row>
    <row r="135" spans="1:11" ht="14.4" customHeight="1" x14ac:dyDescent="0.3">
      <c r="A135" s="412" t="s">
        <v>402</v>
      </c>
      <c r="B135" s="413" t="s">
        <v>403</v>
      </c>
      <c r="C135" s="414" t="s">
        <v>411</v>
      </c>
      <c r="D135" s="415" t="s">
        <v>412</v>
      </c>
      <c r="E135" s="414" t="s">
        <v>735</v>
      </c>
      <c r="F135" s="415" t="s">
        <v>736</v>
      </c>
      <c r="G135" s="414" t="s">
        <v>769</v>
      </c>
      <c r="H135" s="414" t="s">
        <v>770</v>
      </c>
      <c r="I135" s="417">
        <v>671.30333794487842</v>
      </c>
      <c r="J135" s="417">
        <v>720</v>
      </c>
      <c r="K135" s="418">
        <v>483338.2734375</v>
      </c>
    </row>
    <row r="136" spans="1:11" ht="14.4" customHeight="1" x14ac:dyDescent="0.3">
      <c r="A136" s="412" t="s">
        <v>402</v>
      </c>
      <c r="B136" s="413" t="s">
        <v>403</v>
      </c>
      <c r="C136" s="414" t="s">
        <v>411</v>
      </c>
      <c r="D136" s="415" t="s">
        <v>412</v>
      </c>
      <c r="E136" s="414" t="s">
        <v>735</v>
      </c>
      <c r="F136" s="415" t="s">
        <v>736</v>
      </c>
      <c r="G136" s="414" t="s">
        <v>771</v>
      </c>
      <c r="H136" s="414" t="s">
        <v>772</v>
      </c>
      <c r="I136" s="417">
        <v>598.95001220703125</v>
      </c>
      <c r="J136" s="417">
        <v>165</v>
      </c>
      <c r="K136" s="418">
        <v>98826.75</v>
      </c>
    </row>
    <row r="137" spans="1:11" ht="14.4" customHeight="1" x14ac:dyDescent="0.3">
      <c r="A137" s="412" t="s">
        <v>402</v>
      </c>
      <c r="B137" s="413" t="s">
        <v>403</v>
      </c>
      <c r="C137" s="414" t="s">
        <v>411</v>
      </c>
      <c r="D137" s="415" t="s">
        <v>412</v>
      </c>
      <c r="E137" s="414" t="s">
        <v>735</v>
      </c>
      <c r="F137" s="415" t="s">
        <v>736</v>
      </c>
      <c r="G137" s="414" t="s">
        <v>773</v>
      </c>
      <c r="H137" s="414" t="s">
        <v>774</v>
      </c>
      <c r="I137" s="417">
        <v>15278.669921875</v>
      </c>
      <c r="J137" s="417">
        <v>2</v>
      </c>
      <c r="K137" s="418">
        <v>30557.33984375</v>
      </c>
    </row>
    <row r="138" spans="1:11" ht="14.4" customHeight="1" x14ac:dyDescent="0.3">
      <c r="A138" s="412" t="s">
        <v>402</v>
      </c>
      <c r="B138" s="413" t="s">
        <v>403</v>
      </c>
      <c r="C138" s="414" t="s">
        <v>411</v>
      </c>
      <c r="D138" s="415" t="s">
        <v>412</v>
      </c>
      <c r="E138" s="414" t="s">
        <v>735</v>
      </c>
      <c r="F138" s="415" t="s">
        <v>736</v>
      </c>
      <c r="G138" s="414" t="s">
        <v>775</v>
      </c>
      <c r="H138" s="414" t="s">
        <v>776</v>
      </c>
      <c r="I138" s="417">
        <v>1906.7599283854167</v>
      </c>
      <c r="J138" s="417">
        <v>30</v>
      </c>
      <c r="K138" s="418">
        <v>57202.75</v>
      </c>
    </row>
    <row r="139" spans="1:11" ht="14.4" customHeight="1" x14ac:dyDescent="0.3">
      <c r="A139" s="412" t="s">
        <v>402</v>
      </c>
      <c r="B139" s="413" t="s">
        <v>403</v>
      </c>
      <c r="C139" s="414" t="s">
        <v>411</v>
      </c>
      <c r="D139" s="415" t="s">
        <v>412</v>
      </c>
      <c r="E139" s="414" t="s">
        <v>735</v>
      </c>
      <c r="F139" s="415" t="s">
        <v>736</v>
      </c>
      <c r="G139" s="414" t="s">
        <v>777</v>
      </c>
      <c r="H139" s="414" t="s">
        <v>778</v>
      </c>
      <c r="I139" s="417">
        <v>1265</v>
      </c>
      <c r="J139" s="417">
        <v>12</v>
      </c>
      <c r="K139" s="418">
        <v>15180</v>
      </c>
    </row>
    <row r="140" spans="1:11" ht="14.4" customHeight="1" x14ac:dyDescent="0.3">
      <c r="A140" s="412" t="s">
        <v>402</v>
      </c>
      <c r="B140" s="413" t="s">
        <v>403</v>
      </c>
      <c r="C140" s="414" t="s">
        <v>411</v>
      </c>
      <c r="D140" s="415" t="s">
        <v>412</v>
      </c>
      <c r="E140" s="414" t="s">
        <v>735</v>
      </c>
      <c r="F140" s="415" t="s">
        <v>736</v>
      </c>
      <c r="G140" s="414" t="s">
        <v>779</v>
      </c>
      <c r="H140" s="414" t="s">
        <v>780</v>
      </c>
      <c r="I140" s="417">
        <v>1493.8699951171875</v>
      </c>
      <c r="J140" s="417">
        <v>180</v>
      </c>
      <c r="K140" s="418">
        <v>268895.8828125</v>
      </c>
    </row>
    <row r="141" spans="1:11" ht="14.4" customHeight="1" x14ac:dyDescent="0.3">
      <c r="A141" s="412" t="s">
        <v>402</v>
      </c>
      <c r="B141" s="413" t="s">
        <v>403</v>
      </c>
      <c r="C141" s="414" t="s">
        <v>411</v>
      </c>
      <c r="D141" s="415" t="s">
        <v>412</v>
      </c>
      <c r="E141" s="414" t="s">
        <v>735</v>
      </c>
      <c r="F141" s="415" t="s">
        <v>736</v>
      </c>
      <c r="G141" s="414" t="s">
        <v>781</v>
      </c>
      <c r="H141" s="414" t="s">
        <v>782</v>
      </c>
      <c r="I141" s="417">
        <v>2652.929931640625</v>
      </c>
      <c r="J141" s="417">
        <v>18</v>
      </c>
      <c r="K141" s="418">
        <v>47752.6494140625</v>
      </c>
    </row>
    <row r="142" spans="1:11" ht="14.4" customHeight="1" x14ac:dyDescent="0.3">
      <c r="A142" s="412" t="s">
        <v>402</v>
      </c>
      <c r="B142" s="413" t="s">
        <v>403</v>
      </c>
      <c r="C142" s="414" t="s">
        <v>411</v>
      </c>
      <c r="D142" s="415" t="s">
        <v>412</v>
      </c>
      <c r="E142" s="414" t="s">
        <v>735</v>
      </c>
      <c r="F142" s="415" t="s">
        <v>736</v>
      </c>
      <c r="G142" s="414" t="s">
        <v>783</v>
      </c>
      <c r="H142" s="414" t="s">
        <v>784</v>
      </c>
      <c r="I142" s="417">
        <v>2593.639892578125</v>
      </c>
      <c r="J142" s="417">
        <v>24</v>
      </c>
      <c r="K142" s="418">
        <v>62247.23828125</v>
      </c>
    </row>
    <row r="143" spans="1:11" ht="14.4" customHeight="1" x14ac:dyDescent="0.3">
      <c r="A143" s="412" t="s">
        <v>402</v>
      </c>
      <c r="B143" s="413" t="s">
        <v>403</v>
      </c>
      <c r="C143" s="414" t="s">
        <v>411</v>
      </c>
      <c r="D143" s="415" t="s">
        <v>412</v>
      </c>
      <c r="E143" s="414" t="s">
        <v>785</v>
      </c>
      <c r="F143" s="415" t="s">
        <v>786</v>
      </c>
      <c r="G143" s="414" t="s">
        <v>787</v>
      </c>
      <c r="H143" s="414" t="s">
        <v>788</v>
      </c>
      <c r="I143" s="417">
        <v>10.159999847412109</v>
      </c>
      <c r="J143" s="417">
        <v>20</v>
      </c>
      <c r="K143" s="418">
        <v>203.19999694824219</v>
      </c>
    </row>
    <row r="144" spans="1:11" ht="14.4" customHeight="1" x14ac:dyDescent="0.3">
      <c r="A144" s="412" t="s">
        <v>402</v>
      </c>
      <c r="B144" s="413" t="s">
        <v>403</v>
      </c>
      <c r="C144" s="414" t="s">
        <v>411</v>
      </c>
      <c r="D144" s="415" t="s">
        <v>412</v>
      </c>
      <c r="E144" s="414" t="s">
        <v>785</v>
      </c>
      <c r="F144" s="415" t="s">
        <v>786</v>
      </c>
      <c r="G144" s="414" t="s">
        <v>789</v>
      </c>
      <c r="H144" s="414" t="s">
        <v>790</v>
      </c>
      <c r="I144" s="417">
        <v>46.590000152587891</v>
      </c>
      <c r="J144" s="417">
        <v>245</v>
      </c>
      <c r="K144" s="418">
        <v>11413.34033203125</v>
      </c>
    </row>
    <row r="145" spans="1:11" ht="14.4" customHeight="1" x14ac:dyDescent="0.3">
      <c r="A145" s="412" t="s">
        <v>402</v>
      </c>
      <c r="B145" s="413" t="s">
        <v>403</v>
      </c>
      <c r="C145" s="414" t="s">
        <v>411</v>
      </c>
      <c r="D145" s="415" t="s">
        <v>412</v>
      </c>
      <c r="E145" s="414" t="s">
        <v>791</v>
      </c>
      <c r="F145" s="415" t="s">
        <v>792</v>
      </c>
      <c r="G145" s="414" t="s">
        <v>793</v>
      </c>
      <c r="H145" s="414" t="s">
        <v>794</v>
      </c>
      <c r="I145" s="417">
        <v>20.590000152587891</v>
      </c>
      <c r="J145" s="417">
        <v>108</v>
      </c>
      <c r="K145" s="418">
        <v>2223.179931640625</v>
      </c>
    </row>
    <row r="146" spans="1:11" ht="14.4" customHeight="1" x14ac:dyDescent="0.3">
      <c r="A146" s="412" t="s">
        <v>402</v>
      </c>
      <c r="B146" s="413" t="s">
        <v>403</v>
      </c>
      <c r="C146" s="414" t="s">
        <v>411</v>
      </c>
      <c r="D146" s="415" t="s">
        <v>412</v>
      </c>
      <c r="E146" s="414" t="s">
        <v>791</v>
      </c>
      <c r="F146" s="415" t="s">
        <v>792</v>
      </c>
      <c r="G146" s="414" t="s">
        <v>795</v>
      </c>
      <c r="H146" s="414" t="s">
        <v>796</v>
      </c>
      <c r="I146" s="417">
        <v>27.260000228881836</v>
      </c>
      <c r="J146" s="417">
        <v>1368</v>
      </c>
      <c r="K146" s="418">
        <v>37287.7197265625</v>
      </c>
    </row>
    <row r="147" spans="1:11" ht="14.4" customHeight="1" x14ac:dyDescent="0.3">
      <c r="A147" s="412" t="s">
        <v>402</v>
      </c>
      <c r="B147" s="413" t="s">
        <v>403</v>
      </c>
      <c r="C147" s="414" t="s">
        <v>411</v>
      </c>
      <c r="D147" s="415" t="s">
        <v>412</v>
      </c>
      <c r="E147" s="414" t="s">
        <v>791</v>
      </c>
      <c r="F147" s="415" t="s">
        <v>792</v>
      </c>
      <c r="G147" s="414" t="s">
        <v>797</v>
      </c>
      <c r="H147" s="414" t="s">
        <v>798</v>
      </c>
      <c r="I147" s="417">
        <v>28.059999465942383</v>
      </c>
      <c r="J147" s="417">
        <v>720</v>
      </c>
      <c r="K147" s="418">
        <v>20203.19970703125</v>
      </c>
    </row>
    <row r="148" spans="1:11" ht="14.4" customHeight="1" x14ac:dyDescent="0.3">
      <c r="A148" s="412" t="s">
        <v>402</v>
      </c>
      <c r="B148" s="413" t="s">
        <v>403</v>
      </c>
      <c r="C148" s="414" t="s">
        <v>411</v>
      </c>
      <c r="D148" s="415" t="s">
        <v>412</v>
      </c>
      <c r="E148" s="414" t="s">
        <v>791</v>
      </c>
      <c r="F148" s="415" t="s">
        <v>792</v>
      </c>
      <c r="G148" s="414" t="s">
        <v>799</v>
      </c>
      <c r="H148" s="414" t="s">
        <v>800</v>
      </c>
      <c r="I148" s="417">
        <v>26.569999694824219</v>
      </c>
      <c r="J148" s="417">
        <v>216</v>
      </c>
      <c r="K148" s="418">
        <v>5738.0400390625</v>
      </c>
    </row>
    <row r="149" spans="1:11" ht="14.4" customHeight="1" x14ac:dyDescent="0.3">
      <c r="A149" s="412" t="s">
        <v>402</v>
      </c>
      <c r="B149" s="413" t="s">
        <v>403</v>
      </c>
      <c r="C149" s="414" t="s">
        <v>411</v>
      </c>
      <c r="D149" s="415" t="s">
        <v>412</v>
      </c>
      <c r="E149" s="414" t="s">
        <v>791</v>
      </c>
      <c r="F149" s="415" t="s">
        <v>792</v>
      </c>
      <c r="G149" s="414" t="s">
        <v>801</v>
      </c>
      <c r="H149" s="414" t="s">
        <v>802</v>
      </c>
      <c r="I149" s="417">
        <v>148.58000183105469</v>
      </c>
      <c r="J149" s="417">
        <v>240</v>
      </c>
      <c r="K149" s="418">
        <v>35659.19921875</v>
      </c>
    </row>
    <row r="150" spans="1:11" ht="14.4" customHeight="1" x14ac:dyDescent="0.3">
      <c r="A150" s="412" t="s">
        <v>402</v>
      </c>
      <c r="B150" s="413" t="s">
        <v>403</v>
      </c>
      <c r="C150" s="414" t="s">
        <v>411</v>
      </c>
      <c r="D150" s="415" t="s">
        <v>412</v>
      </c>
      <c r="E150" s="414" t="s">
        <v>791</v>
      </c>
      <c r="F150" s="415" t="s">
        <v>792</v>
      </c>
      <c r="G150" s="414" t="s">
        <v>803</v>
      </c>
      <c r="H150" s="414" t="s">
        <v>804</v>
      </c>
      <c r="I150" s="417">
        <v>132.94000244140625</v>
      </c>
      <c r="J150" s="417">
        <v>80</v>
      </c>
      <c r="K150" s="418">
        <v>10635.2001953125</v>
      </c>
    </row>
    <row r="151" spans="1:11" ht="14.4" customHeight="1" x14ac:dyDescent="0.3">
      <c r="A151" s="412" t="s">
        <v>402</v>
      </c>
      <c r="B151" s="413" t="s">
        <v>403</v>
      </c>
      <c r="C151" s="414" t="s">
        <v>411</v>
      </c>
      <c r="D151" s="415" t="s">
        <v>412</v>
      </c>
      <c r="E151" s="414" t="s">
        <v>791</v>
      </c>
      <c r="F151" s="415" t="s">
        <v>792</v>
      </c>
      <c r="G151" s="414" t="s">
        <v>805</v>
      </c>
      <c r="H151" s="414" t="s">
        <v>806</v>
      </c>
      <c r="I151" s="417">
        <v>93.839996337890625</v>
      </c>
      <c r="J151" s="417">
        <v>48</v>
      </c>
      <c r="K151" s="418">
        <v>4504.31982421875</v>
      </c>
    </row>
    <row r="152" spans="1:11" ht="14.4" customHeight="1" x14ac:dyDescent="0.3">
      <c r="A152" s="412" t="s">
        <v>402</v>
      </c>
      <c r="B152" s="413" t="s">
        <v>403</v>
      </c>
      <c r="C152" s="414" t="s">
        <v>411</v>
      </c>
      <c r="D152" s="415" t="s">
        <v>412</v>
      </c>
      <c r="E152" s="414" t="s">
        <v>791</v>
      </c>
      <c r="F152" s="415" t="s">
        <v>792</v>
      </c>
      <c r="G152" s="414" t="s">
        <v>807</v>
      </c>
      <c r="H152" s="414" t="s">
        <v>808</v>
      </c>
      <c r="I152" s="417">
        <v>108.22000122070312</v>
      </c>
      <c r="J152" s="417">
        <v>720</v>
      </c>
      <c r="K152" s="418">
        <v>77914.798828125</v>
      </c>
    </row>
    <row r="153" spans="1:11" ht="14.4" customHeight="1" x14ac:dyDescent="0.3">
      <c r="A153" s="412" t="s">
        <v>402</v>
      </c>
      <c r="B153" s="413" t="s">
        <v>403</v>
      </c>
      <c r="C153" s="414" t="s">
        <v>411</v>
      </c>
      <c r="D153" s="415" t="s">
        <v>412</v>
      </c>
      <c r="E153" s="414" t="s">
        <v>791</v>
      </c>
      <c r="F153" s="415" t="s">
        <v>792</v>
      </c>
      <c r="G153" s="414" t="s">
        <v>809</v>
      </c>
      <c r="H153" s="414" t="s">
        <v>810</v>
      </c>
      <c r="I153" s="417">
        <v>89.349998474121094</v>
      </c>
      <c r="J153" s="417">
        <v>252</v>
      </c>
      <c r="K153" s="418">
        <v>22515.0498046875</v>
      </c>
    </row>
    <row r="154" spans="1:11" ht="14.4" customHeight="1" x14ac:dyDescent="0.3">
      <c r="A154" s="412" t="s">
        <v>402</v>
      </c>
      <c r="B154" s="413" t="s">
        <v>403</v>
      </c>
      <c r="C154" s="414" t="s">
        <v>411</v>
      </c>
      <c r="D154" s="415" t="s">
        <v>412</v>
      </c>
      <c r="E154" s="414" t="s">
        <v>791</v>
      </c>
      <c r="F154" s="415" t="s">
        <v>792</v>
      </c>
      <c r="G154" s="414" t="s">
        <v>811</v>
      </c>
      <c r="H154" s="414" t="s">
        <v>812</v>
      </c>
      <c r="I154" s="417">
        <v>115.41000366210937</v>
      </c>
      <c r="J154" s="417">
        <v>324</v>
      </c>
      <c r="K154" s="418">
        <v>37392.4814453125</v>
      </c>
    </row>
    <row r="155" spans="1:11" ht="14.4" customHeight="1" x14ac:dyDescent="0.3">
      <c r="A155" s="412" t="s">
        <v>402</v>
      </c>
      <c r="B155" s="413" t="s">
        <v>403</v>
      </c>
      <c r="C155" s="414" t="s">
        <v>411</v>
      </c>
      <c r="D155" s="415" t="s">
        <v>412</v>
      </c>
      <c r="E155" s="414" t="s">
        <v>791</v>
      </c>
      <c r="F155" s="415" t="s">
        <v>792</v>
      </c>
      <c r="G155" s="414" t="s">
        <v>813</v>
      </c>
      <c r="H155" s="414" t="s">
        <v>814</v>
      </c>
      <c r="I155" s="417">
        <v>46.959999084472656</v>
      </c>
      <c r="J155" s="417">
        <v>252</v>
      </c>
      <c r="K155" s="418">
        <v>11833.820068359375</v>
      </c>
    </row>
    <row r="156" spans="1:11" ht="14.4" customHeight="1" x14ac:dyDescent="0.3">
      <c r="A156" s="412" t="s">
        <v>402</v>
      </c>
      <c r="B156" s="413" t="s">
        <v>403</v>
      </c>
      <c r="C156" s="414" t="s">
        <v>411</v>
      </c>
      <c r="D156" s="415" t="s">
        <v>412</v>
      </c>
      <c r="E156" s="414" t="s">
        <v>791</v>
      </c>
      <c r="F156" s="415" t="s">
        <v>792</v>
      </c>
      <c r="G156" s="414" t="s">
        <v>815</v>
      </c>
      <c r="H156" s="414" t="s">
        <v>816</v>
      </c>
      <c r="I156" s="417">
        <v>94</v>
      </c>
      <c r="J156" s="417">
        <v>324</v>
      </c>
      <c r="K156" s="418">
        <v>30455.9091796875</v>
      </c>
    </row>
    <row r="157" spans="1:11" ht="14.4" customHeight="1" x14ac:dyDescent="0.3">
      <c r="A157" s="412" t="s">
        <v>402</v>
      </c>
      <c r="B157" s="413" t="s">
        <v>403</v>
      </c>
      <c r="C157" s="414" t="s">
        <v>411</v>
      </c>
      <c r="D157" s="415" t="s">
        <v>412</v>
      </c>
      <c r="E157" s="414" t="s">
        <v>791</v>
      </c>
      <c r="F157" s="415" t="s">
        <v>792</v>
      </c>
      <c r="G157" s="414" t="s">
        <v>817</v>
      </c>
      <c r="H157" s="414" t="s">
        <v>818</v>
      </c>
      <c r="I157" s="417">
        <v>64.709999084472656</v>
      </c>
      <c r="J157" s="417">
        <v>252</v>
      </c>
      <c r="K157" s="418">
        <v>16306.8798828125</v>
      </c>
    </row>
    <row r="158" spans="1:11" ht="14.4" customHeight="1" x14ac:dyDescent="0.3">
      <c r="A158" s="412" t="s">
        <v>402</v>
      </c>
      <c r="B158" s="413" t="s">
        <v>403</v>
      </c>
      <c r="C158" s="414" t="s">
        <v>411</v>
      </c>
      <c r="D158" s="415" t="s">
        <v>412</v>
      </c>
      <c r="E158" s="414" t="s">
        <v>791</v>
      </c>
      <c r="F158" s="415" t="s">
        <v>792</v>
      </c>
      <c r="G158" s="414" t="s">
        <v>819</v>
      </c>
      <c r="H158" s="414" t="s">
        <v>820</v>
      </c>
      <c r="I158" s="417">
        <v>72.69000244140625</v>
      </c>
      <c r="J158" s="417">
        <v>144</v>
      </c>
      <c r="K158" s="418">
        <v>10467.2998046875</v>
      </c>
    </row>
    <row r="159" spans="1:11" ht="14.4" customHeight="1" x14ac:dyDescent="0.3">
      <c r="A159" s="412" t="s">
        <v>402</v>
      </c>
      <c r="B159" s="413" t="s">
        <v>403</v>
      </c>
      <c r="C159" s="414" t="s">
        <v>411</v>
      </c>
      <c r="D159" s="415" t="s">
        <v>412</v>
      </c>
      <c r="E159" s="414" t="s">
        <v>791</v>
      </c>
      <c r="F159" s="415" t="s">
        <v>792</v>
      </c>
      <c r="G159" s="414" t="s">
        <v>821</v>
      </c>
      <c r="H159" s="414" t="s">
        <v>822</v>
      </c>
      <c r="I159" s="417">
        <v>74.160003662109375</v>
      </c>
      <c r="J159" s="417">
        <v>144</v>
      </c>
      <c r="K159" s="418">
        <v>10678.4404296875</v>
      </c>
    </row>
    <row r="160" spans="1:11" ht="14.4" customHeight="1" x14ac:dyDescent="0.3">
      <c r="A160" s="412" t="s">
        <v>402</v>
      </c>
      <c r="B160" s="413" t="s">
        <v>403</v>
      </c>
      <c r="C160" s="414" t="s">
        <v>411</v>
      </c>
      <c r="D160" s="415" t="s">
        <v>412</v>
      </c>
      <c r="E160" s="414" t="s">
        <v>791</v>
      </c>
      <c r="F160" s="415" t="s">
        <v>792</v>
      </c>
      <c r="G160" s="414" t="s">
        <v>823</v>
      </c>
      <c r="H160" s="414" t="s">
        <v>824</v>
      </c>
      <c r="I160" s="417">
        <v>345</v>
      </c>
      <c r="J160" s="417">
        <v>36</v>
      </c>
      <c r="K160" s="418">
        <v>12420</v>
      </c>
    </row>
    <row r="161" spans="1:11" ht="14.4" customHeight="1" x14ac:dyDescent="0.3">
      <c r="A161" s="412" t="s">
        <v>402</v>
      </c>
      <c r="B161" s="413" t="s">
        <v>403</v>
      </c>
      <c r="C161" s="414" t="s">
        <v>411</v>
      </c>
      <c r="D161" s="415" t="s">
        <v>412</v>
      </c>
      <c r="E161" s="414" t="s">
        <v>791</v>
      </c>
      <c r="F161" s="415" t="s">
        <v>792</v>
      </c>
      <c r="G161" s="414" t="s">
        <v>825</v>
      </c>
      <c r="H161" s="414" t="s">
        <v>826</v>
      </c>
      <c r="I161" s="417">
        <v>345</v>
      </c>
      <c r="J161" s="417">
        <v>36</v>
      </c>
      <c r="K161" s="418">
        <v>12420</v>
      </c>
    </row>
    <row r="162" spans="1:11" ht="14.4" customHeight="1" x14ac:dyDescent="0.3">
      <c r="A162" s="412" t="s">
        <v>402</v>
      </c>
      <c r="B162" s="413" t="s">
        <v>403</v>
      </c>
      <c r="C162" s="414" t="s">
        <v>411</v>
      </c>
      <c r="D162" s="415" t="s">
        <v>412</v>
      </c>
      <c r="E162" s="414" t="s">
        <v>791</v>
      </c>
      <c r="F162" s="415" t="s">
        <v>792</v>
      </c>
      <c r="G162" s="414" t="s">
        <v>827</v>
      </c>
      <c r="H162" s="414" t="s">
        <v>828</v>
      </c>
      <c r="I162" s="417">
        <v>100.68000030517578</v>
      </c>
      <c r="J162" s="417">
        <v>288</v>
      </c>
      <c r="K162" s="418">
        <v>28996.560546875</v>
      </c>
    </row>
    <row r="163" spans="1:11" ht="14.4" customHeight="1" x14ac:dyDescent="0.3">
      <c r="A163" s="412" t="s">
        <v>402</v>
      </c>
      <c r="B163" s="413" t="s">
        <v>403</v>
      </c>
      <c r="C163" s="414" t="s">
        <v>411</v>
      </c>
      <c r="D163" s="415" t="s">
        <v>412</v>
      </c>
      <c r="E163" s="414" t="s">
        <v>791</v>
      </c>
      <c r="F163" s="415" t="s">
        <v>792</v>
      </c>
      <c r="G163" s="414" t="s">
        <v>829</v>
      </c>
      <c r="H163" s="414" t="s">
        <v>830</v>
      </c>
      <c r="I163" s="417">
        <v>31.360000610351563</v>
      </c>
      <c r="J163" s="417">
        <v>1320</v>
      </c>
      <c r="K163" s="418">
        <v>41390.80078125</v>
      </c>
    </row>
    <row r="164" spans="1:11" ht="14.4" customHeight="1" x14ac:dyDescent="0.3">
      <c r="A164" s="412" t="s">
        <v>402</v>
      </c>
      <c r="B164" s="413" t="s">
        <v>403</v>
      </c>
      <c r="C164" s="414" t="s">
        <v>411</v>
      </c>
      <c r="D164" s="415" t="s">
        <v>412</v>
      </c>
      <c r="E164" s="414" t="s">
        <v>791</v>
      </c>
      <c r="F164" s="415" t="s">
        <v>792</v>
      </c>
      <c r="G164" s="414" t="s">
        <v>831</v>
      </c>
      <c r="H164" s="414" t="s">
        <v>832</v>
      </c>
      <c r="I164" s="417">
        <v>32.409999847412109</v>
      </c>
      <c r="J164" s="417">
        <v>960</v>
      </c>
      <c r="K164" s="418">
        <v>31114.400390625</v>
      </c>
    </row>
    <row r="165" spans="1:11" ht="14.4" customHeight="1" x14ac:dyDescent="0.3">
      <c r="A165" s="412" t="s">
        <v>402</v>
      </c>
      <c r="B165" s="413" t="s">
        <v>403</v>
      </c>
      <c r="C165" s="414" t="s">
        <v>411</v>
      </c>
      <c r="D165" s="415" t="s">
        <v>412</v>
      </c>
      <c r="E165" s="414" t="s">
        <v>791</v>
      </c>
      <c r="F165" s="415" t="s">
        <v>792</v>
      </c>
      <c r="G165" s="414" t="s">
        <v>833</v>
      </c>
      <c r="H165" s="414" t="s">
        <v>834</v>
      </c>
      <c r="I165" s="417">
        <v>38.459999084472656</v>
      </c>
      <c r="J165" s="417">
        <v>216</v>
      </c>
      <c r="K165" s="418">
        <v>8306.91015625</v>
      </c>
    </row>
    <row r="166" spans="1:11" ht="14.4" customHeight="1" x14ac:dyDescent="0.3">
      <c r="A166" s="412" t="s">
        <v>402</v>
      </c>
      <c r="B166" s="413" t="s">
        <v>403</v>
      </c>
      <c r="C166" s="414" t="s">
        <v>411</v>
      </c>
      <c r="D166" s="415" t="s">
        <v>412</v>
      </c>
      <c r="E166" s="414" t="s">
        <v>791</v>
      </c>
      <c r="F166" s="415" t="s">
        <v>792</v>
      </c>
      <c r="G166" s="414" t="s">
        <v>835</v>
      </c>
      <c r="H166" s="414" t="s">
        <v>836</v>
      </c>
      <c r="I166" s="417">
        <v>30.309999465942383</v>
      </c>
      <c r="J166" s="417">
        <v>2880</v>
      </c>
      <c r="K166" s="418">
        <v>87298.798828125</v>
      </c>
    </row>
    <row r="167" spans="1:11" ht="14.4" customHeight="1" x14ac:dyDescent="0.3">
      <c r="A167" s="412" t="s">
        <v>402</v>
      </c>
      <c r="B167" s="413" t="s">
        <v>403</v>
      </c>
      <c r="C167" s="414" t="s">
        <v>411</v>
      </c>
      <c r="D167" s="415" t="s">
        <v>412</v>
      </c>
      <c r="E167" s="414" t="s">
        <v>791</v>
      </c>
      <c r="F167" s="415" t="s">
        <v>792</v>
      </c>
      <c r="G167" s="414" t="s">
        <v>837</v>
      </c>
      <c r="H167" s="414" t="s">
        <v>838</v>
      </c>
      <c r="I167" s="417">
        <v>28.860000610351562</v>
      </c>
      <c r="J167" s="417">
        <v>936</v>
      </c>
      <c r="K167" s="418">
        <v>27014.64990234375</v>
      </c>
    </row>
    <row r="168" spans="1:11" ht="14.4" customHeight="1" x14ac:dyDescent="0.3">
      <c r="A168" s="412" t="s">
        <v>402</v>
      </c>
      <c r="B168" s="413" t="s">
        <v>403</v>
      </c>
      <c r="C168" s="414" t="s">
        <v>411</v>
      </c>
      <c r="D168" s="415" t="s">
        <v>412</v>
      </c>
      <c r="E168" s="414" t="s">
        <v>791</v>
      </c>
      <c r="F168" s="415" t="s">
        <v>792</v>
      </c>
      <c r="G168" s="414" t="s">
        <v>839</v>
      </c>
      <c r="H168" s="414" t="s">
        <v>840</v>
      </c>
      <c r="I168" s="417">
        <v>31.360000610351563</v>
      </c>
      <c r="J168" s="417">
        <v>2400</v>
      </c>
      <c r="K168" s="418">
        <v>75256.001953125</v>
      </c>
    </row>
    <row r="169" spans="1:11" ht="14.4" customHeight="1" x14ac:dyDescent="0.3">
      <c r="A169" s="412" t="s">
        <v>402</v>
      </c>
      <c r="B169" s="413" t="s">
        <v>403</v>
      </c>
      <c r="C169" s="414" t="s">
        <v>411</v>
      </c>
      <c r="D169" s="415" t="s">
        <v>412</v>
      </c>
      <c r="E169" s="414" t="s">
        <v>791</v>
      </c>
      <c r="F169" s="415" t="s">
        <v>792</v>
      </c>
      <c r="G169" s="414" t="s">
        <v>841</v>
      </c>
      <c r="H169" s="414" t="s">
        <v>842</v>
      </c>
      <c r="I169" s="417">
        <v>167.14999389648437</v>
      </c>
      <c r="J169" s="417">
        <v>216</v>
      </c>
      <c r="K169" s="418">
        <v>36104.93994140625</v>
      </c>
    </row>
    <row r="170" spans="1:11" ht="14.4" customHeight="1" x14ac:dyDescent="0.3">
      <c r="A170" s="412" t="s">
        <v>402</v>
      </c>
      <c r="B170" s="413" t="s">
        <v>403</v>
      </c>
      <c r="C170" s="414" t="s">
        <v>411</v>
      </c>
      <c r="D170" s="415" t="s">
        <v>412</v>
      </c>
      <c r="E170" s="414" t="s">
        <v>791</v>
      </c>
      <c r="F170" s="415" t="s">
        <v>792</v>
      </c>
      <c r="G170" s="414" t="s">
        <v>843</v>
      </c>
      <c r="H170" s="414" t="s">
        <v>844</v>
      </c>
      <c r="I170" s="417">
        <v>167.14999389648437</v>
      </c>
      <c r="J170" s="417">
        <v>96</v>
      </c>
      <c r="K170" s="418">
        <v>16046.6396484375</v>
      </c>
    </row>
    <row r="171" spans="1:11" ht="14.4" customHeight="1" x14ac:dyDescent="0.3">
      <c r="A171" s="412" t="s">
        <v>402</v>
      </c>
      <c r="B171" s="413" t="s">
        <v>403</v>
      </c>
      <c r="C171" s="414" t="s">
        <v>411</v>
      </c>
      <c r="D171" s="415" t="s">
        <v>412</v>
      </c>
      <c r="E171" s="414" t="s">
        <v>791</v>
      </c>
      <c r="F171" s="415" t="s">
        <v>792</v>
      </c>
      <c r="G171" s="414" t="s">
        <v>845</v>
      </c>
      <c r="H171" s="414" t="s">
        <v>846</v>
      </c>
      <c r="I171" s="417">
        <v>216.02999877929687</v>
      </c>
      <c r="J171" s="417">
        <v>72</v>
      </c>
      <c r="K171" s="418">
        <v>15553.98046875</v>
      </c>
    </row>
    <row r="172" spans="1:11" ht="14.4" customHeight="1" x14ac:dyDescent="0.3">
      <c r="A172" s="412" t="s">
        <v>402</v>
      </c>
      <c r="B172" s="413" t="s">
        <v>403</v>
      </c>
      <c r="C172" s="414" t="s">
        <v>411</v>
      </c>
      <c r="D172" s="415" t="s">
        <v>412</v>
      </c>
      <c r="E172" s="414" t="s">
        <v>791</v>
      </c>
      <c r="F172" s="415" t="s">
        <v>792</v>
      </c>
      <c r="G172" s="414" t="s">
        <v>847</v>
      </c>
      <c r="H172" s="414" t="s">
        <v>848</v>
      </c>
      <c r="I172" s="417">
        <v>210.16000366210937</v>
      </c>
      <c r="J172" s="417">
        <v>360</v>
      </c>
      <c r="K172" s="418">
        <v>75658.5</v>
      </c>
    </row>
    <row r="173" spans="1:11" ht="14.4" customHeight="1" x14ac:dyDescent="0.3">
      <c r="A173" s="412" t="s">
        <v>402</v>
      </c>
      <c r="B173" s="413" t="s">
        <v>403</v>
      </c>
      <c r="C173" s="414" t="s">
        <v>411</v>
      </c>
      <c r="D173" s="415" t="s">
        <v>412</v>
      </c>
      <c r="E173" s="414" t="s">
        <v>791</v>
      </c>
      <c r="F173" s="415" t="s">
        <v>792</v>
      </c>
      <c r="G173" s="414" t="s">
        <v>849</v>
      </c>
      <c r="H173" s="414" t="s">
        <v>850</v>
      </c>
      <c r="I173" s="417">
        <v>258.05999755859375</v>
      </c>
      <c r="J173" s="417">
        <v>240</v>
      </c>
      <c r="K173" s="418">
        <v>61934.3984375</v>
      </c>
    </row>
    <row r="174" spans="1:11" ht="14.4" customHeight="1" x14ac:dyDescent="0.3">
      <c r="A174" s="412" t="s">
        <v>402</v>
      </c>
      <c r="B174" s="413" t="s">
        <v>403</v>
      </c>
      <c r="C174" s="414" t="s">
        <v>411</v>
      </c>
      <c r="D174" s="415" t="s">
        <v>412</v>
      </c>
      <c r="E174" s="414" t="s">
        <v>791</v>
      </c>
      <c r="F174" s="415" t="s">
        <v>792</v>
      </c>
      <c r="G174" s="414" t="s">
        <v>851</v>
      </c>
      <c r="H174" s="414" t="s">
        <v>852</v>
      </c>
      <c r="I174" s="417">
        <v>337.239990234375</v>
      </c>
      <c r="J174" s="417">
        <v>24</v>
      </c>
      <c r="K174" s="418">
        <v>8093.7001953125</v>
      </c>
    </row>
    <row r="175" spans="1:11" ht="14.4" customHeight="1" x14ac:dyDescent="0.3">
      <c r="A175" s="412" t="s">
        <v>402</v>
      </c>
      <c r="B175" s="413" t="s">
        <v>403</v>
      </c>
      <c r="C175" s="414" t="s">
        <v>411</v>
      </c>
      <c r="D175" s="415" t="s">
        <v>412</v>
      </c>
      <c r="E175" s="414" t="s">
        <v>791</v>
      </c>
      <c r="F175" s="415" t="s">
        <v>792</v>
      </c>
      <c r="G175" s="414" t="s">
        <v>853</v>
      </c>
      <c r="H175" s="414" t="s">
        <v>854</v>
      </c>
      <c r="I175" s="417">
        <v>216.02999877929687</v>
      </c>
      <c r="J175" s="417">
        <v>24</v>
      </c>
      <c r="K175" s="418">
        <v>5184.66015625</v>
      </c>
    </row>
    <row r="176" spans="1:11" ht="14.4" customHeight="1" x14ac:dyDescent="0.3">
      <c r="A176" s="412" t="s">
        <v>402</v>
      </c>
      <c r="B176" s="413" t="s">
        <v>403</v>
      </c>
      <c r="C176" s="414" t="s">
        <v>411</v>
      </c>
      <c r="D176" s="415" t="s">
        <v>412</v>
      </c>
      <c r="E176" s="414" t="s">
        <v>791</v>
      </c>
      <c r="F176" s="415" t="s">
        <v>792</v>
      </c>
      <c r="G176" s="414" t="s">
        <v>855</v>
      </c>
      <c r="H176" s="414" t="s">
        <v>856</v>
      </c>
      <c r="I176" s="417">
        <v>89.420001983642578</v>
      </c>
      <c r="J176" s="417">
        <v>96</v>
      </c>
      <c r="K176" s="418">
        <v>8584.19970703125</v>
      </c>
    </row>
    <row r="177" spans="1:11" ht="14.4" customHeight="1" x14ac:dyDescent="0.3">
      <c r="A177" s="412" t="s">
        <v>402</v>
      </c>
      <c r="B177" s="413" t="s">
        <v>403</v>
      </c>
      <c r="C177" s="414" t="s">
        <v>411</v>
      </c>
      <c r="D177" s="415" t="s">
        <v>412</v>
      </c>
      <c r="E177" s="414" t="s">
        <v>791</v>
      </c>
      <c r="F177" s="415" t="s">
        <v>792</v>
      </c>
      <c r="G177" s="414" t="s">
        <v>857</v>
      </c>
      <c r="H177" s="414" t="s">
        <v>858</v>
      </c>
      <c r="I177" s="417">
        <v>86.25</v>
      </c>
      <c r="J177" s="417">
        <v>528</v>
      </c>
      <c r="K177" s="418">
        <v>45540</v>
      </c>
    </row>
    <row r="178" spans="1:11" ht="14.4" customHeight="1" x14ac:dyDescent="0.3">
      <c r="A178" s="412" t="s">
        <v>402</v>
      </c>
      <c r="B178" s="413" t="s">
        <v>403</v>
      </c>
      <c r="C178" s="414" t="s">
        <v>411</v>
      </c>
      <c r="D178" s="415" t="s">
        <v>412</v>
      </c>
      <c r="E178" s="414" t="s">
        <v>791</v>
      </c>
      <c r="F178" s="415" t="s">
        <v>792</v>
      </c>
      <c r="G178" s="414" t="s">
        <v>859</v>
      </c>
      <c r="H178" s="414" t="s">
        <v>860</v>
      </c>
      <c r="I178" s="417">
        <v>57.110000610351563</v>
      </c>
      <c r="J178" s="417">
        <v>144</v>
      </c>
      <c r="K178" s="418">
        <v>8223.419921875</v>
      </c>
    </row>
    <row r="179" spans="1:11" ht="14.4" customHeight="1" x14ac:dyDescent="0.3">
      <c r="A179" s="412" t="s">
        <v>402</v>
      </c>
      <c r="B179" s="413" t="s">
        <v>403</v>
      </c>
      <c r="C179" s="414" t="s">
        <v>411</v>
      </c>
      <c r="D179" s="415" t="s">
        <v>412</v>
      </c>
      <c r="E179" s="414" t="s">
        <v>791</v>
      </c>
      <c r="F179" s="415" t="s">
        <v>792</v>
      </c>
      <c r="G179" s="414" t="s">
        <v>861</v>
      </c>
      <c r="H179" s="414" t="s">
        <v>862</v>
      </c>
      <c r="I179" s="417">
        <v>77.900001525878906</v>
      </c>
      <c r="J179" s="417">
        <v>120</v>
      </c>
      <c r="K179" s="418">
        <v>9348.349609375</v>
      </c>
    </row>
    <row r="180" spans="1:11" ht="14.4" customHeight="1" x14ac:dyDescent="0.3">
      <c r="A180" s="412" t="s">
        <v>402</v>
      </c>
      <c r="B180" s="413" t="s">
        <v>403</v>
      </c>
      <c r="C180" s="414" t="s">
        <v>411</v>
      </c>
      <c r="D180" s="415" t="s">
        <v>412</v>
      </c>
      <c r="E180" s="414" t="s">
        <v>791</v>
      </c>
      <c r="F180" s="415" t="s">
        <v>792</v>
      </c>
      <c r="G180" s="414" t="s">
        <v>863</v>
      </c>
      <c r="H180" s="414" t="s">
        <v>864</v>
      </c>
      <c r="I180" s="417">
        <v>45.029998779296875</v>
      </c>
      <c r="J180" s="417">
        <v>216</v>
      </c>
      <c r="K180" s="418">
        <v>9725.5498046875</v>
      </c>
    </row>
    <row r="181" spans="1:11" ht="14.4" customHeight="1" x14ac:dyDescent="0.3">
      <c r="A181" s="412" t="s">
        <v>402</v>
      </c>
      <c r="B181" s="413" t="s">
        <v>403</v>
      </c>
      <c r="C181" s="414" t="s">
        <v>411</v>
      </c>
      <c r="D181" s="415" t="s">
        <v>412</v>
      </c>
      <c r="E181" s="414" t="s">
        <v>791</v>
      </c>
      <c r="F181" s="415" t="s">
        <v>792</v>
      </c>
      <c r="G181" s="414" t="s">
        <v>865</v>
      </c>
      <c r="H181" s="414" t="s">
        <v>866</v>
      </c>
      <c r="I181" s="417">
        <v>45.029998779296875</v>
      </c>
      <c r="J181" s="417">
        <v>504</v>
      </c>
      <c r="K181" s="418">
        <v>22692.9501953125</v>
      </c>
    </row>
    <row r="182" spans="1:11" ht="14.4" customHeight="1" x14ac:dyDescent="0.3">
      <c r="A182" s="412" t="s">
        <v>402</v>
      </c>
      <c r="B182" s="413" t="s">
        <v>403</v>
      </c>
      <c r="C182" s="414" t="s">
        <v>411</v>
      </c>
      <c r="D182" s="415" t="s">
        <v>412</v>
      </c>
      <c r="E182" s="414" t="s">
        <v>791</v>
      </c>
      <c r="F182" s="415" t="s">
        <v>792</v>
      </c>
      <c r="G182" s="414" t="s">
        <v>867</v>
      </c>
      <c r="H182" s="414" t="s">
        <v>868</v>
      </c>
      <c r="I182" s="417">
        <v>45.029998779296875</v>
      </c>
      <c r="J182" s="417">
        <v>288</v>
      </c>
      <c r="K182" s="418">
        <v>12967.400390625</v>
      </c>
    </row>
    <row r="183" spans="1:11" ht="14.4" customHeight="1" x14ac:dyDescent="0.3">
      <c r="A183" s="412" t="s">
        <v>402</v>
      </c>
      <c r="B183" s="413" t="s">
        <v>403</v>
      </c>
      <c r="C183" s="414" t="s">
        <v>411</v>
      </c>
      <c r="D183" s="415" t="s">
        <v>412</v>
      </c>
      <c r="E183" s="414" t="s">
        <v>791</v>
      </c>
      <c r="F183" s="415" t="s">
        <v>792</v>
      </c>
      <c r="G183" s="414" t="s">
        <v>869</v>
      </c>
      <c r="H183" s="414" t="s">
        <v>870</v>
      </c>
      <c r="I183" s="417">
        <v>60.659999847412109</v>
      </c>
      <c r="J183" s="417">
        <v>144</v>
      </c>
      <c r="K183" s="418">
        <v>8735.400390625</v>
      </c>
    </row>
    <row r="184" spans="1:11" ht="14.4" customHeight="1" x14ac:dyDescent="0.3">
      <c r="A184" s="412" t="s">
        <v>402</v>
      </c>
      <c r="B184" s="413" t="s">
        <v>403</v>
      </c>
      <c r="C184" s="414" t="s">
        <v>411</v>
      </c>
      <c r="D184" s="415" t="s">
        <v>412</v>
      </c>
      <c r="E184" s="414" t="s">
        <v>791</v>
      </c>
      <c r="F184" s="415" t="s">
        <v>792</v>
      </c>
      <c r="G184" s="414" t="s">
        <v>871</v>
      </c>
      <c r="H184" s="414" t="s">
        <v>872</v>
      </c>
      <c r="I184" s="417">
        <v>42</v>
      </c>
      <c r="J184" s="417">
        <v>144</v>
      </c>
      <c r="K184" s="418">
        <v>6047.6201171875</v>
      </c>
    </row>
    <row r="185" spans="1:11" ht="14.4" customHeight="1" x14ac:dyDescent="0.3">
      <c r="A185" s="412" t="s">
        <v>402</v>
      </c>
      <c r="B185" s="413" t="s">
        <v>403</v>
      </c>
      <c r="C185" s="414" t="s">
        <v>411</v>
      </c>
      <c r="D185" s="415" t="s">
        <v>412</v>
      </c>
      <c r="E185" s="414" t="s">
        <v>791</v>
      </c>
      <c r="F185" s="415" t="s">
        <v>792</v>
      </c>
      <c r="G185" s="414" t="s">
        <v>873</v>
      </c>
      <c r="H185" s="414" t="s">
        <v>874</v>
      </c>
      <c r="I185" s="417">
        <v>50.479999542236328</v>
      </c>
      <c r="J185" s="417">
        <v>468</v>
      </c>
      <c r="K185" s="418">
        <v>23622.5</v>
      </c>
    </row>
    <row r="186" spans="1:11" ht="14.4" customHeight="1" x14ac:dyDescent="0.3">
      <c r="A186" s="412" t="s">
        <v>402</v>
      </c>
      <c r="B186" s="413" t="s">
        <v>403</v>
      </c>
      <c r="C186" s="414" t="s">
        <v>411</v>
      </c>
      <c r="D186" s="415" t="s">
        <v>412</v>
      </c>
      <c r="E186" s="414" t="s">
        <v>791</v>
      </c>
      <c r="F186" s="415" t="s">
        <v>792</v>
      </c>
      <c r="G186" s="414" t="s">
        <v>875</v>
      </c>
      <c r="H186" s="414" t="s">
        <v>876</v>
      </c>
      <c r="I186" s="417">
        <v>54.869998931884766</v>
      </c>
      <c r="J186" s="417">
        <v>144</v>
      </c>
      <c r="K186" s="418">
        <v>7900.9599609375</v>
      </c>
    </row>
    <row r="187" spans="1:11" ht="14.4" customHeight="1" x14ac:dyDescent="0.3">
      <c r="A187" s="412" t="s">
        <v>402</v>
      </c>
      <c r="B187" s="413" t="s">
        <v>403</v>
      </c>
      <c r="C187" s="414" t="s">
        <v>411</v>
      </c>
      <c r="D187" s="415" t="s">
        <v>412</v>
      </c>
      <c r="E187" s="414" t="s">
        <v>791</v>
      </c>
      <c r="F187" s="415" t="s">
        <v>792</v>
      </c>
      <c r="G187" s="414" t="s">
        <v>877</v>
      </c>
      <c r="H187" s="414" t="s">
        <v>878</v>
      </c>
      <c r="I187" s="417">
        <v>75.650001525878906</v>
      </c>
      <c r="J187" s="417">
        <v>384</v>
      </c>
      <c r="K187" s="418">
        <v>29049.9189453125</v>
      </c>
    </row>
    <row r="188" spans="1:11" ht="14.4" customHeight="1" x14ac:dyDescent="0.3">
      <c r="A188" s="412" t="s">
        <v>402</v>
      </c>
      <c r="B188" s="413" t="s">
        <v>403</v>
      </c>
      <c r="C188" s="414" t="s">
        <v>411</v>
      </c>
      <c r="D188" s="415" t="s">
        <v>412</v>
      </c>
      <c r="E188" s="414" t="s">
        <v>791</v>
      </c>
      <c r="F188" s="415" t="s">
        <v>792</v>
      </c>
      <c r="G188" s="414" t="s">
        <v>879</v>
      </c>
      <c r="H188" s="414" t="s">
        <v>880</v>
      </c>
      <c r="I188" s="417">
        <v>34.159999847412109</v>
      </c>
      <c r="J188" s="417">
        <v>1296</v>
      </c>
      <c r="K188" s="418">
        <v>44269.0205078125</v>
      </c>
    </row>
    <row r="189" spans="1:11" ht="14.4" customHeight="1" x14ac:dyDescent="0.3">
      <c r="A189" s="412" t="s">
        <v>402</v>
      </c>
      <c r="B189" s="413" t="s">
        <v>403</v>
      </c>
      <c r="C189" s="414" t="s">
        <v>411</v>
      </c>
      <c r="D189" s="415" t="s">
        <v>412</v>
      </c>
      <c r="E189" s="414" t="s">
        <v>791</v>
      </c>
      <c r="F189" s="415" t="s">
        <v>792</v>
      </c>
      <c r="G189" s="414" t="s">
        <v>881</v>
      </c>
      <c r="H189" s="414" t="s">
        <v>882</v>
      </c>
      <c r="I189" s="417">
        <v>41.810001373291016</v>
      </c>
      <c r="J189" s="417">
        <v>1008</v>
      </c>
      <c r="K189" s="418">
        <v>42143.3603515625</v>
      </c>
    </row>
    <row r="190" spans="1:11" ht="14.4" customHeight="1" x14ac:dyDescent="0.3">
      <c r="A190" s="412" t="s">
        <v>402</v>
      </c>
      <c r="B190" s="413" t="s">
        <v>403</v>
      </c>
      <c r="C190" s="414" t="s">
        <v>411</v>
      </c>
      <c r="D190" s="415" t="s">
        <v>412</v>
      </c>
      <c r="E190" s="414" t="s">
        <v>791</v>
      </c>
      <c r="F190" s="415" t="s">
        <v>792</v>
      </c>
      <c r="G190" s="414" t="s">
        <v>883</v>
      </c>
      <c r="H190" s="414" t="s">
        <v>884</v>
      </c>
      <c r="I190" s="417">
        <v>47.740001678466797</v>
      </c>
      <c r="J190" s="417">
        <v>252</v>
      </c>
      <c r="K190" s="418">
        <v>12031.5302734375</v>
      </c>
    </row>
    <row r="191" spans="1:11" ht="14.4" customHeight="1" x14ac:dyDescent="0.3">
      <c r="A191" s="412" t="s">
        <v>402</v>
      </c>
      <c r="B191" s="413" t="s">
        <v>403</v>
      </c>
      <c r="C191" s="414" t="s">
        <v>411</v>
      </c>
      <c r="D191" s="415" t="s">
        <v>412</v>
      </c>
      <c r="E191" s="414" t="s">
        <v>791</v>
      </c>
      <c r="F191" s="415" t="s">
        <v>792</v>
      </c>
      <c r="G191" s="414" t="s">
        <v>885</v>
      </c>
      <c r="H191" s="414" t="s">
        <v>886</v>
      </c>
      <c r="I191" s="417">
        <v>40.639999389648438</v>
      </c>
      <c r="J191" s="417">
        <v>1224</v>
      </c>
      <c r="K191" s="418">
        <v>49739.111328125</v>
      </c>
    </row>
    <row r="192" spans="1:11" ht="14.4" customHeight="1" x14ac:dyDescent="0.3">
      <c r="A192" s="412" t="s">
        <v>402</v>
      </c>
      <c r="B192" s="413" t="s">
        <v>403</v>
      </c>
      <c r="C192" s="414" t="s">
        <v>411</v>
      </c>
      <c r="D192" s="415" t="s">
        <v>412</v>
      </c>
      <c r="E192" s="414" t="s">
        <v>791</v>
      </c>
      <c r="F192" s="415" t="s">
        <v>792</v>
      </c>
      <c r="G192" s="414" t="s">
        <v>887</v>
      </c>
      <c r="H192" s="414" t="s">
        <v>888</v>
      </c>
      <c r="I192" s="417">
        <v>40.009998321533203</v>
      </c>
      <c r="J192" s="417">
        <v>252</v>
      </c>
      <c r="K192" s="418">
        <v>10081.81982421875</v>
      </c>
    </row>
    <row r="193" spans="1:11" ht="14.4" customHeight="1" x14ac:dyDescent="0.3">
      <c r="A193" s="412" t="s">
        <v>402</v>
      </c>
      <c r="B193" s="413" t="s">
        <v>403</v>
      </c>
      <c r="C193" s="414" t="s">
        <v>411</v>
      </c>
      <c r="D193" s="415" t="s">
        <v>412</v>
      </c>
      <c r="E193" s="414" t="s">
        <v>791</v>
      </c>
      <c r="F193" s="415" t="s">
        <v>792</v>
      </c>
      <c r="G193" s="414" t="s">
        <v>889</v>
      </c>
      <c r="H193" s="414" t="s">
        <v>890</v>
      </c>
      <c r="I193" s="417">
        <v>129.25999450683594</v>
      </c>
      <c r="J193" s="417">
        <v>192</v>
      </c>
      <c r="K193" s="418">
        <v>24817.009765625</v>
      </c>
    </row>
    <row r="194" spans="1:11" ht="14.4" customHeight="1" x14ac:dyDescent="0.3">
      <c r="A194" s="412" t="s">
        <v>402</v>
      </c>
      <c r="B194" s="413" t="s">
        <v>403</v>
      </c>
      <c r="C194" s="414" t="s">
        <v>411</v>
      </c>
      <c r="D194" s="415" t="s">
        <v>412</v>
      </c>
      <c r="E194" s="414" t="s">
        <v>791</v>
      </c>
      <c r="F194" s="415" t="s">
        <v>792</v>
      </c>
      <c r="G194" s="414" t="s">
        <v>891</v>
      </c>
      <c r="H194" s="414" t="s">
        <v>892</v>
      </c>
      <c r="I194" s="417">
        <v>73.790000915527344</v>
      </c>
      <c r="J194" s="417">
        <v>36</v>
      </c>
      <c r="K194" s="418">
        <v>2656.5</v>
      </c>
    </row>
    <row r="195" spans="1:11" ht="14.4" customHeight="1" x14ac:dyDescent="0.3">
      <c r="A195" s="412" t="s">
        <v>402</v>
      </c>
      <c r="B195" s="413" t="s">
        <v>403</v>
      </c>
      <c r="C195" s="414" t="s">
        <v>411</v>
      </c>
      <c r="D195" s="415" t="s">
        <v>412</v>
      </c>
      <c r="E195" s="414" t="s">
        <v>791</v>
      </c>
      <c r="F195" s="415" t="s">
        <v>792</v>
      </c>
      <c r="G195" s="414" t="s">
        <v>893</v>
      </c>
      <c r="H195" s="414" t="s">
        <v>894</v>
      </c>
      <c r="I195" s="417">
        <v>73.790000915527344</v>
      </c>
      <c r="J195" s="417">
        <v>36</v>
      </c>
      <c r="K195" s="418">
        <v>2656.5</v>
      </c>
    </row>
    <row r="196" spans="1:11" ht="14.4" customHeight="1" x14ac:dyDescent="0.3">
      <c r="A196" s="412" t="s">
        <v>402</v>
      </c>
      <c r="B196" s="413" t="s">
        <v>403</v>
      </c>
      <c r="C196" s="414" t="s">
        <v>411</v>
      </c>
      <c r="D196" s="415" t="s">
        <v>412</v>
      </c>
      <c r="E196" s="414" t="s">
        <v>791</v>
      </c>
      <c r="F196" s="415" t="s">
        <v>792</v>
      </c>
      <c r="G196" s="414" t="s">
        <v>895</v>
      </c>
      <c r="H196" s="414" t="s">
        <v>896</v>
      </c>
      <c r="I196" s="417">
        <v>105.56999969482422</v>
      </c>
      <c r="J196" s="417">
        <v>72</v>
      </c>
      <c r="K196" s="418">
        <v>7601.0400390625</v>
      </c>
    </row>
    <row r="197" spans="1:11" ht="14.4" customHeight="1" x14ac:dyDescent="0.3">
      <c r="A197" s="412" t="s">
        <v>402</v>
      </c>
      <c r="B197" s="413" t="s">
        <v>403</v>
      </c>
      <c r="C197" s="414" t="s">
        <v>411</v>
      </c>
      <c r="D197" s="415" t="s">
        <v>412</v>
      </c>
      <c r="E197" s="414" t="s">
        <v>897</v>
      </c>
      <c r="F197" s="415" t="s">
        <v>898</v>
      </c>
      <c r="G197" s="414" t="s">
        <v>899</v>
      </c>
      <c r="H197" s="414" t="s">
        <v>900</v>
      </c>
      <c r="I197" s="417">
        <v>925.6500244140625</v>
      </c>
      <c r="J197" s="417">
        <v>15</v>
      </c>
      <c r="K197" s="418">
        <v>13884.75</v>
      </c>
    </row>
    <row r="198" spans="1:11" ht="14.4" customHeight="1" x14ac:dyDescent="0.3">
      <c r="A198" s="412" t="s">
        <v>402</v>
      </c>
      <c r="B198" s="413" t="s">
        <v>403</v>
      </c>
      <c r="C198" s="414" t="s">
        <v>411</v>
      </c>
      <c r="D198" s="415" t="s">
        <v>412</v>
      </c>
      <c r="E198" s="414" t="s">
        <v>897</v>
      </c>
      <c r="F198" s="415" t="s">
        <v>898</v>
      </c>
      <c r="G198" s="414" t="s">
        <v>901</v>
      </c>
      <c r="H198" s="414" t="s">
        <v>902</v>
      </c>
      <c r="I198" s="417">
        <v>925.6500244140625</v>
      </c>
      <c r="J198" s="417">
        <v>15</v>
      </c>
      <c r="K198" s="418">
        <v>13884.75</v>
      </c>
    </row>
    <row r="199" spans="1:11" ht="14.4" customHeight="1" x14ac:dyDescent="0.3">
      <c r="A199" s="412" t="s">
        <v>402</v>
      </c>
      <c r="B199" s="413" t="s">
        <v>403</v>
      </c>
      <c r="C199" s="414" t="s">
        <v>411</v>
      </c>
      <c r="D199" s="415" t="s">
        <v>412</v>
      </c>
      <c r="E199" s="414" t="s">
        <v>897</v>
      </c>
      <c r="F199" s="415" t="s">
        <v>898</v>
      </c>
      <c r="G199" s="414" t="s">
        <v>903</v>
      </c>
      <c r="H199" s="414" t="s">
        <v>904</v>
      </c>
      <c r="I199" s="417">
        <v>12.609999656677246</v>
      </c>
      <c r="J199" s="417">
        <v>90</v>
      </c>
      <c r="K199" s="418">
        <v>1134.7399597167969</v>
      </c>
    </row>
    <row r="200" spans="1:11" ht="14.4" customHeight="1" x14ac:dyDescent="0.3">
      <c r="A200" s="412" t="s">
        <v>402</v>
      </c>
      <c r="B200" s="413" t="s">
        <v>403</v>
      </c>
      <c r="C200" s="414" t="s">
        <v>411</v>
      </c>
      <c r="D200" s="415" t="s">
        <v>412</v>
      </c>
      <c r="E200" s="414" t="s">
        <v>897</v>
      </c>
      <c r="F200" s="415" t="s">
        <v>898</v>
      </c>
      <c r="G200" s="414" t="s">
        <v>905</v>
      </c>
      <c r="H200" s="414" t="s">
        <v>906</v>
      </c>
      <c r="I200" s="417">
        <v>12.609999656677246</v>
      </c>
      <c r="J200" s="417">
        <v>140</v>
      </c>
      <c r="K200" s="418">
        <v>1765.1099548339844</v>
      </c>
    </row>
    <row r="201" spans="1:11" ht="14.4" customHeight="1" x14ac:dyDescent="0.3">
      <c r="A201" s="412" t="s">
        <v>402</v>
      </c>
      <c r="B201" s="413" t="s">
        <v>403</v>
      </c>
      <c r="C201" s="414" t="s">
        <v>411</v>
      </c>
      <c r="D201" s="415" t="s">
        <v>412</v>
      </c>
      <c r="E201" s="414" t="s">
        <v>897</v>
      </c>
      <c r="F201" s="415" t="s">
        <v>898</v>
      </c>
      <c r="G201" s="414" t="s">
        <v>907</v>
      </c>
      <c r="H201" s="414" t="s">
        <v>908</v>
      </c>
      <c r="I201" s="417">
        <v>12.609999656677246</v>
      </c>
      <c r="J201" s="417">
        <v>90</v>
      </c>
      <c r="K201" s="418">
        <v>1134.7399597167969</v>
      </c>
    </row>
    <row r="202" spans="1:11" ht="14.4" customHeight="1" x14ac:dyDescent="0.3">
      <c r="A202" s="412" t="s">
        <v>402</v>
      </c>
      <c r="B202" s="413" t="s">
        <v>403</v>
      </c>
      <c r="C202" s="414" t="s">
        <v>411</v>
      </c>
      <c r="D202" s="415" t="s">
        <v>412</v>
      </c>
      <c r="E202" s="414" t="s">
        <v>897</v>
      </c>
      <c r="F202" s="415" t="s">
        <v>898</v>
      </c>
      <c r="G202" s="414" t="s">
        <v>909</v>
      </c>
      <c r="H202" s="414" t="s">
        <v>910</v>
      </c>
      <c r="I202" s="417">
        <v>12.609999656677246</v>
      </c>
      <c r="J202" s="417">
        <v>50</v>
      </c>
      <c r="K202" s="418">
        <v>630.40997314453125</v>
      </c>
    </row>
    <row r="203" spans="1:11" ht="14.4" customHeight="1" x14ac:dyDescent="0.3">
      <c r="A203" s="412" t="s">
        <v>402</v>
      </c>
      <c r="B203" s="413" t="s">
        <v>403</v>
      </c>
      <c r="C203" s="414" t="s">
        <v>411</v>
      </c>
      <c r="D203" s="415" t="s">
        <v>412</v>
      </c>
      <c r="E203" s="414" t="s">
        <v>897</v>
      </c>
      <c r="F203" s="415" t="s">
        <v>898</v>
      </c>
      <c r="G203" s="414" t="s">
        <v>911</v>
      </c>
      <c r="H203" s="414" t="s">
        <v>912</v>
      </c>
      <c r="I203" s="417">
        <v>12.609999656677246</v>
      </c>
      <c r="J203" s="417">
        <v>100</v>
      </c>
      <c r="K203" s="418">
        <v>1260.8199462890625</v>
      </c>
    </row>
    <row r="204" spans="1:11" ht="14.4" customHeight="1" x14ac:dyDescent="0.3">
      <c r="A204" s="412" t="s">
        <v>402</v>
      </c>
      <c r="B204" s="413" t="s">
        <v>403</v>
      </c>
      <c r="C204" s="414" t="s">
        <v>411</v>
      </c>
      <c r="D204" s="415" t="s">
        <v>412</v>
      </c>
      <c r="E204" s="414" t="s">
        <v>897</v>
      </c>
      <c r="F204" s="415" t="s">
        <v>898</v>
      </c>
      <c r="G204" s="414" t="s">
        <v>913</v>
      </c>
      <c r="H204" s="414" t="s">
        <v>914</v>
      </c>
      <c r="I204" s="417">
        <v>13.020000457763672</v>
      </c>
      <c r="J204" s="417">
        <v>10</v>
      </c>
      <c r="K204" s="418">
        <v>130.19999694824219</v>
      </c>
    </row>
    <row r="205" spans="1:11" ht="14.4" customHeight="1" x14ac:dyDescent="0.3">
      <c r="A205" s="412" t="s">
        <v>402</v>
      </c>
      <c r="B205" s="413" t="s">
        <v>403</v>
      </c>
      <c r="C205" s="414" t="s">
        <v>411</v>
      </c>
      <c r="D205" s="415" t="s">
        <v>412</v>
      </c>
      <c r="E205" s="414" t="s">
        <v>897</v>
      </c>
      <c r="F205" s="415" t="s">
        <v>898</v>
      </c>
      <c r="G205" s="414" t="s">
        <v>915</v>
      </c>
      <c r="H205" s="414" t="s">
        <v>916</v>
      </c>
      <c r="I205" s="417">
        <v>12.609999656677246</v>
      </c>
      <c r="J205" s="417">
        <v>90</v>
      </c>
      <c r="K205" s="418">
        <v>1134.7399597167969</v>
      </c>
    </row>
    <row r="206" spans="1:11" ht="14.4" customHeight="1" x14ac:dyDescent="0.3">
      <c r="A206" s="412" t="s">
        <v>402</v>
      </c>
      <c r="B206" s="413" t="s">
        <v>403</v>
      </c>
      <c r="C206" s="414" t="s">
        <v>411</v>
      </c>
      <c r="D206" s="415" t="s">
        <v>412</v>
      </c>
      <c r="E206" s="414" t="s">
        <v>897</v>
      </c>
      <c r="F206" s="415" t="s">
        <v>898</v>
      </c>
      <c r="G206" s="414" t="s">
        <v>917</v>
      </c>
      <c r="H206" s="414" t="s">
        <v>918</v>
      </c>
      <c r="I206" s="417">
        <v>13.020000457763672</v>
      </c>
      <c r="J206" s="417">
        <v>20</v>
      </c>
      <c r="K206" s="418">
        <v>260.3900146484375</v>
      </c>
    </row>
    <row r="207" spans="1:11" ht="14.4" customHeight="1" x14ac:dyDescent="0.3">
      <c r="A207" s="412" t="s">
        <v>402</v>
      </c>
      <c r="B207" s="413" t="s">
        <v>403</v>
      </c>
      <c r="C207" s="414" t="s">
        <v>411</v>
      </c>
      <c r="D207" s="415" t="s">
        <v>412</v>
      </c>
      <c r="E207" s="414" t="s">
        <v>897</v>
      </c>
      <c r="F207" s="415" t="s">
        <v>898</v>
      </c>
      <c r="G207" s="414" t="s">
        <v>919</v>
      </c>
      <c r="H207" s="414" t="s">
        <v>920</v>
      </c>
      <c r="I207" s="417">
        <v>0.4699999988079071</v>
      </c>
      <c r="J207" s="417">
        <v>100</v>
      </c>
      <c r="K207" s="418">
        <v>47</v>
      </c>
    </row>
    <row r="208" spans="1:11" ht="14.4" customHeight="1" x14ac:dyDescent="0.3">
      <c r="A208" s="412" t="s">
        <v>402</v>
      </c>
      <c r="B208" s="413" t="s">
        <v>403</v>
      </c>
      <c r="C208" s="414" t="s">
        <v>411</v>
      </c>
      <c r="D208" s="415" t="s">
        <v>412</v>
      </c>
      <c r="E208" s="414" t="s">
        <v>897</v>
      </c>
      <c r="F208" s="415" t="s">
        <v>898</v>
      </c>
      <c r="G208" s="414" t="s">
        <v>921</v>
      </c>
      <c r="H208" s="414" t="s">
        <v>922</v>
      </c>
      <c r="I208" s="417">
        <v>0.30000001192092896</v>
      </c>
      <c r="J208" s="417">
        <v>300</v>
      </c>
      <c r="K208" s="418">
        <v>90</v>
      </c>
    </row>
    <row r="209" spans="1:11" ht="14.4" customHeight="1" x14ac:dyDescent="0.3">
      <c r="A209" s="412" t="s">
        <v>402</v>
      </c>
      <c r="B209" s="413" t="s">
        <v>403</v>
      </c>
      <c r="C209" s="414" t="s">
        <v>411</v>
      </c>
      <c r="D209" s="415" t="s">
        <v>412</v>
      </c>
      <c r="E209" s="414" t="s">
        <v>897</v>
      </c>
      <c r="F209" s="415" t="s">
        <v>898</v>
      </c>
      <c r="G209" s="414" t="s">
        <v>923</v>
      </c>
      <c r="H209" s="414" t="s">
        <v>924</v>
      </c>
      <c r="I209" s="417">
        <v>0.31000000238418579</v>
      </c>
      <c r="J209" s="417">
        <v>200</v>
      </c>
      <c r="K209" s="418">
        <v>62</v>
      </c>
    </row>
    <row r="210" spans="1:11" ht="14.4" customHeight="1" x14ac:dyDescent="0.3">
      <c r="A210" s="412" t="s">
        <v>402</v>
      </c>
      <c r="B210" s="413" t="s">
        <v>403</v>
      </c>
      <c r="C210" s="414" t="s">
        <v>411</v>
      </c>
      <c r="D210" s="415" t="s">
        <v>412</v>
      </c>
      <c r="E210" s="414" t="s">
        <v>897</v>
      </c>
      <c r="F210" s="415" t="s">
        <v>898</v>
      </c>
      <c r="G210" s="414" t="s">
        <v>925</v>
      </c>
      <c r="H210" s="414" t="s">
        <v>926</v>
      </c>
      <c r="I210" s="417">
        <v>0.54000002145767212</v>
      </c>
      <c r="J210" s="417">
        <v>700</v>
      </c>
      <c r="K210" s="418">
        <v>378</v>
      </c>
    </row>
    <row r="211" spans="1:11" ht="14.4" customHeight="1" x14ac:dyDescent="0.3">
      <c r="A211" s="412" t="s">
        <v>402</v>
      </c>
      <c r="B211" s="413" t="s">
        <v>403</v>
      </c>
      <c r="C211" s="414" t="s">
        <v>411</v>
      </c>
      <c r="D211" s="415" t="s">
        <v>412</v>
      </c>
      <c r="E211" s="414" t="s">
        <v>927</v>
      </c>
      <c r="F211" s="415" t="s">
        <v>928</v>
      </c>
      <c r="G211" s="414" t="s">
        <v>929</v>
      </c>
      <c r="H211" s="414" t="s">
        <v>930</v>
      </c>
      <c r="I211" s="417">
        <v>24.200000762939453</v>
      </c>
      <c r="J211" s="417">
        <v>400</v>
      </c>
      <c r="K211" s="418">
        <v>9680</v>
      </c>
    </row>
    <row r="212" spans="1:11" ht="14.4" customHeight="1" x14ac:dyDescent="0.3">
      <c r="A212" s="412" t="s">
        <v>402</v>
      </c>
      <c r="B212" s="413" t="s">
        <v>403</v>
      </c>
      <c r="C212" s="414" t="s">
        <v>411</v>
      </c>
      <c r="D212" s="415" t="s">
        <v>412</v>
      </c>
      <c r="E212" s="414" t="s">
        <v>927</v>
      </c>
      <c r="F212" s="415" t="s">
        <v>928</v>
      </c>
      <c r="G212" s="414" t="s">
        <v>931</v>
      </c>
      <c r="H212" s="414" t="s">
        <v>932</v>
      </c>
      <c r="I212" s="417">
        <v>19.600000381469727</v>
      </c>
      <c r="J212" s="417">
        <v>600</v>
      </c>
      <c r="K212" s="418">
        <v>11761.2001953125</v>
      </c>
    </row>
    <row r="213" spans="1:11" ht="14.4" customHeight="1" x14ac:dyDescent="0.3">
      <c r="A213" s="412" t="s">
        <v>402</v>
      </c>
      <c r="B213" s="413" t="s">
        <v>403</v>
      </c>
      <c r="C213" s="414" t="s">
        <v>411</v>
      </c>
      <c r="D213" s="415" t="s">
        <v>412</v>
      </c>
      <c r="E213" s="414" t="s">
        <v>927</v>
      </c>
      <c r="F213" s="415" t="s">
        <v>928</v>
      </c>
      <c r="G213" s="414" t="s">
        <v>933</v>
      </c>
      <c r="H213" s="414" t="s">
        <v>934</v>
      </c>
      <c r="I213" s="417">
        <v>15.729999542236328</v>
      </c>
      <c r="J213" s="417">
        <v>700</v>
      </c>
      <c r="K213" s="418">
        <v>11011</v>
      </c>
    </row>
    <row r="214" spans="1:11" ht="14.4" customHeight="1" x14ac:dyDescent="0.3">
      <c r="A214" s="412" t="s">
        <v>402</v>
      </c>
      <c r="B214" s="413" t="s">
        <v>403</v>
      </c>
      <c r="C214" s="414" t="s">
        <v>411</v>
      </c>
      <c r="D214" s="415" t="s">
        <v>412</v>
      </c>
      <c r="E214" s="414" t="s">
        <v>927</v>
      </c>
      <c r="F214" s="415" t="s">
        <v>928</v>
      </c>
      <c r="G214" s="414" t="s">
        <v>935</v>
      </c>
      <c r="H214" s="414" t="s">
        <v>936</v>
      </c>
      <c r="I214" s="417">
        <v>15.729999542236328</v>
      </c>
      <c r="J214" s="417">
        <v>1800</v>
      </c>
      <c r="K214" s="418">
        <v>28314</v>
      </c>
    </row>
    <row r="215" spans="1:11" ht="14.4" customHeight="1" x14ac:dyDescent="0.3">
      <c r="A215" s="412" t="s">
        <v>402</v>
      </c>
      <c r="B215" s="413" t="s">
        <v>403</v>
      </c>
      <c r="C215" s="414" t="s">
        <v>411</v>
      </c>
      <c r="D215" s="415" t="s">
        <v>412</v>
      </c>
      <c r="E215" s="414" t="s">
        <v>927</v>
      </c>
      <c r="F215" s="415" t="s">
        <v>928</v>
      </c>
      <c r="G215" s="414" t="s">
        <v>937</v>
      </c>
      <c r="H215" s="414" t="s">
        <v>938</v>
      </c>
      <c r="I215" s="417">
        <v>15.729999542236328</v>
      </c>
      <c r="J215" s="417">
        <v>1600</v>
      </c>
      <c r="K215" s="418">
        <v>25168</v>
      </c>
    </row>
    <row r="216" spans="1:11" ht="14.4" customHeight="1" x14ac:dyDescent="0.3">
      <c r="A216" s="412" t="s">
        <v>402</v>
      </c>
      <c r="B216" s="413" t="s">
        <v>403</v>
      </c>
      <c r="C216" s="414" t="s">
        <v>411</v>
      </c>
      <c r="D216" s="415" t="s">
        <v>412</v>
      </c>
      <c r="E216" s="414" t="s">
        <v>927</v>
      </c>
      <c r="F216" s="415" t="s">
        <v>928</v>
      </c>
      <c r="G216" s="414" t="s">
        <v>939</v>
      </c>
      <c r="H216" s="414" t="s">
        <v>940</v>
      </c>
      <c r="I216" s="417">
        <v>15.729999542236328</v>
      </c>
      <c r="J216" s="417">
        <v>2300</v>
      </c>
      <c r="K216" s="418">
        <v>36179</v>
      </c>
    </row>
    <row r="217" spans="1:11" ht="14.4" customHeight="1" x14ac:dyDescent="0.3">
      <c r="A217" s="412" t="s">
        <v>402</v>
      </c>
      <c r="B217" s="413" t="s">
        <v>403</v>
      </c>
      <c r="C217" s="414" t="s">
        <v>411</v>
      </c>
      <c r="D217" s="415" t="s">
        <v>412</v>
      </c>
      <c r="E217" s="414" t="s">
        <v>927</v>
      </c>
      <c r="F217" s="415" t="s">
        <v>928</v>
      </c>
      <c r="G217" s="414" t="s">
        <v>941</v>
      </c>
      <c r="H217" s="414" t="s">
        <v>942</v>
      </c>
      <c r="I217" s="417">
        <v>15.729999542236328</v>
      </c>
      <c r="J217" s="417">
        <v>600</v>
      </c>
      <c r="K217" s="418">
        <v>9438</v>
      </c>
    </row>
    <row r="218" spans="1:11" ht="14.4" customHeight="1" x14ac:dyDescent="0.3">
      <c r="A218" s="412" t="s">
        <v>402</v>
      </c>
      <c r="B218" s="413" t="s">
        <v>403</v>
      </c>
      <c r="C218" s="414" t="s">
        <v>411</v>
      </c>
      <c r="D218" s="415" t="s">
        <v>412</v>
      </c>
      <c r="E218" s="414" t="s">
        <v>927</v>
      </c>
      <c r="F218" s="415" t="s">
        <v>928</v>
      </c>
      <c r="G218" s="414" t="s">
        <v>943</v>
      </c>
      <c r="H218" s="414" t="s">
        <v>944</v>
      </c>
      <c r="I218" s="417">
        <v>15.680000305175781</v>
      </c>
      <c r="J218" s="417">
        <v>400</v>
      </c>
      <c r="K218" s="418">
        <v>6272</v>
      </c>
    </row>
    <row r="219" spans="1:11" ht="14.4" customHeight="1" x14ac:dyDescent="0.3">
      <c r="A219" s="412" t="s">
        <v>402</v>
      </c>
      <c r="B219" s="413" t="s">
        <v>403</v>
      </c>
      <c r="C219" s="414" t="s">
        <v>411</v>
      </c>
      <c r="D219" s="415" t="s">
        <v>412</v>
      </c>
      <c r="E219" s="414" t="s">
        <v>927</v>
      </c>
      <c r="F219" s="415" t="s">
        <v>928</v>
      </c>
      <c r="G219" s="414" t="s">
        <v>945</v>
      </c>
      <c r="H219" s="414" t="s">
        <v>946</v>
      </c>
      <c r="I219" s="417">
        <v>15.729999542236328</v>
      </c>
      <c r="J219" s="417">
        <v>2000</v>
      </c>
      <c r="K219" s="418">
        <v>31460</v>
      </c>
    </row>
    <row r="220" spans="1:11" ht="14.4" customHeight="1" x14ac:dyDescent="0.3">
      <c r="A220" s="412" t="s">
        <v>402</v>
      </c>
      <c r="B220" s="413" t="s">
        <v>403</v>
      </c>
      <c r="C220" s="414" t="s">
        <v>411</v>
      </c>
      <c r="D220" s="415" t="s">
        <v>412</v>
      </c>
      <c r="E220" s="414" t="s">
        <v>927</v>
      </c>
      <c r="F220" s="415" t="s">
        <v>928</v>
      </c>
      <c r="G220" s="414" t="s">
        <v>947</v>
      </c>
      <c r="H220" s="414" t="s">
        <v>948</v>
      </c>
      <c r="I220" s="417">
        <v>24.200000762939453</v>
      </c>
      <c r="J220" s="417">
        <v>50</v>
      </c>
      <c r="K220" s="418">
        <v>1210</v>
      </c>
    </row>
    <row r="221" spans="1:11" ht="14.4" customHeight="1" x14ac:dyDescent="0.3">
      <c r="A221" s="412" t="s">
        <v>402</v>
      </c>
      <c r="B221" s="413" t="s">
        <v>403</v>
      </c>
      <c r="C221" s="414" t="s">
        <v>411</v>
      </c>
      <c r="D221" s="415" t="s">
        <v>412</v>
      </c>
      <c r="E221" s="414" t="s">
        <v>927</v>
      </c>
      <c r="F221" s="415" t="s">
        <v>928</v>
      </c>
      <c r="G221" s="414" t="s">
        <v>949</v>
      </c>
      <c r="H221" s="414" t="s">
        <v>950</v>
      </c>
      <c r="I221" s="417">
        <v>7.0199999809265137</v>
      </c>
      <c r="J221" s="417">
        <v>200</v>
      </c>
      <c r="K221" s="418">
        <v>1404</v>
      </c>
    </row>
    <row r="222" spans="1:11" ht="14.4" customHeight="1" x14ac:dyDescent="0.3">
      <c r="A222" s="412" t="s">
        <v>402</v>
      </c>
      <c r="B222" s="413" t="s">
        <v>403</v>
      </c>
      <c r="C222" s="414" t="s">
        <v>411</v>
      </c>
      <c r="D222" s="415" t="s">
        <v>412</v>
      </c>
      <c r="E222" s="414" t="s">
        <v>927</v>
      </c>
      <c r="F222" s="415" t="s">
        <v>928</v>
      </c>
      <c r="G222" s="414" t="s">
        <v>951</v>
      </c>
      <c r="H222" s="414" t="s">
        <v>952</v>
      </c>
      <c r="I222" s="417">
        <v>0.62999999523162842</v>
      </c>
      <c r="J222" s="417">
        <v>7000</v>
      </c>
      <c r="K222" s="418">
        <v>4410</v>
      </c>
    </row>
    <row r="223" spans="1:11" ht="14.4" customHeight="1" x14ac:dyDescent="0.3">
      <c r="A223" s="412" t="s">
        <v>402</v>
      </c>
      <c r="B223" s="413" t="s">
        <v>403</v>
      </c>
      <c r="C223" s="414" t="s">
        <v>411</v>
      </c>
      <c r="D223" s="415" t="s">
        <v>412</v>
      </c>
      <c r="E223" s="414" t="s">
        <v>927</v>
      </c>
      <c r="F223" s="415" t="s">
        <v>928</v>
      </c>
      <c r="G223" s="414" t="s">
        <v>953</v>
      </c>
      <c r="H223" s="414" t="s">
        <v>954</v>
      </c>
      <c r="I223" s="417">
        <v>0.62999999523162842</v>
      </c>
      <c r="J223" s="417">
        <v>1000</v>
      </c>
      <c r="K223" s="418">
        <v>630</v>
      </c>
    </row>
    <row r="224" spans="1:11" ht="14.4" customHeight="1" x14ac:dyDescent="0.3">
      <c r="A224" s="412" t="s">
        <v>402</v>
      </c>
      <c r="B224" s="413" t="s">
        <v>403</v>
      </c>
      <c r="C224" s="414" t="s">
        <v>411</v>
      </c>
      <c r="D224" s="415" t="s">
        <v>412</v>
      </c>
      <c r="E224" s="414" t="s">
        <v>927</v>
      </c>
      <c r="F224" s="415" t="s">
        <v>928</v>
      </c>
      <c r="G224" s="414" t="s">
        <v>955</v>
      </c>
      <c r="H224" s="414" t="s">
        <v>956</v>
      </c>
      <c r="I224" s="417">
        <v>0.62999999523162842</v>
      </c>
      <c r="J224" s="417">
        <v>13940</v>
      </c>
      <c r="K224" s="418">
        <v>8782.199951171875</v>
      </c>
    </row>
    <row r="225" spans="1:11" ht="14.4" customHeight="1" x14ac:dyDescent="0.3">
      <c r="A225" s="412" t="s">
        <v>402</v>
      </c>
      <c r="B225" s="413" t="s">
        <v>403</v>
      </c>
      <c r="C225" s="414" t="s">
        <v>411</v>
      </c>
      <c r="D225" s="415" t="s">
        <v>412</v>
      </c>
      <c r="E225" s="414" t="s">
        <v>957</v>
      </c>
      <c r="F225" s="415" t="s">
        <v>958</v>
      </c>
      <c r="G225" s="414" t="s">
        <v>959</v>
      </c>
      <c r="H225" s="414" t="s">
        <v>960</v>
      </c>
      <c r="I225" s="417">
        <v>10.739999771118164</v>
      </c>
      <c r="J225" s="417">
        <v>475</v>
      </c>
      <c r="K225" s="418">
        <v>5103.7799072265625</v>
      </c>
    </row>
    <row r="226" spans="1:11" ht="14.4" customHeight="1" x14ac:dyDescent="0.3">
      <c r="A226" s="412" t="s">
        <v>402</v>
      </c>
      <c r="B226" s="413" t="s">
        <v>403</v>
      </c>
      <c r="C226" s="414" t="s">
        <v>411</v>
      </c>
      <c r="D226" s="415" t="s">
        <v>412</v>
      </c>
      <c r="E226" s="414" t="s">
        <v>957</v>
      </c>
      <c r="F226" s="415" t="s">
        <v>958</v>
      </c>
      <c r="G226" s="414" t="s">
        <v>961</v>
      </c>
      <c r="H226" s="414" t="s">
        <v>962</v>
      </c>
      <c r="I226" s="417">
        <v>13.789999961853027</v>
      </c>
      <c r="J226" s="417">
        <v>350</v>
      </c>
      <c r="K226" s="418">
        <v>4827.900146484375</v>
      </c>
    </row>
    <row r="227" spans="1:11" ht="14.4" customHeight="1" x14ac:dyDescent="0.3">
      <c r="A227" s="412" t="s">
        <v>402</v>
      </c>
      <c r="B227" s="413" t="s">
        <v>403</v>
      </c>
      <c r="C227" s="414" t="s">
        <v>411</v>
      </c>
      <c r="D227" s="415" t="s">
        <v>412</v>
      </c>
      <c r="E227" s="414" t="s">
        <v>957</v>
      </c>
      <c r="F227" s="415" t="s">
        <v>958</v>
      </c>
      <c r="G227" s="414" t="s">
        <v>963</v>
      </c>
      <c r="H227" s="414" t="s">
        <v>964</v>
      </c>
      <c r="I227" s="417">
        <v>74.921665191650391</v>
      </c>
      <c r="J227" s="417">
        <v>220</v>
      </c>
      <c r="K227" s="418">
        <v>16483.109924316406</v>
      </c>
    </row>
    <row r="228" spans="1:11" ht="14.4" customHeight="1" x14ac:dyDescent="0.3">
      <c r="A228" s="412" t="s">
        <v>402</v>
      </c>
      <c r="B228" s="413" t="s">
        <v>403</v>
      </c>
      <c r="C228" s="414" t="s">
        <v>411</v>
      </c>
      <c r="D228" s="415" t="s">
        <v>412</v>
      </c>
      <c r="E228" s="414" t="s">
        <v>957</v>
      </c>
      <c r="F228" s="415" t="s">
        <v>958</v>
      </c>
      <c r="G228" s="414" t="s">
        <v>965</v>
      </c>
      <c r="H228" s="414" t="s">
        <v>966</v>
      </c>
      <c r="I228" s="417">
        <v>56.388749599456787</v>
      </c>
      <c r="J228" s="417">
        <v>1200</v>
      </c>
      <c r="K228" s="418">
        <v>67662.9619140625</v>
      </c>
    </row>
    <row r="229" spans="1:11" ht="14.4" customHeight="1" x14ac:dyDescent="0.3">
      <c r="A229" s="412" t="s">
        <v>402</v>
      </c>
      <c r="B229" s="413" t="s">
        <v>403</v>
      </c>
      <c r="C229" s="414" t="s">
        <v>416</v>
      </c>
      <c r="D229" s="415" t="s">
        <v>417</v>
      </c>
      <c r="E229" s="414" t="s">
        <v>503</v>
      </c>
      <c r="F229" s="415" t="s">
        <v>504</v>
      </c>
      <c r="G229" s="414" t="s">
        <v>967</v>
      </c>
      <c r="H229" s="414" t="s">
        <v>968</v>
      </c>
      <c r="I229" s="417">
        <v>0.625</v>
      </c>
      <c r="J229" s="417">
        <v>4800</v>
      </c>
      <c r="K229" s="418">
        <v>2982</v>
      </c>
    </row>
    <row r="230" spans="1:11" ht="14.4" customHeight="1" x14ac:dyDescent="0.3">
      <c r="A230" s="412" t="s">
        <v>402</v>
      </c>
      <c r="B230" s="413" t="s">
        <v>403</v>
      </c>
      <c r="C230" s="414" t="s">
        <v>416</v>
      </c>
      <c r="D230" s="415" t="s">
        <v>417</v>
      </c>
      <c r="E230" s="414" t="s">
        <v>503</v>
      </c>
      <c r="F230" s="415" t="s">
        <v>504</v>
      </c>
      <c r="G230" s="414" t="s">
        <v>515</v>
      </c>
      <c r="H230" s="414" t="s">
        <v>516</v>
      </c>
      <c r="I230" s="417">
        <v>5.6399998664855957</v>
      </c>
      <c r="J230" s="417">
        <v>2070</v>
      </c>
      <c r="K230" s="418">
        <v>11664.4501953125</v>
      </c>
    </row>
    <row r="231" spans="1:11" ht="14.4" customHeight="1" x14ac:dyDescent="0.3">
      <c r="A231" s="412" t="s">
        <v>402</v>
      </c>
      <c r="B231" s="413" t="s">
        <v>403</v>
      </c>
      <c r="C231" s="414" t="s">
        <v>416</v>
      </c>
      <c r="D231" s="415" t="s">
        <v>417</v>
      </c>
      <c r="E231" s="414" t="s">
        <v>503</v>
      </c>
      <c r="F231" s="415" t="s">
        <v>504</v>
      </c>
      <c r="G231" s="414" t="s">
        <v>517</v>
      </c>
      <c r="H231" s="414" t="s">
        <v>518</v>
      </c>
      <c r="I231" s="417">
        <v>517.5</v>
      </c>
      <c r="J231" s="417">
        <v>100</v>
      </c>
      <c r="K231" s="418">
        <v>51750</v>
      </c>
    </row>
    <row r="232" spans="1:11" ht="14.4" customHeight="1" x14ac:dyDescent="0.3">
      <c r="A232" s="412" t="s">
        <v>402</v>
      </c>
      <c r="B232" s="413" t="s">
        <v>403</v>
      </c>
      <c r="C232" s="414" t="s">
        <v>416</v>
      </c>
      <c r="D232" s="415" t="s">
        <v>417</v>
      </c>
      <c r="E232" s="414" t="s">
        <v>503</v>
      </c>
      <c r="F232" s="415" t="s">
        <v>504</v>
      </c>
      <c r="G232" s="414" t="s">
        <v>521</v>
      </c>
      <c r="H232" s="414" t="s">
        <v>522</v>
      </c>
      <c r="I232" s="417">
        <v>108.66000366210937</v>
      </c>
      <c r="J232" s="417">
        <v>25</v>
      </c>
      <c r="K232" s="418">
        <v>2716.5</v>
      </c>
    </row>
    <row r="233" spans="1:11" ht="14.4" customHeight="1" x14ac:dyDescent="0.3">
      <c r="A233" s="412" t="s">
        <v>402</v>
      </c>
      <c r="B233" s="413" t="s">
        <v>403</v>
      </c>
      <c r="C233" s="414" t="s">
        <v>416</v>
      </c>
      <c r="D233" s="415" t="s">
        <v>417</v>
      </c>
      <c r="E233" s="414" t="s">
        <v>503</v>
      </c>
      <c r="F233" s="415" t="s">
        <v>504</v>
      </c>
      <c r="G233" s="414" t="s">
        <v>523</v>
      </c>
      <c r="H233" s="414" t="s">
        <v>524</v>
      </c>
      <c r="I233" s="417">
        <v>3031.169921875</v>
      </c>
      <c r="J233" s="417">
        <v>10</v>
      </c>
      <c r="K233" s="418">
        <v>30311.69921875</v>
      </c>
    </row>
    <row r="234" spans="1:11" ht="14.4" customHeight="1" x14ac:dyDescent="0.3">
      <c r="A234" s="412" t="s">
        <v>402</v>
      </c>
      <c r="B234" s="413" t="s">
        <v>403</v>
      </c>
      <c r="C234" s="414" t="s">
        <v>416</v>
      </c>
      <c r="D234" s="415" t="s">
        <v>417</v>
      </c>
      <c r="E234" s="414" t="s">
        <v>503</v>
      </c>
      <c r="F234" s="415" t="s">
        <v>504</v>
      </c>
      <c r="G234" s="414" t="s">
        <v>535</v>
      </c>
      <c r="H234" s="414" t="s">
        <v>536</v>
      </c>
      <c r="I234" s="417">
        <v>3.619999885559082</v>
      </c>
      <c r="J234" s="417">
        <v>20</v>
      </c>
      <c r="K234" s="418">
        <v>72.400001525878906</v>
      </c>
    </row>
    <row r="235" spans="1:11" ht="14.4" customHeight="1" x14ac:dyDescent="0.3">
      <c r="A235" s="412" t="s">
        <v>402</v>
      </c>
      <c r="B235" s="413" t="s">
        <v>403</v>
      </c>
      <c r="C235" s="414" t="s">
        <v>416</v>
      </c>
      <c r="D235" s="415" t="s">
        <v>417</v>
      </c>
      <c r="E235" s="414" t="s">
        <v>503</v>
      </c>
      <c r="F235" s="415" t="s">
        <v>504</v>
      </c>
      <c r="G235" s="414" t="s">
        <v>969</v>
      </c>
      <c r="H235" s="414" t="s">
        <v>970</v>
      </c>
      <c r="I235" s="417">
        <v>69</v>
      </c>
      <c r="J235" s="417">
        <v>230</v>
      </c>
      <c r="K235" s="418">
        <v>15870</v>
      </c>
    </row>
    <row r="236" spans="1:11" ht="14.4" customHeight="1" x14ac:dyDescent="0.3">
      <c r="A236" s="412" t="s">
        <v>402</v>
      </c>
      <c r="B236" s="413" t="s">
        <v>403</v>
      </c>
      <c r="C236" s="414" t="s">
        <v>416</v>
      </c>
      <c r="D236" s="415" t="s">
        <v>417</v>
      </c>
      <c r="E236" s="414" t="s">
        <v>503</v>
      </c>
      <c r="F236" s="415" t="s">
        <v>504</v>
      </c>
      <c r="G236" s="414" t="s">
        <v>541</v>
      </c>
      <c r="H236" s="414" t="s">
        <v>542</v>
      </c>
      <c r="I236" s="417">
        <v>1.5199999809265137</v>
      </c>
      <c r="J236" s="417">
        <v>300</v>
      </c>
      <c r="K236" s="418">
        <v>456</v>
      </c>
    </row>
    <row r="237" spans="1:11" ht="14.4" customHeight="1" x14ac:dyDescent="0.3">
      <c r="A237" s="412" t="s">
        <v>402</v>
      </c>
      <c r="B237" s="413" t="s">
        <v>403</v>
      </c>
      <c r="C237" s="414" t="s">
        <v>416</v>
      </c>
      <c r="D237" s="415" t="s">
        <v>417</v>
      </c>
      <c r="E237" s="414" t="s">
        <v>503</v>
      </c>
      <c r="F237" s="415" t="s">
        <v>504</v>
      </c>
      <c r="G237" s="414" t="s">
        <v>555</v>
      </c>
      <c r="H237" s="414" t="s">
        <v>556</v>
      </c>
      <c r="I237" s="417">
        <v>18.889999389648438</v>
      </c>
      <c r="J237" s="417">
        <v>48</v>
      </c>
      <c r="K237" s="418">
        <v>906.719970703125</v>
      </c>
    </row>
    <row r="238" spans="1:11" ht="14.4" customHeight="1" x14ac:dyDescent="0.3">
      <c r="A238" s="412" t="s">
        <v>402</v>
      </c>
      <c r="B238" s="413" t="s">
        <v>403</v>
      </c>
      <c r="C238" s="414" t="s">
        <v>416</v>
      </c>
      <c r="D238" s="415" t="s">
        <v>417</v>
      </c>
      <c r="E238" s="414" t="s">
        <v>503</v>
      </c>
      <c r="F238" s="415" t="s">
        <v>504</v>
      </c>
      <c r="G238" s="414" t="s">
        <v>577</v>
      </c>
      <c r="H238" s="414" t="s">
        <v>578</v>
      </c>
      <c r="I238" s="417">
        <v>16.219999313354492</v>
      </c>
      <c r="J238" s="417">
        <v>11160</v>
      </c>
      <c r="K238" s="418">
        <v>180959.3984375</v>
      </c>
    </row>
    <row r="239" spans="1:11" ht="14.4" customHeight="1" x14ac:dyDescent="0.3">
      <c r="A239" s="412" t="s">
        <v>402</v>
      </c>
      <c r="B239" s="413" t="s">
        <v>403</v>
      </c>
      <c r="C239" s="414" t="s">
        <v>416</v>
      </c>
      <c r="D239" s="415" t="s">
        <v>417</v>
      </c>
      <c r="E239" s="414" t="s">
        <v>503</v>
      </c>
      <c r="F239" s="415" t="s">
        <v>504</v>
      </c>
      <c r="G239" s="414" t="s">
        <v>579</v>
      </c>
      <c r="H239" s="414" t="s">
        <v>580</v>
      </c>
      <c r="I239" s="417">
        <v>29.100000381469727</v>
      </c>
      <c r="J239" s="417">
        <v>1152</v>
      </c>
      <c r="K239" s="418">
        <v>33517.4404296875</v>
      </c>
    </row>
    <row r="240" spans="1:11" ht="14.4" customHeight="1" x14ac:dyDescent="0.3">
      <c r="A240" s="412" t="s">
        <v>402</v>
      </c>
      <c r="B240" s="413" t="s">
        <v>403</v>
      </c>
      <c r="C240" s="414" t="s">
        <v>416</v>
      </c>
      <c r="D240" s="415" t="s">
        <v>417</v>
      </c>
      <c r="E240" s="414" t="s">
        <v>503</v>
      </c>
      <c r="F240" s="415" t="s">
        <v>504</v>
      </c>
      <c r="G240" s="414" t="s">
        <v>971</v>
      </c>
      <c r="H240" s="414" t="s">
        <v>972</v>
      </c>
      <c r="I240" s="417">
        <v>8.630000114440918</v>
      </c>
      <c r="J240" s="417">
        <v>100</v>
      </c>
      <c r="K240" s="418">
        <v>862.5</v>
      </c>
    </row>
    <row r="241" spans="1:11" ht="14.4" customHeight="1" x14ac:dyDescent="0.3">
      <c r="A241" s="412" t="s">
        <v>402</v>
      </c>
      <c r="B241" s="413" t="s">
        <v>403</v>
      </c>
      <c r="C241" s="414" t="s">
        <v>416</v>
      </c>
      <c r="D241" s="415" t="s">
        <v>417</v>
      </c>
      <c r="E241" s="414" t="s">
        <v>503</v>
      </c>
      <c r="F241" s="415" t="s">
        <v>504</v>
      </c>
      <c r="G241" s="414" t="s">
        <v>973</v>
      </c>
      <c r="H241" s="414" t="s">
        <v>974</v>
      </c>
      <c r="I241" s="417">
        <v>0.6600000262260437</v>
      </c>
      <c r="J241" s="417">
        <v>500</v>
      </c>
      <c r="K241" s="418">
        <v>330</v>
      </c>
    </row>
    <row r="242" spans="1:11" ht="14.4" customHeight="1" x14ac:dyDescent="0.3">
      <c r="A242" s="412" t="s">
        <v>402</v>
      </c>
      <c r="B242" s="413" t="s">
        <v>403</v>
      </c>
      <c r="C242" s="414" t="s">
        <v>416</v>
      </c>
      <c r="D242" s="415" t="s">
        <v>417</v>
      </c>
      <c r="E242" s="414" t="s">
        <v>503</v>
      </c>
      <c r="F242" s="415" t="s">
        <v>504</v>
      </c>
      <c r="G242" s="414" t="s">
        <v>591</v>
      </c>
      <c r="H242" s="414" t="s">
        <v>592</v>
      </c>
      <c r="I242" s="417">
        <v>2.5399999618530273</v>
      </c>
      <c r="J242" s="417">
        <v>2000</v>
      </c>
      <c r="K242" s="418">
        <v>5078.39990234375</v>
      </c>
    </row>
    <row r="243" spans="1:11" ht="14.4" customHeight="1" x14ac:dyDescent="0.3">
      <c r="A243" s="412" t="s">
        <v>402</v>
      </c>
      <c r="B243" s="413" t="s">
        <v>403</v>
      </c>
      <c r="C243" s="414" t="s">
        <v>416</v>
      </c>
      <c r="D243" s="415" t="s">
        <v>417</v>
      </c>
      <c r="E243" s="414" t="s">
        <v>503</v>
      </c>
      <c r="F243" s="415" t="s">
        <v>504</v>
      </c>
      <c r="G243" s="414" t="s">
        <v>595</v>
      </c>
      <c r="H243" s="414" t="s">
        <v>596</v>
      </c>
      <c r="I243" s="417">
        <v>0.14000000059604645</v>
      </c>
      <c r="J243" s="417">
        <v>100</v>
      </c>
      <c r="K243" s="418">
        <v>14</v>
      </c>
    </row>
    <row r="244" spans="1:11" ht="14.4" customHeight="1" x14ac:dyDescent="0.3">
      <c r="A244" s="412" t="s">
        <v>402</v>
      </c>
      <c r="B244" s="413" t="s">
        <v>403</v>
      </c>
      <c r="C244" s="414" t="s">
        <v>416</v>
      </c>
      <c r="D244" s="415" t="s">
        <v>417</v>
      </c>
      <c r="E244" s="414" t="s">
        <v>599</v>
      </c>
      <c r="F244" s="415" t="s">
        <v>600</v>
      </c>
      <c r="G244" s="414" t="s">
        <v>615</v>
      </c>
      <c r="H244" s="414" t="s">
        <v>616</v>
      </c>
      <c r="I244" s="417">
        <v>2.9100000858306885</v>
      </c>
      <c r="J244" s="417">
        <v>300</v>
      </c>
      <c r="K244" s="418">
        <v>873</v>
      </c>
    </row>
    <row r="245" spans="1:11" ht="14.4" customHeight="1" x14ac:dyDescent="0.3">
      <c r="A245" s="412" t="s">
        <v>402</v>
      </c>
      <c r="B245" s="413" t="s">
        <v>403</v>
      </c>
      <c r="C245" s="414" t="s">
        <v>416</v>
      </c>
      <c r="D245" s="415" t="s">
        <v>417</v>
      </c>
      <c r="E245" s="414" t="s">
        <v>599</v>
      </c>
      <c r="F245" s="415" t="s">
        <v>600</v>
      </c>
      <c r="G245" s="414" t="s">
        <v>631</v>
      </c>
      <c r="H245" s="414" t="s">
        <v>632</v>
      </c>
      <c r="I245" s="417">
        <v>839.97998046875</v>
      </c>
      <c r="J245" s="417">
        <v>30</v>
      </c>
      <c r="K245" s="418">
        <v>25199.279296875</v>
      </c>
    </row>
    <row r="246" spans="1:11" ht="14.4" customHeight="1" x14ac:dyDescent="0.3">
      <c r="A246" s="412" t="s">
        <v>402</v>
      </c>
      <c r="B246" s="413" t="s">
        <v>403</v>
      </c>
      <c r="C246" s="414" t="s">
        <v>416</v>
      </c>
      <c r="D246" s="415" t="s">
        <v>417</v>
      </c>
      <c r="E246" s="414" t="s">
        <v>599</v>
      </c>
      <c r="F246" s="415" t="s">
        <v>600</v>
      </c>
      <c r="G246" s="414" t="s">
        <v>975</v>
      </c>
      <c r="H246" s="414" t="s">
        <v>976</v>
      </c>
      <c r="I246" s="417">
        <v>87.480003356933594</v>
      </c>
      <c r="J246" s="417">
        <v>250</v>
      </c>
      <c r="K246" s="418">
        <v>21870.75</v>
      </c>
    </row>
    <row r="247" spans="1:11" ht="14.4" customHeight="1" x14ac:dyDescent="0.3">
      <c r="A247" s="412" t="s">
        <v>402</v>
      </c>
      <c r="B247" s="413" t="s">
        <v>403</v>
      </c>
      <c r="C247" s="414" t="s">
        <v>416</v>
      </c>
      <c r="D247" s="415" t="s">
        <v>417</v>
      </c>
      <c r="E247" s="414" t="s">
        <v>599</v>
      </c>
      <c r="F247" s="415" t="s">
        <v>600</v>
      </c>
      <c r="G247" s="414" t="s">
        <v>637</v>
      </c>
      <c r="H247" s="414" t="s">
        <v>638</v>
      </c>
      <c r="I247" s="417">
        <v>62.560001373291016</v>
      </c>
      <c r="J247" s="417">
        <v>200</v>
      </c>
      <c r="K247" s="418">
        <v>12511.400390625</v>
      </c>
    </row>
    <row r="248" spans="1:11" ht="14.4" customHeight="1" x14ac:dyDescent="0.3">
      <c r="A248" s="412" t="s">
        <v>402</v>
      </c>
      <c r="B248" s="413" t="s">
        <v>403</v>
      </c>
      <c r="C248" s="414" t="s">
        <v>416</v>
      </c>
      <c r="D248" s="415" t="s">
        <v>417</v>
      </c>
      <c r="E248" s="414" t="s">
        <v>599</v>
      </c>
      <c r="F248" s="415" t="s">
        <v>600</v>
      </c>
      <c r="G248" s="414" t="s">
        <v>977</v>
      </c>
      <c r="H248" s="414" t="s">
        <v>978</v>
      </c>
      <c r="I248" s="417">
        <v>87.480003356933594</v>
      </c>
      <c r="J248" s="417">
        <v>200</v>
      </c>
      <c r="K248" s="418">
        <v>17496.60009765625</v>
      </c>
    </row>
    <row r="249" spans="1:11" ht="14.4" customHeight="1" x14ac:dyDescent="0.3">
      <c r="A249" s="412" t="s">
        <v>402</v>
      </c>
      <c r="B249" s="413" t="s">
        <v>403</v>
      </c>
      <c r="C249" s="414" t="s">
        <v>416</v>
      </c>
      <c r="D249" s="415" t="s">
        <v>417</v>
      </c>
      <c r="E249" s="414" t="s">
        <v>599</v>
      </c>
      <c r="F249" s="415" t="s">
        <v>600</v>
      </c>
      <c r="G249" s="414" t="s">
        <v>639</v>
      </c>
      <c r="H249" s="414" t="s">
        <v>640</v>
      </c>
      <c r="I249" s="417">
        <v>57.479999542236328</v>
      </c>
      <c r="J249" s="417">
        <v>1800</v>
      </c>
      <c r="K249" s="418">
        <v>103456.25</v>
      </c>
    </row>
    <row r="250" spans="1:11" ht="14.4" customHeight="1" x14ac:dyDescent="0.3">
      <c r="A250" s="412" t="s">
        <v>402</v>
      </c>
      <c r="B250" s="413" t="s">
        <v>403</v>
      </c>
      <c r="C250" s="414" t="s">
        <v>416</v>
      </c>
      <c r="D250" s="415" t="s">
        <v>417</v>
      </c>
      <c r="E250" s="414" t="s">
        <v>599</v>
      </c>
      <c r="F250" s="415" t="s">
        <v>600</v>
      </c>
      <c r="G250" s="414" t="s">
        <v>979</v>
      </c>
      <c r="H250" s="414" t="s">
        <v>980</v>
      </c>
      <c r="I250" s="417">
        <v>3115.75</v>
      </c>
      <c r="J250" s="417">
        <v>3</v>
      </c>
      <c r="K250" s="418">
        <v>9347.25</v>
      </c>
    </row>
    <row r="251" spans="1:11" ht="14.4" customHeight="1" x14ac:dyDescent="0.3">
      <c r="A251" s="412" t="s">
        <v>402</v>
      </c>
      <c r="B251" s="413" t="s">
        <v>403</v>
      </c>
      <c r="C251" s="414" t="s">
        <v>416</v>
      </c>
      <c r="D251" s="415" t="s">
        <v>417</v>
      </c>
      <c r="E251" s="414" t="s">
        <v>599</v>
      </c>
      <c r="F251" s="415" t="s">
        <v>600</v>
      </c>
      <c r="G251" s="414" t="s">
        <v>981</v>
      </c>
      <c r="H251" s="414" t="s">
        <v>982</v>
      </c>
      <c r="I251" s="417">
        <v>968</v>
      </c>
      <c r="J251" s="417">
        <v>1</v>
      </c>
      <c r="K251" s="418">
        <v>968</v>
      </c>
    </row>
    <row r="252" spans="1:11" ht="14.4" customHeight="1" x14ac:dyDescent="0.3">
      <c r="A252" s="412" t="s">
        <v>402</v>
      </c>
      <c r="B252" s="413" t="s">
        <v>403</v>
      </c>
      <c r="C252" s="414" t="s">
        <v>416</v>
      </c>
      <c r="D252" s="415" t="s">
        <v>417</v>
      </c>
      <c r="E252" s="414" t="s">
        <v>599</v>
      </c>
      <c r="F252" s="415" t="s">
        <v>600</v>
      </c>
      <c r="G252" s="414" t="s">
        <v>983</v>
      </c>
      <c r="H252" s="414" t="s">
        <v>984</v>
      </c>
      <c r="I252" s="417">
        <v>2041.27001953125</v>
      </c>
      <c r="J252" s="417">
        <v>1</v>
      </c>
      <c r="K252" s="418">
        <v>2041.27001953125</v>
      </c>
    </row>
    <row r="253" spans="1:11" ht="14.4" customHeight="1" x14ac:dyDescent="0.3">
      <c r="A253" s="412" t="s">
        <v>402</v>
      </c>
      <c r="B253" s="413" t="s">
        <v>403</v>
      </c>
      <c r="C253" s="414" t="s">
        <v>416</v>
      </c>
      <c r="D253" s="415" t="s">
        <v>417</v>
      </c>
      <c r="E253" s="414" t="s">
        <v>599</v>
      </c>
      <c r="F253" s="415" t="s">
        <v>600</v>
      </c>
      <c r="G253" s="414" t="s">
        <v>985</v>
      </c>
      <c r="H253" s="414" t="s">
        <v>986</v>
      </c>
      <c r="I253" s="417">
        <v>1202.739990234375</v>
      </c>
      <c r="J253" s="417">
        <v>1</v>
      </c>
      <c r="K253" s="418">
        <v>1202.739990234375</v>
      </c>
    </row>
    <row r="254" spans="1:11" ht="14.4" customHeight="1" x14ac:dyDescent="0.3">
      <c r="A254" s="412" t="s">
        <v>402</v>
      </c>
      <c r="B254" s="413" t="s">
        <v>403</v>
      </c>
      <c r="C254" s="414" t="s">
        <v>416</v>
      </c>
      <c r="D254" s="415" t="s">
        <v>417</v>
      </c>
      <c r="E254" s="414" t="s">
        <v>599</v>
      </c>
      <c r="F254" s="415" t="s">
        <v>600</v>
      </c>
      <c r="G254" s="414" t="s">
        <v>665</v>
      </c>
      <c r="H254" s="414" t="s">
        <v>666</v>
      </c>
      <c r="I254" s="417">
        <v>80.580001831054688</v>
      </c>
      <c r="J254" s="417">
        <v>400</v>
      </c>
      <c r="K254" s="418">
        <v>32232.000244140625</v>
      </c>
    </row>
    <row r="255" spans="1:11" ht="14.4" customHeight="1" x14ac:dyDescent="0.3">
      <c r="A255" s="412" t="s">
        <v>402</v>
      </c>
      <c r="B255" s="413" t="s">
        <v>403</v>
      </c>
      <c r="C255" s="414" t="s">
        <v>416</v>
      </c>
      <c r="D255" s="415" t="s">
        <v>417</v>
      </c>
      <c r="E255" s="414" t="s">
        <v>599</v>
      </c>
      <c r="F255" s="415" t="s">
        <v>600</v>
      </c>
      <c r="G255" s="414" t="s">
        <v>987</v>
      </c>
      <c r="H255" s="414" t="s">
        <v>988</v>
      </c>
      <c r="I255" s="417">
        <v>955.41998291015625</v>
      </c>
      <c r="J255" s="417">
        <v>1</v>
      </c>
      <c r="K255" s="418">
        <v>955.41998291015625</v>
      </c>
    </row>
    <row r="256" spans="1:11" ht="14.4" customHeight="1" x14ac:dyDescent="0.3">
      <c r="A256" s="412" t="s">
        <v>402</v>
      </c>
      <c r="B256" s="413" t="s">
        <v>403</v>
      </c>
      <c r="C256" s="414" t="s">
        <v>416</v>
      </c>
      <c r="D256" s="415" t="s">
        <v>417</v>
      </c>
      <c r="E256" s="414" t="s">
        <v>599</v>
      </c>
      <c r="F256" s="415" t="s">
        <v>600</v>
      </c>
      <c r="G256" s="414" t="s">
        <v>673</v>
      </c>
      <c r="H256" s="414" t="s">
        <v>674</v>
      </c>
      <c r="I256" s="417">
        <v>13.359999656677246</v>
      </c>
      <c r="J256" s="417">
        <v>70</v>
      </c>
      <c r="K256" s="418">
        <v>935.09002685546875</v>
      </c>
    </row>
    <row r="257" spans="1:11" ht="14.4" customHeight="1" x14ac:dyDescent="0.3">
      <c r="A257" s="412" t="s">
        <v>402</v>
      </c>
      <c r="B257" s="413" t="s">
        <v>403</v>
      </c>
      <c r="C257" s="414" t="s">
        <v>416</v>
      </c>
      <c r="D257" s="415" t="s">
        <v>417</v>
      </c>
      <c r="E257" s="414" t="s">
        <v>599</v>
      </c>
      <c r="F257" s="415" t="s">
        <v>600</v>
      </c>
      <c r="G257" s="414" t="s">
        <v>675</v>
      </c>
      <c r="H257" s="414" t="s">
        <v>676</v>
      </c>
      <c r="I257" s="417">
        <v>22.460000038146973</v>
      </c>
      <c r="J257" s="417">
        <v>245</v>
      </c>
      <c r="K257" s="418">
        <v>5659.14990234375</v>
      </c>
    </row>
    <row r="258" spans="1:11" ht="14.4" customHeight="1" x14ac:dyDescent="0.3">
      <c r="A258" s="412" t="s">
        <v>402</v>
      </c>
      <c r="B258" s="413" t="s">
        <v>403</v>
      </c>
      <c r="C258" s="414" t="s">
        <v>416</v>
      </c>
      <c r="D258" s="415" t="s">
        <v>417</v>
      </c>
      <c r="E258" s="414" t="s">
        <v>599</v>
      </c>
      <c r="F258" s="415" t="s">
        <v>600</v>
      </c>
      <c r="G258" s="414" t="s">
        <v>679</v>
      </c>
      <c r="H258" s="414" t="s">
        <v>680</v>
      </c>
      <c r="I258" s="417">
        <v>7.25</v>
      </c>
      <c r="J258" s="417">
        <v>100</v>
      </c>
      <c r="K258" s="418">
        <v>724.78997802734375</v>
      </c>
    </row>
    <row r="259" spans="1:11" ht="14.4" customHeight="1" x14ac:dyDescent="0.3">
      <c r="A259" s="412" t="s">
        <v>402</v>
      </c>
      <c r="B259" s="413" t="s">
        <v>403</v>
      </c>
      <c r="C259" s="414" t="s">
        <v>416</v>
      </c>
      <c r="D259" s="415" t="s">
        <v>417</v>
      </c>
      <c r="E259" s="414" t="s">
        <v>599</v>
      </c>
      <c r="F259" s="415" t="s">
        <v>600</v>
      </c>
      <c r="G259" s="414" t="s">
        <v>681</v>
      </c>
      <c r="H259" s="414" t="s">
        <v>682</v>
      </c>
      <c r="I259" s="417">
        <v>91.129997253417969</v>
      </c>
      <c r="J259" s="417">
        <v>128</v>
      </c>
      <c r="K259" s="418">
        <v>11664.009765625</v>
      </c>
    </row>
    <row r="260" spans="1:11" ht="14.4" customHeight="1" x14ac:dyDescent="0.3">
      <c r="A260" s="412" t="s">
        <v>402</v>
      </c>
      <c r="B260" s="413" t="s">
        <v>403</v>
      </c>
      <c r="C260" s="414" t="s">
        <v>416</v>
      </c>
      <c r="D260" s="415" t="s">
        <v>417</v>
      </c>
      <c r="E260" s="414" t="s">
        <v>599</v>
      </c>
      <c r="F260" s="415" t="s">
        <v>600</v>
      </c>
      <c r="G260" s="414" t="s">
        <v>989</v>
      </c>
      <c r="H260" s="414" t="s">
        <v>990</v>
      </c>
      <c r="I260" s="417">
        <v>714</v>
      </c>
      <c r="J260" s="417">
        <v>1</v>
      </c>
      <c r="K260" s="418">
        <v>714</v>
      </c>
    </row>
    <row r="261" spans="1:11" ht="14.4" customHeight="1" x14ac:dyDescent="0.3">
      <c r="A261" s="412" t="s">
        <v>402</v>
      </c>
      <c r="B261" s="413" t="s">
        <v>403</v>
      </c>
      <c r="C261" s="414" t="s">
        <v>416</v>
      </c>
      <c r="D261" s="415" t="s">
        <v>417</v>
      </c>
      <c r="E261" s="414" t="s">
        <v>599</v>
      </c>
      <c r="F261" s="415" t="s">
        <v>600</v>
      </c>
      <c r="G261" s="414" t="s">
        <v>991</v>
      </c>
      <c r="H261" s="414" t="s">
        <v>992</v>
      </c>
      <c r="I261" s="417">
        <v>714</v>
      </c>
      <c r="J261" s="417">
        <v>1</v>
      </c>
      <c r="K261" s="418">
        <v>714</v>
      </c>
    </row>
    <row r="262" spans="1:11" ht="14.4" customHeight="1" x14ac:dyDescent="0.3">
      <c r="A262" s="412" t="s">
        <v>402</v>
      </c>
      <c r="B262" s="413" t="s">
        <v>403</v>
      </c>
      <c r="C262" s="414" t="s">
        <v>416</v>
      </c>
      <c r="D262" s="415" t="s">
        <v>417</v>
      </c>
      <c r="E262" s="414" t="s">
        <v>599</v>
      </c>
      <c r="F262" s="415" t="s">
        <v>600</v>
      </c>
      <c r="G262" s="414" t="s">
        <v>693</v>
      </c>
      <c r="H262" s="414" t="s">
        <v>694</v>
      </c>
      <c r="I262" s="417">
        <v>21.180000305175781</v>
      </c>
      <c r="J262" s="417">
        <v>50</v>
      </c>
      <c r="K262" s="418">
        <v>1058.75</v>
      </c>
    </row>
    <row r="263" spans="1:11" ht="14.4" customHeight="1" x14ac:dyDescent="0.3">
      <c r="A263" s="412" t="s">
        <v>402</v>
      </c>
      <c r="B263" s="413" t="s">
        <v>403</v>
      </c>
      <c r="C263" s="414" t="s">
        <v>416</v>
      </c>
      <c r="D263" s="415" t="s">
        <v>417</v>
      </c>
      <c r="E263" s="414" t="s">
        <v>599</v>
      </c>
      <c r="F263" s="415" t="s">
        <v>600</v>
      </c>
      <c r="G263" s="414" t="s">
        <v>697</v>
      </c>
      <c r="H263" s="414" t="s">
        <v>698</v>
      </c>
      <c r="I263" s="417">
        <v>496.35000610351562</v>
      </c>
      <c r="J263" s="417">
        <v>30</v>
      </c>
      <c r="K263" s="418">
        <v>14890.6201171875</v>
      </c>
    </row>
    <row r="264" spans="1:11" ht="14.4" customHeight="1" x14ac:dyDescent="0.3">
      <c r="A264" s="412" t="s">
        <v>402</v>
      </c>
      <c r="B264" s="413" t="s">
        <v>403</v>
      </c>
      <c r="C264" s="414" t="s">
        <v>416</v>
      </c>
      <c r="D264" s="415" t="s">
        <v>417</v>
      </c>
      <c r="E264" s="414" t="s">
        <v>599</v>
      </c>
      <c r="F264" s="415" t="s">
        <v>600</v>
      </c>
      <c r="G264" s="414" t="s">
        <v>993</v>
      </c>
      <c r="H264" s="414" t="s">
        <v>994</v>
      </c>
      <c r="I264" s="417">
        <v>6.6599998474121094</v>
      </c>
      <c r="J264" s="417">
        <v>50</v>
      </c>
      <c r="K264" s="418">
        <v>333</v>
      </c>
    </row>
    <row r="265" spans="1:11" ht="14.4" customHeight="1" x14ac:dyDescent="0.3">
      <c r="A265" s="412" t="s">
        <v>402</v>
      </c>
      <c r="B265" s="413" t="s">
        <v>403</v>
      </c>
      <c r="C265" s="414" t="s">
        <v>416</v>
      </c>
      <c r="D265" s="415" t="s">
        <v>417</v>
      </c>
      <c r="E265" s="414" t="s">
        <v>599</v>
      </c>
      <c r="F265" s="415" t="s">
        <v>600</v>
      </c>
      <c r="G265" s="414" t="s">
        <v>995</v>
      </c>
      <c r="H265" s="414" t="s">
        <v>996</v>
      </c>
      <c r="I265" s="417">
        <v>13.310000419616699</v>
      </c>
      <c r="J265" s="417">
        <v>50</v>
      </c>
      <c r="K265" s="418">
        <v>665.469970703125</v>
      </c>
    </row>
    <row r="266" spans="1:11" ht="14.4" customHeight="1" x14ac:dyDescent="0.3">
      <c r="A266" s="412" t="s">
        <v>402</v>
      </c>
      <c r="B266" s="413" t="s">
        <v>403</v>
      </c>
      <c r="C266" s="414" t="s">
        <v>416</v>
      </c>
      <c r="D266" s="415" t="s">
        <v>417</v>
      </c>
      <c r="E266" s="414" t="s">
        <v>599</v>
      </c>
      <c r="F266" s="415" t="s">
        <v>600</v>
      </c>
      <c r="G266" s="414" t="s">
        <v>997</v>
      </c>
      <c r="H266" s="414" t="s">
        <v>998</v>
      </c>
      <c r="I266" s="417">
        <v>313.08999633789062</v>
      </c>
      <c r="J266" s="417">
        <v>10</v>
      </c>
      <c r="K266" s="418">
        <v>3130.8798828125</v>
      </c>
    </row>
    <row r="267" spans="1:11" ht="14.4" customHeight="1" x14ac:dyDescent="0.3">
      <c r="A267" s="412" t="s">
        <v>402</v>
      </c>
      <c r="B267" s="413" t="s">
        <v>403</v>
      </c>
      <c r="C267" s="414" t="s">
        <v>416</v>
      </c>
      <c r="D267" s="415" t="s">
        <v>417</v>
      </c>
      <c r="E267" s="414" t="s">
        <v>599</v>
      </c>
      <c r="F267" s="415" t="s">
        <v>600</v>
      </c>
      <c r="G267" s="414" t="s">
        <v>733</v>
      </c>
      <c r="H267" s="414" t="s">
        <v>734</v>
      </c>
      <c r="I267" s="417">
        <v>21.239999771118164</v>
      </c>
      <c r="J267" s="417">
        <v>60</v>
      </c>
      <c r="K267" s="418">
        <v>1274.4000244140625</v>
      </c>
    </row>
    <row r="268" spans="1:11" ht="14.4" customHeight="1" x14ac:dyDescent="0.3">
      <c r="A268" s="412" t="s">
        <v>402</v>
      </c>
      <c r="B268" s="413" t="s">
        <v>403</v>
      </c>
      <c r="C268" s="414" t="s">
        <v>416</v>
      </c>
      <c r="D268" s="415" t="s">
        <v>417</v>
      </c>
      <c r="E268" s="414" t="s">
        <v>785</v>
      </c>
      <c r="F268" s="415" t="s">
        <v>786</v>
      </c>
      <c r="G268" s="414" t="s">
        <v>999</v>
      </c>
      <c r="H268" s="414" t="s">
        <v>1000</v>
      </c>
      <c r="I268" s="417">
        <v>6125.1298828125</v>
      </c>
      <c r="J268" s="417">
        <v>2</v>
      </c>
      <c r="K268" s="418">
        <v>12250.259765625</v>
      </c>
    </row>
    <row r="269" spans="1:11" ht="14.4" customHeight="1" x14ac:dyDescent="0.3">
      <c r="A269" s="412" t="s">
        <v>402</v>
      </c>
      <c r="B269" s="413" t="s">
        <v>403</v>
      </c>
      <c r="C269" s="414" t="s">
        <v>416</v>
      </c>
      <c r="D269" s="415" t="s">
        <v>417</v>
      </c>
      <c r="E269" s="414" t="s">
        <v>791</v>
      </c>
      <c r="F269" s="415" t="s">
        <v>792</v>
      </c>
      <c r="G269" s="414" t="s">
        <v>1001</v>
      </c>
      <c r="H269" s="414" t="s">
        <v>1002</v>
      </c>
      <c r="I269" s="417">
        <v>65.169998168945313</v>
      </c>
      <c r="J269" s="417">
        <v>108</v>
      </c>
      <c r="K269" s="418">
        <v>7038.68994140625</v>
      </c>
    </row>
    <row r="270" spans="1:11" ht="14.4" customHeight="1" x14ac:dyDescent="0.3">
      <c r="A270" s="412" t="s">
        <v>402</v>
      </c>
      <c r="B270" s="413" t="s">
        <v>403</v>
      </c>
      <c r="C270" s="414" t="s">
        <v>416</v>
      </c>
      <c r="D270" s="415" t="s">
        <v>417</v>
      </c>
      <c r="E270" s="414" t="s">
        <v>791</v>
      </c>
      <c r="F270" s="415" t="s">
        <v>792</v>
      </c>
      <c r="G270" s="414" t="s">
        <v>1003</v>
      </c>
      <c r="H270" s="414" t="s">
        <v>1004</v>
      </c>
      <c r="I270" s="417">
        <v>39.740001678466797</v>
      </c>
      <c r="J270" s="417">
        <v>108</v>
      </c>
      <c r="K270" s="418">
        <v>4291.7998046875</v>
      </c>
    </row>
    <row r="271" spans="1:11" ht="14.4" customHeight="1" x14ac:dyDescent="0.3">
      <c r="A271" s="412" t="s">
        <v>402</v>
      </c>
      <c r="B271" s="413" t="s">
        <v>403</v>
      </c>
      <c r="C271" s="414" t="s">
        <v>416</v>
      </c>
      <c r="D271" s="415" t="s">
        <v>417</v>
      </c>
      <c r="E271" s="414" t="s">
        <v>791</v>
      </c>
      <c r="F271" s="415" t="s">
        <v>792</v>
      </c>
      <c r="G271" s="414" t="s">
        <v>1005</v>
      </c>
      <c r="H271" s="414" t="s">
        <v>1006</v>
      </c>
      <c r="I271" s="417">
        <v>45.029998779296875</v>
      </c>
      <c r="J271" s="417">
        <v>72</v>
      </c>
      <c r="K271" s="418">
        <v>3241.85009765625</v>
      </c>
    </row>
    <row r="272" spans="1:11" ht="14.4" customHeight="1" x14ac:dyDescent="0.3">
      <c r="A272" s="412" t="s">
        <v>402</v>
      </c>
      <c r="B272" s="413" t="s">
        <v>403</v>
      </c>
      <c r="C272" s="414" t="s">
        <v>416</v>
      </c>
      <c r="D272" s="415" t="s">
        <v>417</v>
      </c>
      <c r="E272" s="414" t="s">
        <v>791</v>
      </c>
      <c r="F272" s="415" t="s">
        <v>792</v>
      </c>
      <c r="G272" s="414" t="s">
        <v>1007</v>
      </c>
      <c r="H272" s="414" t="s">
        <v>1008</v>
      </c>
      <c r="I272" s="417">
        <v>106.55000305175781</v>
      </c>
      <c r="J272" s="417">
        <v>72</v>
      </c>
      <c r="K272" s="418">
        <v>7671.419921875</v>
      </c>
    </row>
    <row r="273" spans="1:11" ht="14.4" customHeight="1" x14ac:dyDescent="0.3">
      <c r="A273" s="412" t="s">
        <v>402</v>
      </c>
      <c r="B273" s="413" t="s">
        <v>403</v>
      </c>
      <c r="C273" s="414" t="s">
        <v>416</v>
      </c>
      <c r="D273" s="415" t="s">
        <v>417</v>
      </c>
      <c r="E273" s="414" t="s">
        <v>897</v>
      </c>
      <c r="F273" s="415" t="s">
        <v>898</v>
      </c>
      <c r="G273" s="414" t="s">
        <v>919</v>
      </c>
      <c r="H273" s="414" t="s">
        <v>920</v>
      </c>
      <c r="I273" s="417">
        <v>0.47999998927116394</v>
      </c>
      <c r="J273" s="417">
        <v>300</v>
      </c>
      <c r="K273" s="418">
        <v>144</v>
      </c>
    </row>
    <row r="274" spans="1:11" ht="14.4" customHeight="1" x14ac:dyDescent="0.3">
      <c r="A274" s="412" t="s">
        <v>402</v>
      </c>
      <c r="B274" s="413" t="s">
        <v>403</v>
      </c>
      <c r="C274" s="414" t="s">
        <v>416</v>
      </c>
      <c r="D274" s="415" t="s">
        <v>417</v>
      </c>
      <c r="E274" s="414" t="s">
        <v>897</v>
      </c>
      <c r="F274" s="415" t="s">
        <v>898</v>
      </c>
      <c r="G274" s="414" t="s">
        <v>1009</v>
      </c>
      <c r="H274" s="414" t="s">
        <v>1010</v>
      </c>
      <c r="I274" s="417">
        <v>0.31000000238418579</v>
      </c>
      <c r="J274" s="417">
        <v>100</v>
      </c>
      <c r="K274" s="418">
        <v>31</v>
      </c>
    </row>
    <row r="275" spans="1:11" ht="14.4" customHeight="1" x14ac:dyDescent="0.3">
      <c r="A275" s="412" t="s">
        <v>402</v>
      </c>
      <c r="B275" s="413" t="s">
        <v>403</v>
      </c>
      <c r="C275" s="414" t="s">
        <v>416</v>
      </c>
      <c r="D275" s="415" t="s">
        <v>417</v>
      </c>
      <c r="E275" s="414" t="s">
        <v>897</v>
      </c>
      <c r="F275" s="415" t="s">
        <v>898</v>
      </c>
      <c r="G275" s="414" t="s">
        <v>921</v>
      </c>
      <c r="H275" s="414" t="s">
        <v>922</v>
      </c>
      <c r="I275" s="417">
        <v>0.31000000238418579</v>
      </c>
      <c r="J275" s="417">
        <v>200</v>
      </c>
      <c r="K275" s="418">
        <v>62</v>
      </c>
    </row>
    <row r="276" spans="1:11" ht="14.4" customHeight="1" x14ac:dyDescent="0.3">
      <c r="A276" s="412" t="s">
        <v>402</v>
      </c>
      <c r="B276" s="413" t="s">
        <v>403</v>
      </c>
      <c r="C276" s="414" t="s">
        <v>416</v>
      </c>
      <c r="D276" s="415" t="s">
        <v>417</v>
      </c>
      <c r="E276" s="414" t="s">
        <v>897</v>
      </c>
      <c r="F276" s="415" t="s">
        <v>898</v>
      </c>
      <c r="G276" s="414" t="s">
        <v>1011</v>
      </c>
      <c r="H276" s="414" t="s">
        <v>1012</v>
      </c>
      <c r="I276" s="417">
        <v>0.31000000238418579</v>
      </c>
      <c r="J276" s="417">
        <v>100</v>
      </c>
      <c r="K276" s="418">
        <v>31</v>
      </c>
    </row>
    <row r="277" spans="1:11" ht="14.4" customHeight="1" x14ac:dyDescent="0.3">
      <c r="A277" s="412" t="s">
        <v>402</v>
      </c>
      <c r="B277" s="413" t="s">
        <v>403</v>
      </c>
      <c r="C277" s="414" t="s">
        <v>416</v>
      </c>
      <c r="D277" s="415" t="s">
        <v>417</v>
      </c>
      <c r="E277" s="414" t="s">
        <v>897</v>
      </c>
      <c r="F277" s="415" t="s">
        <v>898</v>
      </c>
      <c r="G277" s="414" t="s">
        <v>925</v>
      </c>
      <c r="H277" s="414" t="s">
        <v>926</v>
      </c>
      <c r="I277" s="417">
        <v>0.55000001192092896</v>
      </c>
      <c r="J277" s="417">
        <v>200</v>
      </c>
      <c r="K277" s="418">
        <v>110</v>
      </c>
    </row>
    <row r="278" spans="1:11" ht="14.4" customHeight="1" x14ac:dyDescent="0.3">
      <c r="A278" s="412" t="s">
        <v>402</v>
      </c>
      <c r="B278" s="413" t="s">
        <v>403</v>
      </c>
      <c r="C278" s="414" t="s">
        <v>416</v>
      </c>
      <c r="D278" s="415" t="s">
        <v>417</v>
      </c>
      <c r="E278" s="414" t="s">
        <v>927</v>
      </c>
      <c r="F278" s="415" t="s">
        <v>928</v>
      </c>
      <c r="G278" s="414" t="s">
        <v>1013</v>
      </c>
      <c r="H278" s="414" t="s">
        <v>1014</v>
      </c>
      <c r="I278" s="417">
        <v>16.940000534057617</v>
      </c>
      <c r="J278" s="417">
        <v>100</v>
      </c>
      <c r="K278" s="418">
        <v>1694</v>
      </c>
    </row>
    <row r="279" spans="1:11" ht="14.4" customHeight="1" x14ac:dyDescent="0.3">
      <c r="A279" s="412" t="s">
        <v>402</v>
      </c>
      <c r="B279" s="413" t="s">
        <v>403</v>
      </c>
      <c r="C279" s="414" t="s">
        <v>416</v>
      </c>
      <c r="D279" s="415" t="s">
        <v>417</v>
      </c>
      <c r="E279" s="414" t="s">
        <v>927</v>
      </c>
      <c r="F279" s="415" t="s">
        <v>928</v>
      </c>
      <c r="G279" s="414" t="s">
        <v>937</v>
      </c>
      <c r="H279" s="414" t="s">
        <v>938</v>
      </c>
      <c r="I279" s="417">
        <v>15.729999542236328</v>
      </c>
      <c r="J279" s="417">
        <v>150</v>
      </c>
      <c r="K279" s="418">
        <v>2359.5</v>
      </c>
    </row>
    <row r="280" spans="1:11" ht="14.4" customHeight="1" x14ac:dyDescent="0.3">
      <c r="A280" s="412" t="s">
        <v>402</v>
      </c>
      <c r="B280" s="413" t="s">
        <v>403</v>
      </c>
      <c r="C280" s="414" t="s">
        <v>416</v>
      </c>
      <c r="D280" s="415" t="s">
        <v>417</v>
      </c>
      <c r="E280" s="414" t="s">
        <v>927</v>
      </c>
      <c r="F280" s="415" t="s">
        <v>928</v>
      </c>
      <c r="G280" s="414" t="s">
        <v>939</v>
      </c>
      <c r="H280" s="414" t="s">
        <v>940</v>
      </c>
      <c r="I280" s="417">
        <v>15.729999542236328</v>
      </c>
      <c r="J280" s="417">
        <v>200</v>
      </c>
      <c r="K280" s="418">
        <v>3146</v>
      </c>
    </row>
    <row r="281" spans="1:11" ht="14.4" customHeight="1" x14ac:dyDescent="0.3">
      <c r="A281" s="412" t="s">
        <v>402</v>
      </c>
      <c r="B281" s="413" t="s">
        <v>403</v>
      </c>
      <c r="C281" s="414" t="s">
        <v>416</v>
      </c>
      <c r="D281" s="415" t="s">
        <v>417</v>
      </c>
      <c r="E281" s="414" t="s">
        <v>927</v>
      </c>
      <c r="F281" s="415" t="s">
        <v>928</v>
      </c>
      <c r="G281" s="414" t="s">
        <v>941</v>
      </c>
      <c r="H281" s="414" t="s">
        <v>942</v>
      </c>
      <c r="I281" s="417">
        <v>15.729999542236328</v>
      </c>
      <c r="J281" s="417">
        <v>200</v>
      </c>
      <c r="K281" s="418">
        <v>3146</v>
      </c>
    </row>
    <row r="282" spans="1:11" ht="14.4" customHeight="1" x14ac:dyDescent="0.3">
      <c r="A282" s="412" t="s">
        <v>402</v>
      </c>
      <c r="B282" s="413" t="s">
        <v>403</v>
      </c>
      <c r="C282" s="414" t="s">
        <v>416</v>
      </c>
      <c r="D282" s="415" t="s">
        <v>417</v>
      </c>
      <c r="E282" s="414" t="s">
        <v>927</v>
      </c>
      <c r="F282" s="415" t="s">
        <v>928</v>
      </c>
      <c r="G282" s="414" t="s">
        <v>945</v>
      </c>
      <c r="H282" s="414" t="s">
        <v>946</v>
      </c>
      <c r="I282" s="417">
        <v>15.729999542236328</v>
      </c>
      <c r="J282" s="417">
        <v>250</v>
      </c>
      <c r="K282" s="418">
        <v>3932.5</v>
      </c>
    </row>
    <row r="283" spans="1:11" ht="14.4" customHeight="1" x14ac:dyDescent="0.3">
      <c r="A283" s="412" t="s">
        <v>402</v>
      </c>
      <c r="B283" s="413" t="s">
        <v>403</v>
      </c>
      <c r="C283" s="414" t="s">
        <v>416</v>
      </c>
      <c r="D283" s="415" t="s">
        <v>417</v>
      </c>
      <c r="E283" s="414" t="s">
        <v>927</v>
      </c>
      <c r="F283" s="415" t="s">
        <v>928</v>
      </c>
      <c r="G283" s="414" t="s">
        <v>1015</v>
      </c>
      <c r="H283" s="414" t="s">
        <v>1016</v>
      </c>
      <c r="I283" s="417">
        <v>7.0199999809265137</v>
      </c>
      <c r="J283" s="417">
        <v>50</v>
      </c>
      <c r="K283" s="418">
        <v>351</v>
      </c>
    </row>
    <row r="284" spans="1:11" ht="14.4" customHeight="1" x14ac:dyDescent="0.3">
      <c r="A284" s="412" t="s">
        <v>402</v>
      </c>
      <c r="B284" s="413" t="s">
        <v>403</v>
      </c>
      <c r="C284" s="414" t="s">
        <v>416</v>
      </c>
      <c r="D284" s="415" t="s">
        <v>417</v>
      </c>
      <c r="E284" s="414" t="s">
        <v>957</v>
      </c>
      <c r="F284" s="415" t="s">
        <v>958</v>
      </c>
      <c r="G284" s="414" t="s">
        <v>959</v>
      </c>
      <c r="H284" s="414" t="s">
        <v>960</v>
      </c>
      <c r="I284" s="417">
        <v>10.739999771118164</v>
      </c>
      <c r="J284" s="417">
        <v>175</v>
      </c>
      <c r="K284" s="418">
        <v>1880.3399658203125</v>
      </c>
    </row>
    <row r="285" spans="1:11" ht="14.4" customHeight="1" x14ac:dyDescent="0.3">
      <c r="A285" s="412" t="s">
        <v>402</v>
      </c>
      <c r="B285" s="413" t="s">
        <v>403</v>
      </c>
      <c r="C285" s="414" t="s">
        <v>416</v>
      </c>
      <c r="D285" s="415" t="s">
        <v>417</v>
      </c>
      <c r="E285" s="414" t="s">
        <v>957</v>
      </c>
      <c r="F285" s="415" t="s">
        <v>958</v>
      </c>
      <c r="G285" s="414" t="s">
        <v>963</v>
      </c>
      <c r="H285" s="414" t="s">
        <v>964</v>
      </c>
      <c r="I285" s="417">
        <v>74.919998168945313</v>
      </c>
      <c r="J285" s="417">
        <v>60</v>
      </c>
      <c r="K285" s="418">
        <v>4495.39990234375</v>
      </c>
    </row>
    <row r="286" spans="1:11" ht="14.4" customHeight="1" thickBot="1" x14ac:dyDescent="0.35">
      <c r="A286" s="419" t="s">
        <v>402</v>
      </c>
      <c r="B286" s="420" t="s">
        <v>403</v>
      </c>
      <c r="C286" s="421" t="s">
        <v>416</v>
      </c>
      <c r="D286" s="422" t="s">
        <v>417</v>
      </c>
      <c r="E286" s="421" t="s">
        <v>1017</v>
      </c>
      <c r="F286" s="422" t="s">
        <v>1018</v>
      </c>
      <c r="G286" s="421" t="s">
        <v>1019</v>
      </c>
      <c r="H286" s="421" t="s">
        <v>1020</v>
      </c>
      <c r="I286" s="424">
        <v>58408.51953125</v>
      </c>
      <c r="J286" s="424">
        <v>2</v>
      </c>
      <c r="K286" s="425">
        <v>116817.0390625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" thickBot="1" x14ac:dyDescent="0.35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2" customHeight="1" x14ac:dyDescent="0.3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" thickBot="1" x14ac:dyDescent="0.35">
      <c r="A6" s="325" t="s">
        <v>120</v>
      </c>
      <c r="B6" s="326"/>
      <c r="C6" s="251">
        <f ca="1">SUM(Tabulka[01 uv_sk])/2</f>
        <v>54.05</v>
      </c>
      <c r="D6" s="249"/>
      <c r="E6" s="249"/>
      <c r="F6" s="248"/>
      <c r="G6" s="250">
        <f ca="1">SUM(Tabulka[05 h_vram])/2</f>
        <v>40438.85</v>
      </c>
      <c r="H6" s="249">
        <f ca="1">SUM(Tabulka[06 h_naduv])/2</f>
        <v>2673.25</v>
      </c>
      <c r="I6" s="249">
        <f ca="1">SUM(Tabulka[07 h_nadzk])/2</f>
        <v>94.5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29832</v>
      </c>
      <c r="N6" s="249">
        <f ca="1">SUM(Tabulka[12 m_oc])/2</f>
        <v>29832</v>
      </c>
      <c r="O6" s="248">
        <f ca="1">SUM(Tabulka[13 m_sk])/2</f>
        <v>11536186</v>
      </c>
      <c r="P6" s="247">
        <f ca="1">SUM(Tabulka[14_vzsk])/2</f>
        <v>18935</v>
      </c>
      <c r="Q6" s="247">
        <f ca="1">SUM(Tabulka[15_vzpl])/2</f>
        <v>14820.381231671552</v>
      </c>
      <c r="R6" s="246">
        <f ca="1">IF(Q6=0,0,P6/Q6)</f>
        <v>1.2776324511501362</v>
      </c>
      <c r="S6" s="245">
        <f ca="1">Q6-P6</f>
        <v>-4114.6187683284479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169.60000000000002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91840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237.0478983382209</v>
      </c>
    </row>
    <row r="9" spans="1:19" x14ac:dyDescent="0.3">
      <c r="A9" s="227">
        <v>99</v>
      </c>
      <c r="B9" s="226" t="s">
        <v>1029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237.0478983382209</v>
      </c>
    </row>
    <row r="10" spans="1:19" x14ac:dyDescent="0.3">
      <c r="A10" s="227">
        <v>101</v>
      </c>
      <c r="B10" s="226" t="s">
        <v>1030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169.60000000000002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91840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3">
      <c r="A11" s="227" t="s">
        <v>1022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53.85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40269.25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29832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29832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11444346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18935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1" s="229">
        <f ca="1">IF(Tabulka[[#This Row],[15_vzpl]]=0,"",Tabulka[[#This Row],[14_vzsk]]/Tabulka[[#This Row],[15_vzpl]])</f>
        <v>1.2984</v>
      </c>
      <c r="S11" s="228">
        <f ca="1">IF(Tabulka[[#This Row],[15_vzpl]]-Tabulka[[#This Row],[14_vzsk]]=0,"",Tabulka[[#This Row],[15_vzpl]]-Tabulka[[#This Row],[14_vzsk]])</f>
        <v>-4351.6666666666679</v>
      </c>
    </row>
    <row r="12" spans="1:19" x14ac:dyDescent="0.3">
      <c r="A12" s="227">
        <v>303</v>
      </c>
      <c r="B12" s="226" t="s">
        <v>1031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11973.75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581.25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3359500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18935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2" s="229">
        <f ca="1">IF(Tabulka[[#This Row],[15_vzpl]]=0,"",Tabulka[[#This Row],[14_vzsk]]/Tabulka[[#This Row],[15_vzpl]])</f>
        <v>1.2984</v>
      </c>
      <c r="S12" s="228">
        <f ca="1">IF(Tabulka[[#This Row],[15_vzpl]]-Tabulka[[#This Row],[14_vzsk]]=0,"",Tabulka[[#This Row],[15_vzpl]]-Tabulka[[#This Row],[14_vzsk]])</f>
        <v>-4351.6666666666679</v>
      </c>
    </row>
    <row r="13" spans="1:19" x14ac:dyDescent="0.3">
      <c r="A13" s="227">
        <v>304</v>
      </c>
      <c r="B13" s="226" t="s">
        <v>1032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18.600000000000001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13973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4345503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305</v>
      </c>
      <c r="B14" s="226" t="s">
        <v>1033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4.4000000000000004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3099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1231126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306</v>
      </c>
      <c r="B15" s="226" t="s">
        <v>1034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s="227">
        <v>642</v>
      </c>
      <c r="B16" s="226" t="s">
        <v>1035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10772.5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1205.5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7332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7332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2321931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182</v>
      </c>
    </row>
    <row r="18" spans="1:1" x14ac:dyDescent="0.3">
      <c r="A18" s="90" t="s">
        <v>102</v>
      </c>
    </row>
    <row r="19" spans="1:1" x14ac:dyDescent="0.3">
      <c r="A19" s="91" t="s">
        <v>152</v>
      </c>
    </row>
    <row r="20" spans="1:1" x14ac:dyDescent="0.3">
      <c r="A20" s="219" t="s">
        <v>151</v>
      </c>
    </row>
    <row r="21" spans="1:1" x14ac:dyDescent="0.3">
      <c r="A21" s="186" t="s">
        <v>130</v>
      </c>
    </row>
    <row r="22" spans="1:1" x14ac:dyDescent="0.3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1028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3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3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3">
      <c r="A7" s="261" t="s">
        <v>111</v>
      </c>
      <c r="B7" s="260">
        <v>4</v>
      </c>
      <c r="C7">
        <v>1</v>
      </c>
      <c r="D7" t="s">
        <v>1022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3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3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3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3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3">
      <c r="A13" s="261" t="s">
        <v>117</v>
      </c>
      <c r="B13" s="260">
        <v>10</v>
      </c>
      <c r="C13" t="s">
        <v>1023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3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3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3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3">
      <c r="C17">
        <v>2</v>
      </c>
      <c r="D17" t="s">
        <v>1022</v>
      </c>
      <c r="E17">
        <v>53.85</v>
      </c>
      <c r="I17">
        <v>7550.75</v>
      </c>
      <c r="J17">
        <v>590.25</v>
      </c>
      <c r="K17">
        <v>13</v>
      </c>
      <c r="Q17">
        <v>2230033</v>
      </c>
      <c r="S17">
        <v>2916.6666666666665</v>
      </c>
    </row>
    <row r="18" spans="3:19" x14ac:dyDescent="0.3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3">
      <c r="C19">
        <v>2</v>
      </c>
      <c r="D19">
        <v>304</v>
      </c>
      <c r="E19">
        <v>18.600000000000001</v>
      </c>
      <c r="I19">
        <v>2566.5</v>
      </c>
      <c r="J19">
        <v>140</v>
      </c>
      <c r="Q19">
        <v>843586</v>
      </c>
    </row>
    <row r="20" spans="3:19" x14ac:dyDescent="0.3">
      <c r="C20">
        <v>2</v>
      </c>
      <c r="D20">
        <v>305</v>
      </c>
      <c r="E20">
        <v>4</v>
      </c>
      <c r="I20">
        <v>560</v>
      </c>
      <c r="J20">
        <v>20.5</v>
      </c>
      <c r="Q20">
        <v>228663</v>
      </c>
    </row>
    <row r="21" spans="3:19" x14ac:dyDescent="0.3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3">
      <c r="C22">
        <v>2</v>
      </c>
      <c r="D22">
        <v>642</v>
      </c>
      <c r="E22">
        <v>14</v>
      </c>
      <c r="I22">
        <v>2031.5</v>
      </c>
      <c r="J22">
        <v>287</v>
      </c>
      <c r="Q22">
        <v>479577</v>
      </c>
    </row>
    <row r="23" spans="3:19" x14ac:dyDescent="0.3">
      <c r="C23" t="s">
        <v>1024</v>
      </c>
      <c r="E23">
        <v>54.05</v>
      </c>
      <c r="I23">
        <v>7577.95</v>
      </c>
      <c r="J23">
        <v>590.25</v>
      </c>
      <c r="K23">
        <v>13</v>
      </c>
      <c r="Q23">
        <v>2249768</v>
      </c>
      <c r="S23">
        <v>2964.0762463343108</v>
      </c>
    </row>
    <row r="24" spans="3:19" x14ac:dyDescent="0.3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3">
      <c r="C25">
        <v>3</v>
      </c>
      <c r="D25">
        <v>99</v>
      </c>
      <c r="S25">
        <v>47.409579667644181</v>
      </c>
    </row>
    <row r="26" spans="3:19" x14ac:dyDescent="0.3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3">
      <c r="C27">
        <v>3</v>
      </c>
      <c r="D27" t="s">
        <v>1022</v>
      </c>
      <c r="E27">
        <v>53.85</v>
      </c>
      <c r="I27">
        <v>7711.5</v>
      </c>
      <c r="J27">
        <v>650</v>
      </c>
      <c r="K27">
        <v>6.5</v>
      </c>
      <c r="Q27">
        <v>2318974</v>
      </c>
      <c r="S27">
        <v>2916.6666666666665</v>
      </c>
    </row>
    <row r="28" spans="3:19" x14ac:dyDescent="0.3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Q28">
        <v>685879</v>
      </c>
      <c r="S28">
        <v>2916.6666666666665</v>
      </c>
    </row>
    <row r="29" spans="3:19" x14ac:dyDescent="0.3">
      <c r="C29">
        <v>3</v>
      </c>
      <c r="D29">
        <v>304</v>
      </c>
      <c r="E29">
        <v>18.600000000000001</v>
      </c>
      <c r="I29">
        <v>2532.5</v>
      </c>
      <c r="J29">
        <v>155</v>
      </c>
      <c r="Q29">
        <v>845090</v>
      </c>
    </row>
    <row r="30" spans="3:19" x14ac:dyDescent="0.3">
      <c r="C30">
        <v>3</v>
      </c>
      <c r="D30">
        <v>305</v>
      </c>
      <c r="E30">
        <v>4</v>
      </c>
      <c r="I30">
        <v>536</v>
      </c>
      <c r="J30">
        <v>35</v>
      </c>
      <c r="Q30">
        <v>242050</v>
      </c>
    </row>
    <row r="31" spans="3:19" x14ac:dyDescent="0.3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3">
      <c r="C32">
        <v>3</v>
      </c>
      <c r="D32">
        <v>642</v>
      </c>
      <c r="E32">
        <v>14</v>
      </c>
      <c r="I32">
        <v>2084</v>
      </c>
      <c r="J32">
        <v>286</v>
      </c>
      <c r="Q32">
        <v>479768</v>
      </c>
    </row>
    <row r="33" spans="3:19" x14ac:dyDescent="0.3">
      <c r="C33" t="s">
        <v>1025</v>
      </c>
      <c r="E33">
        <v>54.05</v>
      </c>
      <c r="I33">
        <v>7745.1</v>
      </c>
      <c r="J33">
        <v>650</v>
      </c>
      <c r="K33">
        <v>6.5</v>
      </c>
      <c r="Q33">
        <v>2339054</v>
      </c>
      <c r="S33">
        <v>2964.0762463343108</v>
      </c>
    </row>
    <row r="34" spans="3:19" x14ac:dyDescent="0.3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3">
      <c r="C35">
        <v>4</v>
      </c>
      <c r="D35">
        <v>99</v>
      </c>
      <c r="S35">
        <v>47.409579667644181</v>
      </c>
    </row>
    <row r="36" spans="3:19" x14ac:dyDescent="0.3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3">
      <c r="C37">
        <v>4</v>
      </c>
      <c r="D37" t="s">
        <v>1022</v>
      </c>
      <c r="E37">
        <v>53.85</v>
      </c>
      <c r="I37">
        <v>8034</v>
      </c>
      <c r="J37">
        <v>538.5</v>
      </c>
      <c r="K37">
        <v>50</v>
      </c>
      <c r="Q37">
        <v>2326841</v>
      </c>
      <c r="R37">
        <v>4987</v>
      </c>
      <c r="S37">
        <v>2916.6666666666665</v>
      </c>
    </row>
    <row r="38" spans="3:19" x14ac:dyDescent="0.3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Q38">
        <v>701269</v>
      </c>
      <c r="R38">
        <v>4987</v>
      </c>
      <c r="S38">
        <v>2916.6666666666665</v>
      </c>
    </row>
    <row r="39" spans="3:19" x14ac:dyDescent="0.3">
      <c r="C39">
        <v>4</v>
      </c>
      <c r="D39">
        <v>304</v>
      </c>
      <c r="E39">
        <v>18.600000000000001</v>
      </c>
      <c r="I39">
        <v>2771</v>
      </c>
      <c r="J39">
        <v>185</v>
      </c>
      <c r="Q39">
        <v>902533</v>
      </c>
    </row>
    <row r="40" spans="3:19" x14ac:dyDescent="0.3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3">
      <c r="C41">
        <v>4</v>
      </c>
      <c r="D41">
        <v>642</v>
      </c>
      <c r="E41">
        <v>14</v>
      </c>
      <c r="I41">
        <v>2292.5</v>
      </c>
      <c r="J41">
        <v>235</v>
      </c>
      <c r="Q41">
        <v>478139</v>
      </c>
    </row>
    <row r="42" spans="3:19" x14ac:dyDescent="0.3">
      <c r="C42" t="s">
        <v>1026</v>
      </c>
      <c r="E42">
        <v>54.05</v>
      </c>
      <c r="I42">
        <v>8069.2</v>
      </c>
      <c r="J42">
        <v>538.5</v>
      </c>
      <c r="K42">
        <v>50</v>
      </c>
      <c r="Q42">
        <v>2338706</v>
      </c>
      <c r="R42">
        <v>4987</v>
      </c>
      <c r="S42">
        <v>2964.0762463343108</v>
      </c>
    </row>
    <row r="43" spans="3:19" x14ac:dyDescent="0.3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3">
      <c r="C44">
        <v>5</v>
      </c>
      <c r="D44">
        <v>99</v>
      </c>
      <c r="S44">
        <v>47.409579667644181</v>
      </c>
    </row>
    <row r="45" spans="3:19" x14ac:dyDescent="0.3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3">
      <c r="C46">
        <v>5</v>
      </c>
      <c r="D46" t="s">
        <v>1022</v>
      </c>
      <c r="E46">
        <v>53.85</v>
      </c>
      <c r="I46">
        <v>8609.5</v>
      </c>
      <c r="J46">
        <v>582.5</v>
      </c>
      <c r="K46">
        <v>25</v>
      </c>
      <c r="Q46">
        <v>2431251</v>
      </c>
      <c r="R46">
        <v>800</v>
      </c>
      <c r="S46">
        <v>2916.6666666666665</v>
      </c>
    </row>
    <row r="47" spans="3:19" x14ac:dyDescent="0.3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Q47">
        <v>757915</v>
      </c>
      <c r="R47">
        <v>800</v>
      </c>
      <c r="S47">
        <v>2916.6666666666665</v>
      </c>
    </row>
    <row r="48" spans="3:19" x14ac:dyDescent="0.3">
      <c r="C48">
        <v>5</v>
      </c>
      <c r="D48">
        <v>304</v>
      </c>
      <c r="E48">
        <v>18.600000000000001</v>
      </c>
      <c r="I48">
        <v>3108</v>
      </c>
      <c r="J48">
        <v>147.5</v>
      </c>
      <c r="Q48">
        <v>925070</v>
      </c>
    </row>
    <row r="49" spans="3:19" x14ac:dyDescent="0.3">
      <c r="C49">
        <v>5</v>
      </c>
      <c r="D49">
        <v>305</v>
      </c>
      <c r="E49">
        <v>5</v>
      </c>
      <c r="I49">
        <v>685.5</v>
      </c>
      <c r="J49">
        <v>50</v>
      </c>
      <c r="Q49">
        <v>280814</v>
      </c>
    </row>
    <row r="50" spans="3:19" x14ac:dyDescent="0.3">
      <c r="C50">
        <v>5</v>
      </c>
      <c r="D50">
        <v>642</v>
      </c>
      <c r="E50">
        <v>14</v>
      </c>
      <c r="I50">
        <v>2326.5</v>
      </c>
      <c r="J50">
        <v>171.5</v>
      </c>
      <c r="Q50">
        <v>467452</v>
      </c>
    </row>
    <row r="51" spans="3:19" x14ac:dyDescent="0.3">
      <c r="C51" t="s">
        <v>1027</v>
      </c>
      <c r="E51">
        <v>54.05</v>
      </c>
      <c r="I51">
        <v>8646.2999999999993</v>
      </c>
      <c r="J51">
        <v>582.5</v>
      </c>
      <c r="K51">
        <v>25</v>
      </c>
      <c r="Q51">
        <v>2451331</v>
      </c>
      <c r="R51">
        <v>800</v>
      </c>
      <c r="S51">
        <v>2964.0762463343108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34822.51229637146</v>
      </c>
      <c r="D4" s="134">
        <f ca="1">IF(ISERROR(VLOOKUP("Náklady celkem",INDIRECT("HI!$A:$G"),5,0)),0,VLOOKUP("Náklady celkem",INDIRECT("HI!$A:$G"),5,0))</f>
        <v>39024.073820000005</v>
      </c>
      <c r="E4" s="135">
        <f ca="1">IF(C4=0,0,D4/C4)</f>
        <v>1.1206564732569957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395.83333447265625</v>
      </c>
      <c r="D7" s="142">
        <f>IF(ISERROR(HI!E5),"",HI!E5)</f>
        <v>445.79831000000001</v>
      </c>
      <c r="E7" s="139">
        <f t="shared" ref="E7:E13" si="0">IF(C7=0,0,D7/C7)</f>
        <v>1.126227306232076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1.2919896640826873E-2</v>
      </c>
      <c r="E9" s="139">
        <f>IF(C9=0,0,D9/C9)</f>
        <v>4.3066322136089574E-2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4303.7499824829101</v>
      </c>
      <c r="D13" s="142">
        <f>IF(ISERROR(HI!E6),"",HI!E6)</f>
        <v>4698.7260500000011</v>
      </c>
      <c r="E13" s="139">
        <f t="shared" si="0"/>
        <v>1.0917748635782096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15465.262670166016</v>
      </c>
      <c r="D14" s="138">
        <f ca="1">IF(ISERROR(VLOOKUP("Osobní náklady (Kč) *",INDIRECT("HI!$A:$G"),5,0)),0,VLOOKUP("Osobní náklady (Kč) *",INDIRECT("HI!$A:$G"),5,0))</f>
        <v>15686.43554</v>
      </c>
      <c r="E14" s="139">
        <f ca="1">IF(C14=0,0,D14/C14)</f>
        <v>1.0143012682390871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360.69761999999997</v>
      </c>
      <c r="C5" s="29">
        <v>362.90192000000002</v>
      </c>
      <c r="D5" s="8"/>
      <c r="E5" s="94">
        <v>445.79831000000001</v>
      </c>
      <c r="F5" s="28">
        <v>395.83333447265625</v>
      </c>
      <c r="G5" s="93">
        <f>E5-F5</f>
        <v>49.964975527343768</v>
      </c>
      <c r="H5" s="99">
        <f>IF(F5&lt;0.00000001,"",E5/F5)</f>
        <v>1.126227306232076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5057.2527899999977</v>
      </c>
      <c r="C6" s="31">
        <v>4413.4756499999985</v>
      </c>
      <c r="D6" s="8"/>
      <c r="E6" s="95">
        <v>4698.7260500000011</v>
      </c>
      <c r="F6" s="30">
        <v>4303.7499824829101</v>
      </c>
      <c r="G6" s="96">
        <f>E6-F6</f>
        <v>394.976067517091</v>
      </c>
      <c r="H6" s="100">
        <f>IF(F6&lt;0.00000001,"",E6/F6)</f>
        <v>1.0917748635782096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11435.147439999999</v>
      </c>
      <c r="C7" s="31">
        <v>13180.505780000001</v>
      </c>
      <c r="D7" s="8"/>
      <c r="E7" s="95">
        <v>15686.43554</v>
      </c>
      <c r="F7" s="30">
        <v>15465.262670166016</v>
      </c>
      <c r="G7" s="96">
        <f>E7-F7</f>
        <v>221.17286983398481</v>
      </c>
      <c r="H7" s="100">
        <f>IF(F7&lt;0.00000001,"",E7/F7)</f>
        <v>1.0143012682390871</v>
      </c>
    </row>
    <row r="8" spans="1:10" ht="14.4" customHeight="1" thickBot="1" x14ac:dyDescent="0.35">
      <c r="A8" s="1" t="s">
        <v>60</v>
      </c>
      <c r="B8" s="11">
        <v>13111.228159999999</v>
      </c>
      <c r="C8" s="33">
        <v>9981.3439899999976</v>
      </c>
      <c r="D8" s="8"/>
      <c r="E8" s="97">
        <v>18193.11392</v>
      </c>
      <c r="F8" s="32">
        <v>14657.666309249878</v>
      </c>
      <c r="G8" s="98">
        <f>E8-F8</f>
        <v>3535.4476107501214</v>
      </c>
      <c r="H8" s="101">
        <f>IF(F8&lt;0.00000001,"",E8/F8)</f>
        <v>1.2412012619306962</v>
      </c>
    </row>
    <row r="9" spans="1:10" ht="14.4" customHeight="1" thickBot="1" x14ac:dyDescent="0.35">
      <c r="A9" s="2" t="s">
        <v>61</v>
      </c>
      <c r="B9" s="3">
        <v>29964.326009999997</v>
      </c>
      <c r="C9" s="35">
        <v>27938.227339999998</v>
      </c>
      <c r="D9" s="8"/>
      <c r="E9" s="3">
        <v>39024.073820000005</v>
      </c>
      <c r="F9" s="34">
        <v>34822.51229637146</v>
      </c>
      <c r="G9" s="34">
        <f>E9-F9</f>
        <v>4201.5615236285448</v>
      </c>
      <c r="H9" s="102">
        <f>IF(F9&lt;0.00000001,"",E9/F9)</f>
        <v>1.1206564732569957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184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72.867769999999993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445.79831000000001</v>
      </c>
      <c r="Q7" s="78">
        <v>1.126227309473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661.70968000000005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4698.7260500000002</v>
      </c>
      <c r="Q9" s="78">
        <v>1.091774859134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" customHeight="1" x14ac:dyDescent="0.3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60.418349999999997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284.38236000000001</v>
      </c>
      <c r="Q11" s="78">
        <v>0.91543127709600003</v>
      </c>
    </row>
    <row r="12" spans="1:17" ht="14.4" customHeight="1" x14ac:dyDescent="0.3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8.2400000000000001E-2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205.79169999999999</v>
      </c>
      <c r="Q12" s="78">
        <v>0.94098402538299997</v>
      </c>
    </row>
    <row r="13" spans="1:17" ht="14.4" customHeight="1" x14ac:dyDescent="0.3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548.98546999999996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3151.6277300000002</v>
      </c>
      <c r="Q13" s="78">
        <v>1.131536559315</v>
      </c>
    </row>
    <row r="14" spans="1:17" ht="14.4" customHeight="1" x14ac:dyDescent="0.3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191.566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1129.8109999999999</v>
      </c>
      <c r="Q14" s="78">
        <v>1.0822308598549999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119.46760999999999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720.59469999999999</v>
      </c>
      <c r="Q17" s="78">
        <v>0.39822351007200002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2.5000000000000001E-2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11.795999999999999</v>
      </c>
      <c r="Q18" s="78" t="s">
        <v>206</v>
      </c>
    </row>
    <row r="19" spans="1:17" ht="14.4" customHeight="1" x14ac:dyDescent="0.3">
      <c r="A19" s="15" t="s">
        <v>34</v>
      </c>
      <c r="B19" s="51">
        <v>4814.8971672244897</v>
      </c>
      <c r="C19" s="52">
        <v>401.24143060204102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654.86019999999996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5827.3352999999897</v>
      </c>
      <c r="Q19" s="78">
        <v>2.9046528376969998</v>
      </c>
    </row>
    <row r="20" spans="1:17" ht="14.4" customHeight="1" x14ac:dyDescent="0.3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3334.8192899999999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15686.43554</v>
      </c>
      <c r="Q20" s="78">
        <v>1.0143012871599999</v>
      </c>
    </row>
    <row r="21" spans="1:17" ht="14.4" customHeight="1" x14ac:dyDescent="0.3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1298.3902499999999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6391.7217799999999</v>
      </c>
      <c r="Q21" s="78">
        <v>0.99211824291799999</v>
      </c>
    </row>
    <row r="22" spans="1:17" ht="14.4" customHeight="1" x14ac:dyDescent="0.3">
      <c r="A22" s="15" t="s">
        <v>37</v>
      </c>
      <c r="B22" s="51">
        <v>78.709802720648995</v>
      </c>
      <c r="C22" s="52">
        <v>6.5591502267199999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27.055599999999998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388.411329999999</v>
      </c>
      <c r="Q22" s="78">
        <v>11.843343011649999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19.342610302962999</v>
      </c>
      <c r="C24" s="52">
        <v>1.611884191913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12.053240000000001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81.642019999997999</v>
      </c>
      <c r="Q24" s="78"/>
    </row>
    <row r="25" spans="1:17" ht="14.4" customHeight="1" x14ac:dyDescent="0.3">
      <c r="A25" s="17" t="s">
        <v>40</v>
      </c>
      <c r="B25" s="54">
        <v>83574.029405725494</v>
      </c>
      <c r="C25" s="55">
        <v>6964.50245047713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6982.3008600000003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39024.073819999998</v>
      </c>
      <c r="Q25" s="79">
        <v>1.120656474672</v>
      </c>
    </row>
    <row r="26" spans="1:17" ht="14.4" customHeight="1" x14ac:dyDescent="0.3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417.09327000000002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2141.4580700000001</v>
      </c>
      <c r="Q26" s="78">
        <v>1.0626511150810001</v>
      </c>
    </row>
    <row r="27" spans="1:17" ht="14.4" customHeight="1" x14ac:dyDescent="0.3">
      <c r="A27" s="18" t="s">
        <v>42</v>
      </c>
      <c r="B27" s="54">
        <v>88410.517407343796</v>
      </c>
      <c r="C27" s="55">
        <v>7367.5431172786502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7399.3941299999997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41165.531889999998</v>
      </c>
      <c r="Q27" s="79">
        <v>1.1174832976119999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42" thickBot="1" x14ac:dyDescent="0.3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83574.029405725494</v>
      </c>
      <c r="G6" s="365">
        <v>34822.512252385597</v>
      </c>
      <c r="H6" s="367">
        <v>6982.3008600000003</v>
      </c>
      <c r="I6" s="364">
        <v>39024.073819999998</v>
      </c>
      <c r="J6" s="365">
        <v>4201.5615676143398</v>
      </c>
      <c r="K6" s="368">
        <v>0.46694019778000001</v>
      </c>
    </row>
    <row r="7" spans="1:11" ht="14.4" customHeight="1" thickBot="1" x14ac:dyDescent="0.35">
      <c r="A7" s="383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9058.1642960487497</v>
      </c>
      <c r="H7" s="367">
        <v>1535.6329000000001</v>
      </c>
      <c r="I7" s="364">
        <v>9916.1505300000008</v>
      </c>
      <c r="J7" s="365">
        <v>857.98623395125105</v>
      </c>
      <c r="K7" s="368">
        <v>0.45613319128000002</v>
      </c>
    </row>
    <row r="8" spans="1:11" ht="14.4" customHeight="1" thickBot="1" x14ac:dyDescent="0.35">
      <c r="A8" s="384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8014.19942504967</v>
      </c>
      <c r="H8" s="367">
        <v>1344.0669</v>
      </c>
      <c r="I8" s="364">
        <v>8786.3395299999993</v>
      </c>
      <c r="J8" s="365">
        <v>772.14010495033097</v>
      </c>
      <c r="K8" s="368">
        <v>0.45681104374800002</v>
      </c>
    </row>
    <row r="9" spans="1:11" ht="14.4" customHeight="1" thickBot="1" x14ac:dyDescent="0.35">
      <c r="A9" s="385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3.2299999999999998E-3</v>
      </c>
      <c r="I9" s="369">
        <v>1.338E-2</v>
      </c>
      <c r="J9" s="370">
        <v>1.338E-2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3.2299999999999998E-3</v>
      </c>
      <c r="I10" s="364">
        <v>1.338E-2</v>
      </c>
      <c r="J10" s="365">
        <v>1.338E-2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395.83333333333297</v>
      </c>
      <c r="H11" s="372">
        <v>72.867769999999993</v>
      </c>
      <c r="I11" s="369">
        <v>445.79831000000001</v>
      </c>
      <c r="J11" s="370">
        <v>49.964976666665997</v>
      </c>
      <c r="K11" s="377">
        <v>0.46926137894699999</v>
      </c>
    </row>
    <row r="12" spans="1:11" ht="14.4" customHeight="1" thickBot="1" x14ac:dyDescent="0.35">
      <c r="A12" s="386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310.41666666666703</v>
      </c>
      <c r="H12" s="367">
        <v>58.181539999999998</v>
      </c>
      <c r="I12" s="364">
        <v>374.09606000000002</v>
      </c>
      <c r="J12" s="365">
        <v>63.679393333333003</v>
      </c>
      <c r="K12" s="368">
        <v>0.50214236241599997</v>
      </c>
    </row>
    <row r="13" spans="1:11" ht="14.4" customHeight="1" thickBot="1" x14ac:dyDescent="0.35">
      <c r="A13" s="386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6.25</v>
      </c>
      <c r="H13" s="367">
        <v>0</v>
      </c>
      <c r="I13" s="364">
        <v>0</v>
      </c>
      <c r="J13" s="365">
        <v>-6.25</v>
      </c>
      <c r="K13" s="368">
        <v>0</v>
      </c>
    </row>
    <row r="14" spans="1:11" ht="14.4" customHeight="1" thickBot="1" x14ac:dyDescent="0.35">
      <c r="A14" s="386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8.333333333333</v>
      </c>
      <c r="H14" s="367">
        <v>2.1219999999999999</v>
      </c>
      <c r="I14" s="364">
        <v>7.8973300000000002</v>
      </c>
      <c r="J14" s="365">
        <v>-0.43600333333300001</v>
      </c>
      <c r="K14" s="368">
        <v>0.39486650000000001</v>
      </c>
    </row>
    <row r="15" spans="1:11" ht="14.4" customHeight="1" thickBot="1" x14ac:dyDescent="0.35">
      <c r="A15" s="386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70.833333333333002</v>
      </c>
      <c r="H15" s="367">
        <v>12.56423</v>
      </c>
      <c r="I15" s="364">
        <v>63.804920000000003</v>
      </c>
      <c r="J15" s="365">
        <v>-7.0284133333329999</v>
      </c>
      <c r="K15" s="368">
        <v>0.37532305882299999</v>
      </c>
    </row>
    <row r="16" spans="1:11" ht="14.4" customHeight="1" thickBot="1" x14ac:dyDescent="0.35">
      <c r="A16" s="385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4303.75</v>
      </c>
      <c r="H16" s="372">
        <v>661.70968000000005</v>
      </c>
      <c r="I16" s="369">
        <v>4698.7260500000002</v>
      </c>
      <c r="J16" s="370">
        <v>394.97605000000198</v>
      </c>
      <c r="K16" s="377">
        <v>0.45490619130600002</v>
      </c>
    </row>
    <row r="17" spans="1:11" ht="14.4" customHeight="1" thickBot="1" x14ac:dyDescent="0.35">
      <c r="A17" s="386" t="s">
        <v>219</v>
      </c>
      <c r="B17" s="364">
        <v>2</v>
      </c>
      <c r="C17" s="364">
        <v>0</v>
      </c>
      <c r="D17" s="365">
        <v>-2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0</v>
      </c>
    </row>
    <row r="18" spans="1:11" ht="14.4" customHeight="1" thickBot="1" x14ac:dyDescent="0.35">
      <c r="A18" s="386" t="s">
        <v>220</v>
      </c>
      <c r="B18" s="364">
        <v>3400</v>
      </c>
      <c r="C18" s="364">
        <v>3626.24984000001</v>
      </c>
      <c r="D18" s="365">
        <v>226.249840000006</v>
      </c>
      <c r="E18" s="366">
        <v>1.066544070588</v>
      </c>
      <c r="F18" s="364">
        <v>3294</v>
      </c>
      <c r="G18" s="365">
        <v>1372.5</v>
      </c>
      <c r="H18" s="367">
        <v>323.60460999999998</v>
      </c>
      <c r="I18" s="364">
        <v>1538.06447</v>
      </c>
      <c r="J18" s="365">
        <v>165.56446999999901</v>
      </c>
      <c r="K18" s="368">
        <v>0.46692910443199998</v>
      </c>
    </row>
    <row r="19" spans="1:11" ht="14.4" customHeight="1" thickBot="1" x14ac:dyDescent="0.35">
      <c r="A19" s="386" t="s">
        <v>221</v>
      </c>
      <c r="B19" s="364">
        <v>1800</v>
      </c>
      <c r="C19" s="364">
        <v>1800.65013</v>
      </c>
      <c r="D19" s="365">
        <v>0.65013000000300003</v>
      </c>
      <c r="E19" s="366">
        <v>1.0003611833329999</v>
      </c>
      <c r="F19" s="364">
        <v>1800</v>
      </c>
      <c r="G19" s="365">
        <v>750</v>
      </c>
      <c r="H19" s="367">
        <v>229.47613000000001</v>
      </c>
      <c r="I19" s="364">
        <v>740.04052000000001</v>
      </c>
      <c r="J19" s="365">
        <v>-9.9594799999999992</v>
      </c>
      <c r="K19" s="368">
        <v>0.41113362222200001</v>
      </c>
    </row>
    <row r="20" spans="1:11" ht="14.4" customHeight="1" thickBot="1" x14ac:dyDescent="0.35">
      <c r="A20" s="386" t="s">
        <v>222</v>
      </c>
      <c r="B20" s="364">
        <v>0</v>
      </c>
      <c r="C20" s="364">
        <v>2633.8671300000101</v>
      </c>
      <c r="D20" s="365">
        <v>2633.8671300000101</v>
      </c>
      <c r="E20" s="374" t="s">
        <v>206</v>
      </c>
      <c r="F20" s="364">
        <v>0</v>
      </c>
      <c r="G20" s="365">
        <v>0</v>
      </c>
      <c r="H20" s="367">
        <v>-306.56578000000002</v>
      </c>
      <c r="I20" s="364">
        <v>655.671280000004</v>
      </c>
      <c r="J20" s="365">
        <v>655.671280000004</v>
      </c>
      <c r="K20" s="375" t="s">
        <v>206</v>
      </c>
    </row>
    <row r="21" spans="1:11" ht="14.4" customHeight="1" thickBot="1" x14ac:dyDescent="0.35">
      <c r="A21" s="386" t="s">
        <v>223</v>
      </c>
      <c r="B21" s="364">
        <v>40</v>
      </c>
      <c r="C21" s="364">
        <v>37.114190000000001</v>
      </c>
      <c r="D21" s="365">
        <v>-2.8858099999990001</v>
      </c>
      <c r="E21" s="366">
        <v>0.92785474999999995</v>
      </c>
      <c r="F21" s="364">
        <v>40</v>
      </c>
      <c r="G21" s="365">
        <v>16.666666666666</v>
      </c>
      <c r="H21" s="367">
        <v>4.8914299999999997</v>
      </c>
      <c r="I21" s="364">
        <v>23.866800000000001</v>
      </c>
      <c r="J21" s="365">
        <v>7.2001333333330004</v>
      </c>
      <c r="K21" s="368">
        <v>0.59667000000000003</v>
      </c>
    </row>
    <row r="22" spans="1:11" ht="14.4" customHeight="1" thickBot="1" x14ac:dyDescent="0.35">
      <c r="A22" s="386" t="s">
        <v>224</v>
      </c>
      <c r="B22" s="364">
        <v>3900</v>
      </c>
      <c r="C22" s="364">
        <v>4208.3818900000097</v>
      </c>
      <c r="D22" s="365">
        <v>308.38189000001</v>
      </c>
      <c r="E22" s="366">
        <v>1.079072279487</v>
      </c>
      <c r="F22" s="364">
        <v>3900</v>
      </c>
      <c r="G22" s="365">
        <v>1625</v>
      </c>
      <c r="H22" s="367">
        <v>345.49023</v>
      </c>
      <c r="I22" s="364">
        <v>1287.2883999999999</v>
      </c>
      <c r="J22" s="365">
        <v>-337.711600000001</v>
      </c>
      <c r="K22" s="368">
        <v>0.33007394871700002</v>
      </c>
    </row>
    <row r="23" spans="1:11" ht="14.4" customHeight="1" thickBot="1" x14ac:dyDescent="0.35">
      <c r="A23" s="386" t="s">
        <v>225</v>
      </c>
      <c r="B23" s="364">
        <v>100</v>
      </c>
      <c r="C23" s="364">
        <v>50.885660000000001</v>
      </c>
      <c r="D23" s="365">
        <v>-49.114339999998997</v>
      </c>
      <c r="E23" s="366">
        <v>0.50885659999999999</v>
      </c>
      <c r="F23" s="364">
        <v>80</v>
      </c>
      <c r="G23" s="365">
        <v>33.333333333333002</v>
      </c>
      <c r="H23" s="367">
        <v>2.34232</v>
      </c>
      <c r="I23" s="364">
        <v>36.175649999999997</v>
      </c>
      <c r="J23" s="365">
        <v>2.842316666666</v>
      </c>
      <c r="K23" s="368">
        <v>0.45219562499999999</v>
      </c>
    </row>
    <row r="24" spans="1:11" ht="14.4" customHeight="1" thickBot="1" x14ac:dyDescent="0.35">
      <c r="A24" s="386" t="s">
        <v>226</v>
      </c>
      <c r="B24" s="364">
        <v>770</v>
      </c>
      <c r="C24" s="364">
        <v>573.67471000000103</v>
      </c>
      <c r="D24" s="365">
        <v>-196.325289999999</v>
      </c>
      <c r="E24" s="366">
        <v>0.74503209090900002</v>
      </c>
      <c r="F24" s="364">
        <v>600</v>
      </c>
      <c r="G24" s="365">
        <v>250</v>
      </c>
      <c r="H24" s="367">
        <v>39.472499999999997</v>
      </c>
      <c r="I24" s="364">
        <v>200.3484</v>
      </c>
      <c r="J24" s="365">
        <v>-49.651600000000002</v>
      </c>
      <c r="K24" s="368">
        <v>0.33391399999900001</v>
      </c>
    </row>
    <row r="25" spans="1:11" ht="14.4" customHeight="1" thickBot="1" x14ac:dyDescent="0.35">
      <c r="A25" s="386" t="s">
        <v>227</v>
      </c>
      <c r="B25" s="364">
        <v>5</v>
      </c>
      <c r="C25" s="364">
        <v>4.3257500000000002</v>
      </c>
      <c r="D25" s="365">
        <v>-0.67425000000000002</v>
      </c>
      <c r="E25" s="366">
        <v>0.86514999999999997</v>
      </c>
      <c r="F25" s="364">
        <v>6</v>
      </c>
      <c r="G25" s="365">
        <v>2.5</v>
      </c>
      <c r="H25" s="367">
        <v>0</v>
      </c>
      <c r="I25" s="364">
        <v>0</v>
      </c>
      <c r="J25" s="365">
        <v>-2.5</v>
      </c>
      <c r="K25" s="368">
        <v>0</v>
      </c>
    </row>
    <row r="26" spans="1:11" ht="14.4" customHeight="1" thickBot="1" x14ac:dyDescent="0.35">
      <c r="A26" s="386" t="s">
        <v>228</v>
      </c>
      <c r="B26" s="364">
        <v>180</v>
      </c>
      <c r="C26" s="364">
        <v>215.65132</v>
      </c>
      <c r="D26" s="365">
        <v>35.651319999999998</v>
      </c>
      <c r="E26" s="366">
        <v>1.1980628888880001</v>
      </c>
      <c r="F26" s="364">
        <v>205</v>
      </c>
      <c r="G26" s="365">
        <v>85.416666666666003</v>
      </c>
      <c r="H26" s="367">
        <v>22.998239999999999</v>
      </c>
      <c r="I26" s="364">
        <v>100.45349</v>
      </c>
      <c r="J26" s="365">
        <v>15.036823333333</v>
      </c>
      <c r="K26" s="368">
        <v>0.49001702439</v>
      </c>
    </row>
    <row r="27" spans="1:11" ht="14.4" customHeight="1" thickBot="1" x14ac:dyDescent="0.35">
      <c r="A27" s="386" t="s">
        <v>229</v>
      </c>
      <c r="B27" s="364">
        <v>538</v>
      </c>
      <c r="C27" s="364">
        <v>374.15329000000099</v>
      </c>
      <c r="D27" s="365">
        <v>-163.84670999999901</v>
      </c>
      <c r="E27" s="366">
        <v>0.69545221189499995</v>
      </c>
      <c r="F27" s="364">
        <v>404</v>
      </c>
      <c r="G27" s="365">
        <v>168.333333333333</v>
      </c>
      <c r="H27" s="367">
        <v>0</v>
      </c>
      <c r="I27" s="364">
        <v>116.817039999999</v>
      </c>
      <c r="J27" s="365">
        <v>-51.516293333333003</v>
      </c>
      <c r="K27" s="368">
        <v>0.28915108910800003</v>
      </c>
    </row>
    <row r="28" spans="1:11" ht="14.4" customHeight="1" thickBot="1" x14ac:dyDescent="0.35">
      <c r="A28" s="385" t="s">
        <v>230</v>
      </c>
      <c r="B28" s="369">
        <v>28.335709562184999</v>
      </c>
      <c r="C28" s="369">
        <v>0</v>
      </c>
      <c r="D28" s="370">
        <v>-28.335709562184999</v>
      </c>
      <c r="E28" s="376">
        <v>0</v>
      </c>
      <c r="F28" s="369">
        <v>0</v>
      </c>
      <c r="G28" s="370">
        <v>0</v>
      </c>
      <c r="H28" s="372">
        <v>0</v>
      </c>
      <c r="I28" s="369">
        <v>0</v>
      </c>
      <c r="J28" s="370">
        <v>0</v>
      </c>
      <c r="K28" s="377">
        <v>0</v>
      </c>
    </row>
    <row r="29" spans="1:11" ht="14.4" customHeight="1" thickBot="1" x14ac:dyDescent="0.35">
      <c r="A29" s="386" t="s">
        <v>231</v>
      </c>
      <c r="B29" s="364">
        <v>28.335709562184999</v>
      </c>
      <c r="C29" s="364">
        <v>0</v>
      </c>
      <c r="D29" s="365">
        <v>-28.335709562184999</v>
      </c>
      <c r="E29" s="366">
        <v>0</v>
      </c>
      <c r="F29" s="364">
        <v>0</v>
      </c>
      <c r="G29" s="365">
        <v>0</v>
      </c>
      <c r="H29" s="367">
        <v>0</v>
      </c>
      <c r="I29" s="364">
        <v>0</v>
      </c>
      <c r="J29" s="365">
        <v>0</v>
      </c>
      <c r="K29" s="368">
        <v>0</v>
      </c>
    </row>
    <row r="30" spans="1:11" ht="14.4" customHeight="1" thickBot="1" x14ac:dyDescent="0.35">
      <c r="A30" s="385" t="s">
        <v>232</v>
      </c>
      <c r="B30" s="369">
        <v>777.85499010847104</v>
      </c>
      <c r="C30" s="369">
        <v>979.58300000000202</v>
      </c>
      <c r="D30" s="370">
        <v>201.728009891531</v>
      </c>
      <c r="E30" s="376">
        <v>1.2593388388019999</v>
      </c>
      <c r="F30" s="369">
        <v>745.56952670936198</v>
      </c>
      <c r="G30" s="370">
        <v>310.65396946223399</v>
      </c>
      <c r="H30" s="372">
        <v>60.418349999999997</v>
      </c>
      <c r="I30" s="369">
        <v>284.38236000000001</v>
      </c>
      <c r="J30" s="370">
        <v>-26.271609462234</v>
      </c>
      <c r="K30" s="377">
        <v>0.38142969878999999</v>
      </c>
    </row>
    <row r="31" spans="1:11" ht="14.4" customHeight="1" thickBot="1" x14ac:dyDescent="0.35">
      <c r="A31" s="386" t="s">
        <v>233</v>
      </c>
      <c r="B31" s="364">
        <v>0</v>
      </c>
      <c r="C31" s="364">
        <v>213.86750000000001</v>
      </c>
      <c r="D31" s="365">
        <v>213.86750000000001</v>
      </c>
      <c r="E31" s="374" t="s">
        <v>206</v>
      </c>
      <c r="F31" s="364">
        <v>0</v>
      </c>
      <c r="G31" s="365">
        <v>0</v>
      </c>
      <c r="H31" s="367">
        <v>0</v>
      </c>
      <c r="I31" s="364">
        <v>-23.332999999999998</v>
      </c>
      <c r="J31" s="365">
        <v>-23.332999999999998</v>
      </c>
      <c r="K31" s="375" t="s">
        <v>206</v>
      </c>
    </row>
    <row r="32" spans="1:11" ht="14.4" customHeight="1" thickBot="1" x14ac:dyDescent="0.35">
      <c r="A32" s="386" t="s">
        <v>234</v>
      </c>
      <c r="B32" s="364">
        <v>21</v>
      </c>
      <c r="C32" s="364">
        <v>19.716139999999999</v>
      </c>
      <c r="D32" s="365">
        <v>-1.2838599999989999</v>
      </c>
      <c r="E32" s="366">
        <v>0.93886380952299997</v>
      </c>
      <c r="F32" s="364">
        <v>20</v>
      </c>
      <c r="G32" s="365">
        <v>8.333333333333</v>
      </c>
      <c r="H32" s="367">
        <v>1.7418</v>
      </c>
      <c r="I32" s="364">
        <v>6.0621200000000002</v>
      </c>
      <c r="J32" s="365">
        <v>-2.2712133333329998</v>
      </c>
      <c r="K32" s="368">
        <v>0.30310599999999999</v>
      </c>
    </row>
    <row r="33" spans="1:11" ht="14.4" customHeight="1" thickBot="1" x14ac:dyDescent="0.35">
      <c r="A33" s="386" t="s">
        <v>235</v>
      </c>
      <c r="B33" s="364">
        <v>455.75082291579002</v>
      </c>
      <c r="C33" s="364">
        <v>437.37620000000101</v>
      </c>
      <c r="D33" s="365">
        <v>-18.374622915787999</v>
      </c>
      <c r="E33" s="366">
        <v>0.95968274330600001</v>
      </c>
      <c r="F33" s="364">
        <v>450</v>
      </c>
      <c r="G33" s="365">
        <v>187.5</v>
      </c>
      <c r="H33" s="367">
        <v>30.266269999999999</v>
      </c>
      <c r="I33" s="364">
        <v>207.79792</v>
      </c>
      <c r="J33" s="365">
        <v>20.297919999998999</v>
      </c>
      <c r="K33" s="368">
        <v>0.46177315555499998</v>
      </c>
    </row>
    <row r="34" spans="1:11" ht="14.4" customHeight="1" thickBot="1" x14ac:dyDescent="0.35">
      <c r="A34" s="386" t="s">
        <v>236</v>
      </c>
      <c r="B34" s="364">
        <v>25</v>
      </c>
      <c r="C34" s="364">
        <v>27.50825</v>
      </c>
      <c r="D34" s="365">
        <v>2.5082499999999999</v>
      </c>
      <c r="E34" s="366">
        <v>1.10033</v>
      </c>
      <c r="F34" s="364">
        <v>25</v>
      </c>
      <c r="G34" s="365">
        <v>10.416666666666</v>
      </c>
      <c r="H34" s="367">
        <v>3.5346700000000002</v>
      </c>
      <c r="I34" s="364">
        <v>11.82907</v>
      </c>
      <c r="J34" s="365">
        <v>1.4124033333329999</v>
      </c>
      <c r="K34" s="368">
        <v>0.47316279999999999</v>
      </c>
    </row>
    <row r="35" spans="1:11" ht="14.4" customHeight="1" thickBot="1" x14ac:dyDescent="0.35">
      <c r="A35" s="386" t="s">
        <v>237</v>
      </c>
      <c r="B35" s="364">
        <v>9.7007164980410003</v>
      </c>
      <c r="C35" s="364">
        <v>12.088380000000001</v>
      </c>
      <c r="D35" s="365">
        <v>2.3876635019579999</v>
      </c>
      <c r="E35" s="366">
        <v>1.246132695707</v>
      </c>
      <c r="F35" s="364">
        <v>11.205915769428</v>
      </c>
      <c r="G35" s="365">
        <v>4.6691315705949998</v>
      </c>
      <c r="H35" s="367">
        <v>2.3490000000000002</v>
      </c>
      <c r="I35" s="364">
        <v>3.4380000000000002</v>
      </c>
      <c r="J35" s="365">
        <v>-1.2311315705949999</v>
      </c>
      <c r="K35" s="368">
        <v>0.30680223470700002</v>
      </c>
    </row>
    <row r="36" spans="1:11" ht="14.4" customHeight="1" thickBot="1" x14ac:dyDescent="0.35">
      <c r="A36" s="386" t="s">
        <v>238</v>
      </c>
      <c r="B36" s="364">
        <v>0.456220923783</v>
      </c>
      <c r="C36" s="364">
        <v>0.96367000000000003</v>
      </c>
      <c r="D36" s="365">
        <v>0.50744907621599999</v>
      </c>
      <c r="E36" s="366">
        <v>2.112288038015</v>
      </c>
      <c r="F36" s="364">
        <v>0</v>
      </c>
      <c r="G36" s="365">
        <v>0</v>
      </c>
      <c r="H36" s="367">
        <v>0</v>
      </c>
      <c r="I36" s="364">
        <v>0.45739999999999997</v>
      </c>
      <c r="J36" s="365">
        <v>0.45739999999999997</v>
      </c>
      <c r="K36" s="375" t="s">
        <v>206</v>
      </c>
    </row>
    <row r="37" spans="1:11" ht="14.4" customHeight="1" thickBot="1" x14ac:dyDescent="0.35">
      <c r="A37" s="386" t="s">
        <v>239</v>
      </c>
      <c r="B37" s="364">
        <v>0</v>
      </c>
      <c r="C37" s="364">
        <v>2.4384399999999999</v>
      </c>
      <c r="D37" s="365">
        <v>2.4384399999999999</v>
      </c>
      <c r="E37" s="374" t="s">
        <v>206</v>
      </c>
      <c r="F37" s="364">
        <v>0</v>
      </c>
      <c r="G37" s="365">
        <v>0</v>
      </c>
      <c r="H37" s="367">
        <v>0.46948000000000001</v>
      </c>
      <c r="I37" s="364">
        <v>1.4084399999999999</v>
      </c>
      <c r="J37" s="365">
        <v>1.4084399999999999</v>
      </c>
      <c r="K37" s="375" t="s">
        <v>206</v>
      </c>
    </row>
    <row r="38" spans="1:11" ht="14.4" customHeight="1" thickBot="1" x14ac:dyDescent="0.35">
      <c r="A38" s="386" t="s">
        <v>240</v>
      </c>
      <c r="B38" s="364">
        <v>12.983729200228</v>
      </c>
      <c r="C38" s="364">
        <v>5.3667899999999999</v>
      </c>
      <c r="D38" s="365">
        <v>-7.6169392002279999</v>
      </c>
      <c r="E38" s="366">
        <v>0.41334734553000002</v>
      </c>
      <c r="F38" s="364">
        <v>0</v>
      </c>
      <c r="G38" s="365">
        <v>0</v>
      </c>
      <c r="H38" s="367">
        <v>0.50312000000000001</v>
      </c>
      <c r="I38" s="364">
        <v>1.6770700000000001</v>
      </c>
      <c r="J38" s="365">
        <v>1.6770700000000001</v>
      </c>
      <c r="K38" s="375" t="s">
        <v>206</v>
      </c>
    </row>
    <row r="39" spans="1:11" ht="14.4" customHeight="1" thickBot="1" x14ac:dyDescent="0.35">
      <c r="A39" s="386" t="s">
        <v>241</v>
      </c>
      <c r="B39" s="364">
        <v>50</v>
      </c>
      <c r="C39" s="364">
        <v>17.514959999999999</v>
      </c>
      <c r="D39" s="365">
        <v>-32.485039999999998</v>
      </c>
      <c r="E39" s="366">
        <v>0.35029919999999998</v>
      </c>
      <c r="F39" s="364">
        <v>30</v>
      </c>
      <c r="G39" s="365">
        <v>12.5</v>
      </c>
      <c r="H39" s="367">
        <v>0</v>
      </c>
      <c r="I39" s="364">
        <v>0</v>
      </c>
      <c r="J39" s="365">
        <v>-12.5</v>
      </c>
      <c r="K39" s="368">
        <v>0</v>
      </c>
    </row>
    <row r="40" spans="1:11" ht="14.4" customHeight="1" thickBot="1" x14ac:dyDescent="0.35">
      <c r="A40" s="386" t="s">
        <v>242</v>
      </c>
      <c r="B40" s="364">
        <v>14.527331025458</v>
      </c>
      <c r="C40" s="364">
        <v>10.381360000000001</v>
      </c>
      <c r="D40" s="365">
        <v>-4.1459710254579996</v>
      </c>
      <c r="E40" s="366">
        <v>0.71460889696800001</v>
      </c>
      <c r="F40" s="364">
        <v>9.3636109399330003</v>
      </c>
      <c r="G40" s="365">
        <v>3.9015045583050001</v>
      </c>
      <c r="H40" s="367">
        <v>0.90749999999999997</v>
      </c>
      <c r="I40" s="364">
        <v>4.5504100000000003</v>
      </c>
      <c r="J40" s="365">
        <v>0.648905441694</v>
      </c>
      <c r="K40" s="368">
        <v>0.48596743597999997</v>
      </c>
    </row>
    <row r="41" spans="1:11" ht="14.4" customHeight="1" thickBot="1" x14ac:dyDescent="0.35">
      <c r="A41" s="386" t="s">
        <v>243</v>
      </c>
      <c r="B41" s="364">
        <v>0</v>
      </c>
      <c r="C41" s="364">
        <v>11.17</v>
      </c>
      <c r="D41" s="365">
        <v>11.17</v>
      </c>
      <c r="E41" s="374" t="s">
        <v>244</v>
      </c>
      <c r="F41" s="364">
        <v>0</v>
      </c>
      <c r="G41" s="365">
        <v>0</v>
      </c>
      <c r="H41" s="367">
        <v>5.56</v>
      </c>
      <c r="I41" s="364">
        <v>5.56</v>
      </c>
      <c r="J41" s="365">
        <v>5.56</v>
      </c>
      <c r="K41" s="375" t="s">
        <v>206</v>
      </c>
    </row>
    <row r="42" spans="1:11" ht="14.4" customHeight="1" thickBot="1" x14ac:dyDescent="0.35">
      <c r="A42" s="386" t="s">
        <v>245</v>
      </c>
      <c r="B42" s="364">
        <v>0</v>
      </c>
      <c r="C42" s="364">
        <v>1.21</v>
      </c>
      <c r="D42" s="365">
        <v>1.21</v>
      </c>
      <c r="E42" s="374" t="s">
        <v>244</v>
      </c>
      <c r="F42" s="364">
        <v>0</v>
      </c>
      <c r="G42" s="365">
        <v>0</v>
      </c>
      <c r="H42" s="367">
        <v>0</v>
      </c>
      <c r="I42" s="364">
        <v>0</v>
      </c>
      <c r="J42" s="365">
        <v>0</v>
      </c>
      <c r="K42" s="375" t="s">
        <v>206</v>
      </c>
    </row>
    <row r="43" spans="1:11" ht="14.4" customHeight="1" thickBot="1" x14ac:dyDescent="0.3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2.8285800000000001</v>
      </c>
      <c r="I43" s="364">
        <v>2.8285800000000001</v>
      </c>
      <c r="J43" s="365">
        <v>2.8285800000000001</v>
      </c>
      <c r="K43" s="375" t="s">
        <v>244</v>
      </c>
    </row>
    <row r="44" spans="1:11" ht="14.4" customHeight="1" thickBot="1" x14ac:dyDescent="0.35">
      <c r="A44" s="386" t="s">
        <v>247</v>
      </c>
      <c r="B44" s="364">
        <v>188.43616954517</v>
      </c>
      <c r="C44" s="364">
        <v>219.981310000001</v>
      </c>
      <c r="D44" s="365">
        <v>31.545140454830001</v>
      </c>
      <c r="E44" s="366">
        <v>1.1674049123950001</v>
      </c>
      <c r="F44" s="364">
        <v>200</v>
      </c>
      <c r="G44" s="365">
        <v>83.333333333333002</v>
      </c>
      <c r="H44" s="367">
        <v>12.25793</v>
      </c>
      <c r="I44" s="364">
        <v>62.106349999999999</v>
      </c>
      <c r="J44" s="365">
        <v>-21.226983333332999</v>
      </c>
      <c r="K44" s="368">
        <v>0.31053175</v>
      </c>
    </row>
    <row r="45" spans="1:11" ht="14.4" customHeight="1" thickBot="1" x14ac:dyDescent="0.35">
      <c r="A45" s="385" t="s">
        <v>248</v>
      </c>
      <c r="B45" s="369">
        <v>335.85414851431301</v>
      </c>
      <c r="C45" s="369">
        <v>597.00255000000197</v>
      </c>
      <c r="D45" s="370">
        <v>261.14840148568902</v>
      </c>
      <c r="E45" s="376">
        <v>1.7775649121520001</v>
      </c>
      <c r="F45" s="369">
        <v>524.87615801854804</v>
      </c>
      <c r="G45" s="370">
        <v>218.69839917439501</v>
      </c>
      <c r="H45" s="372">
        <v>8.2400000000000001E-2</v>
      </c>
      <c r="I45" s="369">
        <v>205.79169999999999</v>
      </c>
      <c r="J45" s="370">
        <v>-12.906699174393999</v>
      </c>
      <c r="K45" s="377">
        <v>0.39207667724299999</v>
      </c>
    </row>
    <row r="46" spans="1:11" ht="14.4" customHeight="1" thickBot="1" x14ac:dyDescent="0.35">
      <c r="A46" s="386" t="s">
        <v>249</v>
      </c>
      <c r="B46" s="364">
        <v>118.550963733599</v>
      </c>
      <c r="C46" s="364">
        <v>108.68514999999999</v>
      </c>
      <c r="D46" s="365">
        <v>-9.8658137335979994</v>
      </c>
      <c r="E46" s="366">
        <v>0.91677997864399996</v>
      </c>
      <c r="F46" s="364">
        <v>28.198934453547999</v>
      </c>
      <c r="G46" s="365">
        <v>11.749556022310999</v>
      </c>
      <c r="H46" s="367">
        <v>0</v>
      </c>
      <c r="I46" s="364">
        <v>49.595210000000002</v>
      </c>
      <c r="J46" s="365">
        <v>37.845653977688002</v>
      </c>
      <c r="K46" s="368">
        <v>1.7587618454759999</v>
      </c>
    </row>
    <row r="47" spans="1:11" ht="14.4" customHeight="1" thickBot="1" x14ac:dyDescent="0.35">
      <c r="A47" s="386" t="s">
        <v>250</v>
      </c>
      <c r="B47" s="364">
        <v>184.09478257749899</v>
      </c>
      <c r="C47" s="364">
        <v>471.12903000000199</v>
      </c>
      <c r="D47" s="365">
        <v>287.03424742250297</v>
      </c>
      <c r="E47" s="366">
        <v>2.5591655744050001</v>
      </c>
      <c r="F47" s="364">
        <v>414.70459035250798</v>
      </c>
      <c r="G47" s="365">
        <v>172.793579313545</v>
      </c>
      <c r="H47" s="367">
        <v>0</v>
      </c>
      <c r="I47" s="364">
        <v>153.63802999999999</v>
      </c>
      <c r="J47" s="365">
        <v>-19.155549313544</v>
      </c>
      <c r="K47" s="368">
        <v>0.370475836472</v>
      </c>
    </row>
    <row r="48" spans="1:11" ht="14.4" customHeight="1" thickBot="1" x14ac:dyDescent="0.35">
      <c r="A48" s="386" t="s">
        <v>251</v>
      </c>
      <c r="B48" s="364">
        <v>0</v>
      </c>
      <c r="C48" s="364">
        <v>2.6135999999999999</v>
      </c>
      <c r="D48" s="365">
        <v>2.6135999999999999</v>
      </c>
      <c r="E48" s="374" t="s">
        <v>206</v>
      </c>
      <c r="F48" s="364">
        <v>2.2008717364389998</v>
      </c>
      <c r="G48" s="365">
        <v>0.91702989018299996</v>
      </c>
      <c r="H48" s="367">
        <v>0</v>
      </c>
      <c r="I48" s="364">
        <v>0.42499999999900001</v>
      </c>
      <c r="J48" s="365">
        <v>-0.49202989018299997</v>
      </c>
      <c r="K48" s="368">
        <v>0.19310530139599999</v>
      </c>
    </row>
    <row r="49" spans="1:11" ht="14.4" customHeight="1" thickBot="1" x14ac:dyDescent="0.35">
      <c r="A49" s="386" t="s">
        <v>252</v>
      </c>
      <c r="B49" s="364">
        <v>33.208402203214</v>
      </c>
      <c r="C49" s="364">
        <v>14.574769999999999</v>
      </c>
      <c r="D49" s="365">
        <v>-18.633632203213999</v>
      </c>
      <c r="E49" s="366">
        <v>0.438888023302</v>
      </c>
      <c r="F49" s="364">
        <v>13.974247751106001</v>
      </c>
      <c r="G49" s="365">
        <v>5.8226032296270001</v>
      </c>
      <c r="H49" s="367">
        <v>8.2400000000000001E-2</v>
      </c>
      <c r="I49" s="364">
        <v>2.1334599999989998</v>
      </c>
      <c r="J49" s="365">
        <v>-3.6891432296270001</v>
      </c>
      <c r="K49" s="368">
        <v>0.15267082979999999</v>
      </c>
    </row>
    <row r="50" spans="1:11" ht="14.4" customHeight="1" thickBot="1" x14ac:dyDescent="0.35">
      <c r="A50" s="386" t="s">
        <v>253</v>
      </c>
      <c r="B50" s="364">
        <v>0</v>
      </c>
      <c r="C50" s="364">
        <v>0</v>
      </c>
      <c r="D50" s="365">
        <v>0</v>
      </c>
      <c r="E50" s="366">
        <v>1</v>
      </c>
      <c r="F50" s="364">
        <v>65.797513724945006</v>
      </c>
      <c r="G50" s="365">
        <v>27.415630718727002</v>
      </c>
      <c r="H50" s="367">
        <v>0</v>
      </c>
      <c r="I50" s="364">
        <v>0</v>
      </c>
      <c r="J50" s="365">
        <v>-27.415630718727002</v>
      </c>
      <c r="K50" s="368">
        <v>0</v>
      </c>
    </row>
    <row r="51" spans="1:11" ht="14.4" customHeight="1" thickBot="1" x14ac:dyDescent="0.35">
      <c r="A51" s="385" t="s">
        <v>254</v>
      </c>
      <c r="B51" s="369">
        <v>7039.3833806057701</v>
      </c>
      <c r="C51" s="369">
        <v>7113.4675800000095</v>
      </c>
      <c r="D51" s="370">
        <v>74.084199394242006</v>
      </c>
      <c r="E51" s="376">
        <v>1.0105242455750001</v>
      </c>
      <c r="F51" s="369">
        <v>6684.6329353912897</v>
      </c>
      <c r="G51" s="370">
        <v>2785.2637230797</v>
      </c>
      <c r="H51" s="372">
        <v>548.98546999999996</v>
      </c>
      <c r="I51" s="369">
        <v>3151.6277300000002</v>
      </c>
      <c r="J51" s="370">
        <v>366.364006920294</v>
      </c>
      <c r="K51" s="377">
        <v>0.47147356638100002</v>
      </c>
    </row>
    <row r="52" spans="1:11" ht="14.4" customHeight="1" thickBot="1" x14ac:dyDescent="0.35">
      <c r="A52" s="386" t="s">
        <v>255</v>
      </c>
      <c r="B52" s="364">
        <v>38.997494655375</v>
      </c>
      <c r="C52" s="364">
        <v>75.109390000000005</v>
      </c>
      <c r="D52" s="365">
        <v>36.111895344624003</v>
      </c>
      <c r="E52" s="366">
        <v>1.9260055207069999</v>
      </c>
      <c r="F52" s="364">
        <v>0</v>
      </c>
      <c r="G52" s="365">
        <v>0</v>
      </c>
      <c r="H52" s="367">
        <v>3.2120000000000003E-2</v>
      </c>
      <c r="I52" s="364">
        <v>17.802589999999999</v>
      </c>
      <c r="J52" s="365">
        <v>17.802589999999999</v>
      </c>
      <c r="K52" s="375" t="s">
        <v>206</v>
      </c>
    </row>
    <row r="53" spans="1:11" ht="14.4" customHeight="1" thickBot="1" x14ac:dyDescent="0.35">
      <c r="A53" s="386" t="s">
        <v>256</v>
      </c>
      <c r="B53" s="364">
        <v>0</v>
      </c>
      <c r="C53" s="364">
        <v>1.33585</v>
      </c>
      <c r="D53" s="365">
        <v>1.33585</v>
      </c>
      <c r="E53" s="374" t="s">
        <v>244</v>
      </c>
      <c r="F53" s="364">
        <v>0</v>
      </c>
      <c r="G53" s="365">
        <v>0</v>
      </c>
      <c r="H53" s="367">
        <v>0</v>
      </c>
      <c r="I53" s="364">
        <v>0</v>
      </c>
      <c r="J53" s="365">
        <v>0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0</v>
      </c>
      <c r="C54" s="364">
        <v>-6.26288</v>
      </c>
      <c r="D54" s="365">
        <v>-6.26288</v>
      </c>
      <c r="E54" s="374" t="s">
        <v>206</v>
      </c>
      <c r="F54" s="364">
        <v>0</v>
      </c>
      <c r="G54" s="365">
        <v>0</v>
      </c>
      <c r="H54" s="367">
        <v>0</v>
      </c>
      <c r="I54" s="364">
        <v>-0.62091999999900005</v>
      </c>
      <c r="J54" s="365">
        <v>-0.62091999999900005</v>
      </c>
      <c r="K54" s="375" t="s">
        <v>206</v>
      </c>
    </row>
    <row r="55" spans="1:11" ht="14.4" customHeight="1" thickBot="1" x14ac:dyDescent="0.35">
      <c r="A55" s="386" t="s">
        <v>258</v>
      </c>
      <c r="B55" s="364">
        <v>2660.3858859503998</v>
      </c>
      <c r="C55" s="364">
        <v>2443.1566899999998</v>
      </c>
      <c r="D55" s="365">
        <v>-217.22919595039201</v>
      </c>
      <c r="E55" s="366">
        <v>0.91834673417199997</v>
      </c>
      <c r="F55" s="364">
        <v>2450</v>
      </c>
      <c r="G55" s="365">
        <v>1020.83333333333</v>
      </c>
      <c r="H55" s="367">
        <v>179.66786999999999</v>
      </c>
      <c r="I55" s="364">
        <v>1086.5093199999999</v>
      </c>
      <c r="J55" s="365">
        <v>65.675986666664997</v>
      </c>
      <c r="K55" s="368">
        <v>0.44347319183599998</v>
      </c>
    </row>
    <row r="56" spans="1:11" ht="14.4" customHeight="1" thickBot="1" x14ac:dyDescent="0.35">
      <c r="A56" s="386" t="s">
        <v>259</v>
      </c>
      <c r="B56" s="364">
        <v>3340</v>
      </c>
      <c r="C56" s="364">
        <v>3635.4677000000102</v>
      </c>
      <c r="D56" s="365">
        <v>295.46770000000703</v>
      </c>
      <c r="E56" s="366">
        <v>1.088463383233</v>
      </c>
      <c r="F56" s="364">
        <v>3515</v>
      </c>
      <c r="G56" s="365">
        <v>1464.5833333333301</v>
      </c>
      <c r="H56" s="367">
        <v>297.49364000000003</v>
      </c>
      <c r="I56" s="364">
        <v>1729.2869000000001</v>
      </c>
      <c r="J56" s="365">
        <v>264.70356666666601</v>
      </c>
      <c r="K56" s="368">
        <v>0.491973513513</v>
      </c>
    </row>
    <row r="57" spans="1:11" ht="14.4" customHeight="1" thickBot="1" x14ac:dyDescent="0.35">
      <c r="A57" s="386" t="s">
        <v>260</v>
      </c>
      <c r="B57" s="364">
        <v>1000</v>
      </c>
      <c r="C57" s="364">
        <v>964.66083000000197</v>
      </c>
      <c r="D57" s="365">
        <v>-35.339169999997999</v>
      </c>
      <c r="E57" s="366">
        <v>0.96466083000000002</v>
      </c>
      <c r="F57" s="364">
        <v>719.63293539128995</v>
      </c>
      <c r="G57" s="365">
        <v>299.84705641303799</v>
      </c>
      <c r="H57" s="367">
        <v>71.791839999999993</v>
      </c>
      <c r="I57" s="364">
        <v>318.64983999999998</v>
      </c>
      <c r="J57" s="365">
        <v>18.802783586962001</v>
      </c>
      <c r="K57" s="368">
        <v>0.44279496438900001</v>
      </c>
    </row>
    <row r="58" spans="1:11" ht="14.4" customHeight="1" thickBot="1" x14ac:dyDescent="0.35">
      <c r="A58" s="384" t="s">
        <v>29</v>
      </c>
      <c r="B58" s="364">
        <v>2260.3670495137799</v>
      </c>
      <c r="C58" s="364">
        <v>2294.5030000000002</v>
      </c>
      <c r="D58" s="365">
        <v>34.135950486219997</v>
      </c>
      <c r="E58" s="366">
        <v>1.015101950142</v>
      </c>
      <c r="F58" s="364">
        <v>2505.5156903978</v>
      </c>
      <c r="G58" s="365">
        <v>1043.9648709990799</v>
      </c>
      <c r="H58" s="367">
        <v>191.566</v>
      </c>
      <c r="I58" s="364">
        <v>1129.8109999999999</v>
      </c>
      <c r="J58" s="365">
        <v>85.846129000917003</v>
      </c>
      <c r="K58" s="368">
        <v>0.45092952493900001</v>
      </c>
    </row>
    <row r="59" spans="1:11" ht="14.4" customHeight="1" thickBot="1" x14ac:dyDescent="0.35">
      <c r="A59" s="385" t="s">
        <v>261</v>
      </c>
      <c r="B59" s="369">
        <v>2260.3670495137799</v>
      </c>
      <c r="C59" s="369">
        <v>2294.5030000000002</v>
      </c>
      <c r="D59" s="370">
        <v>34.135950486219997</v>
      </c>
      <c r="E59" s="376">
        <v>1.015101950142</v>
      </c>
      <c r="F59" s="369">
        <v>2505.5156903978</v>
      </c>
      <c r="G59" s="370">
        <v>1043.9648709990799</v>
      </c>
      <c r="H59" s="372">
        <v>191.566</v>
      </c>
      <c r="I59" s="369">
        <v>1129.8109999999999</v>
      </c>
      <c r="J59" s="370">
        <v>85.846129000917003</v>
      </c>
      <c r="K59" s="377">
        <v>0.45092952493900001</v>
      </c>
    </row>
    <row r="60" spans="1:11" ht="14.4" customHeight="1" thickBot="1" x14ac:dyDescent="0.35">
      <c r="A60" s="386" t="s">
        <v>262</v>
      </c>
      <c r="B60" s="364">
        <v>492.06731778775202</v>
      </c>
      <c r="C60" s="364">
        <v>512.727000000001</v>
      </c>
      <c r="D60" s="365">
        <v>20.659682212248001</v>
      </c>
      <c r="E60" s="366">
        <v>1.0419854793550001</v>
      </c>
      <c r="F60" s="364">
        <v>671.31940317016199</v>
      </c>
      <c r="G60" s="365">
        <v>279.71641798756798</v>
      </c>
      <c r="H60" s="367">
        <v>55.26</v>
      </c>
      <c r="I60" s="364">
        <v>285.27100000000002</v>
      </c>
      <c r="J60" s="365">
        <v>5.5545820124320002</v>
      </c>
      <c r="K60" s="368">
        <v>0.42494079368600002</v>
      </c>
    </row>
    <row r="61" spans="1:11" ht="14.4" customHeight="1" thickBot="1" x14ac:dyDescent="0.35">
      <c r="A61" s="386" t="s">
        <v>263</v>
      </c>
      <c r="B61" s="364">
        <v>1023.44275009489</v>
      </c>
      <c r="C61" s="364">
        <v>1080.2940000000001</v>
      </c>
      <c r="D61" s="365">
        <v>56.851249905114997</v>
      </c>
      <c r="E61" s="366">
        <v>1.0555490279249999</v>
      </c>
      <c r="F61" s="364">
        <v>1065.75430447024</v>
      </c>
      <c r="G61" s="365">
        <v>444.064293529265</v>
      </c>
      <c r="H61" s="367">
        <v>84.251000000000005</v>
      </c>
      <c r="I61" s="364">
        <v>453.733</v>
      </c>
      <c r="J61" s="365">
        <v>9.6687064707339996</v>
      </c>
      <c r="K61" s="368">
        <v>0.42573883877000002</v>
      </c>
    </row>
    <row r="62" spans="1:11" ht="14.4" customHeight="1" thickBot="1" x14ac:dyDescent="0.35">
      <c r="A62" s="386" t="s">
        <v>264</v>
      </c>
      <c r="B62" s="364">
        <v>744.856981631145</v>
      </c>
      <c r="C62" s="364">
        <v>701.48200000000099</v>
      </c>
      <c r="D62" s="365">
        <v>-43.374981631143001</v>
      </c>
      <c r="E62" s="366">
        <v>0.94176736917100001</v>
      </c>
      <c r="F62" s="364">
        <v>768.44198275739996</v>
      </c>
      <c r="G62" s="365">
        <v>320.18415948224998</v>
      </c>
      <c r="H62" s="367">
        <v>52.055</v>
      </c>
      <c r="I62" s="364">
        <v>390.80700000000002</v>
      </c>
      <c r="J62" s="365">
        <v>70.622840517750006</v>
      </c>
      <c r="K62" s="368">
        <v>0.50857059969200002</v>
      </c>
    </row>
    <row r="63" spans="1:11" ht="14.4" customHeight="1" thickBot="1" x14ac:dyDescent="0.35">
      <c r="A63" s="387" t="s">
        <v>265</v>
      </c>
      <c r="B63" s="369">
        <v>10014.7626183665</v>
      </c>
      <c r="C63" s="369">
        <v>11092.95782</v>
      </c>
      <c r="D63" s="370">
        <v>1078.1952016334801</v>
      </c>
      <c r="E63" s="376">
        <v>1.1076605849500001</v>
      </c>
      <c r="F63" s="369">
        <v>9157.7529661850895</v>
      </c>
      <c r="G63" s="370">
        <v>3815.73040257712</v>
      </c>
      <c r="H63" s="372">
        <v>774.35280999999998</v>
      </c>
      <c r="I63" s="369">
        <v>6559.7259999999897</v>
      </c>
      <c r="J63" s="370">
        <v>2743.9955974228701</v>
      </c>
      <c r="K63" s="377">
        <v>0.71630300841500005</v>
      </c>
    </row>
    <row r="64" spans="1:11" ht="14.4" customHeight="1" thickBot="1" x14ac:dyDescent="0.35">
      <c r="A64" s="384" t="s">
        <v>32</v>
      </c>
      <c r="B64" s="364">
        <v>1615.9609658163099</v>
      </c>
      <c r="C64" s="364">
        <v>5764.3157800000099</v>
      </c>
      <c r="D64" s="365">
        <v>4148.3548141837</v>
      </c>
      <c r="E64" s="366">
        <v>3.5671132545500002</v>
      </c>
      <c r="F64" s="364">
        <v>4342.8557989605997</v>
      </c>
      <c r="G64" s="365">
        <v>1809.52324956692</v>
      </c>
      <c r="H64" s="367">
        <v>119.46760999999999</v>
      </c>
      <c r="I64" s="364">
        <v>720.59469999999999</v>
      </c>
      <c r="J64" s="365">
        <v>-1088.9285495669201</v>
      </c>
      <c r="K64" s="368">
        <v>0.16592646253000001</v>
      </c>
    </row>
    <row r="65" spans="1:11" ht="14.4" customHeight="1" thickBot="1" x14ac:dyDescent="0.35">
      <c r="A65" s="388" t="s">
        <v>266</v>
      </c>
      <c r="B65" s="364">
        <v>1615.9609658163099</v>
      </c>
      <c r="C65" s="364">
        <v>5764.3157800000099</v>
      </c>
      <c r="D65" s="365">
        <v>4148.3548141837</v>
      </c>
      <c r="E65" s="366">
        <v>3.5671132545500002</v>
      </c>
      <c r="F65" s="364">
        <v>4342.8557989605997</v>
      </c>
      <c r="G65" s="365">
        <v>1809.52324956692</v>
      </c>
      <c r="H65" s="367">
        <v>119.46760999999999</v>
      </c>
      <c r="I65" s="364">
        <v>720.59469999999999</v>
      </c>
      <c r="J65" s="365">
        <v>-1088.9285495669201</v>
      </c>
      <c r="K65" s="368">
        <v>0.16592646253000001</v>
      </c>
    </row>
    <row r="66" spans="1:11" ht="14.4" customHeight="1" thickBot="1" x14ac:dyDescent="0.35">
      <c r="A66" s="386" t="s">
        <v>267</v>
      </c>
      <c r="B66" s="364">
        <v>1191.1991024958199</v>
      </c>
      <c r="C66" s="364">
        <v>1798.242</v>
      </c>
      <c r="D66" s="365">
        <v>607.04289750418195</v>
      </c>
      <c r="E66" s="366">
        <v>1.5096065772980001</v>
      </c>
      <c r="F66" s="364">
        <v>1182.4584795395201</v>
      </c>
      <c r="G66" s="365">
        <v>492.69103314146702</v>
      </c>
      <c r="H66" s="367">
        <v>86.228819999999999</v>
      </c>
      <c r="I66" s="364">
        <v>486.87869000000001</v>
      </c>
      <c r="J66" s="365">
        <v>-5.8123431414660001</v>
      </c>
      <c r="K66" s="368">
        <v>0.41175119331799998</v>
      </c>
    </row>
    <row r="67" spans="1:11" ht="14.4" customHeight="1" thickBot="1" x14ac:dyDescent="0.35">
      <c r="A67" s="386" t="s">
        <v>268</v>
      </c>
      <c r="B67" s="364">
        <v>0</v>
      </c>
      <c r="C67" s="364">
        <v>10.504009999999999</v>
      </c>
      <c r="D67" s="365">
        <v>10.504009999999999</v>
      </c>
      <c r="E67" s="374" t="s">
        <v>244</v>
      </c>
      <c r="F67" s="364">
        <v>21.207989068526999</v>
      </c>
      <c r="G67" s="365">
        <v>8.8366621118859996</v>
      </c>
      <c r="H67" s="367">
        <v>0</v>
      </c>
      <c r="I67" s="364">
        <v>0</v>
      </c>
      <c r="J67" s="365">
        <v>-8.8366621118859996</v>
      </c>
      <c r="K67" s="368">
        <v>0</v>
      </c>
    </row>
    <row r="68" spans="1:11" ht="14.4" customHeight="1" thickBot="1" x14ac:dyDescent="0.35">
      <c r="A68" s="386" t="s">
        <v>269</v>
      </c>
      <c r="B68" s="364">
        <v>75.305616903569998</v>
      </c>
      <c r="C68" s="364">
        <v>537.32086000000095</v>
      </c>
      <c r="D68" s="365">
        <v>462.01524309643099</v>
      </c>
      <c r="E68" s="366">
        <v>7.1352029515669999</v>
      </c>
      <c r="F68" s="364">
        <v>26.582300494710999</v>
      </c>
      <c r="G68" s="365">
        <v>11.075958539463</v>
      </c>
      <c r="H68" s="367">
        <v>24.204999999999998</v>
      </c>
      <c r="I68" s="364">
        <v>157.67067</v>
      </c>
      <c r="J68" s="365">
        <v>146.59471146053701</v>
      </c>
      <c r="K68" s="368">
        <v>5.9314155308469996</v>
      </c>
    </row>
    <row r="69" spans="1:11" ht="14.4" customHeight="1" thickBot="1" x14ac:dyDescent="0.35">
      <c r="A69" s="386" t="s">
        <v>270</v>
      </c>
      <c r="B69" s="364">
        <v>277.947932746292</v>
      </c>
      <c r="C69" s="364">
        <v>156.06221999998499</v>
      </c>
      <c r="D69" s="365">
        <v>-121.88571274630699</v>
      </c>
      <c r="E69" s="366">
        <v>0.56148005296500003</v>
      </c>
      <c r="F69" s="364">
        <v>243.87009610073599</v>
      </c>
      <c r="G69" s="365">
        <v>101.61254004197301</v>
      </c>
      <c r="H69" s="367">
        <v>2.843</v>
      </c>
      <c r="I69" s="364">
        <v>46.781210000000002</v>
      </c>
      <c r="J69" s="365">
        <v>-54.831330041972997</v>
      </c>
      <c r="K69" s="368">
        <v>0.191828398594</v>
      </c>
    </row>
    <row r="70" spans="1:11" ht="14.4" customHeight="1" thickBot="1" x14ac:dyDescent="0.35">
      <c r="A70" s="386" t="s">
        <v>271</v>
      </c>
      <c r="B70" s="364">
        <v>71.508313670622996</v>
      </c>
      <c r="C70" s="364">
        <v>3262.18669000002</v>
      </c>
      <c r="D70" s="365">
        <v>3190.6783763293902</v>
      </c>
      <c r="E70" s="366">
        <v>45.619684237359998</v>
      </c>
      <c r="F70" s="364">
        <v>2332.9600037506598</v>
      </c>
      <c r="G70" s="365">
        <v>972.06666822943998</v>
      </c>
      <c r="H70" s="367">
        <v>6.1907899999999998</v>
      </c>
      <c r="I70" s="364">
        <v>29.264130000000002</v>
      </c>
      <c r="J70" s="365">
        <v>-942.80253822943996</v>
      </c>
      <c r="K70" s="368">
        <v>1.2543776984000001E-2</v>
      </c>
    </row>
    <row r="71" spans="1:11" ht="14.4" customHeight="1" thickBot="1" x14ac:dyDescent="0.35">
      <c r="A71" s="386" t="s">
        <v>272</v>
      </c>
      <c r="B71" s="364">
        <v>0</v>
      </c>
      <c r="C71" s="364">
        <v>0</v>
      </c>
      <c r="D71" s="365">
        <v>0</v>
      </c>
      <c r="E71" s="366">
        <v>1</v>
      </c>
      <c r="F71" s="364">
        <v>12.348299490624999</v>
      </c>
      <c r="G71" s="365">
        <v>5.1451247877600004</v>
      </c>
      <c r="H71" s="367">
        <v>0</v>
      </c>
      <c r="I71" s="364">
        <v>0</v>
      </c>
      <c r="J71" s="365">
        <v>-5.1451247877600004</v>
      </c>
      <c r="K71" s="368">
        <v>0</v>
      </c>
    </row>
    <row r="72" spans="1:11" ht="14.4" customHeight="1" thickBot="1" x14ac:dyDescent="0.35">
      <c r="A72" s="386" t="s">
        <v>273</v>
      </c>
      <c r="B72" s="364">
        <v>0</v>
      </c>
      <c r="C72" s="364">
        <v>0</v>
      </c>
      <c r="D72" s="365">
        <v>0</v>
      </c>
      <c r="E72" s="366">
        <v>1</v>
      </c>
      <c r="F72" s="364">
        <v>395.24202712418997</v>
      </c>
      <c r="G72" s="365">
        <v>164.684177968413</v>
      </c>
      <c r="H72" s="367">
        <v>0</v>
      </c>
      <c r="I72" s="364">
        <v>0</v>
      </c>
      <c r="J72" s="365">
        <v>-164.684177968413</v>
      </c>
      <c r="K72" s="368">
        <v>0</v>
      </c>
    </row>
    <row r="73" spans="1:11" ht="14.4" customHeight="1" thickBot="1" x14ac:dyDescent="0.35">
      <c r="A73" s="386" t="s">
        <v>274</v>
      </c>
      <c r="B73" s="364">
        <v>0</v>
      </c>
      <c r="C73" s="364">
        <v>0</v>
      </c>
      <c r="D73" s="365">
        <v>0</v>
      </c>
      <c r="E73" s="366">
        <v>1</v>
      </c>
      <c r="F73" s="364">
        <v>128.18660339162901</v>
      </c>
      <c r="G73" s="365">
        <v>53.411084746512003</v>
      </c>
      <c r="H73" s="367">
        <v>0</v>
      </c>
      <c r="I73" s="364">
        <v>0</v>
      </c>
      <c r="J73" s="365">
        <v>-53.411084746512003</v>
      </c>
      <c r="K73" s="368">
        <v>0</v>
      </c>
    </row>
    <row r="74" spans="1:11" ht="14.4" customHeight="1" thickBot="1" x14ac:dyDescent="0.35">
      <c r="A74" s="389" t="s">
        <v>33</v>
      </c>
      <c r="B74" s="369">
        <v>0</v>
      </c>
      <c r="C74" s="369">
        <v>41.740740000000002</v>
      </c>
      <c r="D74" s="370">
        <v>41.740740000000002</v>
      </c>
      <c r="E74" s="371" t="s">
        <v>206</v>
      </c>
      <c r="F74" s="369">
        <v>0</v>
      </c>
      <c r="G74" s="370">
        <v>0</v>
      </c>
      <c r="H74" s="372">
        <v>2.5000000000000001E-2</v>
      </c>
      <c r="I74" s="369">
        <v>11.795999999999999</v>
      </c>
      <c r="J74" s="370">
        <v>11.795999999999999</v>
      </c>
      <c r="K74" s="373" t="s">
        <v>206</v>
      </c>
    </row>
    <row r="75" spans="1:11" ht="14.4" customHeight="1" thickBot="1" x14ac:dyDescent="0.35">
      <c r="A75" s="385" t="s">
        <v>275</v>
      </c>
      <c r="B75" s="369">
        <v>0</v>
      </c>
      <c r="C75" s="369">
        <v>35.78</v>
      </c>
      <c r="D75" s="370">
        <v>35.78</v>
      </c>
      <c r="E75" s="371" t="s">
        <v>206</v>
      </c>
      <c r="F75" s="369">
        <v>0</v>
      </c>
      <c r="G75" s="370">
        <v>0</v>
      </c>
      <c r="H75" s="372">
        <v>2.5000000000000001E-2</v>
      </c>
      <c r="I75" s="369">
        <v>11.795999999999999</v>
      </c>
      <c r="J75" s="370">
        <v>11.795999999999999</v>
      </c>
      <c r="K75" s="373" t="s">
        <v>206</v>
      </c>
    </row>
    <row r="76" spans="1:11" ht="14.4" customHeight="1" thickBot="1" x14ac:dyDescent="0.35">
      <c r="A76" s="386" t="s">
        <v>276</v>
      </c>
      <c r="B76" s="364">
        <v>0</v>
      </c>
      <c r="C76" s="364">
        <v>18.076000000000001</v>
      </c>
      <c r="D76" s="365">
        <v>18.076000000000001</v>
      </c>
      <c r="E76" s="374" t="s">
        <v>206</v>
      </c>
      <c r="F76" s="364">
        <v>0</v>
      </c>
      <c r="G76" s="365">
        <v>0</v>
      </c>
      <c r="H76" s="367">
        <v>2.5000000000000001E-2</v>
      </c>
      <c r="I76" s="364">
        <v>7.9459999999989996</v>
      </c>
      <c r="J76" s="365">
        <v>7.9459999999989996</v>
      </c>
      <c r="K76" s="375" t="s">
        <v>206</v>
      </c>
    </row>
    <row r="77" spans="1:11" ht="14.4" customHeight="1" thickBot="1" x14ac:dyDescent="0.35">
      <c r="A77" s="386" t="s">
        <v>277</v>
      </c>
      <c r="B77" s="364">
        <v>0</v>
      </c>
      <c r="C77" s="364">
        <v>17.704000000000001</v>
      </c>
      <c r="D77" s="365">
        <v>17.704000000000001</v>
      </c>
      <c r="E77" s="374" t="s">
        <v>206</v>
      </c>
      <c r="F77" s="364">
        <v>0</v>
      </c>
      <c r="G77" s="365">
        <v>0</v>
      </c>
      <c r="H77" s="367">
        <v>0</v>
      </c>
      <c r="I77" s="364">
        <v>3.85</v>
      </c>
      <c r="J77" s="365">
        <v>3.85</v>
      </c>
      <c r="K77" s="375" t="s">
        <v>206</v>
      </c>
    </row>
    <row r="78" spans="1:11" ht="14.4" customHeight="1" thickBot="1" x14ac:dyDescent="0.35">
      <c r="A78" s="385" t="s">
        <v>278</v>
      </c>
      <c r="B78" s="369">
        <v>0</v>
      </c>
      <c r="C78" s="369">
        <v>5.9607400000000004</v>
      </c>
      <c r="D78" s="370">
        <v>5.9607400000000004</v>
      </c>
      <c r="E78" s="371" t="s">
        <v>206</v>
      </c>
      <c r="F78" s="369">
        <v>0</v>
      </c>
      <c r="G78" s="370">
        <v>0</v>
      </c>
      <c r="H78" s="372">
        <v>0</v>
      </c>
      <c r="I78" s="369">
        <v>0</v>
      </c>
      <c r="J78" s="370">
        <v>0</v>
      </c>
      <c r="K78" s="373" t="s">
        <v>206</v>
      </c>
    </row>
    <row r="79" spans="1:11" ht="14.4" customHeight="1" thickBot="1" x14ac:dyDescent="0.35">
      <c r="A79" s="386" t="s">
        <v>279</v>
      </c>
      <c r="B79" s="364">
        <v>0</v>
      </c>
      <c r="C79" s="364">
        <v>5.9607400000000004</v>
      </c>
      <c r="D79" s="365">
        <v>5.9607400000000004</v>
      </c>
      <c r="E79" s="374" t="s">
        <v>244</v>
      </c>
      <c r="F79" s="364">
        <v>0</v>
      </c>
      <c r="G79" s="365">
        <v>0</v>
      </c>
      <c r="H79" s="367">
        <v>0</v>
      </c>
      <c r="I79" s="364">
        <v>0</v>
      </c>
      <c r="J79" s="365">
        <v>0</v>
      </c>
      <c r="K79" s="375" t="s">
        <v>206</v>
      </c>
    </row>
    <row r="80" spans="1:11" ht="14.4" customHeight="1" thickBot="1" x14ac:dyDescent="0.35">
      <c r="A80" s="384" t="s">
        <v>34</v>
      </c>
      <c r="B80" s="364">
        <v>8398.8016525502208</v>
      </c>
      <c r="C80" s="364">
        <v>5286.9013000000105</v>
      </c>
      <c r="D80" s="365">
        <v>-3111.9003525502098</v>
      </c>
      <c r="E80" s="366">
        <v>0.62948281418100005</v>
      </c>
      <c r="F80" s="364">
        <v>4814.8971672244897</v>
      </c>
      <c r="G80" s="365">
        <v>2006.20715301021</v>
      </c>
      <c r="H80" s="367">
        <v>654.86019999999996</v>
      </c>
      <c r="I80" s="364">
        <v>5827.3352999999897</v>
      </c>
      <c r="J80" s="365">
        <v>3821.1281469897899</v>
      </c>
      <c r="K80" s="368">
        <v>1.2102720157069999</v>
      </c>
    </row>
    <row r="81" spans="1:11" ht="14.4" customHeight="1" thickBot="1" x14ac:dyDescent="0.35">
      <c r="A81" s="385" t="s">
        <v>280</v>
      </c>
      <c r="B81" s="369">
        <v>3.8154604336309998</v>
      </c>
      <c r="C81" s="369">
        <v>6.7634999999999996</v>
      </c>
      <c r="D81" s="370">
        <v>2.9480395663680001</v>
      </c>
      <c r="E81" s="376">
        <v>1.7726563065309999</v>
      </c>
      <c r="F81" s="369">
        <v>6.7994573056460004</v>
      </c>
      <c r="G81" s="370">
        <v>2.8331072106850002</v>
      </c>
      <c r="H81" s="372">
        <v>0.32028000000000001</v>
      </c>
      <c r="I81" s="369">
        <v>1.38612</v>
      </c>
      <c r="J81" s="370">
        <v>-1.4469872106849999</v>
      </c>
      <c r="K81" s="377">
        <v>0.20385744592400001</v>
      </c>
    </row>
    <row r="82" spans="1:11" ht="14.4" customHeight="1" thickBot="1" x14ac:dyDescent="0.35">
      <c r="A82" s="386" t="s">
        <v>281</v>
      </c>
      <c r="B82" s="364">
        <v>3.8154604336309998</v>
      </c>
      <c r="C82" s="364">
        <v>6.7634999999999996</v>
      </c>
      <c r="D82" s="365">
        <v>2.9480395663680001</v>
      </c>
      <c r="E82" s="366">
        <v>1.7726563065309999</v>
      </c>
      <c r="F82" s="364">
        <v>6.7994573056460004</v>
      </c>
      <c r="G82" s="365">
        <v>2.8331072106850002</v>
      </c>
      <c r="H82" s="367">
        <v>0.32028000000000001</v>
      </c>
      <c r="I82" s="364">
        <v>1.38612</v>
      </c>
      <c r="J82" s="365">
        <v>-1.4469872106849999</v>
      </c>
      <c r="K82" s="368">
        <v>0.20385744592400001</v>
      </c>
    </row>
    <row r="83" spans="1:11" ht="14.4" customHeight="1" thickBot="1" x14ac:dyDescent="0.35">
      <c r="A83" s="385" t="s">
        <v>282</v>
      </c>
      <c r="B83" s="369">
        <v>37.051652865320001</v>
      </c>
      <c r="C83" s="369">
        <v>28.512619999999998</v>
      </c>
      <c r="D83" s="370">
        <v>-8.5390328653199994</v>
      </c>
      <c r="E83" s="376">
        <v>0.76953705961800001</v>
      </c>
      <c r="F83" s="369">
        <v>5.9999999999989999</v>
      </c>
      <c r="G83" s="370">
        <v>2.4999999999989999</v>
      </c>
      <c r="H83" s="372">
        <v>0</v>
      </c>
      <c r="I83" s="369">
        <v>9.9735099999999992</v>
      </c>
      <c r="J83" s="370">
        <v>7.4735100000000001</v>
      </c>
      <c r="K83" s="377">
        <v>1.6622516666660001</v>
      </c>
    </row>
    <row r="84" spans="1:11" ht="14.4" customHeight="1" thickBot="1" x14ac:dyDescent="0.35">
      <c r="A84" s="386" t="s">
        <v>283</v>
      </c>
      <c r="B84" s="364">
        <v>6.8146478873229999</v>
      </c>
      <c r="C84" s="364">
        <v>6.48</v>
      </c>
      <c r="D84" s="365">
        <v>-0.33464788732299999</v>
      </c>
      <c r="E84" s="366">
        <v>0.950892857142</v>
      </c>
      <c r="F84" s="364">
        <v>5.9999999999989999</v>
      </c>
      <c r="G84" s="365">
        <v>2.4999999999989999</v>
      </c>
      <c r="H84" s="367">
        <v>0</v>
      </c>
      <c r="I84" s="364">
        <v>3.24</v>
      </c>
      <c r="J84" s="365">
        <v>0.74</v>
      </c>
      <c r="K84" s="368">
        <v>0.54</v>
      </c>
    </row>
    <row r="85" spans="1:11" ht="14.4" customHeight="1" thickBot="1" x14ac:dyDescent="0.35">
      <c r="A85" s="386" t="s">
        <v>284</v>
      </c>
      <c r="B85" s="364">
        <v>30.237004977996001</v>
      </c>
      <c r="C85" s="364">
        <v>22.032620000000001</v>
      </c>
      <c r="D85" s="365">
        <v>-8.2043849779959999</v>
      </c>
      <c r="E85" s="366">
        <v>0.72866409937200005</v>
      </c>
      <c r="F85" s="364">
        <v>0</v>
      </c>
      <c r="G85" s="365">
        <v>0</v>
      </c>
      <c r="H85" s="367">
        <v>0</v>
      </c>
      <c r="I85" s="364">
        <v>6.7335099999999999</v>
      </c>
      <c r="J85" s="365">
        <v>6.7335099999999999</v>
      </c>
      <c r="K85" s="375" t="s">
        <v>206</v>
      </c>
    </row>
    <row r="86" spans="1:11" ht="14.4" customHeight="1" thickBot="1" x14ac:dyDescent="0.35">
      <c r="A86" s="385" t="s">
        <v>285</v>
      </c>
      <c r="B86" s="369">
        <v>3297.8573459286699</v>
      </c>
      <c r="C86" s="369">
        <v>3561.2402000000102</v>
      </c>
      <c r="D86" s="370">
        <v>263.38285407133498</v>
      </c>
      <c r="E86" s="376">
        <v>1.079864841454</v>
      </c>
      <c r="F86" s="369">
        <v>3658.4659898715699</v>
      </c>
      <c r="G86" s="370">
        <v>1524.36082911316</v>
      </c>
      <c r="H86" s="372">
        <v>333.71987999999999</v>
      </c>
      <c r="I86" s="369">
        <v>1569.7434499999999</v>
      </c>
      <c r="J86" s="370">
        <v>45.382620886843</v>
      </c>
      <c r="K86" s="377">
        <v>0.42907148907300002</v>
      </c>
    </row>
    <row r="87" spans="1:11" ht="14.4" customHeight="1" thickBot="1" x14ac:dyDescent="0.35">
      <c r="A87" s="386" t="s">
        <v>286</v>
      </c>
      <c r="B87" s="364">
        <v>2858.42902036652</v>
      </c>
      <c r="C87" s="364">
        <v>3143.43770000001</v>
      </c>
      <c r="D87" s="365">
        <v>285.00867963348497</v>
      </c>
      <c r="E87" s="366">
        <v>1.099708153535</v>
      </c>
      <c r="F87" s="364">
        <v>3273.7305861506202</v>
      </c>
      <c r="G87" s="365">
        <v>1364.0544108960901</v>
      </c>
      <c r="H87" s="367">
        <v>286.44441999999998</v>
      </c>
      <c r="I87" s="364">
        <v>1365.05286</v>
      </c>
      <c r="J87" s="365">
        <v>0.99844910390700004</v>
      </c>
      <c r="K87" s="368">
        <v>0.41697165483699999</v>
      </c>
    </row>
    <row r="88" spans="1:11" ht="14.4" customHeight="1" thickBot="1" x14ac:dyDescent="0.35">
      <c r="A88" s="386" t="s">
        <v>287</v>
      </c>
      <c r="B88" s="364">
        <v>52.742948564635</v>
      </c>
      <c r="C88" s="364">
        <v>47.3352</v>
      </c>
      <c r="D88" s="365">
        <v>-5.4077485646339998</v>
      </c>
      <c r="E88" s="366">
        <v>0.89746973364500005</v>
      </c>
      <c r="F88" s="364">
        <v>0</v>
      </c>
      <c r="G88" s="365">
        <v>0</v>
      </c>
      <c r="H88" s="367">
        <v>7.26</v>
      </c>
      <c r="I88" s="364">
        <v>25.264800000000001</v>
      </c>
      <c r="J88" s="365">
        <v>25.264800000000001</v>
      </c>
      <c r="K88" s="375" t="s">
        <v>206</v>
      </c>
    </row>
    <row r="89" spans="1:11" ht="14.4" customHeight="1" thickBot="1" x14ac:dyDescent="0.35">
      <c r="A89" s="386" t="s">
        <v>288</v>
      </c>
      <c r="B89" s="364">
        <v>0</v>
      </c>
      <c r="C89" s="364">
        <v>1.464</v>
      </c>
      <c r="D89" s="365">
        <v>1.464</v>
      </c>
      <c r="E89" s="374" t="s">
        <v>244</v>
      </c>
      <c r="F89" s="364">
        <v>1.4352673822740001</v>
      </c>
      <c r="G89" s="365">
        <v>0.59802807594700003</v>
      </c>
      <c r="H89" s="367">
        <v>0.65268000000000004</v>
      </c>
      <c r="I89" s="364">
        <v>0.65268000000000004</v>
      </c>
      <c r="J89" s="365">
        <v>5.4651924051999999E-2</v>
      </c>
      <c r="K89" s="368">
        <v>0.454744536147</v>
      </c>
    </row>
    <row r="90" spans="1:11" ht="14.4" customHeight="1" thickBot="1" x14ac:dyDescent="0.35">
      <c r="A90" s="386" t="s">
        <v>289</v>
      </c>
      <c r="B90" s="364">
        <v>386.68537699751602</v>
      </c>
      <c r="C90" s="364">
        <v>369.00330000000099</v>
      </c>
      <c r="D90" s="365">
        <v>-17.682076997515001</v>
      </c>
      <c r="E90" s="366">
        <v>0.95427270321199997</v>
      </c>
      <c r="F90" s="364">
        <v>383.30013633867901</v>
      </c>
      <c r="G90" s="365">
        <v>159.70839014111601</v>
      </c>
      <c r="H90" s="367">
        <v>36.84789</v>
      </c>
      <c r="I90" s="364">
        <v>174.50015999999999</v>
      </c>
      <c r="J90" s="365">
        <v>14.791769858883001</v>
      </c>
      <c r="K90" s="368">
        <v>0.45525723436100002</v>
      </c>
    </row>
    <row r="91" spans="1:11" ht="14.4" customHeight="1" thickBot="1" x14ac:dyDescent="0.35">
      <c r="A91" s="386" t="s">
        <v>290</v>
      </c>
      <c r="B91" s="364">
        <v>0</v>
      </c>
      <c r="C91" s="364">
        <v>0</v>
      </c>
      <c r="D91" s="365">
        <v>0</v>
      </c>
      <c r="E91" s="366">
        <v>1</v>
      </c>
      <c r="F91" s="364">
        <v>0</v>
      </c>
      <c r="G91" s="365">
        <v>0</v>
      </c>
      <c r="H91" s="367">
        <v>2.5148899999999998</v>
      </c>
      <c r="I91" s="364">
        <v>4.2729499999989997</v>
      </c>
      <c r="J91" s="365">
        <v>4.2729499999989997</v>
      </c>
      <c r="K91" s="375" t="s">
        <v>244</v>
      </c>
    </row>
    <row r="92" spans="1:11" ht="14.4" customHeight="1" thickBot="1" x14ac:dyDescent="0.35">
      <c r="A92" s="385" t="s">
        <v>291</v>
      </c>
      <c r="B92" s="369">
        <v>4723.5377199121904</v>
      </c>
      <c r="C92" s="369">
        <v>990.86692000000198</v>
      </c>
      <c r="D92" s="370">
        <v>-3732.67079991219</v>
      </c>
      <c r="E92" s="376">
        <v>0.20977220438399999</v>
      </c>
      <c r="F92" s="369">
        <v>1143.6317200472699</v>
      </c>
      <c r="G92" s="370">
        <v>476.51321668636399</v>
      </c>
      <c r="H92" s="372">
        <v>312.68520999999998</v>
      </c>
      <c r="I92" s="369">
        <v>4048.8545999999901</v>
      </c>
      <c r="J92" s="370">
        <v>3572.3413833136301</v>
      </c>
      <c r="K92" s="377">
        <v>3.5403482861</v>
      </c>
    </row>
    <row r="93" spans="1:11" ht="14.4" customHeight="1" thickBot="1" x14ac:dyDescent="0.35">
      <c r="A93" s="386" t="s">
        <v>292</v>
      </c>
      <c r="B93" s="364">
        <v>0</v>
      </c>
      <c r="C93" s="364">
        <v>1.089</v>
      </c>
      <c r="D93" s="365">
        <v>1.089</v>
      </c>
      <c r="E93" s="374" t="s">
        <v>206</v>
      </c>
      <c r="F93" s="364">
        <v>0</v>
      </c>
      <c r="G93" s="365">
        <v>0</v>
      </c>
      <c r="H93" s="367">
        <v>0</v>
      </c>
      <c r="I93" s="364">
        <v>90.489999999999</v>
      </c>
      <c r="J93" s="365">
        <v>90.489999999999</v>
      </c>
      <c r="K93" s="375" t="s">
        <v>244</v>
      </c>
    </row>
    <row r="94" spans="1:11" ht="14.4" customHeight="1" thickBot="1" x14ac:dyDescent="0.35">
      <c r="A94" s="386" t="s">
        <v>293</v>
      </c>
      <c r="B94" s="364">
        <v>724.31582267720603</v>
      </c>
      <c r="C94" s="364">
        <v>732.83018000000095</v>
      </c>
      <c r="D94" s="365">
        <v>8.514357322795</v>
      </c>
      <c r="E94" s="366">
        <v>1.011755034276</v>
      </c>
      <c r="F94" s="364">
        <v>876.91758996083604</v>
      </c>
      <c r="G94" s="365">
        <v>365.38232915034899</v>
      </c>
      <c r="H94" s="367">
        <v>5.1502100000000004</v>
      </c>
      <c r="I94" s="364">
        <v>153.24897000000001</v>
      </c>
      <c r="J94" s="365">
        <v>-212.13335915034801</v>
      </c>
      <c r="K94" s="368">
        <v>0.174758690844</v>
      </c>
    </row>
    <row r="95" spans="1:11" ht="14.4" customHeight="1" thickBot="1" x14ac:dyDescent="0.35">
      <c r="A95" s="386" t="s">
        <v>294</v>
      </c>
      <c r="B95" s="364">
        <v>0</v>
      </c>
      <c r="C95" s="364">
        <v>7.5753000000000004</v>
      </c>
      <c r="D95" s="365">
        <v>7.5753000000000004</v>
      </c>
      <c r="E95" s="374" t="s">
        <v>244</v>
      </c>
      <c r="F95" s="364">
        <v>5</v>
      </c>
      <c r="G95" s="365">
        <v>2.083333333333</v>
      </c>
      <c r="H95" s="367">
        <v>0</v>
      </c>
      <c r="I95" s="364">
        <v>0</v>
      </c>
      <c r="J95" s="365">
        <v>-2.083333333333</v>
      </c>
      <c r="K95" s="368">
        <v>0</v>
      </c>
    </row>
    <row r="96" spans="1:11" ht="14.4" customHeight="1" thickBot="1" x14ac:dyDescent="0.35">
      <c r="A96" s="386" t="s">
        <v>295</v>
      </c>
      <c r="B96" s="364">
        <v>0</v>
      </c>
      <c r="C96" s="364">
        <v>6.5730300000000002</v>
      </c>
      <c r="D96" s="365">
        <v>6.5730300000000002</v>
      </c>
      <c r="E96" s="374" t="s">
        <v>244</v>
      </c>
      <c r="F96" s="364">
        <v>6.2109646032199999</v>
      </c>
      <c r="G96" s="365">
        <v>2.5879019180079998</v>
      </c>
      <c r="H96" s="367">
        <v>0</v>
      </c>
      <c r="I96" s="364">
        <v>0</v>
      </c>
      <c r="J96" s="365">
        <v>-2.5879019180079998</v>
      </c>
      <c r="K96" s="368">
        <v>0</v>
      </c>
    </row>
    <row r="97" spans="1:11" ht="14.4" customHeight="1" thickBot="1" x14ac:dyDescent="0.35">
      <c r="A97" s="386" t="s">
        <v>296</v>
      </c>
      <c r="B97" s="364">
        <v>3999.2218972349801</v>
      </c>
      <c r="C97" s="364">
        <v>242.206510000001</v>
      </c>
      <c r="D97" s="365">
        <v>-3757.0153872349802</v>
      </c>
      <c r="E97" s="366">
        <v>6.0563408637999999E-2</v>
      </c>
      <c r="F97" s="364">
        <v>251.14468089794599</v>
      </c>
      <c r="G97" s="365">
        <v>104.64361704081099</v>
      </c>
      <c r="H97" s="367">
        <v>307.53500000000003</v>
      </c>
      <c r="I97" s="364">
        <v>3798.46062999999</v>
      </c>
      <c r="J97" s="365">
        <v>3693.8170129591799</v>
      </c>
      <c r="K97" s="368">
        <v>15.124591197468</v>
      </c>
    </row>
    <row r="98" spans="1:11" ht="14.4" customHeight="1" thickBot="1" x14ac:dyDescent="0.35">
      <c r="A98" s="386" t="s">
        <v>297</v>
      </c>
      <c r="B98" s="364">
        <v>0</v>
      </c>
      <c r="C98" s="364">
        <v>0.59289999999999998</v>
      </c>
      <c r="D98" s="365">
        <v>0.59289999999999998</v>
      </c>
      <c r="E98" s="374" t="s">
        <v>206</v>
      </c>
      <c r="F98" s="364">
        <v>4.3584845852690002</v>
      </c>
      <c r="G98" s="365">
        <v>1.816035243862</v>
      </c>
      <c r="H98" s="367">
        <v>0</v>
      </c>
      <c r="I98" s="364">
        <v>6.6550000000000002</v>
      </c>
      <c r="J98" s="365">
        <v>4.8389647561369999</v>
      </c>
      <c r="K98" s="368">
        <v>1.5269068571419999</v>
      </c>
    </row>
    <row r="99" spans="1:11" ht="14.4" customHeight="1" thickBot="1" x14ac:dyDescent="0.35">
      <c r="A99" s="385" t="s">
        <v>298</v>
      </c>
      <c r="B99" s="369">
        <v>0</v>
      </c>
      <c r="C99" s="369">
        <v>4.26</v>
      </c>
      <c r="D99" s="370">
        <v>4.26</v>
      </c>
      <c r="E99" s="371" t="s">
        <v>244</v>
      </c>
      <c r="F99" s="369">
        <v>0</v>
      </c>
      <c r="G99" s="370">
        <v>0</v>
      </c>
      <c r="H99" s="372">
        <v>0</v>
      </c>
      <c r="I99" s="369">
        <v>0</v>
      </c>
      <c r="J99" s="370">
        <v>0</v>
      </c>
      <c r="K99" s="373" t="s">
        <v>206</v>
      </c>
    </row>
    <row r="100" spans="1:11" ht="14.4" customHeight="1" thickBot="1" x14ac:dyDescent="0.35">
      <c r="A100" s="386" t="s">
        <v>299</v>
      </c>
      <c r="B100" s="364">
        <v>0</v>
      </c>
      <c r="C100" s="364">
        <v>4.26</v>
      </c>
      <c r="D100" s="365">
        <v>4.26</v>
      </c>
      <c r="E100" s="374" t="s">
        <v>244</v>
      </c>
      <c r="F100" s="364">
        <v>0</v>
      </c>
      <c r="G100" s="365">
        <v>0</v>
      </c>
      <c r="H100" s="367">
        <v>0</v>
      </c>
      <c r="I100" s="364">
        <v>0</v>
      </c>
      <c r="J100" s="365">
        <v>0</v>
      </c>
      <c r="K100" s="375" t="s">
        <v>206</v>
      </c>
    </row>
    <row r="101" spans="1:11" ht="14.4" customHeight="1" thickBot="1" x14ac:dyDescent="0.35">
      <c r="A101" s="385" t="s">
        <v>300</v>
      </c>
      <c r="B101" s="369">
        <v>336.53947341041101</v>
      </c>
      <c r="C101" s="369">
        <v>695.25806000000102</v>
      </c>
      <c r="D101" s="370">
        <v>358.71858658959002</v>
      </c>
      <c r="E101" s="376">
        <v>2.0659034524369999</v>
      </c>
      <c r="F101" s="369">
        <v>0</v>
      </c>
      <c r="G101" s="370">
        <v>0</v>
      </c>
      <c r="H101" s="372">
        <v>8.1348299999999991</v>
      </c>
      <c r="I101" s="369">
        <v>197.37762000000001</v>
      </c>
      <c r="J101" s="370">
        <v>197.37762000000001</v>
      </c>
      <c r="K101" s="373" t="s">
        <v>206</v>
      </c>
    </row>
    <row r="102" spans="1:11" ht="14.4" customHeight="1" thickBot="1" x14ac:dyDescent="0.35">
      <c r="A102" s="386" t="s">
        <v>301</v>
      </c>
      <c r="B102" s="364">
        <v>336.53947341041101</v>
      </c>
      <c r="C102" s="364">
        <v>694.12671000000103</v>
      </c>
      <c r="D102" s="365">
        <v>357.58723658959002</v>
      </c>
      <c r="E102" s="366">
        <v>2.0625417368300001</v>
      </c>
      <c r="F102" s="364">
        <v>0</v>
      </c>
      <c r="G102" s="365">
        <v>0</v>
      </c>
      <c r="H102" s="367">
        <v>8.1348299999999991</v>
      </c>
      <c r="I102" s="364">
        <v>197.37762000000001</v>
      </c>
      <c r="J102" s="365">
        <v>197.37762000000001</v>
      </c>
      <c r="K102" s="375" t="s">
        <v>206</v>
      </c>
    </row>
    <row r="103" spans="1:11" ht="14.4" customHeight="1" thickBot="1" x14ac:dyDescent="0.35">
      <c r="A103" s="386" t="s">
        <v>302</v>
      </c>
      <c r="B103" s="364">
        <v>0</v>
      </c>
      <c r="C103" s="364">
        <v>1.1313500000000001</v>
      </c>
      <c r="D103" s="365">
        <v>1.1313500000000001</v>
      </c>
      <c r="E103" s="374" t="s">
        <v>244</v>
      </c>
      <c r="F103" s="364">
        <v>0</v>
      </c>
      <c r="G103" s="365">
        <v>0</v>
      </c>
      <c r="H103" s="367">
        <v>0</v>
      </c>
      <c r="I103" s="364">
        <v>0</v>
      </c>
      <c r="J103" s="365">
        <v>0</v>
      </c>
      <c r="K103" s="375" t="s">
        <v>206</v>
      </c>
    </row>
    <row r="104" spans="1:11" ht="14.4" customHeight="1" thickBot="1" x14ac:dyDescent="0.35">
      <c r="A104" s="383" t="s">
        <v>35</v>
      </c>
      <c r="B104" s="364">
        <v>31650.886999999901</v>
      </c>
      <c r="C104" s="364">
        <v>34597.174740000097</v>
      </c>
      <c r="D104" s="365">
        <v>2946.2877400001298</v>
      </c>
      <c r="E104" s="366">
        <v>1.093087051241</v>
      </c>
      <c r="F104" s="364">
        <v>37116.629716000098</v>
      </c>
      <c r="G104" s="365">
        <v>15465.2623816667</v>
      </c>
      <c r="H104" s="367">
        <v>3334.8192899999999</v>
      </c>
      <c r="I104" s="364">
        <v>15686.43554</v>
      </c>
      <c r="J104" s="365">
        <v>221.17315833330201</v>
      </c>
      <c r="K104" s="368">
        <v>0.42262553631599997</v>
      </c>
    </row>
    <row r="105" spans="1:11" ht="14.4" customHeight="1" thickBot="1" x14ac:dyDescent="0.35">
      <c r="A105" s="389" t="s">
        <v>303</v>
      </c>
      <c r="B105" s="369">
        <v>23287.3669999999</v>
      </c>
      <c r="C105" s="369">
        <v>25475.394</v>
      </c>
      <c r="D105" s="370">
        <v>2188.0270000001101</v>
      </c>
      <c r="E105" s="376">
        <v>1.0939576810030001</v>
      </c>
      <c r="F105" s="369">
        <v>26853.480000000101</v>
      </c>
      <c r="G105" s="370">
        <v>11188.95</v>
      </c>
      <c r="H105" s="372">
        <v>2452.0810000000001</v>
      </c>
      <c r="I105" s="369">
        <v>11536.936</v>
      </c>
      <c r="J105" s="370">
        <v>347.98599999997202</v>
      </c>
      <c r="K105" s="377">
        <v>0.42962535954300002</v>
      </c>
    </row>
    <row r="106" spans="1:11" ht="14.4" customHeight="1" thickBot="1" x14ac:dyDescent="0.35">
      <c r="A106" s="385" t="s">
        <v>304</v>
      </c>
      <c r="B106" s="369">
        <v>23231.999999999902</v>
      </c>
      <c r="C106" s="369">
        <v>25313.557000000001</v>
      </c>
      <c r="D106" s="370">
        <v>2081.5570000001098</v>
      </c>
      <c r="E106" s="376">
        <v>1.0895987000680001</v>
      </c>
      <c r="F106" s="369">
        <v>26715.040000000099</v>
      </c>
      <c r="G106" s="370">
        <v>11131.266666666699</v>
      </c>
      <c r="H106" s="372">
        <v>2451.3310000000001</v>
      </c>
      <c r="I106" s="369">
        <v>11525.037</v>
      </c>
      <c r="J106" s="370">
        <v>393.77033333330502</v>
      </c>
      <c r="K106" s="377">
        <v>0.43140631644100003</v>
      </c>
    </row>
    <row r="107" spans="1:11" ht="14.4" customHeight="1" thickBot="1" x14ac:dyDescent="0.35">
      <c r="A107" s="386" t="s">
        <v>305</v>
      </c>
      <c r="B107" s="364">
        <v>23231.999999999902</v>
      </c>
      <c r="C107" s="364">
        <v>25313.557000000001</v>
      </c>
      <c r="D107" s="365">
        <v>2081.5570000001098</v>
      </c>
      <c r="E107" s="366">
        <v>1.0895987000680001</v>
      </c>
      <c r="F107" s="364">
        <v>26715.040000000099</v>
      </c>
      <c r="G107" s="365">
        <v>11131.266666666699</v>
      </c>
      <c r="H107" s="367">
        <v>2451.3310000000001</v>
      </c>
      <c r="I107" s="364">
        <v>11525.037</v>
      </c>
      <c r="J107" s="365">
        <v>393.77033333330502</v>
      </c>
      <c r="K107" s="368">
        <v>0.43140631644100003</v>
      </c>
    </row>
    <row r="108" spans="1:11" ht="14.4" customHeight="1" thickBot="1" x14ac:dyDescent="0.35">
      <c r="A108" s="385" t="s">
        <v>306</v>
      </c>
      <c r="B108" s="369">
        <v>55.366999999999997</v>
      </c>
      <c r="C108" s="369">
        <v>119.587</v>
      </c>
      <c r="D108" s="370">
        <v>64.22</v>
      </c>
      <c r="E108" s="376">
        <v>2.1598966893629998</v>
      </c>
      <c r="F108" s="369">
        <v>116.6</v>
      </c>
      <c r="G108" s="370">
        <v>48.583333333333002</v>
      </c>
      <c r="H108" s="372">
        <v>0</v>
      </c>
      <c r="I108" s="369">
        <v>11.148999999999999</v>
      </c>
      <c r="J108" s="370">
        <v>-37.434333333333001</v>
      </c>
      <c r="K108" s="377">
        <v>9.5617495711000006E-2</v>
      </c>
    </row>
    <row r="109" spans="1:11" ht="14.4" customHeight="1" thickBot="1" x14ac:dyDescent="0.35">
      <c r="A109" s="386" t="s">
        <v>307</v>
      </c>
      <c r="B109" s="364">
        <v>55.366999999999997</v>
      </c>
      <c r="C109" s="364">
        <v>119.587</v>
      </c>
      <c r="D109" s="365">
        <v>64.22</v>
      </c>
      <c r="E109" s="366">
        <v>2.1598966893629998</v>
      </c>
      <c r="F109" s="364">
        <v>116.6</v>
      </c>
      <c r="G109" s="365">
        <v>48.583333333333002</v>
      </c>
      <c r="H109" s="367">
        <v>0</v>
      </c>
      <c r="I109" s="364">
        <v>11.148999999999999</v>
      </c>
      <c r="J109" s="365">
        <v>-37.434333333333001</v>
      </c>
      <c r="K109" s="368">
        <v>9.5617495711000006E-2</v>
      </c>
    </row>
    <row r="110" spans="1:11" ht="14.4" customHeight="1" thickBot="1" x14ac:dyDescent="0.35">
      <c r="A110" s="388" t="s">
        <v>308</v>
      </c>
      <c r="B110" s="364">
        <v>0</v>
      </c>
      <c r="C110" s="364">
        <v>42.25</v>
      </c>
      <c r="D110" s="365">
        <v>42.25</v>
      </c>
      <c r="E110" s="374" t="s">
        <v>206</v>
      </c>
      <c r="F110" s="364">
        <v>21.84</v>
      </c>
      <c r="G110" s="365">
        <v>9.1</v>
      </c>
      <c r="H110" s="367">
        <v>0.75</v>
      </c>
      <c r="I110" s="364">
        <v>0.75</v>
      </c>
      <c r="J110" s="365">
        <v>-8.35</v>
      </c>
      <c r="K110" s="368">
        <v>3.4340659340000003E-2</v>
      </c>
    </row>
    <row r="111" spans="1:11" ht="14.4" customHeight="1" thickBot="1" x14ac:dyDescent="0.35">
      <c r="A111" s="386" t="s">
        <v>309</v>
      </c>
      <c r="B111" s="364">
        <v>0</v>
      </c>
      <c r="C111" s="364">
        <v>42.25</v>
      </c>
      <c r="D111" s="365">
        <v>42.25</v>
      </c>
      <c r="E111" s="374" t="s">
        <v>206</v>
      </c>
      <c r="F111" s="364">
        <v>21.84</v>
      </c>
      <c r="G111" s="365">
        <v>9.1</v>
      </c>
      <c r="H111" s="367">
        <v>0.75</v>
      </c>
      <c r="I111" s="364">
        <v>0.75</v>
      </c>
      <c r="J111" s="365">
        <v>-8.35</v>
      </c>
      <c r="K111" s="368">
        <v>3.4340659340000003E-2</v>
      </c>
    </row>
    <row r="112" spans="1:11" ht="14.4" customHeight="1" thickBot="1" x14ac:dyDescent="0.35">
      <c r="A112" s="384" t="s">
        <v>310</v>
      </c>
      <c r="B112" s="364">
        <v>7898.88</v>
      </c>
      <c r="C112" s="364">
        <v>8613.1049500000099</v>
      </c>
      <c r="D112" s="365">
        <v>714.22495000001697</v>
      </c>
      <c r="E112" s="366">
        <v>1.090421040704</v>
      </c>
      <c r="F112" s="364">
        <v>9581.0999999999894</v>
      </c>
      <c r="G112" s="365">
        <v>3992.125</v>
      </c>
      <c r="H112" s="367">
        <v>833.70835</v>
      </c>
      <c r="I112" s="364">
        <v>3918.7570300000002</v>
      </c>
      <c r="J112" s="365">
        <v>-73.367969999997996</v>
      </c>
      <c r="K112" s="368">
        <v>0.40900909394500001</v>
      </c>
    </row>
    <row r="113" spans="1:11" ht="14.4" customHeight="1" thickBot="1" x14ac:dyDescent="0.35">
      <c r="A113" s="385" t="s">
        <v>311</v>
      </c>
      <c r="B113" s="369">
        <v>2090.8800000000101</v>
      </c>
      <c r="C113" s="369">
        <v>2282.0221999999999</v>
      </c>
      <c r="D113" s="370">
        <v>191.14219999999801</v>
      </c>
      <c r="E113" s="376">
        <v>1.091417106672</v>
      </c>
      <c r="F113" s="369">
        <v>2538.6799999999998</v>
      </c>
      <c r="G113" s="370">
        <v>1057.7833333333299</v>
      </c>
      <c r="H113" s="372">
        <v>220.68809999999999</v>
      </c>
      <c r="I113" s="369">
        <v>1037.3102899999999</v>
      </c>
      <c r="J113" s="370">
        <v>-20.473043333332001</v>
      </c>
      <c r="K113" s="377">
        <v>0.40860222241400002</v>
      </c>
    </row>
    <row r="114" spans="1:11" ht="14.4" customHeight="1" thickBot="1" x14ac:dyDescent="0.35">
      <c r="A114" s="386" t="s">
        <v>312</v>
      </c>
      <c r="B114" s="364">
        <v>2090.8800000000101</v>
      </c>
      <c r="C114" s="364">
        <v>2282.0221999999999</v>
      </c>
      <c r="D114" s="365">
        <v>191.14219999999801</v>
      </c>
      <c r="E114" s="366">
        <v>1.091417106672</v>
      </c>
      <c r="F114" s="364">
        <v>2538.6799999999998</v>
      </c>
      <c r="G114" s="365">
        <v>1057.7833333333299</v>
      </c>
      <c r="H114" s="367">
        <v>220.68809999999999</v>
      </c>
      <c r="I114" s="364">
        <v>1037.3102899999999</v>
      </c>
      <c r="J114" s="365">
        <v>-20.473043333332001</v>
      </c>
      <c r="K114" s="368">
        <v>0.40860222241400002</v>
      </c>
    </row>
    <row r="115" spans="1:11" ht="14.4" customHeight="1" thickBot="1" x14ac:dyDescent="0.35">
      <c r="A115" s="385" t="s">
        <v>313</v>
      </c>
      <c r="B115" s="369">
        <v>5807.99999999999</v>
      </c>
      <c r="C115" s="369">
        <v>6331.0827500000096</v>
      </c>
      <c r="D115" s="370">
        <v>523.08275000001902</v>
      </c>
      <c r="E115" s="376">
        <v>1.0900624569549999</v>
      </c>
      <c r="F115" s="369">
        <v>7042.42</v>
      </c>
      <c r="G115" s="370">
        <v>2934.3416666666599</v>
      </c>
      <c r="H115" s="372">
        <v>613.02025000000003</v>
      </c>
      <c r="I115" s="369">
        <v>2881.4467399999999</v>
      </c>
      <c r="J115" s="370">
        <v>-52.894926666666002</v>
      </c>
      <c r="K115" s="377">
        <v>0.40915576463699999</v>
      </c>
    </row>
    <row r="116" spans="1:11" ht="14.4" customHeight="1" thickBot="1" x14ac:dyDescent="0.35">
      <c r="A116" s="386" t="s">
        <v>314</v>
      </c>
      <c r="B116" s="364">
        <v>5807.99999999999</v>
      </c>
      <c r="C116" s="364">
        <v>6331.0827500000096</v>
      </c>
      <c r="D116" s="365">
        <v>523.08275000001902</v>
      </c>
      <c r="E116" s="366">
        <v>1.0900624569549999</v>
      </c>
      <c r="F116" s="364">
        <v>7042.42</v>
      </c>
      <c r="G116" s="365">
        <v>2934.3416666666599</v>
      </c>
      <c r="H116" s="367">
        <v>613.02025000000003</v>
      </c>
      <c r="I116" s="364">
        <v>2881.4467399999999</v>
      </c>
      <c r="J116" s="365">
        <v>-52.894926666666002</v>
      </c>
      <c r="K116" s="368">
        <v>0.40915576463699999</v>
      </c>
    </row>
    <row r="117" spans="1:11" ht="14.4" customHeight="1" thickBot="1" x14ac:dyDescent="0.35">
      <c r="A117" s="384" t="s">
        <v>315</v>
      </c>
      <c r="B117" s="364">
        <v>0</v>
      </c>
      <c r="C117" s="364">
        <v>0</v>
      </c>
      <c r="D117" s="365">
        <v>0</v>
      </c>
      <c r="E117" s="366">
        <v>1</v>
      </c>
      <c r="F117" s="364">
        <v>117.88971600000001</v>
      </c>
      <c r="G117" s="365">
        <v>49.120714999999997</v>
      </c>
      <c r="H117" s="367">
        <v>0</v>
      </c>
      <c r="I117" s="364">
        <v>0</v>
      </c>
      <c r="J117" s="365">
        <v>-49.120714999999997</v>
      </c>
      <c r="K117" s="368">
        <v>0</v>
      </c>
    </row>
    <row r="118" spans="1:11" ht="14.4" customHeight="1" thickBot="1" x14ac:dyDescent="0.35">
      <c r="A118" s="385" t="s">
        <v>316</v>
      </c>
      <c r="B118" s="369">
        <v>0</v>
      </c>
      <c r="C118" s="369">
        <v>0</v>
      </c>
      <c r="D118" s="370">
        <v>0</v>
      </c>
      <c r="E118" s="376">
        <v>1</v>
      </c>
      <c r="F118" s="369">
        <v>117.88971600000001</v>
      </c>
      <c r="G118" s="370">
        <v>49.120714999999997</v>
      </c>
      <c r="H118" s="372">
        <v>0</v>
      </c>
      <c r="I118" s="369">
        <v>0</v>
      </c>
      <c r="J118" s="370">
        <v>-49.120714999999997</v>
      </c>
      <c r="K118" s="377">
        <v>0</v>
      </c>
    </row>
    <row r="119" spans="1:11" ht="14.4" customHeight="1" thickBot="1" x14ac:dyDescent="0.35">
      <c r="A119" s="386" t="s">
        <v>317</v>
      </c>
      <c r="B119" s="364">
        <v>0</v>
      </c>
      <c r="C119" s="364">
        <v>0</v>
      </c>
      <c r="D119" s="365">
        <v>0</v>
      </c>
      <c r="E119" s="366">
        <v>1</v>
      </c>
      <c r="F119" s="364">
        <v>117.88971600000001</v>
      </c>
      <c r="G119" s="365">
        <v>49.120714999999997</v>
      </c>
      <c r="H119" s="367">
        <v>0</v>
      </c>
      <c r="I119" s="364">
        <v>0</v>
      </c>
      <c r="J119" s="365">
        <v>-49.120714999999997</v>
      </c>
      <c r="K119" s="368">
        <v>0</v>
      </c>
    </row>
    <row r="120" spans="1:11" ht="14.4" customHeight="1" thickBot="1" x14ac:dyDescent="0.35">
      <c r="A120" s="384" t="s">
        <v>318</v>
      </c>
      <c r="B120" s="364">
        <v>464.64000000000198</v>
      </c>
      <c r="C120" s="364">
        <v>508.67579000000097</v>
      </c>
      <c r="D120" s="365">
        <v>44.035789999998997</v>
      </c>
      <c r="E120" s="366">
        <v>1.0947739970729999</v>
      </c>
      <c r="F120" s="364">
        <v>564.15999999999894</v>
      </c>
      <c r="G120" s="365">
        <v>235.06666666666601</v>
      </c>
      <c r="H120" s="367">
        <v>49.029940000000003</v>
      </c>
      <c r="I120" s="364">
        <v>230.74251000000001</v>
      </c>
      <c r="J120" s="365">
        <v>-4.3241566666660001</v>
      </c>
      <c r="K120" s="368">
        <v>0.40900189662500003</v>
      </c>
    </row>
    <row r="121" spans="1:11" ht="14.4" customHeight="1" thickBot="1" x14ac:dyDescent="0.35">
      <c r="A121" s="385" t="s">
        <v>319</v>
      </c>
      <c r="B121" s="369">
        <v>464.64000000000198</v>
      </c>
      <c r="C121" s="369">
        <v>508.67579000000097</v>
      </c>
      <c r="D121" s="370">
        <v>44.035789999998997</v>
      </c>
      <c r="E121" s="376">
        <v>1.0947739970729999</v>
      </c>
      <c r="F121" s="369">
        <v>564.15999999999894</v>
      </c>
      <c r="G121" s="370">
        <v>235.06666666666601</v>
      </c>
      <c r="H121" s="372">
        <v>49.029940000000003</v>
      </c>
      <c r="I121" s="369">
        <v>230.74251000000001</v>
      </c>
      <c r="J121" s="370">
        <v>-4.3241566666660001</v>
      </c>
      <c r="K121" s="377">
        <v>0.40900189662500003</v>
      </c>
    </row>
    <row r="122" spans="1:11" ht="14.4" customHeight="1" thickBot="1" x14ac:dyDescent="0.35">
      <c r="A122" s="386" t="s">
        <v>320</v>
      </c>
      <c r="B122" s="364">
        <v>464.64000000000198</v>
      </c>
      <c r="C122" s="364">
        <v>508.67579000000097</v>
      </c>
      <c r="D122" s="365">
        <v>44.035789999998997</v>
      </c>
      <c r="E122" s="366">
        <v>1.0947739970729999</v>
      </c>
      <c r="F122" s="364">
        <v>564.15999999999894</v>
      </c>
      <c r="G122" s="365">
        <v>235.06666666666601</v>
      </c>
      <c r="H122" s="367">
        <v>49.029940000000003</v>
      </c>
      <c r="I122" s="364">
        <v>230.74251000000001</v>
      </c>
      <c r="J122" s="365">
        <v>-4.3241566666660001</v>
      </c>
      <c r="K122" s="368">
        <v>0.40900189662500003</v>
      </c>
    </row>
    <row r="123" spans="1:11" ht="14.4" customHeight="1" thickBot="1" x14ac:dyDescent="0.35">
      <c r="A123" s="383" t="s">
        <v>321</v>
      </c>
      <c r="B123" s="364">
        <v>0</v>
      </c>
      <c r="C123" s="364">
        <v>71.732249999999993</v>
      </c>
      <c r="D123" s="365">
        <v>71.732249999999993</v>
      </c>
      <c r="E123" s="374" t="s">
        <v>206</v>
      </c>
      <c r="F123" s="364">
        <v>19.342610302956999</v>
      </c>
      <c r="G123" s="365">
        <v>8.0594209595649993</v>
      </c>
      <c r="H123" s="367">
        <v>0.8</v>
      </c>
      <c r="I123" s="364">
        <v>15.685</v>
      </c>
      <c r="J123" s="365">
        <v>7.6255790404340003</v>
      </c>
      <c r="K123" s="368">
        <v>0.81090399663299995</v>
      </c>
    </row>
    <row r="124" spans="1:11" ht="14.4" customHeight="1" thickBot="1" x14ac:dyDescent="0.35">
      <c r="A124" s="384" t="s">
        <v>322</v>
      </c>
      <c r="B124" s="364">
        <v>0</v>
      </c>
      <c r="C124" s="364">
        <v>71.732249999999993</v>
      </c>
      <c r="D124" s="365">
        <v>71.732249999999993</v>
      </c>
      <c r="E124" s="374" t="s">
        <v>206</v>
      </c>
      <c r="F124" s="364">
        <v>19.342610302956999</v>
      </c>
      <c r="G124" s="365">
        <v>8.0594209595649993</v>
      </c>
      <c r="H124" s="367">
        <v>0.8</v>
      </c>
      <c r="I124" s="364">
        <v>15.685</v>
      </c>
      <c r="J124" s="365">
        <v>7.6255790404340003</v>
      </c>
      <c r="K124" s="368">
        <v>0.81090399663299995</v>
      </c>
    </row>
    <row r="125" spans="1:11" ht="14.4" customHeight="1" thickBot="1" x14ac:dyDescent="0.35">
      <c r="A125" s="385" t="s">
        <v>323</v>
      </c>
      <c r="B125" s="369">
        <v>0</v>
      </c>
      <c r="C125" s="369">
        <v>48.884250000000002</v>
      </c>
      <c r="D125" s="370">
        <v>48.884250000000002</v>
      </c>
      <c r="E125" s="371" t="s">
        <v>206</v>
      </c>
      <c r="F125" s="369">
        <v>0</v>
      </c>
      <c r="G125" s="370">
        <v>0</v>
      </c>
      <c r="H125" s="372">
        <v>0</v>
      </c>
      <c r="I125" s="369">
        <v>10.898</v>
      </c>
      <c r="J125" s="370">
        <v>10.898</v>
      </c>
      <c r="K125" s="373" t="s">
        <v>206</v>
      </c>
    </row>
    <row r="126" spans="1:11" ht="14.4" customHeight="1" thickBot="1" x14ac:dyDescent="0.35">
      <c r="A126" s="386" t="s">
        <v>324</v>
      </c>
      <c r="B126" s="364">
        <v>0</v>
      </c>
      <c r="C126" s="364">
        <v>1.27925</v>
      </c>
      <c r="D126" s="365">
        <v>1.27925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0</v>
      </c>
      <c r="J126" s="365">
        <v>0</v>
      </c>
      <c r="K126" s="375" t="s">
        <v>206</v>
      </c>
    </row>
    <row r="127" spans="1:11" ht="14.4" customHeight="1" thickBot="1" x14ac:dyDescent="0.35">
      <c r="A127" s="386" t="s">
        <v>325</v>
      </c>
      <c r="B127" s="364">
        <v>0</v>
      </c>
      <c r="C127" s="364">
        <v>47.604999999999997</v>
      </c>
      <c r="D127" s="365">
        <v>47.604999999999997</v>
      </c>
      <c r="E127" s="374" t="s">
        <v>206</v>
      </c>
      <c r="F127" s="364">
        <v>0</v>
      </c>
      <c r="G127" s="365">
        <v>0</v>
      </c>
      <c r="H127" s="367">
        <v>0</v>
      </c>
      <c r="I127" s="364">
        <v>10.898</v>
      </c>
      <c r="J127" s="365">
        <v>10.898</v>
      </c>
      <c r="K127" s="375" t="s">
        <v>206</v>
      </c>
    </row>
    <row r="128" spans="1:11" ht="14.4" customHeight="1" thickBot="1" x14ac:dyDescent="0.35">
      <c r="A128" s="388" t="s">
        <v>326</v>
      </c>
      <c r="B128" s="364">
        <v>0</v>
      </c>
      <c r="C128" s="364">
        <v>16.998000000000001</v>
      </c>
      <c r="D128" s="365">
        <v>16.998000000000001</v>
      </c>
      <c r="E128" s="374" t="s">
        <v>206</v>
      </c>
      <c r="F128" s="364">
        <v>19.342610302956999</v>
      </c>
      <c r="G128" s="365">
        <v>8.0594209595649993</v>
      </c>
      <c r="H128" s="367">
        <v>0</v>
      </c>
      <c r="I128" s="364">
        <v>0</v>
      </c>
      <c r="J128" s="365">
        <v>-8.0594209595649993</v>
      </c>
      <c r="K128" s="368">
        <v>0</v>
      </c>
    </row>
    <row r="129" spans="1:11" ht="14.4" customHeight="1" thickBot="1" x14ac:dyDescent="0.35">
      <c r="A129" s="386" t="s">
        <v>327</v>
      </c>
      <c r="B129" s="364">
        <v>0</v>
      </c>
      <c r="C129" s="364">
        <v>16.998000000000001</v>
      </c>
      <c r="D129" s="365">
        <v>16.998000000000001</v>
      </c>
      <c r="E129" s="374" t="s">
        <v>206</v>
      </c>
      <c r="F129" s="364">
        <v>19.342610302956999</v>
      </c>
      <c r="G129" s="365">
        <v>8.0594209595649993</v>
      </c>
      <c r="H129" s="367">
        <v>0</v>
      </c>
      <c r="I129" s="364">
        <v>0</v>
      </c>
      <c r="J129" s="365">
        <v>-8.0594209595649993</v>
      </c>
      <c r="K129" s="368">
        <v>0</v>
      </c>
    </row>
    <row r="130" spans="1:11" ht="14.4" customHeight="1" thickBot="1" x14ac:dyDescent="0.35">
      <c r="A130" s="388" t="s">
        <v>328</v>
      </c>
      <c r="B130" s="364">
        <v>0</v>
      </c>
      <c r="C130" s="364">
        <v>5.85</v>
      </c>
      <c r="D130" s="365">
        <v>5.85</v>
      </c>
      <c r="E130" s="374" t="s">
        <v>206</v>
      </c>
      <c r="F130" s="364">
        <v>0</v>
      </c>
      <c r="G130" s="365">
        <v>0</v>
      </c>
      <c r="H130" s="367">
        <v>0.8</v>
      </c>
      <c r="I130" s="364">
        <v>4.7869999999989998</v>
      </c>
      <c r="J130" s="365">
        <v>4.7869999999989998</v>
      </c>
      <c r="K130" s="375" t="s">
        <v>206</v>
      </c>
    </row>
    <row r="131" spans="1:11" ht="14.4" customHeight="1" thickBot="1" x14ac:dyDescent="0.35">
      <c r="A131" s="386" t="s">
        <v>329</v>
      </c>
      <c r="B131" s="364">
        <v>0</v>
      </c>
      <c r="C131" s="364">
        <v>5.85</v>
      </c>
      <c r="D131" s="365">
        <v>5.85</v>
      </c>
      <c r="E131" s="374" t="s">
        <v>206</v>
      </c>
      <c r="F131" s="364">
        <v>0</v>
      </c>
      <c r="G131" s="365">
        <v>0</v>
      </c>
      <c r="H131" s="367">
        <v>0.8</v>
      </c>
      <c r="I131" s="364">
        <v>4.7869999999989998</v>
      </c>
      <c r="J131" s="365">
        <v>4.7869999999989998</v>
      </c>
      <c r="K131" s="375" t="s">
        <v>206</v>
      </c>
    </row>
    <row r="132" spans="1:11" ht="14.4" customHeight="1" thickBot="1" x14ac:dyDescent="0.35">
      <c r="A132" s="383" t="s">
        <v>330</v>
      </c>
      <c r="B132" s="364">
        <v>14932.0385750644</v>
      </c>
      <c r="C132" s="364">
        <v>11058.635749999999</v>
      </c>
      <c r="D132" s="365">
        <v>-3873.4028250644001</v>
      </c>
      <c r="E132" s="366">
        <v>0.74059785570500003</v>
      </c>
      <c r="F132" s="364">
        <v>15540.709802720399</v>
      </c>
      <c r="G132" s="365">
        <v>6475.2957511335098</v>
      </c>
      <c r="H132" s="367">
        <v>1325.4458500000001</v>
      </c>
      <c r="I132" s="364">
        <v>6780.1331099999998</v>
      </c>
      <c r="J132" s="365">
        <v>304.837358866486</v>
      </c>
      <c r="K132" s="368">
        <v>0.436282074375</v>
      </c>
    </row>
    <row r="133" spans="1:11" ht="14.4" customHeight="1" thickBot="1" x14ac:dyDescent="0.35">
      <c r="A133" s="384" t="s">
        <v>331</v>
      </c>
      <c r="B133" s="364">
        <v>14932.0385750644</v>
      </c>
      <c r="C133" s="364">
        <v>10409.686</v>
      </c>
      <c r="D133" s="365">
        <v>-4522.3525750644003</v>
      </c>
      <c r="E133" s="366">
        <v>0.69713763111899996</v>
      </c>
      <c r="F133" s="364">
        <v>15461.9999999998</v>
      </c>
      <c r="G133" s="365">
        <v>6442.49999999991</v>
      </c>
      <c r="H133" s="367">
        <v>1298.3902499999999</v>
      </c>
      <c r="I133" s="364">
        <v>6391.7217799999999</v>
      </c>
      <c r="J133" s="365">
        <v>-50.778219999908998</v>
      </c>
      <c r="K133" s="368">
        <v>0.41338260121499998</v>
      </c>
    </row>
    <row r="134" spans="1:11" ht="14.4" customHeight="1" thickBot="1" x14ac:dyDescent="0.35">
      <c r="A134" s="385" t="s">
        <v>332</v>
      </c>
      <c r="B134" s="369">
        <v>14932.0385750644</v>
      </c>
      <c r="C134" s="369">
        <v>10407.671</v>
      </c>
      <c r="D134" s="370">
        <v>-4524.3675750643997</v>
      </c>
      <c r="E134" s="376">
        <v>0.697002686383</v>
      </c>
      <c r="F134" s="369">
        <v>15461.9999999998</v>
      </c>
      <c r="G134" s="370">
        <v>6442.49999999991</v>
      </c>
      <c r="H134" s="372">
        <v>1298.3902499999999</v>
      </c>
      <c r="I134" s="369">
        <v>6387.8007799999996</v>
      </c>
      <c r="J134" s="370">
        <v>-54.699219999908998</v>
      </c>
      <c r="K134" s="377">
        <v>0.41312901177</v>
      </c>
    </row>
    <row r="135" spans="1:11" ht="14.4" customHeight="1" thickBot="1" x14ac:dyDescent="0.35">
      <c r="A135" s="386" t="s">
        <v>333</v>
      </c>
      <c r="B135" s="364">
        <v>411.315268444232</v>
      </c>
      <c r="C135" s="364">
        <v>375.17600000000101</v>
      </c>
      <c r="D135" s="365">
        <v>-36.139268444231</v>
      </c>
      <c r="E135" s="366">
        <v>0.912137303871</v>
      </c>
      <c r="F135" s="364">
        <v>375.99999999999397</v>
      </c>
      <c r="G135" s="365">
        <v>156.66666666666401</v>
      </c>
      <c r="H135" s="367">
        <v>31.495519999999999</v>
      </c>
      <c r="I135" s="364">
        <v>157.30025000000001</v>
      </c>
      <c r="J135" s="365">
        <v>0.63358333333500005</v>
      </c>
      <c r="K135" s="368">
        <v>0.41835172872300003</v>
      </c>
    </row>
    <row r="136" spans="1:11" ht="14.4" customHeight="1" thickBot="1" x14ac:dyDescent="0.35">
      <c r="A136" s="386" t="s">
        <v>334</v>
      </c>
      <c r="B136" s="364">
        <v>5863.6648619552798</v>
      </c>
      <c r="C136" s="364">
        <v>5355.35700000001</v>
      </c>
      <c r="D136" s="365">
        <v>-508.30786195526503</v>
      </c>
      <c r="E136" s="366">
        <v>0.91331225881300004</v>
      </c>
      <c r="F136" s="364">
        <v>9461.9999999998599</v>
      </c>
      <c r="G136" s="365">
        <v>3942.49999999994</v>
      </c>
      <c r="H136" s="367">
        <v>798.41240000000005</v>
      </c>
      <c r="I136" s="364">
        <v>3888.0890199999999</v>
      </c>
      <c r="J136" s="365">
        <v>-54.410979999944999</v>
      </c>
      <c r="K136" s="368">
        <v>0.41091619319299999</v>
      </c>
    </row>
    <row r="137" spans="1:11" ht="14.4" customHeight="1" thickBot="1" x14ac:dyDescent="0.35">
      <c r="A137" s="386" t="s">
        <v>335</v>
      </c>
      <c r="B137" s="364">
        <v>418.74712118895201</v>
      </c>
      <c r="C137" s="364">
        <v>394.001000000001</v>
      </c>
      <c r="D137" s="365">
        <v>-24.746121188949999</v>
      </c>
      <c r="E137" s="366">
        <v>0.94090437895099999</v>
      </c>
      <c r="F137" s="364">
        <v>393.99999999999397</v>
      </c>
      <c r="G137" s="365">
        <v>164.16666666666401</v>
      </c>
      <c r="H137" s="367">
        <v>32.832000000000001</v>
      </c>
      <c r="I137" s="364">
        <v>164.16</v>
      </c>
      <c r="J137" s="365">
        <v>-6.6666666639999999E-3</v>
      </c>
      <c r="K137" s="368">
        <v>0.41664974619200001</v>
      </c>
    </row>
    <row r="138" spans="1:11" ht="14.4" customHeight="1" thickBot="1" x14ac:dyDescent="0.35">
      <c r="A138" s="386" t="s">
        <v>336</v>
      </c>
      <c r="B138" s="364">
        <v>2341.4470266726498</v>
      </c>
      <c r="C138" s="364">
        <v>2177.9679999999998</v>
      </c>
      <c r="D138" s="365">
        <v>-163.47902667265001</v>
      </c>
      <c r="E138" s="366">
        <v>0.93018034368900004</v>
      </c>
      <c r="F138" s="364">
        <v>2175.99999999997</v>
      </c>
      <c r="G138" s="365">
        <v>906.66666666665299</v>
      </c>
      <c r="H138" s="367">
        <v>181.17072999999999</v>
      </c>
      <c r="I138" s="364">
        <v>905.85352999999998</v>
      </c>
      <c r="J138" s="365">
        <v>-0.813136666653</v>
      </c>
      <c r="K138" s="368">
        <v>0.416292982536</v>
      </c>
    </row>
    <row r="139" spans="1:11" ht="14.4" customHeight="1" thickBot="1" x14ac:dyDescent="0.35">
      <c r="A139" s="386" t="s">
        <v>337</v>
      </c>
      <c r="B139" s="364">
        <v>5866.63739050196</v>
      </c>
      <c r="C139" s="364">
        <v>1779.6089999999999</v>
      </c>
      <c r="D139" s="365">
        <v>-4087.0283905019601</v>
      </c>
      <c r="E139" s="366">
        <v>0.30334395694499999</v>
      </c>
      <c r="F139" s="364">
        <v>2668.99999999996</v>
      </c>
      <c r="G139" s="365">
        <v>1112.0833333333201</v>
      </c>
      <c r="H139" s="367">
        <v>222.39760000000001</v>
      </c>
      <c r="I139" s="364">
        <v>1111.9879800000001</v>
      </c>
      <c r="J139" s="365">
        <v>-9.5353333316999994E-2</v>
      </c>
      <c r="K139" s="368">
        <v>0.416630940427</v>
      </c>
    </row>
    <row r="140" spans="1:11" ht="14.4" customHeight="1" thickBot="1" x14ac:dyDescent="0.35">
      <c r="A140" s="386" t="s">
        <v>338</v>
      </c>
      <c r="B140" s="364">
        <v>30.226906301345</v>
      </c>
      <c r="C140" s="364">
        <v>325.56000000000103</v>
      </c>
      <c r="D140" s="365">
        <v>295.33309369865498</v>
      </c>
      <c r="E140" s="366">
        <v>10.770536579374999</v>
      </c>
      <c r="F140" s="364">
        <v>384.99999999999397</v>
      </c>
      <c r="G140" s="365">
        <v>160.41666666666401</v>
      </c>
      <c r="H140" s="367">
        <v>32.082000000000001</v>
      </c>
      <c r="I140" s="364">
        <v>160.41</v>
      </c>
      <c r="J140" s="365">
        <v>-6.6666666639999999E-3</v>
      </c>
      <c r="K140" s="368">
        <v>0.41664935064899999</v>
      </c>
    </row>
    <row r="141" spans="1:11" ht="14.4" customHeight="1" thickBot="1" x14ac:dyDescent="0.35">
      <c r="A141" s="385" t="s">
        <v>339</v>
      </c>
      <c r="B141" s="369">
        <v>0</v>
      </c>
      <c r="C141" s="369">
        <v>2.0150000000000001</v>
      </c>
      <c r="D141" s="370">
        <v>2.0150000000000001</v>
      </c>
      <c r="E141" s="371" t="s">
        <v>244</v>
      </c>
      <c r="F141" s="369">
        <v>0</v>
      </c>
      <c r="G141" s="370">
        <v>0</v>
      </c>
      <c r="H141" s="372">
        <v>0</v>
      </c>
      <c r="I141" s="369">
        <v>3.9209999999990002</v>
      </c>
      <c r="J141" s="370">
        <v>3.9209999999990002</v>
      </c>
      <c r="K141" s="373" t="s">
        <v>206</v>
      </c>
    </row>
    <row r="142" spans="1:11" ht="14.4" customHeight="1" thickBot="1" x14ac:dyDescent="0.35">
      <c r="A142" s="386" t="s">
        <v>340</v>
      </c>
      <c r="B142" s="364">
        <v>0</v>
      </c>
      <c r="C142" s="364">
        <v>0</v>
      </c>
      <c r="D142" s="365">
        <v>0</v>
      </c>
      <c r="E142" s="366">
        <v>1</v>
      </c>
      <c r="F142" s="364">
        <v>0</v>
      </c>
      <c r="G142" s="365">
        <v>0</v>
      </c>
      <c r="H142" s="367">
        <v>0</v>
      </c>
      <c r="I142" s="364">
        <v>3.9209999999990002</v>
      </c>
      <c r="J142" s="365">
        <v>3.9209999999990002</v>
      </c>
      <c r="K142" s="375" t="s">
        <v>244</v>
      </c>
    </row>
    <row r="143" spans="1:11" ht="14.4" customHeight="1" thickBot="1" x14ac:dyDescent="0.35">
      <c r="A143" s="386" t="s">
        <v>341</v>
      </c>
      <c r="B143" s="364">
        <v>0</v>
      </c>
      <c r="C143" s="364">
        <v>2.0150000000000001</v>
      </c>
      <c r="D143" s="365">
        <v>2.0150000000000001</v>
      </c>
      <c r="E143" s="374" t="s">
        <v>244</v>
      </c>
      <c r="F143" s="364">
        <v>0</v>
      </c>
      <c r="G143" s="365">
        <v>0</v>
      </c>
      <c r="H143" s="367">
        <v>0</v>
      </c>
      <c r="I143" s="364">
        <v>0</v>
      </c>
      <c r="J143" s="365">
        <v>0</v>
      </c>
      <c r="K143" s="375" t="s">
        <v>206</v>
      </c>
    </row>
    <row r="144" spans="1:11" ht="14.4" customHeight="1" thickBot="1" x14ac:dyDescent="0.35">
      <c r="A144" s="384" t="s">
        <v>342</v>
      </c>
      <c r="B144" s="364">
        <v>0</v>
      </c>
      <c r="C144" s="364">
        <v>648.94975000000102</v>
      </c>
      <c r="D144" s="365">
        <v>648.94975000000102</v>
      </c>
      <c r="E144" s="374" t="s">
        <v>206</v>
      </c>
      <c r="F144" s="364">
        <v>78.709802720648995</v>
      </c>
      <c r="G144" s="365">
        <v>32.795751133604</v>
      </c>
      <c r="H144" s="367">
        <v>27.055599999999998</v>
      </c>
      <c r="I144" s="364">
        <v>388.411329999999</v>
      </c>
      <c r="J144" s="365">
        <v>355.61557886639503</v>
      </c>
      <c r="K144" s="368">
        <v>4.9347262548539996</v>
      </c>
    </row>
    <row r="145" spans="1:11" ht="14.4" customHeight="1" thickBot="1" x14ac:dyDescent="0.35">
      <c r="A145" s="385" t="s">
        <v>343</v>
      </c>
      <c r="B145" s="369">
        <v>0</v>
      </c>
      <c r="C145" s="369">
        <v>442.25754999999998</v>
      </c>
      <c r="D145" s="370">
        <v>442.25754999999998</v>
      </c>
      <c r="E145" s="371" t="s">
        <v>206</v>
      </c>
      <c r="F145" s="369">
        <v>74</v>
      </c>
      <c r="G145" s="370">
        <v>30.833333333333002</v>
      </c>
      <c r="H145" s="372">
        <v>24.151599999999998</v>
      </c>
      <c r="I145" s="369">
        <v>354.47082999999901</v>
      </c>
      <c r="J145" s="370">
        <v>323.63749666666598</v>
      </c>
      <c r="K145" s="377">
        <v>4.7901463513509999</v>
      </c>
    </row>
    <row r="146" spans="1:11" ht="14.4" customHeight="1" thickBot="1" x14ac:dyDescent="0.35">
      <c r="A146" s="386" t="s">
        <v>344</v>
      </c>
      <c r="B146" s="364">
        <v>0</v>
      </c>
      <c r="C146" s="364">
        <v>328.05862000000002</v>
      </c>
      <c r="D146" s="365">
        <v>328.05862000000002</v>
      </c>
      <c r="E146" s="374" t="s">
        <v>244</v>
      </c>
      <c r="F146" s="364">
        <v>74</v>
      </c>
      <c r="G146" s="365">
        <v>30.833333333333002</v>
      </c>
      <c r="H146" s="367">
        <v>0</v>
      </c>
      <c r="I146" s="364">
        <v>28.900999999999001</v>
      </c>
      <c r="J146" s="365">
        <v>-1.9323333333329999</v>
      </c>
      <c r="K146" s="368">
        <v>0.39055405405400001</v>
      </c>
    </row>
    <row r="147" spans="1:11" ht="14.4" customHeight="1" thickBot="1" x14ac:dyDescent="0.35">
      <c r="A147" s="386" t="s">
        <v>345</v>
      </c>
      <c r="B147" s="364">
        <v>0</v>
      </c>
      <c r="C147" s="364">
        <v>114.19893</v>
      </c>
      <c r="D147" s="365">
        <v>114.19893</v>
      </c>
      <c r="E147" s="374" t="s">
        <v>206</v>
      </c>
      <c r="F147" s="364">
        <v>0</v>
      </c>
      <c r="G147" s="365">
        <v>0</v>
      </c>
      <c r="H147" s="367">
        <v>24.151599999999998</v>
      </c>
      <c r="I147" s="364">
        <v>325.569829999999</v>
      </c>
      <c r="J147" s="365">
        <v>325.569829999999</v>
      </c>
      <c r="K147" s="375" t="s">
        <v>206</v>
      </c>
    </row>
    <row r="148" spans="1:11" ht="14.4" customHeight="1" thickBot="1" x14ac:dyDescent="0.35">
      <c r="A148" s="385" t="s">
        <v>346</v>
      </c>
      <c r="B148" s="369">
        <v>0</v>
      </c>
      <c r="C148" s="369">
        <v>33.033000000000001</v>
      </c>
      <c r="D148" s="370">
        <v>33.033000000000001</v>
      </c>
      <c r="E148" s="371" t="s">
        <v>244</v>
      </c>
      <c r="F148" s="369">
        <v>4.7098027206489999</v>
      </c>
      <c r="G148" s="370">
        <v>1.9624178002699999</v>
      </c>
      <c r="H148" s="372">
        <v>0</v>
      </c>
      <c r="I148" s="369">
        <v>0</v>
      </c>
      <c r="J148" s="370">
        <v>-1.9624178002699999</v>
      </c>
      <c r="K148" s="377">
        <v>0</v>
      </c>
    </row>
    <row r="149" spans="1:11" ht="14.4" customHeight="1" thickBot="1" x14ac:dyDescent="0.35">
      <c r="A149" s="386" t="s">
        <v>347</v>
      </c>
      <c r="B149" s="364">
        <v>0</v>
      </c>
      <c r="C149" s="364">
        <v>12.160500000000001</v>
      </c>
      <c r="D149" s="365">
        <v>12.160500000000001</v>
      </c>
      <c r="E149" s="374" t="s">
        <v>244</v>
      </c>
      <c r="F149" s="364">
        <v>0</v>
      </c>
      <c r="G149" s="365">
        <v>0</v>
      </c>
      <c r="H149" s="367">
        <v>0</v>
      </c>
      <c r="I149" s="364">
        <v>0</v>
      </c>
      <c r="J149" s="365">
        <v>0</v>
      </c>
      <c r="K149" s="375" t="s">
        <v>206</v>
      </c>
    </row>
    <row r="150" spans="1:11" ht="14.4" customHeight="1" thickBot="1" x14ac:dyDescent="0.35">
      <c r="A150" s="386" t="s">
        <v>348</v>
      </c>
      <c r="B150" s="364">
        <v>0</v>
      </c>
      <c r="C150" s="364">
        <v>20.872499999999999</v>
      </c>
      <c r="D150" s="365">
        <v>20.872499999999999</v>
      </c>
      <c r="E150" s="374" t="s">
        <v>244</v>
      </c>
      <c r="F150" s="364">
        <v>4.7098027206489999</v>
      </c>
      <c r="G150" s="365">
        <v>1.9624178002699999</v>
      </c>
      <c r="H150" s="367">
        <v>0</v>
      </c>
      <c r="I150" s="364">
        <v>0</v>
      </c>
      <c r="J150" s="365">
        <v>-1.9624178002699999</v>
      </c>
      <c r="K150" s="368">
        <v>0</v>
      </c>
    </row>
    <row r="151" spans="1:11" ht="14.4" customHeight="1" thickBot="1" x14ac:dyDescent="0.35">
      <c r="A151" s="385" t="s">
        <v>349</v>
      </c>
      <c r="B151" s="369">
        <v>0</v>
      </c>
      <c r="C151" s="369">
        <v>21.199200000000001</v>
      </c>
      <c r="D151" s="370">
        <v>21.199200000000001</v>
      </c>
      <c r="E151" s="371" t="s">
        <v>206</v>
      </c>
      <c r="F151" s="369">
        <v>0</v>
      </c>
      <c r="G151" s="370">
        <v>0</v>
      </c>
      <c r="H151" s="372">
        <v>0</v>
      </c>
      <c r="I151" s="369">
        <v>0</v>
      </c>
      <c r="J151" s="370">
        <v>0</v>
      </c>
      <c r="K151" s="373" t="s">
        <v>206</v>
      </c>
    </row>
    <row r="152" spans="1:11" ht="14.4" customHeight="1" thickBot="1" x14ac:dyDescent="0.35">
      <c r="A152" s="386" t="s">
        <v>350</v>
      </c>
      <c r="B152" s="364">
        <v>0</v>
      </c>
      <c r="C152" s="364">
        <v>21.199200000000001</v>
      </c>
      <c r="D152" s="365">
        <v>21.199200000000001</v>
      </c>
      <c r="E152" s="374" t="s">
        <v>206</v>
      </c>
      <c r="F152" s="364">
        <v>0</v>
      </c>
      <c r="G152" s="365">
        <v>0</v>
      </c>
      <c r="H152" s="367">
        <v>0</v>
      </c>
      <c r="I152" s="364">
        <v>0</v>
      </c>
      <c r="J152" s="365">
        <v>0</v>
      </c>
      <c r="K152" s="375" t="s">
        <v>206</v>
      </c>
    </row>
    <row r="153" spans="1:11" ht="14.4" customHeight="1" thickBot="1" x14ac:dyDescent="0.35">
      <c r="A153" s="385" t="s">
        <v>351</v>
      </c>
      <c r="B153" s="369">
        <v>0</v>
      </c>
      <c r="C153" s="369">
        <v>152.46</v>
      </c>
      <c r="D153" s="370">
        <v>152.46</v>
      </c>
      <c r="E153" s="371" t="s">
        <v>206</v>
      </c>
      <c r="F153" s="369">
        <v>0</v>
      </c>
      <c r="G153" s="370">
        <v>0</v>
      </c>
      <c r="H153" s="372">
        <v>2.9039999999999999</v>
      </c>
      <c r="I153" s="369">
        <v>33.9405</v>
      </c>
      <c r="J153" s="370">
        <v>33.9405</v>
      </c>
      <c r="K153" s="373" t="s">
        <v>206</v>
      </c>
    </row>
    <row r="154" spans="1:11" ht="14.4" customHeight="1" thickBot="1" x14ac:dyDescent="0.35">
      <c r="A154" s="386" t="s">
        <v>352</v>
      </c>
      <c r="B154" s="364">
        <v>0</v>
      </c>
      <c r="C154" s="364">
        <v>152.46</v>
      </c>
      <c r="D154" s="365">
        <v>152.46</v>
      </c>
      <c r="E154" s="374" t="s">
        <v>244</v>
      </c>
      <c r="F154" s="364">
        <v>0</v>
      </c>
      <c r="G154" s="365">
        <v>0</v>
      </c>
      <c r="H154" s="367">
        <v>0</v>
      </c>
      <c r="I154" s="364">
        <v>0</v>
      </c>
      <c r="J154" s="365">
        <v>0</v>
      </c>
      <c r="K154" s="375" t="s">
        <v>206</v>
      </c>
    </row>
    <row r="155" spans="1:11" ht="14.4" customHeight="1" thickBot="1" x14ac:dyDescent="0.35">
      <c r="A155" s="386" t="s">
        <v>353</v>
      </c>
      <c r="B155" s="364">
        <v>0</v>
      </c>
      <c r="C155" s="364">
        <v>0</v>
      </c>
      <c r="D155" s="365">
        <v>0</v>
      </c>
      <c r="E155" s="374" t="s">
        <v>206</v>
      </c>
      <c r="F155" s="364">
        <v>0</v>
      </c>
      <c r="G155" s="365">
        <v>0</v>
      </c>
      <c r="H155" s="367">
        <v>2.9039999999999999</v>
      </c>
      <c r="I155" s="364">
        <v>33.9405</v>
      </c>
      <c r="J155" s="365">
        <v>33.9405</v>
      </c>
      <c r="K155" s="375" t="s">
        <v>244</v>
      </c>
    </row>
    <row r="156" spans="1:11" ht="14.4" customHeight="1" thickBot="1" x14ac:dyDescent="0.35">
      <c r="A156" s="383" t="s">
        <v>354</v>
      </c>
      <c r="B156" s="364">
        <v>0</v>
      </c>
      <c r="C156" s="364">
        <v>125.85538</v>
      </c>
      <c r="D156" s="365">
        <v>125.85538</v>
      </c>
      <c r="E156" s="374" t="s">
        <v>206</v>
      </c>
      <c r="F156" s="364">
        <v>0</v>
      </c>
      <c r="G156" s="365">
        <v>0</v>
      </c>
      <c r="H156" s="367">
        <v>11.25001</v>
      </c>
      <c r="I156" s="364">
        <v>65.943639999998993</v>
      </c>
      <c r="J156" s="365">
        <v>65.943639999998993</v>
      </c>
      <c r="K156" s="375" t="s">
        <v>206</v>
      </c>
    </row>
    <row r="157" spans="1:11" ht="14.4" customHeight="1" thickBot="1" x14ac:dyDescent="0.35">
      <c r="A157" s="384" t="s">
        <v>355</v>
      </c>
      <c r="B157" s="364">
        <v>0</v>
      </c>
      <c r="C157" s="364">
        <v>125.85538</v>
      </c>
      <c r="D157" s="365">
        <v>125.85538</v>
      </c>
      <c r="E157" s="374" t="s">
        <v>206</v>
      </c>
      <c r="F157" s="364">
        <v>0</v>
      </c>
      <c r="G157" s="365">
        <v>0</v>
      </c>
      <c r="H157" s="367">
        <v>11.25001</v>
      </c>
      <c r="I157" s="364">
        <v>65.943639999998993</v>
      </c>
      <c r="J157" s="365">
        <v>65.943639999998993</v>
      </c>
      <c r="K157" s="375" t="s">
        <v>206</v>
      </c>
    </row>
    <row r="158" spans="1:11" ht="14.4" customHeight="1" thickBot="1" x14ac:dyDescent="0.35">
      <c r="A158" s="385" t="s">
        <v>356</v>
      </c>
      <c r="B158" s="369">
        <v>0</v>
      </c>
      <c r="C158" s="369">
        <v>125.85538</v>
      </c>
      <c r="D158" s="370">
        <v>125.85538</v>
      </c>
      <c r="E158" s="371" t="s">
        <v>206</v>
      </c>
      <c r="F158" s="369">
        <v>0</v>
      </c>
      <c r="G158" s="370">
        <v>0</v>
      </c>
      <c r="H158" s="372">
        <v>11.25001</v>
      </c>
      <c r="I158" s="369">
        <v>65.943639999998993</v>
      </c>
      <c r="J158" s="370">
        <v>65.943639999998993</v>
      </c>
      <c r="K158" s="373" t="s">
        <v>206</v>
      </c>
    </row>
    <row r="159" spans="1:11" ht="14.4" customHeight="1" thickBot="1" x14ac:dyDescent="0.35">
      <c r="A159" s="386" t="s">
        <v>357</v>
      </c>
      <c r="B159" s="364">
        <v>0</v>
      </c>
      <c r="C159" s="364">
        <v>125.85538</v>
      </c>
      <c r="D159" s="365">
        <v>125.85538</v>
      </c>
      <c r="E159" s="374" t="s">
        <v>206</v>
      </c>
      <c r="F159" s="364">
        <v>0</v>
      </c>
      <c r="G159" s="365">
        <v>0</v>
      </c>
      <c r="H159" s="367">
        <v>11.25001</v>
      </c>
      <c r="I159" s="364">
        <v>65.943639999998993</v>
      </c>
      <c r="J159" s="365">
        <v>65.943639999998993</v>
      </c>
      <c r="K159" s="375" t="s">
        <v>206</v>
      </c>
    </row>
    <row r="160" spans="1:11" ht="14.4" customHeight="1" thickBot="1" x14ac:dyDescent="0.35">
      <c r="A160" s="382" t="s">
        <v>358</v>
      </c>
      <c r="B160" s="364">
        <v>10.263191115606</v>
      </c>
      <c r="C160" s="364">
        <v>204.26150999999999</v>
      </c>
      <c r="D160" s="365">
        <v>193.998318884393</v>
      </c>
      <c r="E160" s="366">
        <v>19.902339116475002</v>
      </c>
      <c r="F160" s="364">
        <v>62.364556541905003</v>
      </c>
      <c r="G160" s="365">
        <v>25.98523189246</v>
      </c>
      <c r="H160" s="367">
        <v>5.9136800000000003</v>
      </c>
      <c r="I160" s="364">
        <v>70.385900000000007</v>
      </c>
      <c r="J160" s="365">
        <v>44.400668107538998</v>
      </c>
      <c r="K160" s="368">
        <v>1.128620227624</v>
      </c>
    </row>
    <row r="161" spans="1:11" ht="14.4" customHeight="1" thickBot="1" x14ac:dyDescent="0.35">
      <c r="A161" s="383" t="s">
        <v>359</v>
      </c>
      <c r="B161" s="364">
        <v>10.263191115606</v>
      </c>
      <c r="C161" s="364">
        <v>131.30787000000001</v>
      </c>
      <c r="D161" s="365">
        <v>121.04467888439299</v>
      </c>
      <c r="E161" s="366">
        <v>12.79405874069</v>
      </c>
      <c r="F161" s="364">
        <v>0</v>
      </c>
      <c r="G161" s="365">
        <v>0</v>
      </c>
      <c r="H161" s="367">
        <v>0.75</v>
      </c>
      <c r="I161" s="364">
        <v>40.75</v>
      </c>
      <c r="J161" s="365">
        <v>40.75</v>
      </c>
      <c r="K161" s="375" t="s">
        <v>206</v>
      </c>
    </row>
    <row r="162" spans="1:11" ht="14.4" customHeight="1" thickBot="1" x14ac:dyDescent="0.35">
      <c r="A162" s="384" t="s">
        <v>360</v>
      </c>
      <c r="B162" s="364">
        <v>0</v>
      </c>
      <c r="C162" s="364">
        <v>42.25</v>
      </c>
      <c r="D162" s="365">
        <v>42.25</v>
      </c>
      <c r="E162" s="374" t="s">
        <v>206</v>
      </c>
      <c r="F162" s="364">
        <v>0</v>
      </c>
      <c r="G162" s="365">
        <v>0</v>
      </c>
      <c r="H162" s="367">
        <v>0.75</v>
      </c>
      <c r="I162" s="364">
        <v>0.75</v>
      </c>
      <c r="J162" s="365">
        <v>0.75</v>
      </c>
      <c r="K162" s="375" t="s">
        <v>206</v>
      </c>
    </row>
    <row r="163" spans="1:11" ht="14.4" customHeight="1" thickBot="1" x14ac:dyDescent="0.35">
      <c r="A163" s="385" t="s">
        <v>361</v>
      </c>
      <c r="B163" s="369">
        <v>0</v>
      </c>
      <c r="C163" s="369">
        <v>42.25</v>
      </c>
      <c r="D163" s="370">
        <v>42.25</v>
      </c>
      <c r="E163" s="371" t="s">
        <v>206</v>
      </c>
      <c r="F163" s="369">
        <v>0</v>
      </c>
      <c r="G163" s="370">
        <v>0</v>
      </c>
      <c r="H163" s="372">
        <v>0.75</v>
      </c>
      <c r="I163" s="369">
        <v>0.75</v>
      </c>
      <c r="J163" s="370">
        <v>0.75</v>
      </c>
      <c r="K163" s="373" t="s">
        <v>206</v>
      </c>
    </row>
    <row r="164" spans="1:11" ht="14.4" customHeight="1" thickBot="1" x14ac:dyDescent="0.35">
      <c r="A164" s="386" t="s">
        <v>362</v>
      </c>
      <c r="B164" s="364">
        <v>0</v>
      </c>
      <c r="C164" s="364">
        <v>42.25</v>
      </c>
      <c r="D164" s="365">
        <v>42.25</v>
      </c>
      <c r="E164" s="374" t="s">
        <v>206</v>
      </c>
      <c r="F164" s="364">
        <v>0</v>
      </c>
      <c r="G164" s="365">
        <v>0</v>
      </c>
      <c r="H164" s="367">
        <v>0.75</v>
      </c>
      <c r="I164" s="364">
        <v>0.75</v>
      </c>
      <c r="J164" s="365">
        <v>0.75</v>
      </c>
      <c r="K164" s="375" t="s">
        <v>206</v>
      </c>
    </row>
    <row r="165" spans="1:11" ht="14.4" customHeight="1" thickBot="1" x14ac:dyDescent="0.35">
      <c r="A165" s="389" t="s">
        <v>363</v>
      </c>
      <c r="B165" s="369">
        <v>10.263191115606</v>
      </c>
      <c r="C165" s="369">
        <v>89.057869999999994</v>
      </c>
      <c r="D165" s="370">
        <v>78.794678884392994</v>
      </c>
      <c r="E165" s="376">
        <v>8.6774053992399995</v>
      </c>
      <c r="F165" s="369">
        <v>0</v>
      </c>
      <c r="G165" s="370">
        <v>0</v>
      </c>
      <c r="H165" s="372">
        <v>0</v>
      </c>
      <c r="I165" s="369">
        <v>40</v>
      </c>
      <c r="J165" s="370">
        <v>40</v>
      </c>
      <c r="K165" s="373" t="s">
        <v>206</v>
      </c>
    </row>
    <row r="166" spans="1:11" ht="14.4" customHeight="1" thickBot="1" x14ac:dyDescent="0.35">
      <c r="A166" s="385" t="s">
        <v>364</v>
      </c>
      <c r="B166" s="369">
        <v>0</v>
      </c>
      <c r="C166" s="369">
        <v>60.00009</v>
      </c>
      <c r="D166" s="370">
        <v>60.00009</v>
      </c>
      <c r="E166" s="371" t="s">
        <v>206</v>
      </c>
      <c r="F166" s="369">
        <v>0</v>
      </c>
      <c r="G166" s="370">
        <v>0</v>
      </c>
      <c r="H166" s="372">
        <v>0</v>
      </c>
      <c r="I166" s="369">
        <v>40</v>
      </c>
      <c r="J166" s="370">
        <v>40</v>
      </c>
      <c r="K166" s="373" t="s">
        <v>206</v>
      </c>
    </row>
    <row r="167" spans="1:11" ht="14.4" customHeight="1" thickBot="1" x14ac:dyDescent="0.35">
      <c r="A167" s="386" t="s">
        <v>365</v>
      </c>
      <c r="B167" s="364">
        <v>0</v>
      </c>
      <c r="C167" s="364">
        <v>9.0000000000000006E-5</v>
      </c>
      <c r="D167" s="365">
        <v>9.0000000000000006E-5</v>
      </c>
      <c r="E167" s="374" t="s">
        <v>206</v>
      </c>
      <c r="F167" s="364">
        <v>0</v>
      </c>
      <c r="G167" s="365">
        <v>0</v>
      </c>
      <c r="H167" s="367">
        <v>0</v>
      </c>
      <c r="I167" s="364">
        <v>0</v>
      </c>
      <c r="J167" s="365">
        <v>0</v>
      </c>
      <c r="K167" s="375" t="s">
        <v>206</v>
      </c>
    </row>
    <row r="168" spans="1:11" ht="14.4" customHeight="1" thickBot="1" x14ac:dyDescent="0.35">
      <c r="A168" s="386" t="s">
        <v>366</v>
      </c>
      <c r="B168" s="364">
        <v>0</v>
      </c>
      <c r="C168" s="364">
        <v>60</v>
      </c>
      <c r="D168" s="365">
        <v>60</v>
      </c>
      <c r="E168" s="374" t="s">
        <v>244</v>
      </c>
      <c r="F168" s="364">
        <v>0</v>
      </c>
      <c r="G168" s="365">
        <v>0</v>
      </c>
      <c r="H168" s="367">
        <v>0</v>
      </c>
      <c r="I168" s="364">
        <v>40</v>
      </c>
      <c r="J168" s="365">
        <v>40</v>
      </c>
      <c r="K168" s="375" t="s">
        <v>206</v>
      </c>
    </row>
    <row r="169" spans="1:11" ht="14.4" customHeight="1" thickBot="1" x14ac:dyDescent="0.35">
      <c r="A169" s="385" t="s">
        <v>367</v>
      </c>
      <c r="B169" s="369">
        <v>10.263191115606</v>
      </c>
      <c r="C169" s="369">
        <v>29.057780000000001</v>
      </c>
      <c r="D169" s="370">
        <v>18.794588884393001</v>
      </c>
      <c r="E169" s="376">
        <v>2.8312617072680002</v>
      </c>
      <c r="F169" s="369">
        <v>0</v>
      </c>
      <c r="G169" s="370">
        <v>0</v>
      </c>
      <c r="H169" s="372">
        <v>0</v>
      </c>
      <c r="I169" s="369">
        <v>0</v>
      </c>
      <c r="J169" s="370">
        <v>0</v>
      </c>
      <c r="K169" s="373" t="s">
        <v>206</v>
      </c>
    </row>
    <row r="170" spans="1:11" ht="14.4" customHeight="1" thickBot="1" x14ac:dyDescent="0.35">
      <c r="A170" s="386" t="s">
        <v>368</v>
      </c>
      <c r="B170" s="364">
        <v>10.263191115606</v>
      </c>
      <c r="C170" s="364">
        <v>29.057780000000001</v>
      </c>
      <c r="D170" s="365">
        <v>18.794588884393001</v>
      </c>
      <c r="E170" s="366">
        <v>2.8312617072680002</v>
      </c>
      <c r="F170" s="364">
        <v>0</v>
      </c>
      <c r="G170" s="365">
        <v>0</v>
      </c>
      <c r="H170" s="367">
        <v>0</v>
      </c>
      <c r="I170" s="364">
        <v>0</v>
      </c>
      <c r="J170" s="365">
        <v>0</v>
      </c>
      <c r="K170" s="375" t="s">
        <v>206</v>
      </c>
    </row>
    <row r="171" spans="1:11" ht="14.4" customHeight="1" thickBot="1" x14ac:dyDescent="0.35">
      <c r="A171" s="383" t="s">
        <v>369</v>
      </c>
      <c r="B171" s="364">
        <v>0</v>
      </c>
      <c r="C171" s="364">
        <v>6.8156400000000001</v>
      </c>
      <c r="D171" s="365">
        <v>6.8156400000000001</v>
      </c>
      <c r="E171" s="374" t="s">
        <v>206</v>
      </c>
      <c r="F171" s="364">
        <v>0</v>
      </c>
      <c r="G171" s="365">
        <v>0</v>
      </c>
      <c r="H171" s="367">
        <v>7.1700000000000002E-3</v>
      </c>
      <c r="I171" s="364">
        <v>3.8533499999999998</v>
      </c>
      <c r="J171" s="365">
        <v>3.8533499999999998</v>
      </c>
      <c r="K171" s="375" t="s">
        <v>206</v>
      </c>
    </row>
    <row r="172" spans="1:11" ht="14.4" customHeight="1" thickBot="1" x14ac:dyDescent="0.35">
      <c r="A172" s="389" t="s">
        <v>370</v>
      </c>
      <c r="B172" s="369">
        <v>0</v>
      </c>
      <c r="C172" s="369">
        <v>6.8156400000000001</v>
      </c>
      <c r="D172" s="370">
        <v>6.8156400000000001</v>
      </c>
      <c r="E172" s="371" t="s">
        <v>206</v>
      </c>
      <c r="F172" s="369">
        <v>0</v>
      </c>
      <c r="G172" s="370">
        <v>0</v>
      </c>
      <c r="H172" s="372">
        <v>7.1700000000000002E-3</v>
      </c>
      <c r="I172" s="369">
        <v>3.8533499999999998</v>
      </c>
      <c r="J172" s="370">
        <v>3.8533499999999998</v>
      </c>
      <c r="K172" s="373" t="s">
        <v>206</v>
      </c>
    </row>
    <row r="173" spans="1:11" ht="14.4" customHeight="1" thickBot="1" x14ac:dyDescent="0.35">
      <c r="A173" s="385" t="s">
        <v>371</v>
      </c>
      <c r="B173" s="369">
        <v>0</v>
      </c>
      <c r="C173" s="369">
        <v>6.8156400000000001</v>
      </c>
      <c r="D173" s="370">
        <v>6.8156400000000001</v>
      </c>
      <c r="E173" s="371" t="s">
        <v>206</v>
      </c>
      <c r="F173" s="369">
        <v>0</v>
      </c>
      <c r="G173" s="370">
        <v>0</v>
      </c>
      <c r="H173" s="372">
        <v>7.1700000000000002E-3</v>
      </c>
      <c r="I173" s="369">
        <v>3.8533499999999998</v>
      </c>
      <c r="J173" s="370">
        <v>3.8533499999999998</v>
      </c>
      <c r="K173" s="373" t="s">
        <v>206</v>
      </c>
    </row>
    <row r="174" spans="1:11" ht="14.4" customHeight="1" thickBot="1" x14ac:dyDescent="0.35">
      <c r="A174" s="386" t="s">
        <v>372</v>
      </c>
      <c r="B174" s="364">
        <v>0</v>
      </c>
      <c r="C174" s="364">
        <v>6.8156400000000001</v>
      </c>
      <c r="D174" s="365">
        <v>6.8156400000000001</v>
      </c>
      <c r="E174" s="374" t="s">
        <v>206</v>
      </c>
      <c r="F174" s="364">
        <v>0</v>
      </c>
      <c r="G174" s="365">
        <v>0</v>
      </c>
      <c r="H174" s="367">
        <v>7.1700000000000002E-3</v>
      </c>
      <c r="I174" s="364">
        <v>3.8533499999999998</v>
      </c>
      <c r="J174" s="365">
        <v>3.8533499999999998</v>
      </c>
      <c r="K174" s="375" t="s">
        <v>206</v>
      </c>
    </row>
    <row r="175" spans="1:11" ht="14.4" customHeight="1" thickBot="1" x14ac:dyDescent="0.35">
      <c r="A175" s="383" t="s">
        <v>373</v>
      </c>
      <c r="B175" s="364">
        <v>0</v>
      </c>
      <c r="C175" s="364">
        <v>66.138000000000005</v>
      </c>
      <c r="D175" s="365">
        <v>66.138000000000005</v>
      </c>
      <c r="E175" s="374" t="s">
        <v>206</v>
      </c>
      <c r="F175" s="364">
        <v>62.364556541905003</v>
      </c>
      <c r="G175" s="365">
        <v>25.98523189246</v>
      </c>
      <c r="H175" s="367">
        <v>5.1565099999999999</v>
      </c>
      <c r="I175" s="364">
        <v>25.782550000000001</v>
      </c>
      <c r="J175" s="365">
        <v>-0.20268189246000001</v>
      </c>
      <c r="K175" s="368">
        <v>0.41341671342800002</v>
      </c>
    </row>
    <row r="176" spans="1:11" ht="14.4" customHeight="1" thickBot="1" x14ac:dyDescent="0.35">
      <c r="A176" s="389" t="s">
        <v>374</v>
      </c>
      <c r="B176" s="369">
        <v>0</v>
      </c>
      <c r="C176" s="369">
        <v>66.138000000000005</v>
      </c>
      <c r="D176" s="370">
        <v>66.138000000000005</v>
      </c>
      <c r="E176" s="371" t="s">
        <v>206</v>
      </c>
      <c r="F176" s="369">
        <v>62.364556541905003</v>
      </c>
      <c r="G176" s="370">
        <v>25.98523189246</v>
      </c>
      <c r="H176" s="372">
        <v>5.1565099999999999</v>
      </c>
      <c r="I176" s="369">
        <v>25.782550000000001</v>
      </c>
      <c r="J176" s="370">
        <v>-0.20268189246000001</v>
      </c>
      <c r="K176" s="377">
        <v>0.41341671342800002</v>
      </c>
    </row>
    <row r="177" spans="1:11" ht="14.4" customHeight="1" thickBot="1" x14ac:dyDescent="0.35">
      <c r="A177" s="385" t="s">
        <v>375</v>
      </c>
      <c r="B177" s="369">
        <v>0</v>
      </c>
      <c r="C177" s="369">
        <v>4.26</v>
      </c>
      <c r="D177" s="370">
        <v>4.26</v>
      </c>
      <c r="E177" s="371" t="s">
        <v>244</v>
      </c>
      <c r="F177" s="369">
        <v>1.8816378848519999</v>
      </c>
      <c r="G177" s="370">
        <v>0.78401578535500005</v>
      </c>
      <c r="H177" s="372">
        <v>0</v>
      </c>
      <c r="I177" s="369">
        <v>0</v>
      </c>
      <c r="J177" s="370">
        <v>-0.78401578535500005</v>
      </c>
      <c r="K177" s="377">
        <v>0</v>
      </c>
    </row>
    <row r="178" spans="1:11" ht="14.4" customHeight="1" thickBot="1" x14ac:dyDescent="0.35">
      <c r="A178" s="386" t="s">
        <v>376</v>
      </c>
      <c r="B178" s="364">
        <v>0</v>
      </c>
      <c r="C178" s="364">
        <v>4.26</v>
      </c>
      <c r="D178" s="365">
        <v>4.26</v>
      </c>
      <c r="E178" s="374" t="s">
        <v>244</v>
      </c>
      <c r="F178" s="364">
        <v>1.8816378848519999</v>
      </c>
      <c r="G178" s="365">
        <v>0.78401578535500005</v>
      </c>
      <c r="H178" s="367">
        <v>0</v>
      </c>
      <c r="I178" s="364">
        <v>0</v>
      </c>
      <c r="J178" s="365">
        <v>-0.78401578535500005</v>
      </c>
      <c r="K178" s="368">
        <v>0</v>
      </c>
    </row>
    <row r="179" spans="1:11" ht="14.4" customHeight="1" thickBot="1" x14ac:dyDescent="0.35">
      <c r="A179" s="388" t="s">
        <v>377</v>
      </c>
      <c r="B179" s="364">
        <v>0</v>
      </c>
      <c r="C179" s="364">
        <v>61.878</v>
      </c>
      <c r="D179" s="365">
        <v>61.878</v>
      </c>
      <c r="E179" s="374" t="s">
        <v>206</v>
      </c>
      <c r="F179" s="364">
        <v>60.482918657052998</v>
      </c>
      <c r="G179" s="365">
        <v>25.201216107105001</v>
      </c>
      <c r="H179" s="367">
        <v>5.1565099999999999</v>
      </c>
      <c r="I179" s="364">
        <v>25.782550000000001</v>
      </c>
      <c r="J179" s="365">
        <v>0.58133389289399995</v>
      </c>
      <c r="K179" s="368">
        <v>0.42627820502800001</v>
      </c>
    </row>
    <row r="180" spans="1:11" ht="14.4" customHeight="1" thickBot="1" x14ac:dyDescent="0.35">
      <c r="A180" s="386" t="s">
        <v>378</v>
      </c>
      <c r="B180" s="364">
        <v>0</v>
      </c>
      <c r="C180" s="364">
        <v>61.878</v>
      </c>
      <c r="D180" s="365">
        <v>61.878</v>
      </c>
      <c r="E180" s="374" t="s">
        <v>206</v>
      </c>
      <c r="F180" s="364">
        <v>60.482918657052998</v>
      </c>
      <c r="G180" s="365">
        <v>25.201216107105001</v>
      </c>
      <c r="H180" s="367">
        <v>5.1565099999999999</v>
      </c>
      <c r="I180" s="364">
        <v>25.782550000000001</v>
      </c>
      <c r="J180" s="365">
        <v>0.58133389289399995</v>
      </c>
      <c r="K180" s="368">
        <v>0.42627820502800001</v>
      </c>
    </row>
    <row r="181" spans="1:11" ht="14.4" customHeight="1" thickBot="1" x14ac:dyDescent="0.35">
      <c r="A181" s="382" t="s">
        <v>379</v>
      </c>
      <c r="B181" s="364">
        <v>4434.8280700159403</v>
      </c>
      <c r="C181" s="364">
        <v>4762.0041899999997</v>
      </c>
      <c r="D181" s="365">
        <v>327.17611998406102</v>
      </c>
      <c r="E181" s="366">
        <v>1.073774251181</v>
      </c>
      <c r="F181" s="364">
        <v>4836.4880016182897</v>
      </c>
      <c r="G181" s="365">
        <v>2015.20333400762</v>
      </c>
      <c r="H181" s="367">
        <v>417.09327000000002</v>
      </c>
      <c r="I181" s="364">
        <v>2141.4580700000001</v>
      </c>
      <c r="J181" s="365">
        <v>126.254735992379</v>
      </c>
      <c r="K181" s="368">
        <v>0.44277129794999998</v>
      </c>
    </row>
    <row r="182" spans="1:11" ht="14.4" customHeight="1" thickBot="1" x14ac:dyDescent="0.35">
      <c r="A182" s="387" t="s">
        <v>380</v>
      </c>
      <c r="B182" s="369">
        <v>4434.8280700159403</v>
      </c>
      <c r="C182" s="369">
        <v>4762.0041899999997</v>
      </c>
      <c r="D182" s="370">
        <v>327.17611998406102</v>
      </c>
      <c r="E182" s="376">
        <v>1.073774251181</v>
      </c>
      <c r="F182" s="369">
        <v>4836.4880016182897</v>
      </c>
      <c r="G182" s="370">
        <v>2015.20333400762</v>
      </c>
      <c r="H182" s="372">
        <v>417.09327000000002</v>
      </c>
      <c r="I182" s="369">
        <v>2141.4580700000001</v>
      </c>
      <c r="J182" s="370">
        <v>126.254735992379</v>
      </c>
      <c r="K182" s="377">
        <v>0.44277129794999998</v>
      </c>
    </row>
    <row r="183" spans="1:11" ht="14.4" customHeight="1" thickBot="1" x14ac:dyDescent="0.35">
      <c r="A183" s="389" t="s">
        <v>41</v>
      </c>
      <c r="B183" s="369">
        <v>4434.8280700159403</v>
      </c>
      <c r="C183" s="369">
        <v>4762.0041899999997</v>
      </c>
      <c r="D183" s="370">
        <v>327.17611998406102</v>
      </c>
      <c r="E183" s="376">
        <v>1.073774251181</v>
      </c>
      <c r="F183" s="369">
        <v>4836.4880016182897</v>
      </c>
      <c r="G183" s="370">
        <v>2015.20333400762</v>
      </c>
      <c r="H183" s="372">
        <v>417.09327000000002</v>
      </c>
      <c r="I183" s="369">
        <v>2141.4580700000001</v>
      </c>
      <c r="J183" s="370">
        <v>126.254735992379</v>
      </c>
      <c r="K183" s="377">
        <v>0.44277129794999998</v>
      </c>
    </row>
    <row r="184" spans="1:11" ht="14.4" customHeight="1" thickBot="1" x14ac:dyDescent="0.35">
      <c r="A184" s="388" t="s">
        <v>381</v>
      </c>
      <c r="B184" s="364">
        <v>0</v>
      </c>
      <c r="C184" s="364">
        <v>17.672409999999999</v>
      </c>
      <c r="D184" s="365">
        <v>17.672409999999999</v>
      </c>
      <c r="E184" s="374" t="s">
        <v>244</v>
      </c>
      <c r="F184" s="364">
        <v>15.69191443021</v>
      </c>
      <c r="G184" s="365">
        <v>6.5382976792539997</v>
      </c>
      <c r="H184" s="367">
        <v>0.65561999999999998</v>
      </c>
      <c r="I184" s="364">
        <v>4.8756599999999999</v>
      </c>
      <c r="J184" s="365">
        <v>-1.6626376792540001</v>
      </c>
      <c r="K184" s="368">
        <v>0.310711610217</v>
      </c>
    </row>
    <row r="185" spans="1:11" ht="14.4" customHeight="1" thickBot="1" x14ac:dyDescent="0.35">
      <c r="A185" s="386" t="s">
        <v>382</v>
      </c>
      <c r="B185" s="364">
        <v>0</v>
      </c>
      <c r="C185" s="364">
        <v>17.672409999999999</v>
      </c>
      <c r="D185" s="365">
        <v>17.672409999999999</v>
      </c>
      <c r="E185" s="374" t="s">
        <v>244</v>
      </c>
      <c r="F185" s="364">
        <v>15.69191443021</v>
      </c>
      <c r="G185" s="365">
        <v>6.5382976792539997</v>
      </c>
      <c r="H185" s="367">
        <v>0.65561999999999998</v>
      </c>
      <c r="I185" s="364">
        <v>4.8756599999999999</v>
      </c>
      <c r="J185" s="365">
        <v>-1.6626376792540001</v>
      </c>
      <c r="K185" s="368">
        <v>0.310711610217</v>
      </c>
    </row>
    <row r="186" spans="1:11" ht="14.4" customHeight="1" thickBot="1" x14ac:dyDescent="0.35">
      <c r="A186" s="385" t="s">
        <v>383</v>
      </c>
      <c r="B186" s="369">
        <v>82.462242851582999</v>
      </c>
      <c r="C186" s="369">
        <v>77.765500000000003</v>
      </c>
      <c r="D186" s="370">
        <v>-4.6967428515830001</v>
      </c>
      <c r="E186" s="376">
        <v>0.94304371686699995</v>
      </c>
      <c r="F186" s="369">
        <v>54.123390187283</v>
      </c>
      <c r="G186" s="370">
        <v>22.551412578034</v>
      </c>
      <c r="H186" s="372">
        <v>3.63</v>
      </c>
      <c r="I186" s="369">
        <v>11.904999999999999</v>
      </c>
      <c r="J186" s="370">
        <v>-10.646412578034001</v>
      </c>
      <c r="K186" s="377">
        <v>0.219960352793</v>
      </c>
    </row>
    <row r="187" spans="1:11" ht="14.4" customHeight="1" thickBot="1" x14ac:dyDescent="0.35">
      <c r="A187" s="386" t="s">
        <v>384</v>
      </c>
      <c r="B187" s="364">
        <v>82.462242851582999</v>
      </c>
      <c r="C187" s="364">
        <v>77.765500000000003</v>
      </c>
      <c r="D187" s="365">
        <v>-4.6967428515830001</v>
      </c>
      <c r="E187" s="366">
        <v>0.94304371686699995</v>
      </c>
      <c r="F187" s="364">
        <v>54.123390187283</v>
      </c>
      <c r="G187" s="365">
        <v>22.551412578034</v>
      </c>
      <c r="H187" s="367">
        <v>3.63</v>
      </c>
      <c r="I187" s="364">
        <v>11.904999999999999</v>
      </c>
      <c r="J187" s="365">
        <v>-10.646412578034001</v>
      </c>
      <c r="K187" s="368">
        <v>0.219960352793</v>
      </c>
    </row>
    <row r="188" spans="1:11" ht="14.4" customHeight="1" thickBot="1" x14ac:dyDescent="0.35">
      <c r="A188" s="385" t="s">
        <v>385</v>
      </c>
      <c r="B188" s="369">
        <v>181.70754848733699</v>
      </c>
      <c r="C188" s="369">
        <v>201.84881999999999</v>
      </c>
      <c r="D188" s="370">
        <v>20.141271512662001</v>
      </c>
      <c r="E188" s="376">
        <v>1.1108444403119999</v>
      </c>
      <c r="F188" s="369">
        <v>172.96221162849</v>
      </c>
      <c r="G188" s="370">
        <v>72.067588178536994</v>
      </c>
      <c r="H188" s="372">
        <v>12.647</v>
      </c>
      <c r="I188" s="369">
        <v>59.367719999999998</v>
      </c>
      <c r="J188" s="370">
        <v>-12.699868178537001</v>
      </c>
      <c r="K188" s="377">
        <v>0.34324098565200001</v>
      </c>
    </row>
    <row r="189" spans="1:11" ht="14.4" customHeight="1" thickBot="1" x14ac:dyDescent="0.35">
      <c r="A189" s="386" t="s">
        <v>386</v>
      </c>
      <c r="B189" s="364">
        <v>10.580846485984001</v>
      </c>
      <c r="C189" s="364">
        <v>54.756</v>
      </c>
      <c r="D189" s="365">
        <v>44.175153514015001</v>
      </c>
      <c r="E189" s="366">
        <v>5.1750112878510004</v>
      </c>
      <c r="F189" s="364">
        <v>0</v>
      </c>
      <c r="G189" s="365">
        <v>0</v>
      </c>
      <c r="H189" s="367">
        <v>0.74</v>
      </c>
      <c r="I189" s="364">
        <v>2.2200000000000002</v>
      </c>
      <c r="J189" s="365">
        <v>2.2200000000000002</v>
      </c>
      <c r="K189" s="375" t="s">
        <v>244</v>
      </c>
    </row>
    <row r="190" spans="1:11" ht="14.4" customHeight="1" thickBot="1" x14ac:dyDescent="0.35">
      <c r="A190" s="386" t="s">
        <v>387</v>
      </c>
      <c r="B190" s="364">
        <v>0</v>
      </c>
      <c r="C190" s="364">
        <v>0.2369</v>
      </c>
      <c r="D190" s="365">
        <v>0.2369</v>
      </c>
      <c r="E190" s="374" t="s">
        <v>244</v>
      </c>
      <c r="F190" s="364">
        <v>0</v>
      </c>
      <c r="G190" s="365">
        <v>0</v>
      </c>
      <c r="H190" s="367">
        <v>0</v>
      </c>
      <c r="I190" s="364">
        <v>0</v>
      </c>
      <c r="J190" s="365">
        <v>0</v>
      </c>
      <c r="K190" s="368">
        <v>5</v>
      </c>
    </row>
    <row r="191" spans="1:11" ht="14.4" customHeight="1" thickBot="1" x14ac:dyDescent="0.35">
      <c r="A191" s="386" t="s">
        <v>388</v>
      </c>
      <c r="B191" s="364">
        <v>171.12670200135199</v>
      </c>
      <c r="C191" s="364">
        <v>146.85592</v>
      </c>
      <c r="D191" s="365">
        <v>-24.270782001352</v>
      </c>
      <c r="E191" s="366">
        <v>0.85817069038600002</v>
      </c>
      <c r="F191" s="364">
        <v>172.96221162849</v>
      </c>
      <c r="G191" s="365">
        <v>72.067588178536994</v>
      </c>
      <c r="H191" s="367">
        <v>11.907</v>
      </c>
      <c r="I191" s="364">
        <v>57.14772</v>
      </c>
      <c r="J191" s="365">
        <v>-14.919868178537</v>
      </c>
      <c r="K191" s="368">
        <v>0.330405812124</v>
      </c>
    </row>
    <row r="192" spans="1:11" ht="14.4" customHeight="1" thickBot="1" x14ac:dyDescent="0.35">
      <c r="A192" s="388" t="s">
        <v>389</v>
      </c>
      <c r="B192" s="364">
        <v>0</v>
      </c>
      <c r="C192" s="364">
        <v>0</v>
      </c>
      <c r="D192" s="365">
        <v>0</v>
      </c>
      <c r="E192" s="366">
        <v>1</v>
      </c>
      <c r="F192" s="364">
        <v>0</v>
      </c>
      <c r="G192" s="365">
        <v>0</v>
      </c>
      <c r="H192" s="367">
        <v>0.29598999999999998</v>
      </c>
      <c r="I192" s="364">
        <v>0.29598999999999998</v>
      </c>
      <c r="J192" s="365">
        <v>0.29598999999999998</v>
      </c>
      <c r="K192" s="375" t="s">
        <v>244</v>
      </c>
    </row>
    <row r="193" spans="1:11" ht="14.4" customHeight="1" thickBot="1" x14ac:dyDescent="0.35">
      <c r="A193" s="386" t="s">
        <v>390</v>
      </c>
      <c r="B193" s="364">
        <v>0</v>
      </c>
      <c r="C193" s="364">
        <v>0</v>
      </c>
      <c r="D193" s="365">
        <v>0</v>
      </c>
      <c r="E193" s="366">
        <v>1</v>
      </c>
      <c r="F193" s="364">
        <v>0</v>
      </c>
      <c r="G193" s="365">
        <v>0</v>
      </c>
      <c r="H193" s="367">
        <v>0.29598999999999998</v>
      </c>
      <c r="I193" s="364">
        <v>0.29598999999999998</v>
      </c>
      <c r="J193" s="365">
        <v>0.29598999999999998</v>
      </c>
      <c r="K193" s="375" t="s">
        <v>244</v>
      </c>
    </row>
    <row r="194" spans="1:11" ht="14.4" customHeight="1" thickBot="1" x14ac:dyDescent="0.35">
      <c r="A194" s="385" t="s">
        <v>391</v>
      </c>
      <c r="B194" s="369">
        <v>67.874844395628998</v>
      </c>
      <c r="C194" s="369">
        <v>79.211340000000007</v>
      </c>
      <c r="D194" s="370">
        <v>11.33649560437</v>
      </c>
      <c r="E194" s="376">
        <v>1.1670205759629999</v>
      </c>
      <c r="F194" s="369">
        <v>80.749734631576999</v>
      </c>
      <c r="G194" s="370">
        <v>33.645722763157003</v>
      </c>
      <c r="H194" s="372">
        <v>0</v>
      </c>
      <c r="I194" s="369">
        <v>20.606940000000002</v>
      </c>
      <c r="J194" s="370">
        <v>-13.038782763157</v>
      </c>
      <c r="K194" s="377">
        <v>0.255195142052</v>
      </c>
    </row>
    <row r="195" spans="1:11" ht="14.4" customHeight="1" thickBot="1" x14ac:dyDescent="0.35">
      <c r="A195" s="386" t="s">
        <v>392</v>
      </c>
      <c r="B195" s="364">
        <v>67.874844395628998</v>
      </c>
      <c r="C195" s="364">
        <v>79.211340000000007</v>
      </c>
      <c r="D195" s="365">
        <v>11.33649560437</v>
      </c>
      <c r="E195" s="366">
        <v>1.1670205759629999</v>
      </c>
      <c r="F195" s="364">
        <v>80.749734631576999</v>
      </c>
      <c r="G195" s="365">
        <v>33.645722763157003</v>
      </c>
      <c r="H195" s="367">
        <v>0</v>
      </c>
      <c r="I195" s="364">
        <v>20.606940000000002</v>
      </c>
      <c r="J195" s="365">
        <v>-13.038782763157</v>
      </c>
      <c r="K195" s="368">
        <v>0.255195142052</v>
      </c>
    </row>
    <row r="196" spans="1:11" ht="14.4" customHeight="1" thickBot="1" x14ac:dyDescent="0.35">
      <c r="A196" s="385" t="s">
        <v>393</v>
      </c>
      <c r="B196" s="369">
        <v>962.33148941776301</v>
      </c>
      <c r="C196" s="369">
        <v>806.00194999999997</v>
      </c>
      <c r="D196" s="370">
        <v>-156.32953941776299</v>
      </c>
      <c r="E196" s="376">
        <v>0.83755125844099998</v>
      </c>
      <c r="F196" s="369">
        <v>1082.21897682899</v>
      </c>
      <c r="G196" s="370">
        <v>450.92457367874499</v>
      </c>
      <c r="H196" s="372">
        <v>68.409989999999993</v>
      </c>
      <c r="I196" s="369">
        <v>359.41886</v>
      </c>
      <c r="J196" s="370">
        <v>-91.505713678744002</v>
      </c>
      <c r="K196" s="377">
        <v>0.33211287890399999</v>
      </c>
    </row>
    <row r="197" spans="1:11" ht="14.4" customHeight="1" thickBot="1" x14ac:dyDescent="0.35">
      <c r="A197" s="386" t="s">
        <v>394</v>
      </c>
      <c r="B197" s="364">
        <v>962.33148941776301</v>
      </c>
      <c r="C197" s="364">
        <v>806.00194999999997</v>
      </c>
      <c r="D197" s="365">
        <v>-156.32953941776299</v>
      </c>
      <c r="E197" s="366">
        <v>0.83755125844099998</v>
      </c>
      <c r="F197" s="364">
        <v>1082.21897682899</v>
      </c>
      <c r="G197" s="365">
        <v>450.92457367874499</v>
      </c>
      <c r="H197" s="367">
        <v>68.409989999999993</v>
      </c>
      <c r="I197" s="364">
        <v>359.41886</v>
      </c>
      <c r="J197" s="365">
        <v>-91.505713678744002</v>
      </c>
      <c r="K197" s="368">
        <v>0.33211287890399999</v>
      </c>
    </row>
    <row r="198" spans="1:11" ht="14.4" customHeight="1" thickBot="1" x14ac:dyDescent="0.35">
      <c r="A198" s="385" t="s">
        <v>395</v>
      </c>
      <c r="B198" s="369">
        <v>3140.4519448636302</v>
      </c>
      <c r="C198" s="369">
        <v>3579.5041700000002</v>
      </c>
      <c r="D198" s="370">
        <v>439.05222513637398</v>
      </c>
      <c r="E198" s="376">
        <v>1.139805427003</v>
      </c>
      <c r="F198" s="369">
        <v>3430.74177391174</v>
      </c>
      <c r="G198" s="370">
        <v>1429.4757391298899</v>
      </c>
      <c r="H198" s="372">
        <v>331.45467000000002</v>
      </c>
      <c r="I198" s="369">
        <v>1684.9879000000001</v>
      </c>
      <c r="J198" s="370">
        <v>255.512160870109</v>
      </c>
      <c r="K198" s="377">
        <v>0.49114390153499998</v>
      </c>
    </row>
    <row r="199" spans="1:11" ht="14.4" customHeight="1" thickBot="1" x14ac:dyDescent="0.35">
      <c r="A199" s="386" t="s">
        <v>396</v>
      </c>
      <c r="B199" s="364">
        <v>3140.4519448636302</v>
      </c>
      <c r="C199" s="364">
        <v>3579.5041700000002</v>
      </c>
      <c r="D199" s="365">
        <v>439.05222513637398</v>
      </c>
      <c r="E199" s="366">
        <v>1.139805427003</v>
      </c>
      <c r="F199" s="364">
        <v>3430.74177391174</v>
      </c>
      <c r="G199" s="365">
        <v>1429.4757391298899</v>
      </c>
      <c r="H199" s="367">
        <v>331.45467000000002</v>
      </c>
      <c r="I199" s="364">
        <v>1684.9879000000001</v>
      </c>
      <c r="J199" s="365">
        <v>255.512160870109</v>
      </c>
      <c r="K199" s="368">
        <v>0.49114390153499998</v>
      </c>
    </row>
    <row r="200" spans="1:11" ht="14.4" customHeight="1" thickBot="1" x14ac:dyDescent="0.35">
      <c r="A200" s="382" t="s">
        <v>397</v>
      </c>
      <c r="B200" s="364">
        <v>0</v>
      </c>
      <c r="C200" s="364">
        <v>1</v>
      </c>
      <c r="D200" s="365">
        <v>1</v>
      </c>
      <c r="E200" s="374" t="s">
        <v>206</v>
      </c>
      <c r="F200" s="364">
        <v>0</v>
      </c>
      <c r="G200" s="365">
        <v>0</v>
      </c>
      <c r="H200" s="367">
        <v>0</v>
      </c>
      <c r="I200" s="364">
        <v>0</v>
      </c>
      <c r="J200" s="365">
        <v>0</v>
      </c>
      <c r="K200" s="368">
        <v>0</v>
      </c>
    </row>
    <row r="201" spans="1:11" ht="14.4" customHeight="1" thickBot="1" x14ac:dyDescent="0.35">
      <c r="A201" s="387" t="s">
        <v>398</v>
      </c>
      <c r="B201" s="369">
        <v>0</v>
      </c>
      <c r="C201" s="369">
        <v>1</v>
      </c>
      <c r="D201" s="370">
        <v>1</v>
      </c>
      <c r="E201" s="371" t="s">
        <v>206</v>
      </c>
      <c r="F201" s="369">
        <v>0</v>
      </c>
      <c r="G201" s="370">
        <v>0</v>
      </c>
      <c r="H201" s="372">
        <v>0</v>
      </c>
      <c r="I201" s="369">
        <v>0</v>
      </c>
      <c r="J201" s="370">
        <v>0</v>
      </c>
      <c r="K201" s="377">
        <v>0</v>
      </c>
    </row>
    <row r="202" spans="1:11" ht="14.4" customHeight="1" thickBot="1" x14ac:dyDescent="0.35">
      <c r="A202" s="389" t="s">
        <v>399</v>
      </c>
      <c r="B202" s="369">
        <v>0</v>
      </c>
      <c r="C202" s="369">
        <v>1</v>
      </c>
      <c r="D202" s="370">
        <v>1</v>
      </c>
      <c r="E202" s="371" t="s">
        <v>206</v>
      </c>
      <c r="F202" s="369">
        <v>0</v>
      </c>
      <c r="G202" s="370">
        <v>0</v>
      </c>
      <c r="H202" s="372">
        <v>0</v>
      </c>
      <c r="I202" s="369">
        <v>0</v>
      </c>
      <c r="J202" s="370">
        <v>0</v>
      </c>
      <c r="K202" s="377">
        <v>0</v>
      </c>
    </row>
    <row r="203" spans="1:11" ht="14.4" customHeight="1" thickBot="1" x14ac:dyDescent="0.35">
      <c r="A203" s="385" t="s">
        <v>400</v>
      </c>
      <c r="B203" s="369">
        <v>0</v>
      </c>
      <c r="C203" s="369">
        <v>1</v>
      </c>
      <c r="D203" s="370">
        <v>1</v>
      </c>
      <c r="E203" s="371" t="s">
        <v>244</v>
      </c>
      <c r="F203" s="369">
        <v>0</v>
      </c>
      <c r="G203" s="370">
        <v>0</v>
      </c>
      <c r="H203" s="372">
        <v>0</v>
      </c>
      <c r="I203" s="369">
        <v>0</v>
      </c>
      <c r="J203" s="370">
        <v>0</v>
      </c>
      <c r="K203" s="377">
        <v>0</v>
      </c>
    </row>
    <row r="204" spans="1:11" ht="14.4" customHeight="1" thickBot="1" x14ac:dyDescent="0.35">
      <c r="A204" s="386" t="s">
        <v>401</v>
      </c>
      <c r="B204" s="364">
        <v>0</v>
      </c>
      <c r="C204" s="364">
        <v>1</v>
      </c>
      <c r="D204" s="365">
        <v>1</v>
      </c>
      <c r="E204" s="374" t="s">
        <v>244</v>
      </c>
      <c r="F204" s="364">
        <v>0</v>
      </c>
      <c r="G204" s="365">
        <v>0</v>
      </c>
      <c r="H204" s="367">
        <v>0</v>
      </c>
      <c r="I204" s="364">
        <v>0</v>
      </c>
      <c r="J204" s="365">
        <v>0</v>
      </c>
      <c r="K204" s="368">
        <v>0</v>
      </c>
    </row>
    <row r="205" spans="1:11" ht="14.4" customHeight="1" thickBot="1" x14ac:dyDescent="0.35">
      <c r="A205" s="390"/>
      <c r="B205" s="364">
        <v>-83102.048350635698</v>
      </c>
      <c r="C205" s="364">
        <v>-86951.522180000204</v>
      </c>
      <c r="D205" s="365">
        <v>-3849.47382936442</v>
      </c>
      <c r="E205" s="366">
        <v>1.04632224964</v>
      </c>
      <c r="F205" s="364">
        <v>-88348.152850801896</v>
      </c>
      <c r="G205" s="365">
        <v>-36811.730354500804</v>
      </c>
      <c r="H205" s="367">
        <v>-7393.48045</v>
      </c>
      <c r="I205" s="364">
        <v>-41095.145989999997</v>
      </c>
      <c r="J205" s="365">
        <v>-4283.4156354991801</v>
      </c>
      <c r="K205" s="368">
        <v>0.465150030464</v>
      </c>
    </row>
    <row r="206" spans="1:11" ht="14.4" customHeight="1" thickBot="1" x14ac:dyDescent="0.35">
      <c r="A206" s="391" t="s">
        <v>53</v>
      </c>
      <c r="B206" s="378">
        <v>-83102.048350635698</v>
      </c>
      <c r="C206" s="378">
        <v>-86951.522180000204</v>
      </c>
      <c r="D206" s="379">
        <v>-3849.47382936441</v>
      </c>
      <c r="E206" s="380" t="s">
        <v>206</v>
      </c>
      <c r="F206" s="378">
        <v>-88348.152850801896</v>
      </c>
      <c r="G206" s="379">
        <v>-36811.730354500804</v>
      </c>
      <c r="H206" s="378">
        <v>-7393.48045</v>
      </c>
      <c r="I206" s="378">
        <v>-41095.145989999997</v>
      </c>
      <c r="J206" s="379">
        <v>-4283.4156354991801</v>
      </c>
      <c r="K206" s="381">
        <v>0.465150030464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402</v>
      </c>
      <c r="B5" s="393" t="s">
        <v>403</v>
      </c>
      <c r="C5" s="394" t="s">
        <v>404</v>
      </c>
      <c r="D5" s="394" t="s">
        <v>404</v>
      </c>
      <c r="E5" s="394"/>
      <c r="F5" s="394" t="s">
        <v>404</v>
      </c>
      <c r="G5" s="394" t="s">
        <v>404</v>
      </c>
      <c r="H5" s="394" t="s">
        <v>404</v>
      </c>
      <c r="I5" s="395" t="s">
        <v>404</v>
      </c>
      <c r="J5" s="396" t="s">
        <v>55</v>
      </c>
    </row>
    <row r="6" spans="1:10" ht="14.4" customHeight="1" x14ac:dyDescent="0.3">
      <c r="A6" s="392" t="s">
        <v>402</v>
      </c>
      <c r="B6" s="393" t="s">
        <v>405</v>
      </c>
      <c r="C6" s="394">
        <v>275.65458999999998</v>
      </c>
      <c r="D6" s="394">
        <v>290.13197000000002</v>
      </c>
      <c r="E6" s="394"/>
      <c r="F6" s="394">
        <v>374.09606000000002</v>
      </c>
      <c r="G6" s="394">
        <v>310.41666503906254</v>
      </c>
      <c r="H6" s="394">
        <v>63.679394960937486</v>
      </c>
      <c r="I6" s="395">
        <v>1.2051416761175633</v>
      </c>
      <c r="J6" s="396" t="s">
        <v>1</v>
      </c>
    </row>
    <row r="7" spans="1:10" ht="14.4" customHeight="1" x14ac:dyDescent="0.3">
      <c r="A7" s="392" t="s">
        <v>402</v>
      </c>
      <c r="B7" s="393" t="s">
        <v>406</v>
      </c>
      <c r="C7" s="394">
        <v>0</v>
      </c>
      <c r="D7" s="394">
        <v>0</v>
      </c>
      <c r="E7" s="394"/>
      <c r="F7" s="394">
        <v>0</v>
      </c>
      <c r="G7" s="394">
        <v>6.25</v>
      </c>
      <c r="H7" s="394">
        <v>-6.25</v>
      </c>
      <c r="I7" s="395">
        <v>0</v>
      </c>
      <c r="J7" s="396" t="s">
        <v>1</v>
      </c>
    </row>
    <row r="8" spans="1:10" ht="14.4" customHeight="1" x14ac:dyDescent="0.3">
      <c r="A8" s="392" t="s">
        <v>402</v>
      </c>
      <c r="B8" s="393" t="s">
        <v>407</v>
      </c>
      <c r="C8" s="394">
        <v>6.1768600000000005</v>
      </c>
      <c r="D8" s="394">
        <v>6.0857000000000001</v>
      </c>
      <c r="E8" s="394"/>
      <c r="F8" s="394">
        <v>7.8973299999999993</v>
      </c>
      <c r="G8" s="394">
        <v>8.3333334960937506</v>
      </c>
      <c r="H8" s="394">
        <v>-0.43600349609375133</v>
      </c>
      <c r="I8" s="395">
        <v>0.94767958149063303</v>
      </c>
      <c r="J8" s="396" t="s">
        <v>1</v>
      </c>
    </row>
    <row r="9" spans="1:10" ht="14.4" customHeight="1" x14ac:dyDescent="0.3">
      <c r="A9" s="392" t="s">
        <v>402</v>
      </c>
      <c r="B9" s="393" t="s">
        <v>408</v>
      </c>
      <c r="C9" s="394">
        <v>78.866169999999997</v>
      </c>
      <c r="D9" s="394">
        <v>66.684250000000006</v>
      </c>
      <c r="E9" s="394"/>
      <c r="F9" s="394">
        <v>63.804919999999996</v>
      </c>
      <c r="G9" s="394">
        <v>70.833335937499996</v>
      </c>
      <c r="H9" s="394">
        <v>-7.0284159375000002</v>
      </c>
      <c r="I9" s="395">
        <v>0.90077530805973127</v>
      </c>
      <c r="J9" s="396" t="s">
        <v>1</v>
      </c>
    </row>
    <row r="10" spans="1:10" ht="14.4" customHeight="1" x14ac:dyDescent="0.3">
      <c r="A10" s="392" t="s">
        <v>402</v>
      </c>
      <c r="B10" s="393" t="s">
        <v>409</v>
      </c>
      <c r="C10" s="394">
        <v>360.69761999999997</v>
      </c>
      <c r="D10" s="394">
        <v>362.90192000000002</v>
      </c>
      <c r="E10" s="394"/>
      <c r="F10" s="394">
        <v>445.79831000000001</v>
      </c>
      <c r="G10" s="394">
        <v>395.8333344726563</v>
      </c>
      <c r="H10" s="394">
        <v>49.964975527343711</v>
      </c>
      <c r="I10" s="395">
        <v>1.1262273062320758</v>
      </c>
      <c r="J10" s="396" t="s">
        <v>410</v>
      </c>
    </row>
    <row r="12" spans="1:10" ht="14.4" customHeight="1" x14ac:dyDescent="0.3">
      <c r="A12" s="392" t="s">
        <v>402</v>
      </c>
      <c r="B12" s="393" t="s">
        <v>403</v>
      </c>
      <c r="C12" s="394" t="s">
        <v>404</v>
      </c>
      <c r="D12" s="394" t="s">
        <v>404</v>
      </c>
      <c r="E12" s="394"/>
      <c r="F12" s="394" t="s">
        <v>404</v>
      </c>
      <c r="G12" s="394" t="s">
        <v>404</v>
      </c>
      <c r="H12" s="394" t="s">
        <v>404</v>
      </c>
      <c r="I12" s="395" t="s">
        <v>404</v>
      </c>
      <c r="J12" s="396" t="s">
        <v>55</v>
      </c>
    </row>
    <row r="13" spans="1:10" ht="14.4" customHeight="1" x14ac:dyDescent="0.3">
      <c r="A13" s="392" t="s">
        <v>411</v>
      </c>
      <c r="B13" s="393" t="s">
        <v>412</v>
      </c>
      <c r="C13" s="394" t="s">
        <v>404</v>
      </c>
      <c r="D13" s="394" t="s">
        <v>404</v>
      </c>
      <c r="E13" s="394"/>
      <c r="F13" s="394" t="s">
        <v>404</v>
      </c>
      <c r="G13" s="394" t="s">
        <v>404</v>
      </c>
      <c r="H13" s="394" t="s">
        <v>404</v>
      </c>
      <c r="I13" s="395" t="s">
        <v>404</v>
      </c>
      <c r="J13" s="396" t="s">
        <v>0</v>
      </c>
    </row>
    <row r="14" spans="1:10" ht="14.4" customHeight="1" x14ac:dyDescent="0.3">
      <c r="A14" s="392" t="s">
        <v>411</v>
      </c>
      <c r="B14" s="393" t="s">
        <v>405</v>
      </c>
      <c r="C14" s="394">
        <v>270.41007999999999</v>
      </c>
      <c r="D14" s="394">
        <v>284.43777</v>
      </c>
      <c r="E14" s="394"/>
      <c r="F14" s="394">
        <v>360.05125000000004</v>
      </c>
      <c r="G14" s="394">
        <v>305</v>
      </c>
      <c r="H14" s="394">
        <v>55.051250000000039</v>
      </c>
      <c r="I14" s="395">
        <v>1.1804959016393444</v>
      </c>
      <c r="J14" s="396" t="s">
        <v>1</v>
      </c>
    </row>
    <row r="15" spans="1:10" ht="14.4" customHeight="1" x14ac:dyDescent="0.3">
      <c r="A15" s="392" t="s">
        <v>411</v>
      </c>
      <c r="B15" s="393" t="s">
        <v>406</v>
      </c>
      <c r="C15" s="394">
        <v>0</v>
      </c>
      <c r="D15" s="394">
        <v>0</v>
      </c>
      <c r="E15" s="394"/>
      <c r="F15" s="394">
        <v>0</v>
      </c>
      <c r="G15" s="394">
        <v>6</v>
      </c>
      <c r="H15" s="394">
        <v>-6</v>
      </c>
      <c r="I15" s="395">
        <v>0</v>
      </c>
      <c r="J15" s="396" t="s">
        <v>1</v>
      </c>
    </row>
    <row r="16" spans="1:10" ht="14.4" customHeight="1" x14ac:dyDescent="0.3">
      <c r="A16" s="392" t="s">
        <v>411</v>
      </c>
      <c r="B16" s="393" t="s">
        <v>407</v>
      </c>
      <c r="C16" s="394">
        <v>6.1768600000000005</v>
      </c>
      <c r="D16" s="394">
        <v>4.7054</v>
      </c>
      <c r="E16" s="394"/>
      <c r="F16" s="394">
        <v>6.2075999999999993</v>
      </c>
      <c r="G16" s="394">
        <v>7</v>
      </c>
      <c r="H16" s="394">
        <v>-0.79240000000000066</v>
      </c>
      <c r="I16" s="395">
        <v>0.88679999999999992</v>
      </c>
      <c r="J16" s="396" t="s">
        <v>1</v>
      </c>
    </row>
    <row r="17" spans="1:10" ht="14.4" customHeight="1" x14ac:dyDescent="0.3">
      <c r="A17" s="392" t="s">
        <v>411</v>
      </c>
      <c r="B17" s="393" t="s">
        <v>408</v>
      </c>
      <c r="C17" s="394">
        <v>78.866169999999997</v>
      </c>
      <c r="D17" s="394">
        <v>66.684250000000006</v>
      </c>
      <c r="E17" s="394"/>
      <c r="F17" s="394">
        <v>63.804919999999996</v>
      </c>
      <c r="G17" s="394">
        <v>71</v>
      </c>
      <c r="H17" s="394">
        <v>-7.1950800000000044</v>
      </c>
      <c r="I17" s="395">
        <v>0.89866084507042243</v>
      </c>
      <c r="J17" s="396" t="s">
        <v>1</v>
      </c>
    </row>
    <row r="18" spans="1:10" ht="14.4" customHeight="1" x14ac:dyDescent="0.3">
      <c r="A18" s="392" t="s">
        <v>411</v>
      </c>
      <c r="B18" s="393" t="s">
        <v>413</v>
      </c>
      <c r="C18" s="394">
        <v>355.45310999999998</v>
      </c>
      <c r="D18" s="394">
        <v>355.82742000000002</v>
      </c>
      <c r="E18" s="394"/>
      <c r="F18" s="394">
        <v>430.06377000000003</v>
      </c>
      <c r="G18" s="394">
        <v>389</v>
      </c>
      <c r="H18" s="394">
        <v>41.063770000000034</v>
      </c>
      <c r="I18" s="395">
        <v>1.1055623907455014</v>
      </c>
      <c r="J18" s="396" t="s">
        <v>414</v>
      </c>
    </row>
    <row r="19" spans="1:10" ht="14.4" customHeight="1" x14ac:dyDescent="0.3">
      <c r="A19" s="392" t="s">
        <v>404</v>
      </c>
      <c r="B19" s="393" t="s">
        <v>404</v>
      </c>
      <c r="C19" s="394" t="s">
        <v>404</v>
      </c>
      <c r="D19" s="394" t="s">
        <v>404</v>
      </c>
      <c r="E19" s="394"/>
      <c r="F19" s="394" t="s">
        <v>404</v>
      </c>
      <c r="G19" s="394" t="s">
        <v>404</v>
      </c>
      <c r="H19" s="394" t="s">
        <v>404</v>
      </c>
      <c r="I19" s="395" t="s">
        <v>404</v>
      </c>
      <c r="J19" s="396" t="s">
        <v>415</v>
      </c>
    </row>
    <row r="20" spans="1:10" ht="14.4" customHeight="1" x14ac:dyDescent="0.3">
      <c r="A20" s="392" t="s">
        <v>416</v>
      </c>
      <c r="B20" s="393" t="s">
        <v>417</v>
      </c>
      <c r="C20" s="394" t="s">
        <v>404</v>
      </c>
      <c r="D20" s="394" t="s">
        <v>404</v>
      </c>
      <c r="E20" s="394"/>
      <c r="F20" s="394" t="s">
        <v>404</v>
      </c>
      <c r="G20" s="394" t="s">
        <v>404</v>
      </c>
      <c r="H20" s="394" t="s">
        <v>404</v>
      </c>
      <c r="I20" s="395" t="s">
        <v>404</v>
      </c>
      <c r="J20" s="396" t="s">
        <v>0</v>
      </c>
    </row>
    <row r="21" spans="1:10" ht="14.4" customHeight="1" x14ac:dyDescent="0.3">
      <c r="A21" s="392" t="s">
        <v>416</v>
      </c>
      <c r="B21" s="393" t="s">
        <v>405</v>
      </c>
      <c r="C21" s="394">
        <v>5.2445100000000009</v>
      </c>
      <c r="D21" s="394">
        <v>5.6941999999999995</v>
      </c>
      <c r="E21" s="394"/>
      <c r="F21" s="394">
        <v>14.044810000000002</v>
      </c>
      <c r="G21" s="394">
        <v>5</v>
      </c>
      <c r="H21" s="394">
        <v>9.0448100000000018</v>
      </c>
      <c r="I21" s="395">
        <v>2.8089620000000002</v>
      </c>
      <c r="J21" s="396" t="s">
        <v>1</v>
      </c>
    </row>
    <row r="22" spans="1:10" ht="14.4" customHeight="1" x14ac:dyDescent="0.3">
      <c r="A22" s="392" t="s">
        <v>416</v>
      </c>
      <c r="B22" s="393" t="s">
        <v>407</v>
      </c>
      <c r="C22" s="394">
        <v>0</v>
      </c>
      <c r="D22" s="394">
        <v>1.3802999999999999</v>
      </c>
      <c r="E22" s="394"/>
      <c r="F22" s="394">
        <v>1.68973</v>
      </c>
      <c r="G22" s="394">
        <v>1</v>
      </c>
      <c r="H22" s="394">
        <v>0.68972999999999995</v>
      </c>
      <c r="I22" s="395">
        <v>1.68973</v>
      </c>
      <c r="J22" s="396" t="s">
        <v>1</v>
      </c>
    </row>
    <row r="23" spans="1:10" ht="14.4" customHeight="1" x14ac:dyDescent="0.3">
      <c r="A23" s="392" t="s">
        <v>416</v>
      </c>
      <c r="B23" s="393" t="s">
        <v>418</v>
      </c>
      <c r="C23" s="394">
        <v>5.2445100000000009</v>
      </c>
      <c r="D23" s="394">
        <v>7.0744999999999996</v>
      </c>
      <c r="E23" s="394"/>
      <c r="F23" s="394">
        <v>15.734540000000003</v>
      </c>
      <c r="G23" s="394">
        <v>7</v>
      </c>
      <c r="H23" s="394">
        <v>8.7345400000000026</v>
      </c>
      <c r="I23" s="395">
        <v>2.2477914285714289</v>
      </c>
      <c r="J23" s="396" t="s">
        <v>414</v>
      </c>
    </row>
    <row r="24" spans="1:10" ht="14.4" customHeight="1" x14ac:dyDescent="0.3">
      <c r="A24" s="392" t="s">
        <v>404</v>
      </c>
      <c r="B24" s="393" t="s">
        <v>404</v>
      </c>
      <c r="C24" s="394" t="s">
        <v>404</v>
      </c>
      <c r="D24" s="394" t="s">
        <v>404</v>
      </c>
      <c r="E24" s="394"/>
      <c r="F24" s="394" t="s">
        <v>404</v>
      </c>
      <c r="G24" s="394" t="s">
        <v>404</v>
      </c>
      <c r="H24" s="394" t="s">
        <v>404</v>
      </c>
      <c r="I24" s="395" t="s">
        <v>404</v>
      </c>
      <c r="J24" s="396" t="s">
        <v>415</v>
      </c>
    </row>
    <row r="25" spans="1:10" ht="14.4" customHeight="1" x14ac:dyDescent="0.3">
      <c r="A25" s="392" t="s">
        <v>402</v>
      </c>
      <c r="B25" s="393" t="s">
        <v>409</v>
      </c>
      <c r="C25" s="394">
        <v>360.69761999999997</v>
      </c>
      <c r="D25" s="394">
        <v>362.90192000000002</v>
      </c>
      <c r="E25" s="394"/>
      <c r="F25" s="394">
        <v>445.79831000000001</v>
      </c>
      <c r="G25" s="394">
        <v>396</v>
      </c>
      <c r="H25" s="394">
        <v>49.798310000000015</v>
      </c>
      <c r="I25" s="395">
        <v>1.1257533080808082</v>
      </c>
      <c r="J25" s="396" t="s">
        <v>410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189.10562950149833</v>
      </c>
      <c r="M3" s="81">
        <f>SUBTOTAL(9,M5:M1048576)</f>
        <v>2020</v>
      </c>
      <c r="N3" s="82">
        <f>SUBTOTAL(9,N5:N1048576)</f>
        <v>381993.37159302662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402</v>
      </c>
      <c r="B5" s="406" t="s">
        <v>403</v>
      </c>
      <c r="C5" s="407" t="s">
        <v>411</v>
      </c>
      <c r="D5" s="408" t="s">
        <v>412</v>
      </c>
      <c r="E5" s="409">
        <v>50113001</v>
      </c>
      <c r="F5" s="408" t="s">
        <v>419</v>
      </c>
      <c r="G5" s="407" t="s">
        <v>420</v>
      </c>
      <c r="H5" s="407">
        <v>100362</v>
      </c>
      <c r="I5" s="407">
        <v>362</v>
      </c>
      <c r="J5" s="407" t="s">
        <v>421</v>
      </c>
      <c r="K5" s="407" t="s">
        <v>422</v>
      </c>
      <c r="L5" s="410">
        <v>72.600000000000009</v>
      </c>
      <c r="M5" s="410">
        <v>6</v>
      </c>
      <c r="N5" s="411">
        <v>435.6</v>
      </c>
    </row>
    <row r="6" spans="1:14" ht="14.4" customHeight="1" x14ac:dyDescent="0.3">
      <c r="A6" s="412" t="s">
        <v>402</v>
      </c>
      <c r="B6" s="413" t="s">
        <v>403</v>
      </c>
      <c r="C6" s="414" t="s">
        <v>411</v>
      </c>
      <c r="D6" s="415" t="s">
        <v>412</v>
      </c>
      <c r="E6" s="416">
        <v>50113001</v>
      </c>
      <c r="F6" s="415" t="s">
        <v>419</v>
      </c>
      <c r="G6" s="414" t="s">
        <v>420</v>
      </c>
      <c r="H6" s="414">
        <v>124934</v>
      </c>
      <c r="I6" s="414">
        <v>124934</v>
      </c>
      <c r="J6" s="414" t="s">
        <v>423</v>
      </c>
      <c r="K6" s="414" t="s">
        <v>424</v>
      </c>
      <c r="L6" s="417">
        <v>2893.5600969942025</v>
      </c>
      <c r="M6" s="417">
        <v>1</v>
      </c>
      <c r="N6" s="418">
        <v>2893.5600969942025</v>
      </c>
    </row>
    <row r="7" spans="1:14" ht="14.4" customHeight="1" x14ac:dyDescent="0.3">
      <c r="A7" s="412" t="s">
        <v>402</v>
      </c>
      <c r="B7" s="413" t="s">
        <v>403</v>
      </c>
      <c r="C7" s="414" t="s">
        <v>411</v>
      </c>
      <c r="D7" s="415" t="s">
        <v>412</v>
      </c>
      <c r="E7" s="416">
        <v>50113001</v>
      </c>
      <c r="F7" s="415" t="s">
        <v>419</v>
      </c>
      <c r="G7" s="414" t="s">
        <v>420</v>
      </c>
      <c r="H7" s="414">
        <v>162320</v>
      </c>
      <c r="I7" s="414">
        <v>62320</v>
      </c>
      <c r="J7" s="414" t="s">
        <v>425</v>
      </c>
      <c r="K7" s="414" t="s">
        <v>426</v>
      </c>
      <c r="L7" s="417">
        <v>76.446060606060612</v>
      </c>
      <c r="M7" s="417">
        <v>33</v>
      </c>
      <c r="N7" s="418">
        <v>2522.7200000000003</v>
      </c>
    </row>
    <row r="8" spans="1:14" ht="14.4" customHeight="1" x14ac:dyDescent="0.3">
      <c r="A8" s="412" t="s">
        <v>402</v>
      </c>
      <c r="B8" s="413" t="s">
        <v>403</v>
      </c>
      <c r="C8" s="414" t="s">
        <v>411</v>
      </c>
      <c r="D8" s="415" t="s">
        <v>412</v>
      </c>
      <c r="E8" s="416">
        <v>50113001</v>
      </c>
      <c r="F8" s="415" t="s">
        <v>419</v>
      </c>
      <c r="G8" s="414" t="s">
        <v>420</v>
      </c>
      <c r="H8" s="414">
        <v>162315</v>
      </c>
      <c r="I8" s="414">
        <v>62315</v>
      </c>
      <c r="J8" s="414" t="s">
        <v>427</v>
      </c>
      <c r="K8" s="414" t="s">
        <v>428</v>
      </c>
      <c r="L8" s="417">
        <v>76.569999999999979</v>
      </c>
      <c r="M8" s="417">
        <v>1</v>
      </c>
      <c r="N8" s="418">
        <v>76.569999999999979</v>
      </c>
    </row>
    <row r="9" spans="1:14" ht="14.4" customHeight="1" x14ac:dyDescent="0.3">
      <c r="A9" s="412" t="s">
        <v>402</v>
      </c>
      <c r="B9" s="413" t="s">
        <v>403</v>
      </c>
      <c r="C9" s="414" t="s">
        <v>411</v>
      </c>
      <c r="D9" s="415" t="s">
        <v>412</v>
      </c>
      <c r="E9" s="416">
        <v>50113001</v>
      </c>
      <c r="F9" s="415" t="s">
        <v>419</v>
      </c>
      <c r="G9" s="414" t="s">
        <v>420</v>
      </c>
      <c r="H9" s="414">
        <v>212884</v>
      </c>
      <c r="I9" s="414">
        <v>212884</v>
      </c>
      <c r="J9" s="414" t="s">
        <v>429</v>
      </c>
      <c r="K9" s="414" t="s">
        <v>430</v>
      </c>
      <c r="L9" s="417">
        <v>47.540000000000006</v>
      </c>
      <c r="M9" s="417">
        <v>10</v>
      </c>
      <c r="N9" s="418">
        <v>475.40000000000009</v>
      </c>
    </row>
    <row r="10" spans="1:14" ht="14.4" customHeight="1" x14ac:dyDescent="0.3">
      <c r="A10" s="412" t="s">
        <v>402</v>
      </c>
      <c r="B10" s="413" t="s">
        <v>403</v>
      </c>
      <c r="C10" s="414" t="s">
        <v>411</v>
      </c>
      <c r="D10" s="415" t="s">
        <v>412</v>
      </c>
      <c r="E10" s="416">
        <v>50113001</v>
      </c>
      <c r="F10" s="415" t="s">
        <v>419</v>
      </c>
      <c r="G10" s="414" t="s">
        <v>420</v>
      </c>
      <c r="H10" s="414">
        <v>117011</v>
      </c>
      <c r="I10" s="414">
        <v>17011</v>
      </c>
      <c r="J10" s="414" t="s">
        <v>431</v>
      </c>
      <c r="K10" s="414" t="s">
        <v>432</v>
      </c>
      <c r="L10" s="417">
        <v>145.5</v>
      </c>
      <c r="M10" s="417">
        <v>12</v>
      </c>
      <c r="N10" s="418">
        <v>1746</v>
      </c>
    </row>
    <row r="11" spans="1:14" ht="14.4" customHeight="1" x14ac:dyDescent="0.3">
      <c r="A11" s="412" t="s">
        <v>402</v>
      </c>
      <c r="B11" s="413" t="s">
        <v>403</v>
      </c>
      <c r="C11" s="414" t="s">
        <v>411</v>
      </c>
      <c r="D11" s="415" t="s">
        <v>412</v>
      </c>
      <c r="E11" s="416">
        <v>50113001</v>
      </c>
      <c r="F11" s="415" t="s">
        <v>419</v>
      </c>
      <c r="G11" s="414" t="s">
        <v>420</v>
      </c>
      <c r="H11" s="414">
        <v>920200</v>
      </c>
      <c r="I11" s="414">
        <v>15877</v>
      </c>
      <c r="J11" s="414" t="s">
        <v>433</v>
      </c>
      <c r="K11" s="414" t="s">
        <v>404</v>
      </c>
      <c r="L11" s="417">
        <v>252.97797204292328</v>
      </c>
      <c r="M11" s="417">
        <v>68</v>
      </c>
      <c r="N11" s="418">
        <v>17202.502098918783</v>
      </c>
    </row>
    <row r="12" spans="1:14" ht="14.4" customHeight="1" x14ac:dyDescent="0.3">
      <c r="A12" s="412" t="s">
        <v>402</v>
      </c>
      <c r="B12" s="413" t="s">
        <v>403</v>
      </c>
      <c r="C12" s="414" t="s">
        <v>411</v>
      </c>
      <c r="D12" s="415" t="s">
        <v>412</v>
      </c>
      <c r="E12" s="416">
        <v>50113001</v>
      </c>
      <c r="F12" s="415" t="s">
        <v>419</v>
      </c>
      <c r="G12" s="414" t="s">
        <v>420</v>
      </c>
      <c r="H12" s="414">
        <v>905098</v>
      </c>
      <c r="I12" s="414">
        <v>23989</v>
      </c>
      <c r="J12" s="414" t="s">
        <v>434</v>
      </c>
      <c r="K12" s="414" t="s">
        <v>404</v>
      </c>
      <c r="L12" s="417">
        <v>398.860382254554</v>
      </c>
      <c r="M12" s="417">
        <v>18</v>
      </c>
      <c r="N12" s="418">
        <v>7179.4868805819724</v>
      </c>
    </row>
    <row r="13" spans="1:14" ht="14.4" customHeight="1" x14ac:dyDescent="0.3">
      <c r="A13" s="412" t="s">
        <v>402</v>
      </c>
      <c r="B13" s="413" t="s">
        <v>403</v>
      </c>
      <c r="C13" s="414" t="s">
        <v>411</v>
      </c>
      <c r="D13" s="415" t="s">
        <v>412</v>
      </c>
      <c r="E13" s="416">
        <v>50113001</v>
      </c>
      <c r="F13" s="415" t="s">
        <v>419</v>
      </c>
      <c r="G13" s="414" t="s">
        <v>420</v>
      </c>
      <c r="H13" s="414">
        <v>198864</v>
      </c>
      <c r="I13" s="414">
        <v>98864</v>
      </c>
      <c r="J13" s="414" t="s">
        <v>435</v>
      </c>
      <c r="K13" s="414" t="s">
        <v>436</v>
      </c>
      <c r="L13" s="417">
        <v>537.87</v>
      </c>
      <c r="M13" s="417">
        <v>1</v>
      </c>
      <c r="N13" s="418">
        <v>537.87</v>
      </c>
    </row>
    <row r="14" spans="1:14" ht="14.4" customHeight="1" x14ac:dyDescent="0.3">
      <c r="A14" s="412" t="s">
        <v>402</v>
      </c>
      <c r="B14" s="413" t="s">
        <v>403</v>
      </c>
      <c r="C14" s="414" t="s">
        <v>411</v>
      </c>
      <c r="D14" s="415" t="s">
        <v>412</v>
      </c>
      <c r="E14" s="416">
        <v>50113001</v>
      </c>
      <c r="F14" s="415" t="s">
        <v>419</v>
      </c>
      <c r="G14" s="414" t="s">
        <v>420</v>
      </c>
      <c r="H14" s="414">
        <v>198880</v>
      </c>
      <c r="I14" s="414">
        <v>98880</v>
      </c>
      <c r="J14" s="414" t="s">
        <v>435</v>
      </c>
      <c r="K14" s="414" t="s">
        <v>437</v>
      </c>
      <c r="L14" s="417">
        <v>201.3</v>
      </c>
      <c r="M14" s="417">
        <v>390</v>
      </c>
      <c r="N14" s="418">
        <v>78507</v>
      </c>
    </row>
    <row r="15" spans="1:14" ht="14.4" customHeight="1" x14ac:dyDescent="0.3">
      <c r="A15" s="412" t="s">
        <v>402</v>
      </c>
      <c r="B15" s="413" t="s">
        <v>403</v>
      </c>
      <c r="C15" s="414" t="s">
        <v>411</v>
      </c>
      <c r="D15" s="415" t="s">
        <v>412</v>
      </c>
      <c r="E15" s="416">
        <v>50113001</v>
      </c>
      <c r="F15" s="415" t="s">
        <v>419</v>
      </c>
      <c r="G15" s="414" t="s">
        <v>420</v>
      </c>
      <c r="H15" s="414">
        <v>207899</v>
      </c>
      <c r="I15" s="414">
        <v>207899</v>
      </c>
      <c r="J15" s="414" t="s">
        <v>438</v>
      </c>
      <c r="K15" s="414" t="s">
        <v>439</v>
      </c>
      <c r="L15" s="417">
        <v>66.92000000000003</v>
      </c>
      <c r="M15" s="417">
        <v>2</v>
      </c>
      <c r="N15" s="418">
        <v>133.84000000000006</v>
      </c>
    </row>
    <row r="16" spans="1:14" ht="14.4" customHeight="1" x14ac:dyDescent="0.3">
      <c r="A16" s="412" t="s">
        <v>402</v>
      </c>
      <c r="B16" s="413" t="s">
        <v>403</v>
      </c>
      <c r="C16" s="414" t="s">
        <v>411</v>
      </c>
      <c r="D16" s="415" t="s">
        <v>412</v>
      </c>
      <c r="E16" s="416">
        <v>50113001</v>
      </c>
      <c r="F16" s="415" t="s">
        <v>419</v>
      </c>
      <c r="G16" s="414" t="s">
        <v>420</v>
      </c>
      <c r="H16" s="414">
        <v>394712</v>
      </c>
      <c r="I16" s="414">
        <v>0</v>
      </c>
      <c r="J16" s="414" t="s">
        <v>440</v>
      </c>
      <c r="K16" s="414" t="s">
        <v>441</v>
      </c>
      <c r="L16" s="417">
        <v>28.75</v>
      </c>
      <c r="M16" s="417">
        <v>288</v>
      </c>
      <c r="N16" s="418">
        <v>8280</v>
      </c>
    </row>
    <row r="17" spans="1:14" ht="14.4" customHeight="1" x14ac:dyDescent="0.3">
      <c r="A17" s="412" t="s">
        <v>402</v>
      </c>
      <c r="B17" s="413" t="s">
        <v>403</v>
      </c>
      <c r="C17" s="414" t="s">
        <v>411</v>
      </c>
      <c r="D17" s="415" t="s">
        <v>412</v>
      </c>
      <c r="E17" s="416">
        <v>50113001</v>
      </c>
      <c r="F17" s="415" t="s">
        <v>419</v>
      </c>
      <c r="G17" s="414" t="s">
        <v>420</v>
      </c>
      <c r="H17" s="414">
        <v>501075</v>
      </c>
      <c r="I17" s="414">
        <v>0</v>
      </c>
      <c r="J17" s="414" t="s">
        <v>442</v>
      </c>
      <c r="K17" s="414" t="s">
        <v>443</v>
      </c>
      <c r="L17" s="417">
        <v>95.509677419354844</v>
      </c>
      <c r="M17" s="417">
        <v>620</v>
      </c>
      <c r="N17" s="418">
        <v>59216.000000000007</v>
      </c>
    </row>
    <row r="18" spans="1:14" ht="14.4" customHeight="1" x14ac:dyDescent="0.3">
      <c r="A18" s="412" t="s">
        <v>402</v>
      </c>
      <c r="B18" s="413" t="s">
        <v>403</v>
      </c>
      <c r="C18" s="414" t="s">
        <v>411</v>
      </c>
      <c r="D18" s="415" t="s">
        <v>412</v>
      </c>
      <c r="E18" s="416">
        <v>50113001</v>
      </c>
      <c r="F18" s="415" t="s">
        <v>419</v>
      </c>
      <c r="G18" s="414" t="s">
        <v>420</v>
      </c>
      <c r="H18" s="414">
        <v>901171</v>
      </c>
      <c r="I18" s="414">
        <v>0</v>
      </c>
      <c r="J18" s="414" t="s">
        <v>444</v>
      </c>
      <c r="K18" s="414" t="s">
        <v>445</v>
      </c>
      <c r="L18" s="417">
        <v>98.37199112302153</v>
      </c>
      <c r="M18" s="417">
        <v>2</v>
      </c>
      <c r="N18" s="418">
        <v>196.74398224604306</v>
      </c>
    </row>
    <row r="19" spans="1:14" ht="14.4" customHeight="1" x14ac:dyDescent="0.3">
      <c r="A19" s="412" t="s">
        <v>402</v>
      </c>
      <c r="B19" s="413" t="s">
        <v>403</v>
      </c>
      <c r="C19" s="414" t="s">
        <v>411</v>
      </c>
      <c r="D19" s="415" t="s">
        <v>412</v>
      </c>
      <c r="E19" s="416">
        <v>50113001</v>
      </c>
      <c r="F19" s="415" t="s">
        <v>419</v>
      </c>
      <c r="G19" s="414" t="s">
        <v>420</v>
      </c>
      <c r="H19" s="414">
        <v>921458</v>
      </c>
      <c r="I19" s="414">
        <v>0</v>
      </c>
      <c r="J19" s="414" t="s">
        <v>446</v>
      </c>
      <c r="K19" s="414" t="s">
        <v>404</v>
      </c>
      <c r="L19" s="417">
        <v>114.85243172188997</v>
      </c>
      <c r="M19" s="417">
        <v>36</v>
      </c>
      <c r="N19" s="418">
        <v>4134.6875419880389</v>
      </c>
    </row>
    <row r="20" spans="1:14" ht="14.4" customHeight="1" x14ac:dyDescent="0.3">
      <c r="A20" s="412" t="s">
        <v>402</v>
      </c>
      <c r="B20" s="413" t="s">
        <v>403</v>
      </c>
      <c r="C20" s="414" t="s">
        <v>411</v>
      </c>
      <c r="D20" s="415" t="s">
        <v>412</v>
      </c>
      <c r="E20" s="416">
        <v>50113001</v>
      </c>
      <c r="F20" s="415" t="s">
        <v>419</v>
      </c>
      <c r="G20" s="414" t="s">
        <v>420</v>
      </c>
      <c r="H20" s="414">
        <v>500989</v>
      </c>
      <c r="I20" s="414">
        <v>0</v>
      </c>
      <c r="J20" s="414" t="s">
        <v>447</v>
      </c>
      <c r="K20" s="414" t="s">
        <v>404</v>
      </c>
      <c r="L20" s="417">
        <v>71.241013222593679</v>
      </c>
      <c r="M20" s="417">
        <v>31</v>
      </c>
      <c r="N20" s="418">
        <v>2208.4714099004041</v>
      </c>
    </row>
    <row r="21" spans="1:14" ht="14.4" customHeight="1" x14ac:dyDescent="0.3">
      <c r="A21" s="412" t="s">
        <v>402</v>
      </c>
      <c r="B21" s="413" t="s">
        <v>403</v>
      </c>
      <c r="C21" s="414" t="s">
        <v>411</v>
      </c>
      <c r="D21" s="415" t="s">
        <v>412</v>
      </c>
      <c r="E21" s="416">
        <v>50113001</v>
      </c>
      <c r="F21" s="415" t="s">
        <v>419</v>
      </c>
      <c r="G21" s="414" t="s">
        <v>420</v>
      </c>
      <c r="H21" s="414">
        <v>500038</v>
      </c>
      <c r="I21" s="414">
        <v>0</v>
      </c>
      <c r="J21" s="414" t="s">
        <v>448</v>
      </c>
      <c r="K21" s="414" t="s">
        <v>449</v>
      </c>
      <c r="L21" s="417">
        <v>125.75031771113225</v>
      </c>
      <c r="M21" s="417">
        <v>1</v>
      </c>
      <c r="N21" s="418">
        <v>125.75031771113225</v>
      </c>
    </row>
    <row r="22" spans="1:14" ht="14.4" customHeight="1" x14ac:dyDescent="0.3">
      <c r="A22" s="412" t="s">
        <v>402</v>
      </c>
      <c r="B22" s="413" t="s">
        <v>403</v>
      </c>
      <c r="C22" s="414" t="s">
        <v>411</v>
      </c>
      <c r="D22" s="415" t="s">
        <v>412</v>
      </c>
      <c r="E22" s="416">
        <v>50113001</v>
      </c>
      <c r="F22" s="415" t="s">
        <v>419</v>
      </c>
      <c r="G22" s="414" t="s">
        <v>420</v>
      </c>
      <c r="H22" s="414">
        <v>920273</v>
      </c>
      <c r="I22" s="414">
        <v>0</v>
      </c>
      <c r="J22" s="414" t="s">
        <v>450</v>
      </c>
      <c r="K22" s="414" t="s">
        <v>404</v>
      </c>
      <c r="L22" s="417">
        <v>686.27897580201295</v>
      </c>
      <c r="M22" s="417">
        <v>233</v>
      </c>
      <c r="N22" s="418">
        <v>159903.00136186901</v>
      </c>
    </row>
    <row r="23" spans="1:14" ht="14.4" customHeight="1" x14ac:dyDescent="0.3">
      <c r="A23" s="412" t="s">
        <v>402</v>
      </c>
      <c r="B23" s="413" t="s">
        <v>403</v>
      </c>
      <c r="C23" s="414" t="s">
        <v>411</v>
      </c>
      <c r="D23" s="415" t="s">
        <v>412</v>
      </c>
      <c r="E23" s="416">
        <v>50113001</v>
      </c>
      <c r="F23" s="415" t="s">
        <v>419</v>
      </c>
      <c r="G23" s="414" t="s">
        <v>420</v>
      </c>
      <c r="H23" s="414">
        <v>100502</v>
      </c>
      <c r="I23" s="414">
        <v>502</v>
      </c>
      <c r="J23" s="414" t="s">
        <v>451</v>
      </c>
      <c r="K23" s="414" t="s">
        <v>452</v>
      </c>
      <c r="L23" s="417">
        <v>242.40897959183673</v>
      </c>
      <c r="M23" s="417">
        <v>49</v>
      </c>
      <c r="N23" s="418">
        <v>11878.039999999999</v>
      </c>
    </row>
    <row r="24" spans="1:14" ht="14.4" customHeight="1" x14ac:dyDescent="0.3">
      <c r="A24" s="412" t="s">
        <v>402</v>
      </c>
      <c r="B24" s="413" t="s">
        <v>403</v>
      </c>
      <c r="C24" s="414" t="s">
        <v>411</v>
      </c>
      <c r="D24" s="415" t="s">
        <v>412</v>
      </c>
      <c r="E24" s="416">
        <v>50113001</v>
      </c>
      <c r="F24" s="415" t="s">
        <v>419</v>
      </c>
      <c r="G24" s="414" t="s">
        <v>420</v>
      </c>
      <c r="H24" s="414">
        <v>200863</v>
      </c>
      <c r="I24" s="414">
        <v>200863</v>
      </c>
      <c r="J24" s="414" t="s">
        <v>453</v>
      </c>
      <c r="K24" s="414" t="s">
        <v>454</v>
      </c>
      <c r="L24" s="417">
        <v>85.035384615384615</v>
      </c>
      <c r="M24" s="417">
        <v>13</v>
      </c>
      <c r="N24" s="418">
        <v>1105.46</v>
      </c>
    </row>
    <row r="25" spans="1:14" ht="14.4" customHeight="1" x14ac:dyDescent="0.3">
      <c r="A25" s="412" t="s">
        <v>402</v>
      </c>
      <c r="B25" s="413" t="s">
        <v>403</v>
      </c>
      <c r="C25" s="414" t="s">
        <v>411</v>
      </c>
      <c r="D25" s="415" t="s">
        <v>412</v>
      </c>
      <c r="E25" s="416">
        <v>50113001</v>
      </c>
      <c r="F25" s="415" t="s">
        <v>419</v>
      </c>
      <c r="G25" s="414" t="s">
        <v>420</v>
      </c>
      <c r="H25" s="414">
        <v>128178</v>
      </c>
      <c r="I25" s="414">
        <v>28178</v>
      </c>
      <c r="J25" s="414" t="s">
        <v>455</v>
      </c>
      <c r="K25" s="414" t="s">
        <v>456</v>
      </c>
      <c r="L25" s="417">
        <v>1292.52</v>
      </c>
      <c r="M25" s="417">
        <v>1</v>
      </c>
      <c r="N25" s="418">
        <v>1292.52</v>
      </c>
    </row>
    <row r="26" spans="1:14" ht="14.4" customHeight="1" x14ac:dyDescent="0.3">
      <c r="A26" s="412" t="s">
        <v>402</v>
      </c>
      <c r="B26" s="413" t="s">
        <v>403</v>
      </c>
      <c r="C26" s="414" t="s">
        <v>411</v>
      </c>
      <c r="D26" s="415" t="s">
        <v>412</v>
      </c>
      <c r="E26" s="416">
        <v>50113013</v>
      </c>
      <c r="F26" s="415" t="s">
        <v>457</v>
      </c>
      <c r="G26" s="414" t="s">
        <v>420</v>
      </c>
      <c r="H26" s="414">
        <v>101076</v>
      </c>
      <c r="I26" s="414">
        <v>1076</v>
      </c>
      <c r="J26" s="414" t="s">
        <v>458</v>
      </c>
      <c r="K26" s="414" t="s">
        <v>459</v>
      </c>
      <c r="L26" s="417">
        <v>78.577215189873428</v>
      </c>
      <c r="M26" s="417">
        <v>79</v>
      </c>
      <c r="N26" s="418">
        <v>6207.6</v>
      </c>
    </row>
    <row r="27" spans="1:14" ht="14.4" customHeight="1" x14ac:dyDescent="0.3">
      <c r="A27" s="412" t="s">
        <v>402</v>
      </c>
      <c r="B27" s="413" t="s">
        <v>403</v>
      </c>
      <c r="C27" s="414" t="s">
        <v>416</v>
      </c>
      <c r="D27" s="415" t="s">
        <v>417</v>
      </c>
      <c r="E27" s="416">
        <v>50113001</v>
      </c>
      <c r="F27" s="415" t="s">
        <v>419</v>
      </c>
      <c r="G27" s="414" t="s">
        <v>420</v>
      </c>
      <c r="H27" s="414">
        <v>100362</v>
      </c>
      <c r="I27" s="414">
        <v>362</v>
      </c>
      <c r="J27" s="414" t="s">
        <v>421</v>
      </c>
      <c r="K27" s="414" t="s">
        <v>422</v>
      </c>
      <c r="L27" s="417">
        <v>72.764999999999986</v>
      </c>
      <c r="M27" s="417">
        <v>2</v>
      </c>
      <c r="N27" s="418">
        <v>145.52999999999997</v>
      </c>
    </row>
    <row r="28" spans="1:14" ht="14.4" customHeight="1" x14ac:dyDescent="0.3">
      <c r="A28" s="412" t="s">
        <v>402</v>
      </c>
      <c r="B28" s="413" t="s">
        <v>403</v>
      </c>
      <c r="C28" s="414" t="s">
        <v>416</v>
      </c>
      <c r="D28" s="415" t="s">
        <v>417</v>
      </c>
      <c r="E28" s="416">
        <v>50113001</v>
      </c>
      <c r="F28" s="415" t="s">
        <v>419</v>
      </c>
      <c r="G28" s="414" t="s">
        <v>420</v>
      </c>
      <c r="H28" s="414">
        <v>162320</v>
      </c>
      <c r="I28" s="414">
        <v>62320</v>
      </c>
      <c r="J28" s="414" t="s">
        <v>425</v>
      </c>
      <c r="K28" s="414" t="s">
        <v>426</v>
      </c>
      <c r="L28" s="417">
        <v>75.592500000000015</v>
      </c>
      <c r="M28" s="417">
        <v>8</v>
      </c>
      <c r="N28" s="418">
        <v>604.74000000000012</v>
      </c>
    </row>
    <row r="29" spans="1:14" ht="14.4" customHeight="1" x14ac:dyDescent="0.3">
      <c r="A29" s="412" t="s">
        <v>402</v>
      </c>
      <c r="B29" s="413" t="s">
        <v>403</v>
      </c>
      <c r="C29" s="414" t="s">
        <v>416</v>
      </c>
      <c r="D29" s="415" t="s">
        <v>417</v>
      </c>
      <c r="E29" s="416">
        <v>50113001</v>
      </c>
      <c r="F29" s="415" t="s">
        <v>419</v>
      </c>
      <c r="G29" s="414" t="s">
        <v>420</v>
      </c>
      <c r="H29" s="414">
        <v>841498</v>
      </c>
      <c r="I29" s="414">
        <v>0</v>
      </c>
      <c r="J29" s="414" t="s">
        <v>460</v>
      </c>
      <c r="K29" s="414" t="s">
        <v>404</v>
      </c>
      <c r="L29" s="417">
        <v>51.810000000000024</v>
      </c>
      <c r="M29" s="417">
        <v>1</v>
      </c>
      <c r="N29" s="418">
        <v>51.810000000000024</v>
      </c>
    </row>
    <row r="30" spans="1:14" ht="14.4" customHeight="1" x14ac:dyDescent="0.3">
      <c r="A30" s="412" t="s">
        <v>402</v>
      </c>
      <c r="B30" s="413" t="s">
        <v>403</v>
      </c>
      <c r="C30" s="414" t="s">
        <v>416</v>
      </c>
      <c r="D30" s="415" t="s">
        <v>417</v>
      </c>
      <c r="E30" s="416">
        <v>50113001</v>
      </c>
      <c r="F30" s="415" t="s">
        <v>419</v>
      </c>
      <c r="G30" s="414" t="s">
        <v>420</v>
      </c>
      <c r="H30" s="414">
        <v>920200</v>
      </c>
      <c r="I30" s="414">
        <v>15877</v>
      </c>
      <c r="J30" s="414" t="s">
        <v>433</v>
      </c>
      <c r="K30" s="414" t="s">
        <v>404</v>
      </c>
      <c r="L30" s="417">
        <v>252.9779839557186</v>
      </c>
      <c r="M30" s="417">
        <v>2</v>
      </c>
      <c r="N30" s="418">
        <v>505.9559679114372</v>
      </c>
    </row>
    <row r="31" spans="1:14" ht="14.4" customHeight="1" x14ac:dyDescent="0.3">
      <c r="A31" s="412" t="s">
        <v>402</v>
      </c>
      <c r="B31" s="413" t="s">
        <v>403</v>
      </c>
      <c r="C31" s="414" t="s">
        <v>416</v>
      </c>
      <c r="D31" s="415" t="s">
        <v>417</v>
      </c>
      <c r="E31" s="416">
        <v>50113001</v>
      </c>
      <c r="F31" s="415" t="s">
        <v>419</v>
      </c>
      <c r="G31" s="414" t="s">
        <v>420</v>
      </c>
      <c r="H31" s="414">
        <v>905098</v>
      </c>
      <c r="I31" s="414">
        <v>23989</v>
      </c>
      <c r="J31" s="414" t="s">
        <v>434</v>
      </c>
      <c r="K31" s="414" t="s">
        <v>404</v>
      </c>
      <c r="L31" s="417">
        <v>398.86047370370056</v>
      </c>
      <c r="M31" s="417">
        <v>2</v>
      </c>
      <c r="N31" s="418">
        <v>797.72094740740113</v>
      </c>
    </row>
    <row r="32" spans="1:14" ht="14.4" customHeight="1" x14ac:dyDescent="0.3">
      <c r="A32" s="412" t="s">
        <v>402</v>
      </c>
      <c r="B32" s="413" t="s">
        <v>403</v>
      </c>
      <c r="C32" s="414" t="s">
        <v>416</v>
      </c>
      <c r="D32" s="415" t="s">
        <v>417</v>
      </c>
      <c r="E32" s="416">
        <v>50113001</v>
      </c>
      <c r="F32" s="415" t="s">
        <v>419</v>
      </c>
      <c r="G32" s="414" t="s">
        <v>420</v>
      </c>
      <c r="H32" s="414">
        <v>905097</v>
      </c>
      <c r="I32" s="414">
        <v>158767</v>
      </c>
      <c r="J32" s="414" t="s">
        <v>461</v>
      </c>
      <c r="K32" s="414" t="s">
        <v>462</v>
      </c>
      <c r="L32" s="417">
        <v>167.42870402139098</v>
      </c>
      <c r="M32" s="417">
        <v>2</v>
      </c>
      <c r="N32" s="418">
        <v>334.85740804278197</v>
      </c>
    </row>
    <row r="33" spans="1:14" ht="14.4" customHeight="1" x14ac:dyDescent="0.3">
      <c r="A33" s="412" t="s">
        <v>402</v>
      </c>
      <c r="B33" s="413" t="s">
        <v>403</v>
      </c>
      <c r="C33" s="414" t="s">
        <v>416</v>
      </c>
      <c r="D33" s="415" t="s">
        <v>417</v>
      </c>
      <c r="E33" s="416">
        <v>50113001</v>
      </c>
      <c r="F33" s="415" t="s">
        <v>419</v>
      </c>
      <c r="G33" s="414" t="s">
        <v>420</v>
      </c>
      <c r="H33" s="414">
        <v>501596</v>
      </c>
      <c r="I33" s="414">
        <v>0</v>
      </c>
      <c r="J33" s="414" t="s">
        <v>463</v>
      </c>
      <c r="K33" s="414" t="s">
        <v>464</v>
      </c>
      <c r="L33" s="417">
        <v>113.26000000000002</v>
      </c>
      <c r="M33" s="417">
        <v>1</v>
      </c>
      <c r="N33" s="418">
        <v>113.26000000000002</v>
      </c>
    </row>
    <row r="34" spans="1:14" ht="14.4" customHeight="1" x14ac:dyDescent="0.3">
      <c r="A34" s="412" t="s">
        <v>402</v>
      </c>
      <c r="B34" s="413" t="s">
        <v>403</v>
      </c>
      <c r="C34" s="414" t="s">
        <v>416</v>
      </c>
      <c r="D34" s="415" t="s">
        <v>417</v>
      </c>
      <c r="E34" s="416">
        <v>50113001</v>
      </c>
      <c r="F34" s="415" t="s">
        <v>419</v>
      </c>
      <c r="G34" s="414" t="s">
        <v>420</v>
      </c>
      <c r="H34" s="414">
        <v>198864</v>
      </c>
      <c r="I34" s="414">
        <v>98864</v>
      </c>
      <c r="J34" s="414" t="s">
        <v>435</v>
      </c>
      <c r="K34" s="414" t="s">
        <v>436</v>
      </c>
      <c r="L34" s="417">
        <v>537.87000000000012</v>
      </c>
      <c r="M34" s="417">
        <v>5</v>
      </c>
      <c r="N34" s="418">
        <v>2689.3500000000004</v>
      </c>
    </row>
    <row r="35" spans="1:14" ht="14.4" customHeight="1" x14ac:dyDescent="0.3">
      <c r="A35" s="412" t="s">
        <v>402</v>
      </c>
      <c r="B35" s="413" t="s">
        <v>403</v>
      </c>
      <c r="C35" s="414" t="s">
        <v>416</v>
      </c>
      <c r="D35" s="415" t="s">
        <v>417</v>
      </c>
      <c r="E35" s="416">
        <v>50113001</v>
      </c>
      <c r="F35" s="415" t="s">
        <v>419</v>
      </c>
      <c r="G35" s="414" t="s">
        <v>420</v>
      </c>
      <c r="H35" s="414">
        <v>198880</v>
      </c>
      <c r="I35" s="414">
        <v>98880</v>
      </c>
      <c r="J35" s="414" t="s">
        <v>435</v>
      </c>
      <c r="K35" s="414" t="s">
        <v>437</v>
      </c>
      <c r="L35" s="417">
        <v>201.3</v>
      </c>
      <c r="M35" s="417">
        <v>5</v>
      </c>
      <c r="N35" s="418">
        <v>1006.5000000000001</v>
      </c>
    </row>
    <row r="36" spans="1:14" ht="14.4" customHeight="1" x14ac:dyDescent="0.3">
      <c r="A36" s="412" t="s">
        <v>402</v>
      </c>
      <c r="B36" s="413" t="s">
        <v>403</v>
      </c>
      <c r="C36" s="414" t="s">
        <v>416</v>
      </c>
      <c r="D36" s="415" t="s">
        <v>417</v>
      </c>
      <c r="E36" s="416">
        <v>50113001</v>
      </c>
      <c r="F36" s="415" t="s">
        <v>419</v>
      </c>
      <c r="G36" s="414" t="s">
        <v>420</v>
      </c>
      <c r="H36" s="414">
        <v>198872</v>
      </c>
      <c r="I36" s="414">
        <v>98872</v>
      </c>
      <c r="J36" s="414" t="s">
        <v>435</v>
      </c>
      <c r="K36" s="414" t="s">
        <v>465</v>
      </c>
      <c r="L36" s="417">
        <v>312.84000000000003</v>
      </c>
      <c r="M36" s="417">
        <v>4</v>
      </c>
      <c r="N36" s="418">
        <v>1251.3600000000001</v>
      </c>
    </row>
    <row r="37" spans="1:14" ht="14.4" customHeight="1" x14ac:dyDescent="0.3">
      <c r="A37" s="412" t="s">
        <v>402</v>
      </c>
      <c r="B37" s="413" t="s">
        <v>403</v>
      </c>
      <c r="C37" s="414" t="s">
        <v>416</v>
      </c>
      <c r="D37" s="415" t="s">
        <v>417</v>
      </c>
      <c r="E37" s="416">
        <v>50113001</v>
      </c>
      <c r="F37" s="415" t="s">
        <v>419</v>
      </c>
      <c r="G37" s="414" t="s">
        <v>420</v>
      </c>
      <c r="H37" s="414">
        <v>193746</v>
      </c>
      <c r="I37" s="414">
        <v>93746</v>
      </c>
      <c r="J37" s="414" t="s">
        <v>466</v>
      </c>
      <c r="K37" s="414" t="s">
        <v>467</v>
      </c>
      <c r="L37" s="417">
        <v>366.22</v>
      </c>
      <c r="M37" s="417">
        <v>3</v>
      </c>
      <c r="N37" s="418">
        <v>1098.6600000000001</v>
      </c>
    </row>
    <row r="38" spans="1:14" ht="14.4" customHeight="1" x14ac:dyDescent="0.3">
      <c r="A38" s="412" t="s">
        <v>402</v>
      </c>
      <c r="B38" s="413" t="s">
        <v>403</v>
      </c>
      <c r="C38" s="414" t="s">
        <v>416</v>
      </c>
      <c r="D38" s="415" t="s">
        <v>417</v>
      </c>
      <c r="E38" s="416">
        <v>50113001</v>
      </c>
      <c r="F38" s="415" t="s">
        <v>419</v>
      </c>
      <c r="G38" s="414" t="s">
        <v>420</v>
      </c>
      <c r="H38" s="414">
        <v>207898</v>
      </c>
      <c r="I38" s="414">
        <v>207898</v>
      </c>
      <c r="J38" s="414" t="s">
        <v>438</v>
      </c>
      <c r="K38" s="414" t="s">
        <v>468</v>
      </c>
      <c r="L38" s="417">
        <v>59.489999999999995</v>
      </c>
      <c r="M38" s="417">
        <v>1</v>
      </c>
      <c r="N38" s="418">
        <v>59.489999999999995</v>
      </c>
    </row>
    <row r="39" spans="1:14" ht="14.4" customHeight="1" x14ac:dyDescent="0.3">
      <c r="A39" s="412" t="s">
        <v>402</v>
      </c>
      <c r="B39" s="413" t="s">
        <v>403</v>
      </c>
      <c r="C39" s="414" t="s">
        <v>416</v>
      </c>
      <c r="D39" s="415" t="s">
        <v>417</v>
      </c>
      <c r="E39" s="416">
        <v>50113001</v>
      </c>
      <c r="F39" s="415" t="s">
        <v>419</v>
      </c>
      <c r="G39" s="414" t="s">
        <v>420</v>
      </c>
      <c r="H39" s="414">
        <v>394712</v>
      </c>
      <c r="I39" s="414">
        <v>0</v>
      </c>
      <c r="J39" s="414" t="s">
        <v>440</v>
      </c>
      <c r="K39" s="414" t="s">
        <v>441</v>
      </c>
      <c r="L39" s="417">
        <v>28.75</v>
      </c>
      <c r="M39" s="417">
        <v>30</v>
      </c>
      <c r="N39" s="418">
        <v>862.5</v>
      </c>
    </row>
    <row r="40" spans="1:14" ht="14.4" customHeight="1" x14ac:dyDescent="0.3">
      <c r="A40" s="412" t="s">
        <v>402</v>
      </c>
      <c r="B40" s="413" t="s">
        <v>403</v>
      </c>
      <c r="C40" s="414" t="s">
        <v>416</v>
      </c>
      <c r="D40" s="415" t="s">
        <v>417</v>
      </c>
      <c r="E40" s="416">
        <v>50113001</v>
      </c>
      <c r="F40" s="415" t="s">
        <v>419</v>
      </c>
      <c r="G40" s="414" t="s">
        <v>420</v>
      </c>
      <c r="H40" s="414">
        <v>844940</v>
      </c>
      <c r="I40" s="414">
        <v>0</v>
      </c>
      <c r="J40" s="414" t="s">
        <v>469</v>
      </c>
      <c r="K40" s="414" t="s">
        <v>404</v>
      </c>
      <c r="L40" s="417">
        <v>95.247947859372559</v>
      </c>
      <c r="M40" s="417">
        <v>19</v>
      </c>
      <c r="N40" s="418">
        <v>1809.7110093280785</v>
      </c>
    </row>
    <row r="41" spans="1:14" ht="14.4" customHeight="1" x14ac:dyDescent="0.3">
      <c r="A41" s="412" t="s">
        <v>402</v>
      </c>
      <c r="B41" s="413" t="s">
        <v>403</v>
      </c>
      <c r="C41" s="414" t="s">
        <v>416</v>
      </c>
      <c r="D41" s="415" t="s">
        <v>417</v>
      </c>
      <c r="E41" s="416">
        <v>50113001</v>
      </c>
      <c r="F41" s="415" t="s">
        <v>419</v>
      </c>
      <c r="G41" s="414" t="s">
        <v>420</v>
      </c>
      <c r="H41" s="414">
        <v>921458</v>
      </c>
      <c r="I41" s="414">
        <v>0</v>
      </c>
      <c r="J41" s="414" t="s">
        <v>446</v>
      </c>
      <c r="K41" s="414" t="s">
        <v>404</v>
      </c>
      <c r="L41" s="417">
        <v>102.63239503314344</v>
      </c>
      <c r="M41" s="417">
        <v>1</v>
      </c>
      <c r="N41" s="418">
        <v>102.63239503314344</v>
      </c>
    </row>
    <row r="42" spans="1:14" ht="14.4" customHeight="1" x14ac:dyDescent="0.3">
      <c r="A42" s="412" t="s">
        <v>402</v>
      </c>
      <c r="B42" s="413" t="s">
        <v>403</v>
      </c>
      <c r="C42" s="414" t="s">
        <v>416</v>
      </c>
      <c r="D42" s="415" t="s">
        <v>417</v>
      </c>
      <c r="E42" s="416">
        <v>50113001</v>
      </c>
      <c r="F42" s="415" t="s">
        <v>419</v>
      </c>
      <c r="G42" s="414" t="s">
        <v>420</v>
      </c>
      <c r="H42" s="414">
        <v>500989</v>
      </c>
      <c r="I42" s="414">
        <v>0</v>
      </c>
      <c r="J42" s="414" t="s">
        <v>447</v>
      </c>
      <c r="K42" s="414" t="s">
        <v>404</v>
      </c>
      <c r="L42" s="417">
        <v>71.241003297780438</v>
      </c>
      <c r="M42" s="417">
        <v>1</v>
      </c>
      <c r="N42" s="418">
        <v>71.241003297780438</v>
      </c>
    </row>
    <row r="43" spans="1:14" ht="14.4" customHeight="1" x14ac:dyDescent="0.3">
      <c r="A43" s="412" t="s">
        <v>402</v>
      </c>
      <c r="B43" s="413" t="s">
        <v>403</v>
      </c>
      <c r="C43" s="414" t="s">
        <v>416</v>
      </c>
      <c r="D43" s="415" t="s">
        <v>417</v>
      </c>
      <c r="E43" s="416">
        <v>50113001</v>
      </c>
      <c r="F43" s="415" t="s">
        <v>419</v>
      </c>
      <c r="G43" s="414" t="s">
        <v>420</v>
      </c>
      <c r="H43" s="414">
        <v>500979</v>
      </c>
      <c r="I43" s="414">
        <v>0</v>
      </c>
      <c r="J43" s="414" t="s">
        <v>470</v>
      </c>
      <c r="K43" s="414" t="s">
        <v>404</v>
      </c>
      <c r="L43" s="417">
        <v>61.19100000000001</v>
      </c>
      <c r="M43" s="417">
        <v>1</v>
      </c>
      <c r="N43" s="418">
        <v>61.19100000000001</v>
      </c>
    </row>
    <row r="44" spans="1:14" ht="14.4" customHeight="1" x14ac:dyDescent="0.3">
      <c r="A44" s="412" t="s">
        <v>402</v>
      </c>
      <c r="B44" s="413" t="s">
        <v>403</v>
      </c>
      <c r="C44" s="414" t="s">
        <v>416</v>
      </c>
      <c r="D44" s="415" t="s">
        <v>417</v>
      </c>
      <c r="E44" s="416">
        <v>50113001</v>
      </c>
      <c r="F44" s="415" t="s">
        <v>419</v>
      </c>
      <c r="G44" s="414" t="s">
        <v>420</v>
      </c>
      <c r="H44" s="414">
        <v>500038</v>
      </c>
      <c r="I44" s="414">
        <v>0</v>
      </c>
      <c r="J44" s="414" t="s">
        <v>448</v>
      </c>
      <c r="K44" s="414" t="s">
        <v>449</v>
      </c>
      <c r="L44" s="417">
        <v>127.16515885556612</v>
      </c>
      <c r="M44" s="417">
        <v>1</v>
      </c>
      <c r="N44" s="418">
        <v>127.16515885556612</v>
      </c>
    </row>
    <row r="45" spans="1:14" ht="14.4" customHeight="1" x14ac:dyDescent="0.3">
      <c r="A45" s="412" t="s">
        <v>402</v>
      </c>
      <c r="B45" s="413" t="s">
        <v>403</v>
      </c>
      <c r="C45" s="414" t="s">
        <v>416</v>
      </c>
      <c r="D45" s="415" t="s">
        <v>417</v>
      </c>
      <c r="E45" s="416">
        <v>50113001</v>
      </c>
      <c r="F45" s="415" t="s">
        <v>419</v>
      </c>
      <c r="G45" s="414" t="s">
        <v>420</v>
      </c>
      <c r="H45" s="414">
        <v>920273</v>
      </c>
      <c r="I45" s="414">
        <v>0</v>
      </c>
      <c r="J45" s="414" t="s">
        <v>450</v>
      </c>
      <c r="K45" s="414" t="s">
        <v>404</v>
      </c>
      <c r="L45" s="417">
        <v>877.9930129408981</v>
      </c>
      <c r="M45" s="417">
        <v>1</v>
      </c>
      <c r="N45" s="418">
        <v>877.9930129408981</v>
      </c>
    </row>
    <row r="46" spans="1:14" ht="14.4" customHeight="1" x14ac:dyDescent="0.3">
      <c r="A46" s="412" t="s">
        <v>402</v>
      </c>
      <c r="B46" s="413" t="s">
        <v>403</v>
      </c>
      <c r="C46" s="414" t="s">
        <v>416</v>
      </c>
      <c r="D46" s="415" t="s">
        <v>417</v>
      </c>
      <c r="E46" s="416">
        <v>50113001</v>
      </c>
      <c r="F46" s="415" t="s">
        <v>419</v>
      </c>
      <c r="G46" s="414" t="s">
        <v>471</v>
      </c>
      <c r="H46" s="414">
        <v>197125</v>
      </c>
      <c r="I46" s="414">
        <v>197125</v>
      </c>
      <c r="J46" s="414" t="s">
        <v>472</v>
      </c>
      <c r="K46" s="414" t="s">
        <v>473</v>
      </c>
      <c r="L46" s="417">
        <v>110.00000000000001</v>
      </c>
      <c r="M46" s="417">
        <v>9</v>
      </c>
      <c r="N46" s="418">
        <v>990.00000000000011</v>
      </c>
    </row>
    <row r="47" spans="1:14" ht="14.4" customHeight="1" x14ac:dyDescent="0.3">
      <c r="A47" s="412" t="s">
        <v>402</v>
      </c>
      <c r="B47" s="413" t="s">
        <v>403</v>
      </c>
      <c r="C47" s="414" t="s">
        <v>416</v>
      </c>
      <c r="D47" s="415" t="s">
        <v>417</v>
      </c>
      <c r="E47" s="416">
        <v>50113001</v>
      </c>
      <c r="F47" s="415" t="s">
        <v>419</v>
      </c>
      <c r="G47" s="414" t="s">
        <v>420</v>
      </c>
      <c r="H47" s="414">
        <v>102439</v>
      </c>
      <c r="I47" s="414">
        <v>2439</v>
      </c>
      <c r="J47" s="414" t="s">
        <v>474</v>
      </c>
      <c r="K47" s="414" t="s">
        <v>475</v>
      </c>
      <c r="L47" s="417">
        <v>285.08</v>
      </c>
      <c r="M47" s="417">
        <v>1</v>
      </c>
      <c r="N47" s="418">
        <v>285.08</v>
      </c>
    </row>
    <row r="48" spans="1:14" ht="14.4" customHeight="1" x14ac:dyDescent="0.3">
      <c r="A48" s="412" t="s">
        <v>402</v>
      </c>
      <c r="B48" s="413" t="s">
        <v>403</v>
      </c>
      <c r="C48" s="414" t="s">
        <v>416</v>
      </c>
      <c r="D48" s="415" t="s">
        <v>417</v>
      </c>
      <c r="E48" s="416">
        <v>50113001</v>
      </c>
      <c r="F48" s="415" t="s">
        <v>419</v>
      </c>
      <c r="G48" s="414" t="s">
        <v>420</v>
      </c>
      <c r="H48" s="414">
        <v>208646</v>
      </c>
      <c r="I48" s="414">
        <v>208646</v>
      </c>
      <c r="J48" s="414" t="s">
        <v>476</v>
      </c>
      <c r="K48" s="414" t="s">
        <v>477</v>
      </c>
      <c r="L48" s="417">
        <v>66.023333333333326</v>
      </c>
      <c r="M48" s="417">
        <v>3</v>
      </c>
      <c r="N48" s="418">
        <v>198.07</v>
      </c>
    </row>
    <row r="49" spans="1:14" ht="14.4" customHeight="1" x14ac:dyDescent="0.3">
      <c r="A49" s="412" t="s">
        <v>402</v>
      </c>
      <c r="B49" s="413" t="s">
        <v>403</v>
      </c>
      <c r="C49" s="414" t="s">
        <v>416</v>
      </c>
      <c r="D49" s="415" t="s">
        <v>417</v>
      </c>
      <c r="E49" s="416">
        <v>50113013</v>
      </c>
      <c r="F49" s="415" t="s">
        <v>457</v>
      </c>
      <c r="G49" s="414" t="s">
        <v>420</v>
      </c>
      <c r="H49" s="414">
        <v>101066</v>
      </c>
      <c r="I49" s="414">
        <v>1066</v>
      </c>
      <c r="J49" s="414" t="s">
        <v>478</v>
      </c>
      <c r="K49" s="414" t="s">
        <v>479</v>
      </c>
      <c r="L49" s="417">
        <v>57.42</v>
      </c>
      <c r="M49" s="417">
        <v>2</v>
      </c>
      <c r="N49" s="418">
        <v>114.84</v>
      </c>
    </row>
    <row r="50" spans="1:14" ht="14.4" customHeight="1" x14ac:dyDescent="0.3">
      <c r="A50" s="412" t="s">
        <v>402</v>
      </c>
      <c r="B50" s="413" t="s">
        <v>403</v>
      </c>
      <c r="C50" s="414" t="s">
        <v>416</v>
      </c>
      <c r="D50" s="415" t="s">
        <v>417</v>
      </c>
      <c r="E50" s="416">
        <v>50113013</v>
      </c>
      <c r="F50" s="415" t="s">
        <v>457</v>
      </c>
      <c r="G50" s="414" t="s">
        <v>420</v>
      </c>
      <c r="H50" s="414">
        <v>114877</v>
      </c>
      <c r="I50" s="414">
        <v>14877</v>
      </c>
      <c r="J50" s="414" t="s">
        <v>480</v>
      </c>
      <c r="K50" s="414" t="s">
        <v>481</v>
      </c>
      <c r="L50" s="417">
        <v>231.91</v>
      </c>
      <c r="M50" s="417">
        <v>1</v>
      </c>
      <c r="N50" s="418">
        <v>231.91</v>
      </c>
    </row>
    <row r="51" spans="1:14" ht="14.4" customHeight="1" x14ac:dyDescent="0.3">
      <c r="A51" s="412" t="s">
        <v>402</v>
      </c>
      <c r="B51" s="413" t="s">
        <v>403</v>
      </c>
      <c r="C51" s="414" t="s">
        <v>416</v>
      </c>
      <c r="D51" s="415" t="s">
        <v>417</v>
      </c>
      <c r="E51" s="416">
        <v>50113013</v>
      </c>
      <c r="F51" s="415" t="s">
        <v>457</v>
      </c>
      <c r="G51" s="414" t="s">
        <v>420</v>
      </c>
      <c r="H51" s="414">
        <v>101076</v>
      </c>
      <c r="I51" s="414">
        <v>1076</v>
      </c>
      <c r="J51" s="414" t="s">
        <v>458</v>
      </c>
      <c r="K51" s="414" t="s">
        <v>459</v>
      </c>
      <c r="L51" s="417">
        <v>78.743636363636369</v>
      </c>
      <c r="M51" s="417">
        <v>11</v>
      </c>
      <c r="N51" s="418">
        <v>866.18000000000006</v>
      </c>
    </row>
    <row r="52" spans="1:14" ht="14.4" customHeight="1" thickBot="1" x14ac:dyDescent="0.35">
      <c r="A52" s="419" t="s">
        <v>402</v>
      </c>
      <c r="B52" s="420" t="s">
        <v>403</v>
      </c>
      <c r="C52" s="421" t="s">
        <v>416</v>
      </c>
      <c r="D52" s="422" t="s">
        <v>417</v>
      </c>
      <c r="E52" s="423">
        <v>50113013</v>
      </c>
      <c r="F52" s="422" t="s">
        <v>457</v>
      </c>
      <c r="G52" s="421" t="s">
        <v>420</v>
      </c>
      <c r="H52" s="421">
        <v>101077</v>
      </c>
      <c r="I52" s="421">
        <v>1077</v>
      </c>
      <c r="J52" s="421" t="s">
        <v>482</v>
      </c>
      <c r="K52" s="421" t="s">
        <v>459</v>
      </c>
      <c r="L52" s="424">
        <v>59.599999999999994</v>
      </c>
      <c r="M52" s="424">
        <v>8</v>
      </c>
      <c r="N52" s="425">
        <v>476.79999999999995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40" t="s">
        <v>483</v>
      </c>
      <c r="B5" s="403"/>
      <c r="C5" s="430">
        <v>0</v>
      </c>
      <c r="D5" s="403">
        <v>990.00000000000011</v>
      </c>
      <c r="E5" s="430">
        <v>1</v>
      </c>
      <c r="F5" s="404">
        <v>990.00000000000011</v>
      </c>
    </row>
    <row r="6" spans="1:6" ht="14.4" customHeight="1" thickBot="1" x14ac:dyDescent="0.35">
      <c r="A6" s="436" t="s">
        <v>3</v>
      </c>
      <c r="B6" s="437"/>
      <c r="C6" s="438">
        <v>0</v>
      </c>
      <c r="D6" s="437">
        <v>990.00000000000011</v>
      </c>
      <c r="E6" s="438">
        <v>1</v>
      </c>
      <c r="F6" s="439">
        <v>990.00000000000011</v>
      </c>
    </row>
    <row r="7" spans="1:6" ht="14.4" customHeight="1" thickBot="1" x14ac:dyDescent="0.35"/>
    <row r="8" spans="1:6" ht="14.4" customHeight="1" thickBot="1" x14ac:dyDescent="0.35">
      <c r="A8" s="440" t="s">
        <v>484</v>
      </c>
      <c r="B8" s="403"/>
      <c r="C8" s="430">
        <v>0</v>
      </c>
      <c r="D8" s="403">
        <v>990.00000000000011</v>
      </c>
      <c r="E8" s="430">
        <v>1</v>
      </c>
      <c r="F8" s="404">
        <v>990.00000000000011</v>
      </c>
    </row>
    <row r="9" spans="1:6" ht="14.4" customHeight="1" thickBot="1" x14ac:dyDescent="0.35">
      <c r="A9" s="436" t="s">
        <v>3</v>
      </c>
      <c r="B9" s="437"/>
      <c r="C9" s="438">
        <v>0</v>
      </c>
      <c r="D9" s="437">
        <v>990.00000000000011</v>
      </c>
      <c r="E9" s="438">
        <v>1</v>
      </c>
      <c r="F9" s="439">
        <v>990.00000000000011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489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990.00000000000011</v>
      </c>
      <c r="K3" s="44">
        <f>IF(M3=0,0,J3/M3)</f>
        <v>1</v>
      </c>
      <c r="L3" s="43">
        <f>SUBTOTAL(9,L6:L1048576)</f>
        <v>9</v>
      </c>
      <c r="M3" s="45">
        <f>SUBTOTAL(9,M6:M1048576)</f>
        <v>990.00000000000011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" customHeight="1" thickBot="1" x14ac:dyDescent="0.35">
      <c r="A6" s="433" t="s">
        <v>416</v>
      </c>
      <c r="B6" s="445" t="s">
        <v>485</v>
      </c>
      <c r="C6" s="445" t="s">
        <v>486</v>
      </c>
      <c r="D6" s="445" t="s">
        <v>487</v>
      </c>
      <c r="E6" s="445" t="s">
        <v>488</v>
      </c>
      <c r="F6" s="434"/>
      <c r="G6" s="434"/>
      <c r="H6" s="199">
        <v>0</v>
      </c>
      <c r="I6" s="434">
        <v>9</v>
      </c>
      <c r="J6" s="434">
        <v>990.00000000000011</v>
      </c>
      <c r="K6" s="199">
        <v>1</v>
      </c>
      <c r="L6" s="434">
        <v>9</v>
      </c>
      <c r="M6" s="435">
        <v>990.00000000000011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2019-06-27T11:34:56Z</dcterms:modified>
</cp:coreProperties>
</file>