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871ADDE-3C95-41D7-9286-226BD44D1B2F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" i="431" l="1"/>
  <c r="I11" i="431"/>
  <c r="L11" i="431"/>
  <c r="N11" i="431"/>
  <c r="P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C14" i="431"/>
  <c r="D14" i="431"/>
  <c r="E14" i="431"/>
  <c r="F14" i="431"/>
  <c r="G14" i="431"/>
  <c r="H14" i="431"/>
  <c r="I14" i="431"/>
  <c r="J14" i="431"/>
  <c r="K14" i="431"/>
  <c r="L14" i="431"/>
  <c r="N14" i="431"/>
  <c r="O14" i="431"/>
  <c r="P14" i="431"/>
  <c r="Q14" i="431"/>
  <c r="C15" i="431"/>
  <c r="D15" i="431"/>
  <c r="F15" i="431"/>
  <c r="G15" i="431"/>
  <c r="I15" i="431"/>
  <c r="K15" i="431"/>
  <c r="M15" i="431"/>
  <c r="O15" i="431"/>
  <c r="M14" i="431"/>
  <c r="E15" i="431"/>
  <c r="H15" i="431"/>
  <c r="J15" i="431"/>
  <c r="L15" i="431"/>
  <c r="N15" i="431"/>
  <c r="P15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C9" i="43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P10" i="431"/>
  <c r="Q10" i="431"/>
  <c r="C11" i="431"/>
  <c r="D11" i="431"/>
  <c r="E11" i="431"/>
  <c r="F11" i="431"/>
  <c r="G11" i="431"/>
  <c r="H11" i="431"/>
  <c r="J11" i="431"/>
  <c r="K11" i="431"/>
  <c r="M11" i="431"/>
  <c r="O11" i="431"/>
  <c r="Q11" i="431"/>
  <c r="Q15" i="431"/>
  <c r="O8" i="431"/>
  <c r="M8" i="431"/>
  <c r="K8" i="431"/>
  <c r="J8" i="431"/>
  <c r="G8" i="431"/>
  <c r="D8" i="431"/>
  <c r="P8" i="431"/>
  <c r="N8" i="431"/>
  <c r="L8" i="431"/>
  <c r="I8" i="431"/>
  <c r="Q8" i="431"/>
  <c r="E8" i="431"/>
  <c r="H8" i="431"/>
  <c r="C8" i="431"/>
  <c r="F8" i="431"/>
  <c r="R15" i="431" l="1"/>
  <c r="S15" i="431"/>
  <c r="R11" i="431"/>
  <c r="S11" i="431"/>
  <c r="R10" i="431"/>
  <c r="S10" i="431"/>
  <c r="R9" i="431"/>
  <c r="S9" i="431"/>
  <c r="R16" i="431"/>
  <c r="S16" i="431"/>
  <c r="R14" i="431"/>
  <c r="S14" i="431"/>
  <c r="R13" i="431"/>
  <c r="S13" i="431"/>
  <c r="R12" i="431"/>
  <c r="S12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4" i="414"/>
  <c r="D14" i="414"/>
  <c r="C14" i="414"/>
  <c r="D17" i="414"/>
  <c r="C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F3" i="387"/>
  <c r="N3" i="220"/>
  <c r="L3" i="220" s="1"/>
  <c r="D18" i="414"/>
  <c r="C18" i="414"/>
  <c r="H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<sst xmlns="http://schemas.openxmlformats.org/spreadsheetml/2006/main" count="4977" uniqueCount="1259">
  <si>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</si>
  <si>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</si>
  <si>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</si>
  <si>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</si>
  <si>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</si>
  <si>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</si>
  <si>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</si>
  <si>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</si>
  <si>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</si>
  <si>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</si>
  <si>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</si>
  <si>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</si>
  <si>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</si>
  <si>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</si>
  <si>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</si>
  <si>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</si>
  <si>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</si>
  <si>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</si>
  <si>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</si>
  <si>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</si>
  <si>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</si>
  <si>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</si>
  <si>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</si>
  <si>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</si>
  <si>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</si>
  <si>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</si>
  <si>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</si>
  <si>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</si>
  <si>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</si>
  <si>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</si>
  <si>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</si>
  <si>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</si>
  <si>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</si>
  <si>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</si>
  <si>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</si>
  <si>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</si>
  <si>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</si>
  <si>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</si>
  <si>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</si>
  <si>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</si>
  <si>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</si>
  <si>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</si>
  <si>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</si>
  <si>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</si>
  <si>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</si>
  <si>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</si>
  <si>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</si>
  <si>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</si>
  <si>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</si>
  <si>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</si>
  <si>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</si>
  <si>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</si>
  <si>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</si>
  <si>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</si>
  <si>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</si>
  <si>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</si>
  <si>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</si>
  <si>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</si>
  <si>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</si>
  <si>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</si>
  <si>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</si>
  <si>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</si>
  <si>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</si>
  <si>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</si>
  <si>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</si>
  <si>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</si>
  <si>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</si>
  <si>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</si>
  <si>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</si>
  <si>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</si>
  <si>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</si>
  <si>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</si>
  <si>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</si>
  <si>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</si>
  <si>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</si>
  <si>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</si>
  <si>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</si>
  <si>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</si>
  <si>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</si>
  <si>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</si>
  <si>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</si>
  <si>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</si>
  <si>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</si>
  <si>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</si>
  <si>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</si>
  <si>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</si>
  <si>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</si>
  <si>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</si>
  <si>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</si>
  <si>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</si>
  <si>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</si>
  <si>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</si>
  <si>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</si>
  <si>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</si>
  <si>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</si>
  <si>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</si>
  <si>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</si>
  <si>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</si>
  <si>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</si>
  <si>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</si>
  <si>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</si>
  <si>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</si>
  <si>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</si>
  <si>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</si>
  <si>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</si>
  <si>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</si>
  <si>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</si>
  <si>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</si>
  <si>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</si>
  <si>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</si>
  <si>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</si>
  <si>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</si>
  <si>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</si>
  <si>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</si>
  <si>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</si>
  <si>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</si>
  <si>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</si>
  <si>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</si>
  <si>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</si>
  <si>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</si>
  <si>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</si>
  <si>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</si>
  <si>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</si>
  <si>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</si>
  <si>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</si>
  <si>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</si>
  <si>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</si>
  <si>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</si>
  <si>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</si>
  <si>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</si>
  <si>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</si>
  <si>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</si>
  <si>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</si>
  <si>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</si>
  <si>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</si>
  <si>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</si>
  <si>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</si>
  <si>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</si>
  <si>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</si>
  <si>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</si>
  <si>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</si>
  <si>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</si>
  <si>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</si>
  <si>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</si>
  <si>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</si>
  <si>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</si>
  <si>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</si>
  <si>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</si>
  <si>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</si>
  <si>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</si>
  <si>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</si>
  <si>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</si>
  <si>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</si>
  <si>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</si>
  <si>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</si>
  <si>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</si>
  <si>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</si>
  <si>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</si>
  <si>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</si>
  <si>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</si>
  <si>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</si>
  <si>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</si>
  <si>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</si>
  <si>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</si>
  <si>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</si>
  <si>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</si>
  <si>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</si>
  <si>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</si>
  <si>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</si>
  <si>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</si>
  <si>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</si>
  <si>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</si>
  <si>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</si>
  <si>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</si>
  <si>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</si>
  <si>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</si>
  <si>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</si>
  <si>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</si>
  <si>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</si>
  <si>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</si>
  <si>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</si>
  <si>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</si>
  <si>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</si>
  <si>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</si>
  <si>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</si>
  <si>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</si>
  <si>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</si>
  <si>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</si>
  <si>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</si>
  <si>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</si>
  <si>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</si>
  <si>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</si>
  <si>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</si>
  <si>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</si>
  <si>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</si>
  <si>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</si>
  <si>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</si>
  <si>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</si>
  <si>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</si>
  <si>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</si>
  <si>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</si>
  <si>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</si>
  <si>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</si>
  <si>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</si>
  <si>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</si>
  <si>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</si>
  <si>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</si>
  <si>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</si>
  <si>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</si>
  <si>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</si>
  <si>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</si>
  <si>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</si>
  <si>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</si>
  <si>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</si>
  <si>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</si>
  <si>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</si>
  <si>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</si>
  <si>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</si>
  <si>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</si>
  <si>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</si>
  <si>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</si>
  <si>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</si>
  <si>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</si>
  <si>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</si>
  <si>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</si>
  <si>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</si>
  <si>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</si>
  <si>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</si>
  <si>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</si>
  <si>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</si>
  <si>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</si>
  <si>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</si>
  <si>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</si>
  <si>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</si>
  <si>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</si>
  <si>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</si>
  <si>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</si>
  <si>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</si>
  <si>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</si>
  <si>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</si>
  <si>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</si>
  <si>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</si>
  <si>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</si>
  <si>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</si>
  <si>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--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</si>
  <si>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</si>
  <si>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</si>
  <si>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</si>
  <si>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</si>
  <si>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</si>
  <si>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</si>
  <si>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</si>
  <si>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</si>
  <si>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</si>
  <si>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</si>
  <si>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</si>
  <si>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</si>
  <si>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</si>
  <si>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</si>
  <si>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</si>
  <si>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</si>
  <si>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</si>
  <si>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</si>
  <si>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</si>
  <si>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</si>
  <si>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</si>
  <si>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</si>
  <si>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</si>
  <si>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</si>
  <si>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</si>
  <si>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</si>
  <si>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</si>
  <si>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</si>
  <si>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</si>
  <si>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</si>
  <si>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</si>
  <si>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</si>
  <si>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</si>
  <si>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</si>
  <si>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</si>
  <si>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</si>
  <si>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</si>
  <si>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</si>
  <si>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</si>
  <si>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</si>
  <si>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</si>
  <si>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</si>
  <si>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</si>
  <si>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</si>
  <si>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</si>
  <si>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</si>
  <si>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</si>
  <si>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</si>
  <si>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</si>
  <si>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</si>
  <si>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</si>
  <si>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</si>
  <si>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</si>
  <si>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</si>
  <si>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</si>
  <si>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</si>
  <si>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</si>
  <si>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</si>
  <si>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</si>
  <si>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</si>
  <si>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</si>
  <si>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</si>
  <si>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</si>
  <si>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</si>
  <si>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</si>
  <si>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</si>
  <si>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</si>
  <si>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</si>
  <si>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</si>
  <si>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</si>
  <si>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</si>
  <si>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</si>
  <si>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</si>
  <si>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</si>
  <si>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</si>
  <si>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</si>
  <si>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</si>
  <si>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</si>
  <si>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</si>
  <si>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</si>
  <si>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</si>
  <si>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</si>
  <si>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</si>
  <si>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</si>
  <si>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</si>
  <si>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</si>
  <si>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</si>
  <si>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</si>
  <si>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</si>
  <si>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</si>
  <si>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</si>
  <si>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</si>
  <si>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</si>
  <si>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</si>
  <si>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</si>
  <si>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</si>
  <si>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</si>
  <si>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</si>
  <si>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</si>
  <si>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</si>
  <si>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</si>
  <si>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</si>
  <si>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</si>
  <si>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</si>
  <si>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</si>
  <si>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</si>
  <si>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</si>
  <si>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</si>
  <si>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</si>
  <si>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</si>
  <si>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</si>
  <si>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</si>
  <si>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</si>
  <si>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</si>
  <si>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</si>
  <si>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</si>
  <si>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</si>
  <si>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</si>
  <si>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</si>
  <si>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</si>
  <si>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</si>
  <si>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</si>
  <si>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</si>
  <si>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</si>
  <si>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</si>
  <si>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</si>
  <si>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</si>
  <si>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</si>
  <si>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</si>
  <si>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</si>
  <si>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</si>
  <si>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</si>
  <si>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</si>
  <si>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</si>
  <si>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</si>
  <si>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</si>
  <si>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</si>
  <si>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</si>
  <si>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</si>
  <si>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</si>
  <si>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</si>
  <si>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</si>
  <si>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</si>
  <si>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</si>
  <si>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</si>
  <si>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</si>
  <si>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</si>
  <si>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</si>
  <si>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</si>
  <si>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</si>
  <si>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</si>
  <si>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</si>
  <si>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</si>
  <si>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</si>
  <si>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</si>
  <si>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</si>
  <si>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</si>
  <si>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</si>
  <si>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</si>
  <si>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</si>
  <si>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</si>
  <si>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</si>
  <si>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</si>
  <si>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</si>
  <si>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</si>
  <si>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</si>
  <si>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</si>
  <si>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</si>
  <si>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</si>
  <si>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</si>
  <si>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</si>
  <si>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</si>
  <si>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</si>
  <si>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</si>
  <si>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</si>
  <si>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</si>
  <si>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</si>
  <si>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</si>
  <si>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</si>
  <si>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</si>
  <si>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ARTISS FROZEN</t>
  </si>
  <si>
    <t>GKU SOL 2ML (1X1ML+1ML)</t>
  </si>
  <si>
    <t>BETADINE</t>
  </si>
  <si>
    <t>UNG 1X20GM</t>
  </si>
  <si>
    <t>BETADINE - zelená</t>
  </si>
  <si>
    <t>LIQ 1X30ML</t>
  </si>
  <si>
    <t>BUPIVACAINE ACCORD</t>
  </si>
  <si>
    <t>5MG/ML INJ SOL 1X20ML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</si>
  <si>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</si>
  <si>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</si>
  <si>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</si>
  <si>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</si>
  <si>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</si>
  <si>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</si>
  <si>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10X1000ML</t>
  </si>
  <si>
    <t>IBALGIN 400</t>
  </si>
  <si>
    <t>400MG TBL FLM 48</t>
  </si>
  <si>
    <t>IR  AQUA STERILE OPLACH.1x1000 ml ECOTAINER</t>
  </si>
  <si>
    <t>IR OPLACH</t>
  </si>
  <si>
    <t>IR  NaCl 0,9% 3000 ml vak Bieffe</t>
  </si>
  <si>
    <t>for irrig. 1x3000 ml 15%</t>
  </si>
  <si>
    <t>IR PARAFFINUM PERLIQUIDUM 10 ml</t>
  </si>
  <si>
    <t>IR 10 ml</t>
  </si>
  <si>
    <t>KL ETHER 200G</t>
  </si>
  <si>
    <t>KL MS HYDROG.PEROX. 3% 1000g</t>
  </si>
  <si>
    <t>KL OBAL</t>
  </si>
  <si>
    <t>lékovky, kelímky</t>
  </si>
  <si>
    <t>KL SOL.FORMAL.K FIXACI TKANI,5000G</t>
  </si>
  <si>
    <t>KL TALCUM 5g, STERILNÍ</t>
  </si>
  <si>
    <t>MESOCAIN</t>
  </si>
  <si>
    <t>INJ 10X10ML 1%</t>
  </si>
  <si>
    <t>OPHTHALMO-SEPTONEX</t>
  </si>
  <si>
    <t>OPH GTT SOL 1X10ML PLAST</t>
  </si>
  <si>
    <t>TACHOSIL</t>
  </si>
  <si>
    <t>DRM SPO 3.0X2.5CM</t>
  </si>
  <si>
    <t>léky - antibiotika (LEK)</t>
  </si>
  <si>
    <t>OPHTHALMO-FRAMYKOIN</t>
  </si>
  <si>
    <t>UNG OPH 1X5GM</t>
  </si>
  <si>
    <t>CARBOSORB</t>
  </si>
  <si>
    <t>320MG TBL NOB 20</t>
  </si>
  <si>
    <t>DZ OCTENISEPT 250 ml</t>
  </si>
  <si>
    <t>sprej</t>
  </si>
  <si>
    <t>ECOLAV Výplach očí 100ml</t>
  </si>
  <si>
    <t>100 ml</t>
  </si>
  <si>
    <t>INF SOL 30X250ML</t>
  </si>
  <si>
    <t>HEPARIN LECIVA</t>
  </si>
  <si>
    <t>INJ 1X10ML/50KU</t>
  </si>
  <si>
    <t>400MG TBL FLM 36</t>
  </si>
  <si>
    <t>KL ELIXÍR NA OPTIKU</t>
  </si>
  <si>
    <t>KL MS HYDROG.PEROX. 3% 500g</t>
  </si>
  <si>
    <t>P</t>
  </si>
  <si>
    <t>LEVOBUPIVACAINE KABI 5 MG/ML</t>
  </si>
  <si>
    <t>INJ+INF SOL 5X10ML</t>
  </si>
  <si>
    <t>MARCAINE 0.5%</t>
  </si>
  <si>
    <t>5MG/ML INJ SOL 5X20ML</t>
  </si>
  <si>
    <t>SANORIN</t>
  </si>
  <si>
    <t>LIQ 10ML 0.05%</t>
  </si>
  <si>
    <t>FRAMYKOIN</t>
  </si>
  <si>
    <t>UNG 1X10GM</t>
  </si>
  <si>
    <t>IALUGEN PLUS</t>
  </si>
  <si>
    <t>CRM 1X60GM</t>
  </si>
  <si>
    <t>OPHTHALMO-FRAMYKOIN COMPOSITUM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</si>
  <si>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</si>
  <si>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</si>
  <si>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</si>
  <si>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</si>
  <si>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</si>
  <si>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</si>
  <si>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</si>
  <si>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</si>
  <si>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</si>
  <si>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</si>
  <si>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</si>
  <si>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</si>
  <si>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</si>
  <si>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</si>
  <si>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</si>
  <si>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</si>
  <si>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</si>
  <si>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</si>
  <si>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</si>
  <si>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</si>
  <si>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</si>
  <si>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</si>
  <si>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</si>
  <si>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BandĂˇĹľ evelĂ­na pod sĂˇdru 1321303125</t>
  </si>
  <si>
    <t>Bandáž evelína pod sádru 1321303125</t>
  </si>
  <si>
    <t>ZA480</t>
  </si>
  <si>
    <t>FĂłlie inciznĂ­ raucodrape 15 x 20 cm Ăˇ 10 ks 25441</t>
  </si>
  <si>
    <t>ZA465</t>
  </si>
  <si>
    <t>FĂłlie inciznĂ­ raucodrape sterilnĂ­ 45 x 50 cm 25445</t>
  </si>
  <si>
    <t>Fólie incizní raucodrape 15 x 20 cm á 10 ks 25441</t>
  </si>
  <si>
    <t>Fólie incizní raucodrape sterilní 45 x 50 cm 25445</t>
  </si>
  <si>
    <t>ZA459</t>
  </si>
  <si>
    <t>Kompresa AB 10 x 20 cm/1 ks sterilní NT savá (1230114021) 1327114021</t>
  </si>
  <si>
    <t>ZA539</t>
  </si>
  <si>
    <t>Kompresa NT 10 x 10 cm nesterilní 06103</t>
  </si>
  <si>
    <t>ZN103</t>
  </si>
  <si>
    <t>Kompresa z NT standard s RTG vlĂˇknem sterilnĂ­ 10 x 10 cm 70g/m2 bal. Ăˇ 10 ks / 90 185310-08</t>
  </si>
  <si>
    <t>Kompresa z NT standard s RTG vláknem sterilní 10 x 10 cm 70g/m2 bal. á 10 ks / 90 185310-08</t>
  </si>
  <si>
    <t>ZP458</t>
  </si>
  <si>
    <t>KrytĂ­ COM 30 textilie obvazovĂˇ kombinovanĂˇ 10 x 7,5 cm bal Ăˇ 10 ks 140-1075 COM 30</t>
  </si>
  <si>
    <t>ZA531</t>
  </si>
  <si>
    <t>KrytĂ­ COM 30 textilie obvazovĂˇ kombinovanĂˇ 140-3020 COM 30</t>
  </si>
  <si>
    <t>ZB085</t>
  </si>
  <si>
    <t>KrytĂ­ hemostatickĂ© standard 5 x 7,50 cm bal. Ăˇ 12 ks 1903GB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</si>
  <si>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</si>
  <si>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</si>
  <si>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</si>
  <si>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</si>
  <si>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</si>
  <si>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</si>
  <si>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</si>
  <si>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</si>
  <si>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</si>
  <si>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</si>
  <si>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</si>
  <si>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</si>
  <si>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ZB048</t>
  </si>
  <si>
    <t>Krytí cellistyp F (fibrilar) 2,5 x 5 cm bal. á 10 ks (náhrada za okcel) 2082025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</si>
  <si>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</si>
  <si>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</si>
  <si>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</si>
  <si>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</si>
  <si>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ZE988</t>
  </si>
  <si>
    <t>Krytí hemostatické nevstřebatelné textilní s kaolínem QuikClot 30 x 30cm bal. á 10 ks 2090303</t>
  </si>
  <si>
    <t>Krytí hemostatické standard 5 x 7,50 cm bal. á 12 ks 1903GB</t>
  </si>
  <si>
    <t>ZE172</t>
  </si>
  <si>
    <t>Krytí hemostatické surgicel nu-knit 7,5 x 10 cm bal. á 12 ks 1943GB</t>
  </si>
  <si>
    <t>ZB086</t>
  </si>
  <si>
    <t>Krytí hemostatické surgicel standard 10 x 20,0 cm bal. á 12 ks 1902GB</t>
  </si>
  <si>
    <t>Krytí hemostatické traumacel P 2g ks bal. á 5 ks zásyp 10120</t>
  </si>
  <si>
    <t>Krytí inadine nepřilnavé 9,5 x 9,5 cm 1/10 SYS01512EE</t>
  </si>
  <si>
    <t>Krytí mastný tyl jelonet   5 x 5 cm á 50 ks 7403</t>
  </si>
  <si>
    <t>Krytí mastný tyl pharmatull   5 x   5 cm bal. á 10 ks P-Tull5050</t>
  </si>
  <si>
    <t>Krytí mastný tyl pharmatull 10 x 20 cm bal. á 10 ks P-Tull1020</t>
  </si>
  <si>
    <t>ZR302</t>
  </si>
  <si>
    <t>Krytí Mepilex Border Flex 10 x 10 cm sterilní bal.á 5 ks 595300</t>
  </si>
  <si>
    <t>ZM951</t>
  </si>
  <si>
    <t>Krytí mepilex border post-op sterilní 6 x 8 cm bal. á 10 ks 495100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</si>
  <si>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</si>
  <si>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</si>
  <si>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</si>
  <si>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</si>
  <si>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</si>
  <si>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</si>
  <si>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</si>
  <si>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</si>
  <si>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ZQ117</t>
  </si>
  <si>
    <t>NĂˇplast transparentnĂ­ Airoplast cĂ­vka 2,5 cm x 9,14 m (nĂˇhrada za transpore) P-AIRO2591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</si>
  <si>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</si>
  <si>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</si>
  <si>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</si>
  <si>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</si>
  <si>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ZI602</t>
  </si>
  <si>
    <t>Náplast curapor 10 x 34 cm 32918 ( náhrada za cosmopor )</t>
  </si>
  <si>
    <t>ZA540</t>
  </si>
  <si>
    <t>Náplast omnifix E 15 cm x 10 m 9006513</t>
  </si>
  <si>
    <t>ZD104</t>
  </si>
  <si>
    <t>Náplast omniplast 10,0 cm x 10,0 m 9004472 (900535)</t>
  </si>
  <si>
    <t>ZA451</t>
  </si>
  <si>
    <t>Náplast omniplast 5,0 cm x 9,2 m 9004540 (900429)</t>
  </si>
  <si>
    <t>Náplast transparentní Airoplast cívka 2,5 cm x 9,14 m (náhrada za transpore) P-AIRO2591</t>
  </si>
  <si>
    <t>ZF352</t>
  </si>
  <si>
    <t>Náplast transpore bílá 2,50 cm x 9,14 m bal. á 12 ks 1534-1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</si>
  <si>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</si>
  <si>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</si>
  <si>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</si>
  <si>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</si>
  <si>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Obinadlo elastické universal   8 cm x 5 m 1323100312</t>
  </si>
  <si>
    <t>ZN476</t>
  </si>
  <si>
    <t>Obinadlo elastické universal 15 cm x 5 m 1323100315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</si>
  <si>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</si>
  <si>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</si>
  <si>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</si>
  <si>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</si>
  <si>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</si>
  <si>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</si>
  <si>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</si>
  <si>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</si>
  <si>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</si>
  <si>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</si>
  <si>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</si>
  <si>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</si>
  <si>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ZP221</t>
  </si>
  <si>
    <t>Obvaz elastickĂ˝ sĂ­ĹĄovĂ˝ pruban Tg-fix vel. D vÄ›tĹˇĂ­ hlava, slabĹˇĂ­ trup 25 m 24253</t>
  </si>
  <si>
    <t>ZC725</t>
  </si>
  <si>
    <t>Obvaz ortho-pad 15 cm x 3 m pod sĂˇdru Ăˇ 6 ks 1320105005</t>
  </si>
  <si>
    <t>Obvaz ortho-pad 15 cm x 3 m pod sádru á 6 ks 1320105005</t>
  </si>
  <si>
    <t>ZA431</t>
  </si>
  <si>
    <t>Obvaz sĂˇdrovĂ˝ safix plus 12 cm x 3 m bal. Ăˇ 20 ks 3327420</t>
  </si>
  <si>
    <t>ZA556</t>
  </si>
  <si>
    <t>Obvaz sádrový safix plus 10 cm x 3 m bal. á 24 ks 3327410</t>
  </si>
  <si>
    <t>ZA432</t>
  </si>
  <si>
    <t>Obvaz sádrový safix plus 14 cm x 3 m bal. á 20 ks 3327430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</si>
  <si>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</si>
  <si>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</si>
  <si>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</si>
  <si>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</si>
  <si>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Rouška břišní NT Special s RTG vláknem sterilní 30 x 30 cm 130g/m2/5ks  bal. á 180 ks 187705-08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</si>
  <si>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</si>
  <si>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</si>
  <si>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</si>
  <si>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ZD545</t>
  </si>
  <si>
    <t>Safix longeta sádrová 4 vrstvá 10 x 20 m (332790) 1324702316</t>
  </si>
  <si>
    <t>ZD551</t>
  </si>
  <si>
    <t>Safix longeta sádrová 4 vrstvá 12 x 20 m (332791) 1324702317</t>
  </si>
  <si>
    <t>ZA443</t>
  </si>
  <si>
    <t>Šátek trojcípý NT 136 x 96 x 96 cm 20002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</si>
  <si>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</si>
  <si>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</si>
  <si>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</si>
  <si>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</si>
  <si>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ZE369</t>
  </si>
  <si>
    <t>Tampon sterilní stáčený 9 x 9 cm s RTG nití bal. á 5 ks karton á 6000 ks 28000</t>
  </si>
  <si>
    <t>ZA467</t>
  </si>
  <si>
    <t>Tyčinka vatová nesterilní 15 cm bal. á 100 ks 9679369</t>
  </si>
  <si>
    <t>ZA446</t>
  </si>
  <si>
    <t>Vata buničitá přířezy 20 x 30 cm 1230200129</t>
  </si>
  <si>
    <t>50115060</t>
  </si>
  <si>
    <t>ZPr - ostatní (Z503)</t>
  </si>
  <si>
    <t>ZE248</t>
  </si>
  <si>
    <t>AdaptĂ©r Olympus / ACMI spec. model B00-21010-95</t>
  </si>
  <si>
    <t>ZE247</t>
  </si>
  <si>
    <t>Adaptér Olympus / ACMI B00-21116-62</t>
  </si>
  <si>
    <t>Adaptér Olympus / ACMI spec. model B00-21010-95</t>
  </si>
  <si>
    <t>ZB557</t>
  </si>
  <si>
    <t>Adaptér přechodka combifix rekord - luer 4090306</t>
  </si>
  <si>
    <t>ZQ781</t>
  </si>
  <si>
    <t>Aplikátor APC ke koagulaci ERBE, s nožovou elektrodou, rigidní, pr. 5 mm, délka 320 mm 20132-034</t>
  </si>
  <si>
    <t>ZC756</t>
  </si>
  <si>
    <t>ÄŚepelka skalpelovĂˇ 23 BB523</t>
  </si>
  <si>
    <t>ZA674</t>
  </si>
  <si>
    <t>CĂ©vka CN-01, bal.Ăˇ 40 ks, 646959</t>
  </si>
  <si>
    <t>Cévka CN-01, bal.á 40 ks, 646959</t>
  </si>
  <si>
    <t>ZA210</t>
  </si>
  <si>
    <t>Cévka vyživovací CV-01 GAMV686415 (GAM646957)</t>
  </si>
  <si>
    <t>ZA690</t>
  </si>
  <si>
    <t>Čepelka skalpelová 10 BB510</t>
  </si>
  <si>
    <t>ZC751</t>
  </si>
  <si>
    <t>Čepelka skalpelová 11 BB511</t>
  </si>
  <si>
    <t>ZC755</t>
  </si>
  <si>
    <t>Čepelka skalpelová 22 BB522</t>
  </si>
  <si>
    <t>Čepelka skalpelová 23 BB523</t>
  </si>
  <si>
    <t>ZP545</t>
  </si>
  <si>
    <t>Čepelka skalpelová č. 10 - Swann Morton bal. á 100 ks G0100</t>
  </si>
  <si>
    <t>ZP547</t>
  </si>
  <si>
    <t>Čepelka skalpelová č. 15 - Swann Morton bal. á 100 ks G0103</t>
  </si>
  <si>
    <t>ZA757</t>
  </si>
  <si>
    <t>DrĂ©n redon CH16 50 cm U2111600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</si>
  <si>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</si>
  <si>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</si>
  <si>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</si>
  <si>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</si>
  <si>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ZA761</t>
  </si>
  <si>
    <t>Drén redon CH12 50 cm U2111200</t>
  </si>
  <si>
    <t>ZA758</t>
  </si>
  <si>
    <t>Drén redon CH14 50 cm U2111400</t>
  </si>
  <si>
    <t>Drén redon CH16 50 cm U2111600</t>
  </si>
  <si>
    <t>ZL861</t>
  </si>
  <si>
    <t>Drén silikonový BLAKE plochý 7 mm bal á 10 ks 2211</t>
  </si>
  <si>
    <t>Drén silikonový CH20 laparotomický s RTG značením sterilní d = 50 cm bal. á 10 ks WLM60702000</t>
  </si>
  <si>
    <t>Drén silikonový CH26 laparotomický s RTG značením sterilní d = 50 cm bal. á 10 ks WLM60702600</t>
  </si>
  <si>
    <t>ZB327</t>
  </si>
  <si>
    <t>Držák skalpelových čepelek č. 3 123 mm 397112910003</t>
  </si>
  <si>
    <t>ZD512</t>
  </si>
  <si>
    <t>Držák skalpelových čepelek č. 4 397112910004</t>
  </si>
  <si>
    <t>ZA932</t>
  </si>
  <si>
    <t>Elektroda neutrĂˇlnĂ­ ke koagulaci bal. Ăˇ 50 ks E7509</t>
  </si>
  <si>
    <t>Elektroda neutrální ke koagulaci bal. á 50 ks E7509</t>
  </si>
  <si>
    <t>ZA891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</si>
  <si>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</si>
  <si>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</si>
  <si>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</si>
  <si>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ZH521</t>
  </si>
  <si>
    <t>Gumička spojovací, těsnící k laparosk. redukci modrá 7 mm, bal. á 10 ks A5858</t>
  </si>
  <si>
    <t>ZH519</t>
  </si>
  <si>
    <t>Gumička těsnící k laparosk. trokarům 3 mm á 10 ks A5857</t>
  </si>
  <si>
    <t>ZG547</t>
  </si>
  <si>
    <t>Gumička těsnící k laparosk. trokarům A5839</t>
  </si>
  <si>
    <t>ZI117</t>
  </si>
  <si>
    <t>Gumičky těsnící k LSK trokarům Wolf bal. á 10 ks 89.02</t>
  </si>
  <si>
    <t>ZR277</t>
  </si>
  <si>
    <t>Háček na rány jednozubý ostrý 16,5 cm 397118080010</t>
  </si>
  <si>
    <t>ZH514</t>
  </si>
  <si>
    <t>Hadice pro propl. pumpu, ke 2 vakĹŻm, resterilizovatelnĂˇ A4055</t>
  </si>
  <si>
    <t>ZB399</t>
  </si>
  <si>
    <t>Hadička PVC 1/1,5  á 100 m KVS 599812 , PVC100015</t>
  </si>
  <si>
    <t>ZQ249</t>
  </si>
  <si>
    <t>Hadička spojovací HS 1,8 x 1800 mm LL DEPH free 2200 180 ND</t>
  </si>
  <si>
    <t>ZR284</t>
  </si>
  <si>
    <t>Hák na plíce dlouhý rovný 20 mm 397118140200</t>
  </si>
  <si>
    <t>ZR285</t>
  </si>
  <si>
    <t>Hák na plíce dlouhý, prohnutý 15 mm 397118140190</t>
  </si>
  <si>
    <t>ZR276</t>
  </si>
  <si>
    <t>Hák na rány Langenbeck  45 × 10 mm 21 cm 397118080800</t>
  </si>
  <si>
    <t>ZN260</t>
  </si>
  <si>
    <t>Hák resekční 4 zubý rovný 165 mm 397118310040</t>
  </si>
  <si>
    <t>ZH187</t>
  </si>
  <si>
    <t>Jehelec hloubkovĂ˝ rovnĂ˝ tvrdokovovĂ˝ 165 mm 397132060610</t>
  </si>
  <si>
    <t>ZH816</t>
  </si>
  <si>
    <t>Katetr moÄŤovĂ˝ foley CH14 180605-000140</t>
  </si>
  <si>
    <t>ZH493</t>
  </si>
  <si>
    <t>Katetr moÄŤovĂ˝ foley CH16 180605-000160</t>
  </si>
  <si>
    <t>ZA706</t>
  </si>
  <si>
    <t>Katetr močový foley 18CH bal. á 12 ks 1394-02</t>
  </si>
  <si>
    <t>ZF985</t>
  </si>
  <si>
    <t>Katetr močový foley 24CH bal. á 12 ks 1620-02</t>
  </si>
  <si>
    <t>Katetr močový foley CH14 180605-000140</t>
  </si>
  <si>
    <t>ZH817</t>
  </si>
  <si>
    <t>Katetr močový foley CH18 180605-000180</t>
  </si>
  <si>
    <t>ZC018</t>
  </si>
  <si>
    <t>Klip hem-o-lok XL bal. á 14 ks 544250</t>
  </si>
  <si>
    <t>ZB103</t>
  </si>
  <si>
    <t>LĂˇhev k odsĂˇvaÄŤce flovac 2l hadice 1,8 m 000-036-021</t>
  </si>
  <si>
    <t>Láhev k odsávačce flovac 2l hadice 1,8 m 000-036-021</t>
  </si>
  <si>
    <t>ZB332</t>
  </si>
  <si>
    <t>Láhev ke kompaktní odsávačce 0,5 l P00340</t>
  </si>
  <si>
    <t>ZR279</t>
  </si>
  <si>
    <t>Lopatka na jazyk Buchwald 16×23 mm, 17,5 cm 397121310010</t>
  </si>
  <si>
    <t>ZR268</t>
  </si>
  <si>
    <t>Lžička oční Daviel s lopatkou vel.2 1×  2 mm 397125380370</t>
  </si>
  <si>
    <t>ZE174</t>
  </si>
  <si>
    <t>NĂˇdoba na histologickĂ˝ mat. 920 ml Z1333000041024</t>
  </si>
  <si>
    <t>ZN951</t>
  </si>
  <si>
    <t>NĂˇdoba na histologickĂ˝ mat. s pufrovanĂ˝m formalĂ­nem HISTOFOR 500 ml bal. Ăˇ 16 ks BFS-500</t>
  </si>
  <si>
    <t>ZF159</t>
  </si>
  <si>
    <t>NĂˇdoba na kontaminovanĂ˝ odpad 1 l 15-0002</t>
  </si>
  <si>
    <t>ZO930</t>
  </si>
  <si>
    <t>Nádoba 100 ml PP 72/62 mm s přiloženým uzávěrem bílé víčko sterilní na tekutý materiál 75.562.105</t>
  </si>
  <si>
    <t>ZF175</t>
  </si>
  <si>
    <t>Nádoba na histologický mat. 3000 ml 333 003 723 001</t>
  </si>
  <si>
    <t>ZF176</t>
  </si>
  <si>
    <t>Nádoba na histologický mat. 5700 ml 333000086003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</si>
  <si>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</si>
  <si>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</si>
  <si>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</si>
  <si>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</si>
  <si>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</si>
  <si>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</si>
  <si>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</si>
  <si>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</si>
  <si>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</si>
  <si>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Nádoba na histologický mat. s pufrovaným formalínem HISTOFOR 500 ml bal. á 16 ks BFS-500</t>
  </si>
  <si>
    <t>Nádoba na kontaminovaný odpad 1 l 15-0002</t>
  </si>
  <si>
    <t>ZE310</t>
  </si>
  <si>
    <t>Nádoba na kontaminovaný odpad CS 6 l pův. 077802300</t>
  </si>
  <si>
    <t>ZK679</t>
  </si>
  <si>
    <t>Nádoba na kontaminovaný odpad SC 60 l jednoduché víko,zámek 2021800411502(I005430006)</t>
  </si>
  <si>
    <t>ZR269</t>
  </si>
  <si>
    <t>NĹŻĹľky Mayo tupĂ© zahnutĂ© tvrdokovovĂ© 14,5 cm B397113910604</t>
  </si>
  <si>
    <t>ZI248</t>
  </si>
  <si>
    <t>Nůžky MAYO- LEXER  DUROTIP, zahnuté 165 mm BC284R</t>
  </si>
  <si>
    <t>ZH275</t>
  </si>
  <si>
    <t>Nůžky zahnuté preparační jemné metzenbaum 140 mm 397113080700</t>
  </si>
  <si>
    <t>ZN550</t>
  </si>
  <si>
    <t>PĂˇska retrakÄŤnĂ­ silikonovĂˇ modrĂˇ (surgical loop) 750 mm x 2,5 mm bal. Ăˇ 24 ks B1095528</t>
  </si>
  <si>
    <t>ZR267</t>
  </si>
  <si>
    <t>Páčidlo Freer na nosní přepážku dvojité 18 cm 397123300030</t>
  </si>
  <si>
    <t>ZR281</t>
  </si>
  <si>
    <t>Páčidlo Freer nosní ostro-tup; 18,0 cm B397123910008</t>
  </si>
  <si>
    <t>ZP549</t>
  </si>
  <si>
    <t>Páska retrakční silikonová bílá (surgical loop) 750 mm x 2,5 mm bal. á 24 ks B1095544</t>
  </si>
  <si>
    <t>ZP551</t>
  </si>
  <si>
    <t>Páska retrakční silikonová červená (surgical loop) 750 mm x 2,5 mm bal. á 24 ks B1095510</t>
  </si>
  <si>
    <t>Páska retrakční silikonová modrá (surgical loop) 750 mm x 2,5 mm bal. á 24 ks B1095528</t>
  </si>
  <si>
    <t>ZP550</t>
  </si>
  <si>
    <t>Páska retrakční silikonová žlutá (surgical loop) 750 mm x 2,5 mm bal. á 24 ks B1095536</t>
  </si>
  <si>
    <t>ZH279</t>
  </si>
  <si>
    <t>Peán rovný jemná na cévy 160 mm 397115081130</t>
  </si>
  <si>
    <t>ZR271</t>
  </si>
  <si>
    <t>Pinzeta anatomickĂˇ Gerald rovnĂˇ 18,0 cm B397114910148</t>
  </si>
  <si>
    <t>ZB163</t>
  </si>
  <si>
    <t>Pinzeta chirurgická matovaná 1 x 2 zuby 145 mm 397114080381</t>
  </si>
  <si>
    <t>ZM204</t>
  </si>
  <si>
    <t>Pinzeta marĹˇĂ­kova na mandle 230 mm 397114320010</t>
  </si>
  <si>
    <t>ZH760</t>
  </si>
  <si>
    <t>PopisovaÄŤ na kĹŻĹľi sterilnĂ­, chirurgickĂ˝, BLAYCO RQ-01, 13 cm, s jednĂ­m hrotem, gen. violeĹĄ + PVC pravĂ­tko 15 cm TCH02</t>
  </si>
  <si>
    <t>Popisovač na kůži sterilní, chirurgický, BLAYCO RQ-01, 13 cm, s jedním hrotem, gen. violeť + PVC pravítko 15 cm TCH02</t>
  </si>
  <si>
    <t>ZK292</t>
  </si>
  <si>
    <t>Raspatorium KILLIAN ostré/tupé 185 mm OL170R</t>
  </si>
  <si>
    <t>ZL862</t>
  </si>
  <si>
    <t>Rezervoár balonkový sací J-VAC 100ml bal á 10 ks 2160</t>
  </si>
  <si>
    <t>ZG263</t>
  </si>
  <si>
    <t>RukojeĹĄ aktivnĂ­ elektrody resterizovatelnĂˇ 4,6 m kabel bal. Ăˇ 10 ks E2100</t>
  </si>
  <si>
    <t>ZB249</t>
  </si>
  <si>
    <t>Sáček močový s křížovou výpustí 2000 ml s hadičkou 90 cm ZAR-TNU201601</t>
  </si>
  <si>
    <t>ZJ356</t>
  </si>
  <si>
    <t>Sonda žaludeční CH10 1200 mm s RTG linkou bal. á 50 ks 412010</t>
  </si>
  <si>
    <t>ZJ695</t>
  </si>
  <si>
    <t>Sonda žaludeční CH14 1200 mm s RTG linkou bal. á 50 ks 412014</t>
  </si>
  <si>
    <t>ZJ696</t>
  </si>
  <si>
    <t>Sonda žaludeční CH18 1200 mm s RTG linkou bal. á 30 ks 412018</t>
  </si>
  <si>
    <t>ZB093</t>
  </si>
  <si>
    <t>Sonda žaludeční CH25(CH24), délka 80 cm 21228(22-25.520)</t>
  </si>
  <si>
    <t>ZH852</t>
  </si>
  <si>
    <t>Souprava odsĂˇvacĂ­ zahnutĂˇ Yankauer s rukojetĂ­ prĹŻm. koncovky 6 mm hadice CH 25 dĂ©lka 2 m bal. Ăˇ 50 ks 34102</t>
  </si>
  <si>
    <t>ZB303</t>
  </si>
  <si>
    <t>Spojka asymetrická 4 x 7 mm 60.21.00 (120 420)</t>
  </si>
  <si>
    <t>Spojka asymetrickĂˇ 4 x 7 mm 60.21.00 (120 420)</t>
  </si>
  <si>
    <t>ZB598</t>
  </si>
  <si>
    <t>Spojka symetrická přímá 7 x 7 mm 60.23.00 (120 430)</t>
  </si>
  <si>
    <t>ZA787</t>
  </si>
  <si>
    <t>StĹ™Ă­kaÄŤka injekÄŤnĂ­ 2-dĂ­lnĂˇ 10 ml L Inject Solo 4606108V - nahrazuje ZR397</t>
  </si>
  <si>
    <t>ZA789</t>
  </si>
  <si>
    <t>StĹ™Ă­kaÄŤka injekÄŤnĂ­ 2-dĂ­lnĂˇ 2 ml L Inject Solo 4606027V</t>
  </si>
  <si>
    <t>ZA788</t>
  </si>
  <si>
    <t>StĹ™Ă­kaÄŤka injekÄŤnĂ­ 2-dĂ­lnĂˇ 20 ml L Inject Solo 4606205V - nahrazuje ZR398</t>
  </si>
  <si>
    <t>ZA749</t>
  </si>
  <si>
    <t>StĹ™Ă­kaÄŤka injekÄŤnĂ­ 3-dĂ­lnĂˇ 50 ml LL Omnifix Solo 4617509F</t>
  </si>
  <si>
    <t>ZA964</t>
  </si>
  <si>
    <t>StĹ™Ă­kaÄŤka janett 3-dĂ­lnĂˇ 60 ml sterilnĂ­ vyplachovacĂ­ 050ML3CZ-CEW (MRG564)</t>
  </si>
  <si>
    <t>Stříkačka injekční 2-dílná 10 ml L Inject Solo 4606108V</t>
  </si>
  <si>
    <t>ZK816</t>
  </si>
  <si>
    <t>Stříkačka injekční 2-dílná 10 ml LL Inject Solo se závitem 4606728V</t>
  </si>
  <si>
    <t>Stříkačka injekční 2-dílná 2 ml L Inject Solo 4606027V</t>
  </si>
  <si>
    <t>Stříkačka injekční 2-dílná 20 ml L Inject Solo 4606205V</t>
  </si>
  <si>
    <t>ZA790</t>
  </si>
  <si>
    <t>Stříkačka injekční 2-dílná 5 ml L Inject Solo4606051V</t>
  </si>
  <si>
    <t>Stříkačka injekční 3-dílná 50 ml LL Omnifix Solo 4617509F</t>
  </si>
  <si>
    <t>Stříkačka janett 3-dílná 60 ml sterilní vyplachovací 050ML3CZ-CEW (MRG564)</t>
  </si>
  <si>
    <t>ZR274</t>
  </si>
  <si>
    <t>Svorka  na cévy Halsted - Mosquito zahnutá 12,5 cm 397115910082</t>
  </si>
  <si>
    <t>ZR272</t>
  </si>
  <si>
    <t>Svorka Allis chirurgickĂˇ 5 Ă— 6 zubĹŻ 15,0 cm 397115910365</t>
  </si>
  <si>
    <t>ZR073</t>
  </si>
  <si>
    <t>Svorka arteriĂˇlnĂ­ Leriche zahnutĂˇ 150 mm KL2451</t>
  </si>
  <si>
    <t>ZR273</t>
  </si>
  <si>
    <t>Svorka Halsted-Mosquito 1 × 2 zuby rovná 12,5 cm B397115910084</t>
  </si>
  <si>
    <t>ZR275</t>
  </si>
  <si>
    <t>Svorka na cévy Ochsner-Kocher rovná 18,0 cm B397115910135</t>
  </si>
  <si>
    <t>ZM391</t>
  </si>
  <si>
    <t>Svorka s kuličkou backhaus 120 mm 397115080780</t>
  </si>
  <si>
    <t>ZH191</t>
  </si>
  <si>
    <t>Svorka zahnutá jemná na cévy peán 160 mm 397115081140</t>
  </si>
  <si>
    <t>ZC900</t>
  </si>
  <si>
    <t>Systém odsávací hi-vac 200 ml-komplet bal. á 60 ks 05.000.22.801</t>
  </si>
  <si>
    <t>ZB452</t>
  </si>
  <si>
    <t>Víko kompletní kompaktní podtl. odsáv. P00341</t>
  </si>
  <si>
    <t>ZA856</t>
  </si>
  <si>
    <t>Vosk kostní bone wax 2,5 g, á 12 ks, W31C</t>
  </si>
  <si>
    <t>ZK799</t>
  </si>
  <si>
    <t>ZĂˇtka combi ÄŤervenĂˇ 4495101</t>
  </si>
  <si>
    <t>ZB758</t>
  </si>
  <si>
    <t>Zkumavka 9 ml K3 edta NR 455036</t>
  </si>
  <si>
    <t>ZB763</t>
  </si>
  <si>
    <t>Zkumavka červená 9 ml 455092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</si>
  <si>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</si>
  <si>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</si>
  <si>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</si>
  <si>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ZR280</t>
  </si>
  <si>
    <t>ZrcĂˇtko Killian nosnĂ­; vel. 2 50 mm B46-041-002</t>
  </si>
  <si>
    <t>50115061</t>
  </si>
  <si>
    <t>ZPr - ZUM robot (Z512)</t>
  </si>
  <si>
    <t>ZQ320</t>
  </si>
  <si>
    <t>Aplikátor klipů Epix Universal prům. 5 mm jednorázový obsah 20 klipů M/L bal. á 3 ks CA500</t>
  </si>
  <si>
    <t>ZM831</t>
  </si>
  <si>
    <t>Čepička sacího a proplachovacího nástroje Wolf 8385.902</t>
  </si>
  <si>
    <t>ZK869</t>
  </si>
  <si>
    <t>Jehla insuflační 120 mm, bal.á 20 ks, C2201</t>
  </si>
  <si>
    <t>ZA523</t>
  </si>
  <si>
    <t>Klip hem-o-lok L 14 x 6 bal. á 84 ks 544240</t>
  </si>
  <si>
    <t>Klip hem-o-lok L 14 x 6 bal. Ăˇ 84 ks 544240</t>
  </si>
  <si>
    <t>ZQ902</t>
  </si>
  <si>
    <t>Kužel Hasson k systému da Vunci Xi k ukotvení portu pr. 8 mm pro opakované použití 470398</t>
  </si>
  <si>
    <t>ZQ270</t>
  </si>
  <si>
    <t>NĂˇstroj robotickĂ˝ jehelec velkĂ˝ k daVinci Xi pro 10 pouĹľitĂ­ 470006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</si>
  <si>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</si>
  <si>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</si>
  <si>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</si>
  <si>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</si>
  <si>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</si>
  <si>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</si>
  <si>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</si>
  <si>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</si>
  <si>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</si>
  <si>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</si>
  <si>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</si>
  <si>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</si>
  <si>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ZE766</t>
  </si>
  <si>
    <t>NĂˇstroj robotickĂ˝ pĹ™Ă­sluĹˇenstvĂ­ 400180</t>
  </si>
  <si>
    <t>ZQ258</t>
  </si>
  <si>
    <t>NĂˇstroj robotickĂ˝ tÄ›snÄ›nĂ­ na trokar Cannula Seal pro da Vinci Xi 5-8 mm jednorĂˇzovĂ© sterilnĂ­ bal. Ăˇ 10 ks 470361</t>
  </si>
  <si>
    <t>Nástroj robotický jehelec velký k daVinci Xi pro 10 použití 470006</t>
  </si>
  <si>
    <t>ZQ271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</si>
  <si>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</si>
  <si>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</si>
  <si>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</si>
  <si>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</si>
  <si>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</si>
  <si>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ZQ268</t>
  </si>
  <si>
    <t>Nástroj robotický kleště bipolární Fenestrated, k daVinci Xi okénkové pro 10 použití 470205</t>
  </si>
  <si>
    <t>Nástroj robotický kleště bipolární Maryland k daVinci Xi pro 10 použití 470172</t>
  </si>
  <si>
    <t>Nástroj robotický kleště ProGrasp k daVinci okénkové pro 10 použití 470093</t>
  </si>
  <si>
    <t>Nástroj robotický nůžky nonopolární Hot Shears k daVinci Xi zahnuté pro 10 použití 470179</t>
  </si>
  <si>
    <t>Nástroj robotický obal Arm Drape na ramena daVinci Xi sterilní jednorázový bal. á 20 ks 470015</t>
  </si>
  <si>
    <t>Nástroj robotický obal Column Drape na středový sloupek daVinci Xi sterilní jednorázový bal. á 20 ks 470341</t>
  </si>
  <si>
    <t>Nástroj robotický obturátor optický Bladeless pro da Vinci Xi 8 mm jednorázový sterilní bal.á 6 ks 470359</t>
  </si>
  <si>
    <t>ZR310</t>
  </si>
  <si>
    <t>Nástroj robotický Permanent Cautery Spatula  pro da Vinci Xi, 8 mm, délka čelistí 1,7 cm, pracovní délka 32,26 cm, na 10 použití 470184</t>
  </si>
  <si>
    <t>Nástroj robotický příslušenství 400180</t>
  </si>
  <si>
    <t>ZQ269</t>
  </si>
  <si>
    <t>Nástroj robotický Sealer Vessel  rozšířený k daVinci Xi,jednorázový bal. á 6 ks 480422</t>
  </si>
  <si>
    <t>Nástroj robotický těsnění na trokar Cannula Seal pro da Vinci Xi 5-8 mm jednorázové sterilní bal. á 10 ks 470361</t>
  </si>
  <si>
    <t>ZM556</t>
  </si>
  <si>
    <t>SĂˇÄŤek laparoskopickĂ˝ MemoBag 200 ml pro 10 mm trocar bal. Ăˇ 5 ks 332800-000010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</si>
  <si>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</si>
  <si>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</si>
  <si>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</si>
  <si>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ZR008</t>
  </si>
  <si>
    <t>Set sacĂ­ a irigaÄŤnĂ­ pro laparopumpu bal. Ăˇ 10 ks 4170225</t>
  </si>
  <si>
    <t>Set sací a irigační pro laparopumpu bal. á 10 ks 4170225</t>
  </si>
  <si>
    <t>ZP706</t>
  </si>
  <si>
    <t>Set sterilnĂ­ pro robotickĂ© operace Da Vinci bal. Ăˇ 4 ks 97077964</t>
  </si>
  <si>
    <t>Set sterilní pro robotické operace Da Vinci bal. á 4 ks 97077964</t>
  </si>
  <si>
    <t>ZK870</t>
  </si>
  <si>
    <t>Trokar s ostĹ™Ă­m a fixaÄŤnĂ­m balonkem 12 x 100 mm CFB73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</si>
  <si>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</si>
  <si>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</si>
  <si>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</si>
  <si>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</si>
  <si>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</si>
  <si>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</si>
  <si>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</si>
  <si>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ZA715</t>
  </si>
  <si>
    <t>Set infuznĂ­ intrafix primeline classic 150 cm 4062957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</si>
  <si>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</si>
  <si>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</si>
  <si>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</si>
  <si>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</si>
  <si>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</si>
  <si>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ZB217</t>
  </si>
  <si>
    <t>Ĺ itĂ­ dafilon modrĂ˝ 3/0 (2) bal. Ăˇ 36 ks C0932353</t>
  </si>
  <si>
    <t>ZB033</t>
  </si>
  <si>
    <t>Ĺ itĂ­ dafilon modrĂ˝ 3/0 (2) bal. Ăˇ 36 ks C0935468</t>
  </si>
  <si>
    <t>ZH872</t>
  </si>
  <si>
    <t>Ĺ itĂ­ ethibond excel grn 0 M3,5 bal. Ăˇ 12 ks (W6978) X905G</t>
  </si>
  <si>
    <t>ZI467</t>
  </si>
  <si>
    <t>Ĺ itĂ­ monoplus fialovĂ˝ 1 (4) bal. Ăˇ 24 ks B0024091</t>
  </si>
  <si>
    <t>ZH392</t>
  </si>
  <si>
    <t>Ĺ itĂ­ novosyn quick undy 3/0 (2) bal. Ăˇ 36 ks C3046030</t>
  </si>
  <si>
    <t>ZC600</t>
  </si>
  <si>
    <t>Ĺ itĂ­ PDSII vi 1 bal. Ăˇ 12 ks W9394</t>
  </si>
  <si>
    <t>ZM044</t>
  </si>
  <si>
    <t>Ĺ itĂ­ PDSII vi 4-0 bal. Ăˇ 36 ks W9115H</t>
  </si>
  <si>
    <t>ZM354</t>
  </si>
  <si>
    <t>Ĺ itĂ­ PDSII vi 5-0 bal. Ăˇ 36 ks W9108H</t>
  </si>
  <si>
    <t>ZA853</t>
  </si>
  <si>
    <t>Ĺ itĂ­ prolene bl 5-0 bal. Ăˇ 12 ks W8830</t>
  </si>
  <si>
    <t>ZC789</t>
  </si>
  <si>
    <t>Ĺ itĂ­ safil fialovĂ˝ 0 (3,5) bal. Ăˇ 12 ks G1038717</t>
  </si>
  <si>
    <t>ZB219</t>
  </si>
  <si>
    <t>Ĺ itĂ­ safil fialovĂ˝ 2 (5) bal. Ăˇ 24 ks B1048535</t>
  </si>
  <si>
    <t>ZB508</t>
  </si>
  <si>
    <t>Ĺ itĂ­ safil fialovĂ˝ 2/0 (3) bal. Ăˇ 12 ks G1038716</t>
  </si>
  <si>
    <t>ZB520</t>
  </si>
  <si>
    <t>Ĺ itĂ­ safil fialovĂ˝ 3/0 (2) bal. Ăˇ 12 ks G1038715</t>
  </si>
  <si>
    <t>ZB215</t>
  </si>
  <si>
    <t>Ĺ itĂ­ safil fialovĂ˝ 3/0 (2) bal. Ăˇ 36 ks C1048041</t>
  </si>
  <si>
    <t>ZB220</t>
  </si>
  <si>
    <t>Ĺ itĂ­ safil fialovĂ˝ 3/0 (2) bal. Ăˇ 36 ks C1048046</t>
  </si>
  <si>
    <t>ZB214</t>
  </si>
  <si>
    <t>Ĺ itĂ­ safil fialovĂ˝ 4/0 (1.5) bal. Ăˇ 36 ks C1048029</t>
  </si>
  <si>
    <t>ZB034</t>
  </si>
  <si>
    <t>Šití dafilon modrý 2/0 (3) bal. á 36 ks C0935476</t>
  </si>
  <si>
    <t>Šití dafilon modrý 3/0 (2) bal. á 36 ks C0932353</t>
  </si>
  <si>
    <t>Šití dafilon modrý 3/0 (2) bal. á 36 ks C0935468</t>
  </si>
  <si>
    <t>ZB979</t>
  </si>
  <si>
    <t>Šití dafilon modrý 4/0 (1.5) bal. á 36 ks C0932205</t>
  </si>
  <si>
    <t>Šití ethibond excel grn 0 M3,5 bal. á 12 ks (W6978) X905G</t>
  </si>
  <si>
    <t>ZA250</t>
  </si>
  <si>
    <t>Šití ethibond gr 2-0 bal. á 12 ks W6767</t>
  </si>
  <si>
    <t>ZB200</t>
  </si>
  <si>
    <t>Šití ethibond gr 2-0 bal. á 20 ks X41003</t>
  </si>
  <si>
    <t>ZD308</t>
  </si>
  <si>
    <t>Šití monocryl vi 3-0 bal. á 12 ks W3664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</si>
  <si>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</si>
  <si>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</si>
  <si>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</si>
  <si>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</si>
  <si>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</si>
  <si>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ZE197</t>
  </si>
  <si>
    <t>Šití mopylen monofil modrý 4/0 USP bal. á 36 ks 7148</t>
  </si>
  <si>
    <t>ZB114</t>
  </si>
  <si>
    <t>Šití novosyn quick 0 (3,5) 90 cm HRC43 nebarvený bal. á 36 ks C3046662</t>
  </si>
  <si>
    <t>ZB878</t>
  </si>
  <si>
    <t>Šití novosyn quick undy 2/0 (3) bal. á 36 ks C3046042</t>
  </si>
  <si>
    <t>Šití novosyn quick undy 3/0 (2) bal. á 36 ks C3046030</t>
  </si>
  <si>
    <t>ZG672</t>
  </si>
  <si>
    <t>Šití novosyn quick undy 4/0 (1.5) bal. á 36 ks C3046013</t>
  </si>
  <si>
    <t>ZB912</t>
  </si>
  <si>
    <t>Šití orthocord fialový bal. á 12 ks 223104</t>
  </si>
  <si>
    <t>ZB913</t>
  </si>
  <si>
    <t>Šití orthocord modrý bal. á 12 ks 223111</t>
  </si>
  <si>
    <t>Šití PDSII vi 4-0 bal. á 36 ks W9115H</t>
  </si>
  <si>
    <t>Šití PDSII vi 5-0 bal. á 36 ks W9108H</t>
  </si>
  <si>
    <t>ZG876</t>
  </si>
  <si>
    <t>Šití premicron 0 (3,5) bal. á 12 ks G0120062  - výpadek do 8/2019</t>
  </si>
  <si>
    <t>ZG886</t>
  </si>
  <si>
    <t>Šití premicron 1 (4) bal. á 12 ks G0120063</t>
  </si>
  <si>
    <t>ZB787</t>
  </si>
  <si>
    <t>Šití premicron zelený 0 (3,5) bal. á 36 ks C0026058</t>
  </si>
  <si>
    <t>ZG849</t>
  </si>
  <si>
    <t>Šití premicron zelený 2/0 (3) bal. á 12 ks G0120061</t>
  </si>
  <si>
    <t>ZB608</t>
  </si>
  <si>
    <t>Šití premicron zelený 2/0 (3) bal. á 36 ks C0026057</t>
  </si>
  <si>
    <t>ZF699</t>
  </si>
  <si>
    <t>Šití premicron zelený 3/0 (2.5) bal. á 12 ks G0120060</t>
  </si>
  <si>
    <t>ZB555</t>
  </si>
  <si>
    <t>Šití prolene bl 3-0 bal. á 12 ks W8522</t>
  </si>
  <si>
    <t>ZB718</t>
  </si>
  <si>
    <t>Šití prolene bl 4-0 bal. á 12 ks W8840</t>
  </si>
  <si>
    <t>ZB717</t>
  </si>
  <si>
    <t>Šití prolene bl 4-0 bal. á 12 ks W8845</t>
  </si>
  <si>
    <t>ZG003</t>
  </si>
  <si>
    <t>Šití prolene bl 5-0 bal. á 12 ks W8816</t>
  </si>
  <si>
    <t>Šití prolene bl 5-0 bal. á 12 ks W8830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</si>
  <si>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</si>
  <si>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</si>
  <si>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</si>
  <si>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</si>
  <si>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</si>
  <si>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</si>
  <si>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Šití safil fialový 0 (3,5) bal. á 12 ks G1038717</t>
  </si>
  <si>
    <t>ZB917</t>
  </si>
  <si>
    <t>Šití safil fialový 1 (4) bal. á 36 ks C1048553</t>
  </si>
  <si>
    <t>Šití safil fialový 2 (5) bal. á 24 ks B1048535</t>
  </si>
  <si>
    <t>ZB036</t>
  </si>
  <si>
    <t>Šití safil fialový 2 (5) bal. á 36 ks C1038210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</si>
  <si>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</si>
  <si>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</si>
  <si>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</si>
  <si>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</si>
  <si>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</si>
  <si>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</si>
  <si>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</si>
  <si>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</si>
  <si>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</si>
  <si>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</si>
  <si>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</si>
  <si>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</si>
  <si>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</si>
  <si>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</si>
  <si>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</si>
  <si>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Šití safil fialový 3/0 (2) bal. á 12 ks G1038715</t>
  </si>
  <si>
    <t>Šití safil fialový 3/0 (2) bal. á 36 ks C1048041</t>
  </si>
  <si>
    <t>Šití safil fialový 3/0 (2) bal. á 36 ks C1048046</t>
  </si>
  <si>
    <t>ZA959</t>
  </si>
  <si>
    <t>Šití safil fialový 3/0 (2) bal. á 36 ks C1048241</t>
  </si>
  <si>
    <t>Šití safil fialový 4/0 (1.5) bal. á 36 ks C1048029</t>
  </si>
  <si>
    <t>ZA975</t>
  </si>
  <si>
    <t>Šití safil fialový 4/0 (1.5) bal. á 36 ks C1048220</t>
  </si>
  <si>
    <t>ZN693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</si>
  <si>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</si>
  <si>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</si>
  <si>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</si>
  <si>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</si>
  <si>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</si>
  <si>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ZD307</t>
  </si>
  <si>
    <t>Šití vicryl plus vi 2-0 bal. á 36 ks VCP969H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</si>
  <si>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</si>
  <si>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</si>
  <si>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</si>
  <si>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</si>
  <si>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</si>
  <si>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</si>
  <si>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ZB480</t>
  </si>
  <si>
    <t>Jehla chirurgická 0,7 x 28 G10</t>
  </si>
  <si>
    <t>ZB482</t>
  </si>
  <si>
    <t>Jehla chirurgická 0,7 x 28 G12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</si>
  <si>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</si>
  <si>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</si>
  <si>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</si>
  <si>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</si>
  <si>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</si>
  <si>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</si>
  <si>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</si>
  <si>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</si>
  <si>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</si>
  <si>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</si>
  <si>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ZH089</t>
  </si>
  <si>
    <t>Jehla chirurgická 1,1 x 30 Ga7</t>
  </si>
  <si>
    <t>ZF984</t>
  </si>
  <si>
    <t>Jehla chirurgická 1,1 x 50 B7</t>
  </si>
  <si>
    <t>ZB248</t>
  </si>
  <si>
    <t>Jehla chirurgická 1,1 x 50 G7</t>
  </si>
  <si>
    <t>ZI989</t>
  </si>
  <si>
    <t>Jehla chirurgická 1,2 x 35 Ga6</t>
  </si>
  <si>
    <t>ZA834</t>
  </si>
  <si>
    <t>Jehla injekÄŤnĂ­ 0,7 x 40 mm ÄŤernĂˇ 4660021</t>
  </si>
  <si>
    <t>ZA999</t>
  </si>
  <si>
    <t>Jehla injekční 0,5 x 16 mm oranžová 4657853</t>
  </si>
  <si>
    <t>Jehla injekční 0,7 x 40 mm černá 4660021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</si>
  <si>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</si>
  <si>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</si>
  <si>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</si>
  <si>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</si>
  <si>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</si>
  <si>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</si>
  <si>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</si>
  <si>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</si>
  <si>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</si>
  <si>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</si>
  <si>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</si>
  <si>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</si>
  <si>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</si>
  <si>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</si>
  <si>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</si>
  <si>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</si>
  <si>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</si>
  <si>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</si>
  <si>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ZK792</t>
  </si>
  <si>
    <t>Rukavice operační  latex s polyuretanem a silikonem sterilní ansell gammex PFXP chemo cytostatické vel. 7,5 bal. á 50 párů 330054075</t>
  </si>
  <si>
    <t>ZQ676</t>
  </si>
  <si>
    <t>Rukavice operační GAMMEX Latex Ortho, vel. 7,5 330065075</t>
  </si>
  <si>
    <t>ZL069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</si>
  <si>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</si>
  <si>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</si>
  <si>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</si>
  <si>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</si>
  <si>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</si>
  <si>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</si>
  <si>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</si>
  <si>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ZK499</t>
  </si>
  <si>
    <t>Rukavice operační latex s polyuretanem a silikonem sterilní ansell gammex PFXP chemo cytostatické vel. 6,5 bal. á 50 párů 330054065</t>
  </si>
  <si>
    <t>ZK475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</si>
  <si>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</si>
  <si>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</si>
  <si>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</si>
  <si>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</si>
  <si>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</si>
  <si>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</si>
  <si>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</si>
  <si>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</si>
  <si>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</si>
  <si>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XL bal. á 170 ks 44753</t>
  </si>
  <si>
    <t>50115079</t>
  </si>
  <si>
    <t>ZPr - internzivní péče (Z542)</t>
  </si>
  <si>
    <t>ZE385</t>
  </si>
  <si>
    <t>Hadice silikon 1 x 3,0 mm á 25 m (34.000.00.100) 70232</t>
  </si>
  <si>
    <t>Hadice silikon 1 x 3,0 mm Ăˇ 25 m (34.000.00.100) 70232</t>
  </si>
  <si>
    <t>ZB502</t>
  </si>
  <si>
    <t>Hadice silikon 3 x 5 mm á 25 m 34.000.00.103</t>
  </si>
  <si>
    <t>ZB026</t>
  </si>
  <si>
    <t>Hadice silikon 5 x 9 x 2,00 mm á 10 m pro drenáž těl.dutin KVS 60-050090</t>
  </si>
  <si>
    <t>ZD822</t>
  </si>
  <si>
    <t>Hadice silikon 6 x 10,0 x 2,00 mm Ăˇ 10 m KVS 60-060100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</si>
  <si>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</si>
  <si>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</si>
  <si>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</si>
  <si>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</si>
  <si>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Hadice spojovací k odsávacím soupravám CH30 délka 3 m bal. á 30 ks 07.068.30.301</t>
  </si>
  <si>
    <t>ZC506</t>
  </si>
  <si>
    <t>Kompresa NT 10 x 10 cm/5 ks sterilní 1325020275</t>
  </si>
  <si>
    <t>ZQ113</t>
  </si>
  <si>
    <t>Steh náplasťový pevný Pharmastrip 6,4 mm x 76 mm 1 obálka á 6 stehů bal. á 100 obálek (náhrada za steri-strip) P-PHST6476</t>
  </si>
  <si>
    <t>ZA593</t>
  </si>
  <si>
    <t>Tampon sterilní stáčený 20 x 20 cm / 5 ks 28003+</t>
  </si>
  <si>
    <t>DrĂ©n silikonovĂ˝ BLAKE plochĂ˝ 7 mm bal Ăˇ 10 ks 2211</t>
  </si>
  <si>
    <t>Elektroda neutrĂˇlnĂ­ nessy ke koagulaci Ăˇ 50 ks 20193-070</t>
  </si>
  <si>
    <t>ZA890</t>
  </si>
  <si>
    <t>Elektroda neutrální jednorázová 20193-071</t>
  </si>
  <si>
    <t>ZA892</t>
  </si>
  <si>
    <t>Elektroda neutrální kojenecká bal. á 50 ks 20193-073</t>
  </si>
  <si>
    <t>ZJ513</t>
  </si>
  <si>
    <t>Háček Graefe Muscle Hook size 1 K3-6710</t>
  </si>
  <si>
    <t>ZQ788</t>
  </si>
  <si>
    <t>Jehla ušní dle Schuhknechta, lomená, ostrá, přímá, 165 mm WT257000</t>
  </si>
  <si>
    <t>ZJ516</t>
  </si>
  <si>
    <t>Kanyla oční lacrimální, přímá, kulatý hrot, rovná 23 G (Lacrimal Cannula Straight Malleable tip, 23 gauge straight) K7-3000</t>
  </si>
  <si>
    <t>ZJ106</t>
  </si>
  <si>
    <t>Kanyla sací EICKEN Antrum LUER-Lock, dlouhé zakřivení vnější pr. 3 mm délka 15 cm 586330</t>
  </si>
  <si>
    <t>ZC983</t>
  </si>
  <si>
    <t>Minitrach II 100/462/000</t>
  </si>
  <si>
    <t>ZQ791</t>
  </si>
  <si>
    <t>Odsávačka zahnutá 10,0 cm/3 mm PL2199/01</t>
  </si>
  <si>
    <t>ZQ792</t>
  </si>
  <si>
    <t>Odsávačka zahnutá 10,0 cm/4 mm PL2199/02</t>
  </si>
  <si>
    <t>RezervoĂˇr balonkovĂ˝ sacĂ­ J-VAC 100ml bal Ăˇ 10 ks 2160</t>
  </si>
  <si>
    <t>ZK179</t>
  </si>
  <si>
    <t>Sonda žaludeční CH12 1200 mm s RTG linkou bal. á 50 ks 412012</t>
  </si>
  <si>
    <t>ZJ703</t>
  </si>
  <si>
    <t>Sonda žaludeční CH8 1200mm s RTG linkou bal. á 50 ks 412008</t>
  </si>
  <si>
    <t>ZA960</t>
  </si>
  <si>
    <t>Spojka na močový sáček na ureterální cévku CH03/ Fr0,8 bal. á 10 ks AK3200</t>
  </si>
  <si>
    <t>ZJ512</t>
  </si>
  <si>
    <t>Svorka Serrefine malá, rovná, vyztužené čelisti, dlouhé 1 1/2 "(38 mm) (SerrefineSmall Straight Serrated jaws, 1 1/2" (38mm) long) K5-9850</t>
  </si>
  <si>
    <t>ZM356</t>
  </si>
  <si>
    <t>Set hadic oplachových k pumpám AESCULAP Multi Flow PG131 LUER s trnem 3D Einstein PG131</t>
  </si>
  <si>
    <t>ZB061</t>
  </si>
  <si>
    <t>Ĺ itĂ­ prolene bl 4-0 bal. Ăˇ 12 ks (W8011T) 8631G</t>
  </si>
  <si>
    <t>ZD188</t>
  </si>
  <si>
    <t>Šití monocryl un 5-0 bal. á 12 ks W3221</t>
  </si>
  <si>
    <t>ZE801</t>
  </si>
  <si>
    <t>Šití monocryl vi 3-0 bal. á 12 ks W3637</t>
  </si>
  <si>
    <t>ZC243</t>
  </si>
  <si>
    <t>Šití novosyn quick undy 4/0 (1.5) bal. á 36 ks C3046226</t>
  </si>
  <si>
    <t>ZB609</t>
  </si>
  <si>
    <t>Šití premicron zelený 2/0 (3) bal. á 36 ks C0026026</t>
  </si>
  <si>
    <t>ZC135</t>
  </si>
  <si>
    <t>Šití safil fialový 2/0 (3) bal. á 36 ks C1048031</t>
  </si>
  <si>
    <t>ZC878</t>
  </si>
  <si>
    <t>Šití vicryl plus vi 4-0 bal. á 36 ks VCP3100H</t>
  </si>
  <si>
    <t>ZF643</t>
  </si>
  <si>
    <t>Šití vicryl vi 7-0 bal. á 12 ks W9565</t>
  </si>
  <si>
    <t>ZA835</t>
  </si>
  <si>
    <t>Jehla injekční 0,6 x 25 mm modrá 4657667</t>
  </si>
  <si>
    <t>ZA833</t>
  </si>
  <si>
    <t>Jehla injekční 0,8 x 40 mm zelená 4657527</t>
  </si>
  <si>
    <t>ZL346</t>
  </si>
  <si>
    <t>Rukavice operační latex bez pudru chlorované sterilní ansell gammex PF sensitive vel. 8,5 bal. á 50 párů 330051085</t>
  </si>
  <si>
    <t>ZK476</t>
  </si>
  <si>
    <t>Rukavice operační latex s pudrem sterilní ansell, vasco surgical powderet vel. 7,5 6035534</t>
  </si>
  <si>
    <t>50115080</t>
  </si>
  <si>
    <t>ZPr - staplery, extraktory, endoskop.mat. (Z523)</t>
  </si>
  <si>
    <t>ZD125</t>
  </si>
  <si>
    <t>Převodník k harmonickému skalpelu HP054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</si>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</sst>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4" tableBorderDxfId="73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9" totalsRowShown="0">
  <autoFilter ref="C3:S6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41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493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1242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F1DA34E9-9285-40C0-AF19-DF963FAE440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471</v>
      </c>
      <c r="C3" s="203">
        <f>SUM(C6:C1048576)</f>
        <v>7</v>
      </c>
      <c r="D3" s="203">
        <f>SUM(D6:D1048576)</f>
        <v>0</v>
      </c>
      <c r="E3" s="204">
        <f>SUM(E6:E1048576)</f>
        <v>0</v>
      </c>
      <c r="F3" s="201">
        <f>IF(SUM($B3:$E3)=0,"",B3/SUM($B3:$E3))</f>
        <v>0.9853556485355649</v>
      </c>
      <c r="G3" s="199">
        <f t="shared" ref="G3:I3" si="0">IF(SUM($B3:$E3)=0,"",C3/SUM($B3:$E3))</f>
        <v>1.4644351464435146E-2</v>
      </c>
      <c r="H3" s="199">
        <f t="shared" si="0"/>
        <v>0</v>
      </c>
      <c r="I3" s="200">
        <f t="shared" si="0"/>
        <v>0</v>
      </c>
      <c r="J3" s="203">
        <f>SUM(J6:J1048576)</f>
        <v>140</v>
      </c>
      <c r="K3" s="203">
        <f>SUM(K6:K1048576)</f>
        <v>6</v>
      </c>
      <c r="L3" s="203">
        <f>SUM(L6:L1048576)</f>
        <v>0</v>
      </c>
      <c r="M3" s="204">
        <f>SUM(M6:M1048576)</f>
        <v>0</v>
      </c>
      <c r="N3" s="201">
        <f>IF(SUM($J3:$M3)=0,"",J3/SUM($J3:$M3))</f>
        <v>0.95890410958904104</v>
      </c>
      <c r="O3" s="199">
        <f t="shared" ref="O3:Q3" si="1">IF(SUM($J3:$M3)=0,"",K3/SUM($J3:$M3))</f>
        <v>4.1095890410958902E-2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46" t="s">
        <v>138</v>
      </c>
      <c r="B5" s="447" t="s">
        <v>140</v>
      </c>
      <c r="C5" s="447" t="s">
        <v>141</v>
      </c>
      <c r="D5" s="447" t="s">
        <v>142</v>
      </c>
      <c r="E5" s="448" t="s">
        <v>143</v>
      </c>
      <c r="F5" s="449" t="s">
        <v>140</v>
      </c>
      <c r="G5" s="450" t="s">
        <v>141</v>
      </c>
      <c r="H5" s="450" t="s">
        <v>142</v>
      </c>
      <c r="I5" s="451" t="s">
        <v>143</v>
      </c>
      <c r="J5" s="447" t="s">
        <v>140</v>
      </c>
      <c r="K5" s="447" t="s">
        <v>141</v>
      </c>
      <c r="L5" s="447" t="s">
        <v>142</v>
      </c>
      <c r="M5" s="448" t="s">
        <v>143</v>
      </c>
      <c r="N5" s="449" t="s">
        <v>140</v>
      </c>
      <c r="O5" s="450" t="s">
        <v>141</v>
      </c>
      <c r="P5" s="450" t="s">
        <v>142</v>
      </c>
      <c r="Q5" s="451" t="s">
        <v>143</v>
      </c>
    </row>
    <row r="6" spans="1:17" ht="14.45" customHeight="1" x14ac:dyDescent="0.2">
      <c r="A6" s="456" t="s">
        <v>494</v>
      </c>
      <c r="B6" s="462"/>
      <c r="C6" s="410"/>
      <c r="D6" s="410"/>
      <c r="E6" s="411"/>
      <c r="F6" s="459"/>
      <c r="G6" s="431"/>
      <c r="H6" s="431"/>
      <c r="I6" s="465"/>
      <c r="J6" s="462"/>
      <c r="K6" s="410"/>
      <c r="L6" s="410"/>
      <c r="M6" s="411"/>
      <c r="N6" s="459"/>
      <c r="O6" s="431"/>
      <c r="P6" s="431"/>
      <c r="Q6" s="452"/>
    </row>
    <row r="7" spans="1:17" ht="14.45" customHeight="1" x14ac:dyDescent="0.2">
      <c r="A7" s="457" t="s">
        <v>495</v>
      </c>
      <c r="B7" s="463">
        <v>398</v>
      </c>
      <c r="C7" s="417">
        <v>7</v>
      </c>
      <c r="D7" s="417"/>
      <c r="E7" s="418"/>
      <c r="F7" s="460">
        <v>0.98271604938271606</v>
      </c>
      <c r="G7" s="453">
        <v>1.7283950617283949E-2</v>
      </c>
      <c r="H7" s="453">
        <v>0</v>
      </c>
      <c r="I7" s="466">
        <v>0</v>
      </c>
      <c r="J7" s="463">
        <v>104</v>
      </c>
      <c r="K7" s="417">
        <v>6</v>
      </c>
      <c r="L7" s="417"/>
      <c r="M7" s="418"/>
      <c r="N7" s="460">
        <v>0.94545454545454544</v>
      </c>
      <c r="O7" s="453">
        <v>5.4545454545454543E-2</v>
      </c>
      <c r="P7" s="453">
        <v>0</v>
      </c>
      <c r="Q7" s="454">
        <v>0</v>
      </c>
    </row>
    <row r="8" spans="1:17" ht="14.45" customHeight="1" thickBot="1" x14ac:dyDescent="0.25">
      <c r="A8" s="458" t="s">
        <v>487</v>
      </c>
      <c r="B8" s="464">
        <v>73</v>
      </c>
      <c r="C8" s="424"/>
      <c r="D8" s="424"/>
      <c r="E8" s="425"/>
      <c r="F8" s="461">
        <v>1</v>
      </c>
      <c r="G8" s="432">
        <v>0</v>
      </c>
      <c r="H8" s="432">
        <v>0</v>
      </c>
      <c r="I8" s="467">
        <v>0</v>
      </c>
      <c r="J8" s="464">
        <v>36</v>
      </c>
      <c r="K8" s="424"/>
      <c r="L8" s="424"/>
      <c r="M8" s="425"/>
      <c r="N8" s="461">
        <v>1</v>
      </c>
      <c r="O8" s="432">
        <v>0</v>
      </c>
      <c r="P8" s="432">
        <v>0</v>
      </c>
      <c r="Q8" s="4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6564FE36-408B-43E4-8894-D40B4D05421B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2" t="s">
        <v>402</v>
      </c>
      <c r="B5" s="393" t="s">
        <v>403</v>
      </c>
      <c r="C5" s="394" t="s">
        <v>404</v>
      </c>
      <c r="D5" s="394" t="s">
        <v>404</v>
      </c>
      <c r="E5" s="394"/>
      <c r="F5" s="394" t="s">
        <v>404</v>
      </c>
      <c r="G5" s="394" t="s">
        <v>404</v>
      </c>
      <c r="H5" s="394" t="s">
        <v>404</v>
      </c>
      <c r="I5" s="395" t="s">
        <v>404</v>
      </c>
      <c r="J5" s="396" t="s">
        <v>55</v>
      </c>
    </row>
    <row r="6" spans="1:10" ht="14.45" customHeight="1" x14ac:dyDescent="0.2">
      <c r="A6" s="392" t="s">
        <v>402</v>
      </c>
      <c r="B6" s="393" t="s">
        <v>496</v>
      </c>
      <c r="C6" s="394">
        <v>1.0763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404</v>
      </c>
      <c r="J6" s="396" t="s">
        <v>1</v>
      </c>
    </row>
    <row r="7" spans="1:10" ht="14.45" customHeight="1" x14ac:dyDescent="0.2">
      <c r="A7" s="392" t="s">
        <v>402</v>
      </c>
      <c r="B7" s="393" t="s">
        <v>497</v>
      </c>
      <c r="C7" s="394">
        <v>2020.5095599999995</v>
      </c>
      <c r="D7" s="394">
        <v>1835.5264099999997</v>
      </c>
      <c r="E7" s="394"/>
      <c r="F7" s="394">
        <v>1954.0894699999999</v>
      </c>
      <c r="G7" s="394">
        <v>1921.4999062499999</v>
      </c>
      <c r="H7" s="394">
        <v>32.589563750000025</v>
      </c>
      <c r="I7" s="395">
        <v>1.0169604815717124</v>
      </c>
      <c r="J7" s="396" t="s">
        <v>1</v>
      </c>
    </row>
    <row r="8" spans="1:10" ht="14.45" customHeight="1" x14ac:dyDescent="0.2">
      <c r="A8" s="392" t="s">
        <v>402</v>
      </c>
      <c r="B8" s="393" t="s">
        <v>498</v>
      </c>
      <c r="C8" s="394">
        <v>992.28933999999958</v>
      </c>
      <c r="D8" s="394">
        <v>1030.06286</v>
      </c>
      <c r="E8" s="394"/>
      <c r="F8" s="394">
        <v>1133.4542200000001</v>
      </c>
      <c r="G8" s="394">
        <v>1050</v>
      </c>
      <c r="H8" s="394">
        <v>83.454220000000078</v>
      </c>
      <c r="I8" s="395">
        <v>1.0794802095238096</v>
      </c>
      <c r="J8" s="396" t="s">
        <v>1</v>
      </c>
    </row>
    <row r="9" spans="1:10" ht="14.45" customHeight="1" x14ac:dyDescent="0.2">
      <c r="A9" s="392" t="s">
        <v>402</v>
      </c>
      <c r="B9" s="393" t="s">
        <v>499</v>
      </c>
      <c r="C9" s="394">
        <v>2290.1565099999943</v>
      </c>
      <c r="D9" s="394">
        <v>1007.1751899999977</v>
      </c>
      <c r="E9" s="394"/>
      <c r="F9" s="394">
        <v>656.12462000000107</v>
      </c>
      <c r="G9" s="394">
        <v>0</v>
      </c>
      <c r="H9" s="394">
        <v>656.12462000000107</v>
      </c>
      <c r="I9" s="395" t="s">
        <v>404</v>
      </c>
      <c r="J9" s="396" t="s">
        <v>1</v>
      </c>
    </row>
    <row r="10" spans="1:10" ht="14.45" customHeight="1" x14ac:dyDescent="0.2">
      <c r="A10" s="392" t="s">
        <v>402</v>
      </c>
      <c r="B10" s="393" t="s">
        <v>500</v>
      </c>
      <c r="C10" s="394">
        <v>26.172639999999998</v>
      </c>
      <c r="D10" s="394">
        <v>16.11138</v>
      </c>
      <c r="E10" s="394"/>
      <c r="F10" s="394">
        <v>24.070200000000003</v>
      </c>
      <c r="G10" s="394">
        <v>23.333332031249999</v>
      </c>
      <c r="H10" s="394">
        <v>0.73686796875000482</v>
      </c>
      <c r="I10" s="395">
        <v>1.0315800575658516</v>
      </c>
      <c r="J10" s="396" t="s">
        <v>1</v>
      </c>
    </row>
    <row r="11" spans="1:10" ht="14.45" customHeight="1" x14ac:dyDescent="0.2">
      <c r="A11" s="392" t="s">
        <v>402</v>
      </c>
      <c r="B11" s="393" t="s">
        <v>501</v>
      </c>
      <c r="C11" s="394">
        <v>2134.5454199999999</v>
      </c>
      <c r="D11" s="394">
        <v>2299.6913599999998</v>
      </c>
      <c r="E11" s="394"/>
      <c r="F11" s="394">
        <v>2001.7684700000007</v>
      </c>
      <c r="G11" s="394">
        <v>2274.9999062500001</v>
      </c>
      <c r="H11" s="394">
        <v>-273.23143624999943</v>
      </c>
      <c r="I11" s="395">
        <v>0.87989826483097267</v>
      </c>
      <c r="J11" s="396" t="s">
        <v>1</v>
      </c>
    </row>
    <row r="12" spans="1:10" ht="14.45" customHeight="1" x14ac:dyDescent="0.2">
      <c r="A12" s="392" t="s">
        <v>402</v>
      </c>
      <c r="B12" s="393" t="s">
        <v>502</v>
      </c>
      <c r="C12" s="394">
        <v>52.289119999999997</v>
      </c>
      <c r="D12" s="394">
        <v>30.33455</v>
      </c>
      <c r="E12" s="394"/>
      <c r="F12" s="394">
        <v>40.936920000000008</v>
      </c>
      <c r="G12" s="394">
        <v>46.666668212890627</v>
      </c>
      <c r="H12" s="394">
        <v>-5.7297482128906196</v>
      </c>
      <c r="I12" s="395">
        <v>0.87721968522046956</v>
      </c>
      <c r="J12" s="396" t="s">
        <v>1</v>
      </c>
    </row>
    <row r="13" spans="1:10" ht="14.45" customHeight="1" x14ac:dyDescent="0.2">
      <c r="A13" s="392" t="s">
        <v>402</v>
      </c>
      <c r="B13" s="393" t="s">
        <v>503</v>
      </c>
      <c r="C13" s="394">
        <v>461.26107999999994</v>
      </c>
      <c r="D13" s="394">
        <v>288.42751999999996</v>
      </c>
      <c r="E13" s="394"/>
      <c r="F13" s="394">
        <v>302.87958999999995</v>
      </c>
      <c r="G13" s="394">
        <v>349.9999892578125</v>
      </c>
      <c r="H13" s="394">
        <v>-47.120399257812551</v>
      </c>
      <c r="I13" s="395">
        <v>0.8653702837027708</v>
      </c>
      <c r="J13" s="396" t="s">
        <v>1</v>
      </c>
    </row>
    <row r="14" spans="1:10" ht="14.45" customHeight="1" x14ac:dyDescent="0.2">
      <c r="A14" s="392" t="s">
        <v>402</v>
      </c>
      <c r="B14" s="393" t="s">
        <v>504</v>
      </c>
      <c r="C14" s="394">
        <v>0</v>
      </c>
      <c r="D14" s="394">
        <v>4.3257500000000002</v>
      </c>
      <c r="E14" s="394"/>
      <c r="F14" s="394">
        <v>0</v>
      </c>
      <c r="G14" s="394">
        <v>3.5</v>
      </c>
      <c r="H14" s="394">
        <v>-3.5</v>
      </c>
      <c r="I14" s="395">
        <v>0</v>
      </c>
      <c r="J14" s="396" t="s">
        <v>1</v>
      </c>
    </row>
    <row r="15" spans="1:10" ht="14.45" customHeight="1" x14ac:dyDescent="0.2">
      <c r="A15" s="392" t="s">
        <v>402</v>
      </c>
      <c r="B15" s="393" t="s">
        <v>505</v>
      </c>
      <c r="C15" s="394">
        <v>99.242589999999993</v>
      </c>
      <c r="D15" s="394">
        <v>132.38504999999995</v>
      </c>
      <c r="E15" s="394"/>
      <c r="F15" s="394">
        <v>149.95292000000003</v>
      </c>
      <c r="G15" s="394">
        <v>119.5833359375</v>
      </c>
      <c r="H15" s="394">
        <v>30.369584062500039</v>
      </c>
      <c r="I15" s="395">
        <v>1.2539616730409047</v>
      </c>
      <c r="J15" s="396" t="s">
        <v>1</v>
      </c>
    </row>
    <row r="16" spans="1:10" ht="14.45" customHeight="1" x14ac:dyDescent="0.2">
      <c r="A16" s="392" t="s">
        <v>402</v>
      </c>
      <c r="B16" s="393" t="s">
        <v>506</v>
      </c>
      <c r="C16" s="394">
        <v>194.40337</v>
      </c>
      <c r="D16" s="394">
        <v>122.96223999999999</v>
      </c>
      <c r="E16" s="394"/>
      <c r="F16" s="394">
        <v>116.81703999999999</v>
      </c>
      <c r="G16" s="394">
        <v>235.66667187499999</v>
      </c>
      <c r="H16" s="394">
        <v>-118.849631875</v>
      </c>
      <c r="I16" s="395">
        <v>0.49568757037465588</v>
      </c>
      <c r="J16" s="396" t="s">
        <v>1</v>
      </c>
    </row>
    <row r="17" spans="1:10" ht="14.45" customHeight="1" x14ac:dyDescent="0.2">
      <c r="A17" s="392" t="s">
        <v>402</v>
      </c>
      <c r="B17" s="393" t="s">
        <v>409</v>
      </c>
      <c r="C17" s="394">
        <v>8271.9459299999944</v>
      </c>
      <c r="D17" s="394">
        <v>6767.0023099999962</v>
      </c>
      <c r="E17" s="394"/>
      <c r="F17" s="394">
        <v>6380.0934500000012</v>
      </c>
      <c r="G17" s="394">
        <v>6025.2498098144542</v>
      </c>
      <c r="H17" s="394">
        <v>354.84364018554697</v>
      </c>
      <c r="I17" s="395">
        <v>1.0588927681649891</v>
      </c>
      <c r="J17" s="396" t="s">
        <v>410</v>
      </c>
    </row>
    <row r="19" spans="1:10" ht="14.45" customHeight="1" x14ac:dyDescent="0.2">
      <c r="A19" s="392" t="s">
        <v>402</v>
      </c>
      <c r="B19" s="393" t="s">
        <v>403</v>
      </c>
      <c r="C19" s="394" t="s">
        <v>404</v>
      </c>
      <c r="D19" s="394" t="s">
        <v>404</v>
      </c>
      <c r="E19" s="394"/>
      <c r="F19" s="394" t="s">
        <v>404</v>
      </c>
      <c r="G19" s="394" t="s">
        <v>404</v>
      </c>
      <c r="H19" s="394" t="s">
        <v>404</v>
      </c>
      <c r="I19" s="395" t="s">
        <v>404</v>
      </c>
      <c r="J19" s="396" t="s">
        <v>55</v>
      </c>
    </row>
    <row r="20" spans="1:10" ht="14.45" customHeight="1" x14ac:dyDescent="0.2">
      <c r="A20" s="392" t="s">
        <v>411</v>
      </c>
      <c r="B20" s="393" t="s">
        <v>412</v>
      </c>
      <c r="C20" s="394" t="s">
        <v>404</v>
      </c>
      <c r="D20" s="394" t="s">
        <v>404</v>
      </c>
      <c r="E20" s="394"/>
      <c r="F20" s="394" t="s">
        <v>404</v>
      </c>
      <c r="G20" s="394" t="s">
        <v>404</v>
      </c>
      <c r="H20" s="394" t="s">
        <v>404</v>
      </c>
      <c r="I20" s="395" t="s">
        <v>404</v>
      </c>
      <c r="J20" s="396" t="s">
        <v>0</v>
      </c>
    </row>
    <row r="21" spans="1:10" ht="14.45" customHeight="1" x14ac:dyDescent="0.2">
      <c r="A21" s="392" t="s">
        <v>411</v>
      </c>
      <c r="B21" s="393" t="s">
        <v>496</v>
      </c>
      <c r="C21" s="394">
        <v>1.0763</v>
      </c>
      <c r="D21" s="394">
        <v>0</v>
      </c>
      <c r="E21" s="394"/>
      <c r="F21" s="394">
        <v>0</v>
      </c>
      <c r="G21" s="394">
        <v>0</v>
      </c>
      <c r="H21" s="394">
        <v>0</v>
      </c>
      <c r="I21" s="395" t="s">
        <v>404</v>
      </c>
      <c r="J21" s="396" t="s">
        <v>1</v>
      </c>
    </row>
    <row r="22" spans="1:10" ht="14.45" customHeight="1" x14ac:dyDescent="0.2">
      <c r="A22" s="392" t="s">
        <v>411</v>
      </c>
      <c r="B22" s="393" t="s">
        <v>497</v>
      </c>
      <c r="C22" s="394">
        <v>1428.4020899999996</v>
      </c>
      <c r="D22" s="394">
        <v>1504.9010599999997</v>
      </c>
      <c r="E22" s="394"/>
      <c r="F22" s="394">
        <v>1546.6464399999998</v>
      </c>
      <c r="G22" s="394">
        <v>1529</v>
      </c>
      <c r="H22" s="394">
        <v>17.646439999999757</v>
      </c>
      <c r="I22" s="395">
        <v>1.0115411641595813</v>
      </c>
      <c r="J22" s="396" t="s">
        <v>1</v>
      </c>
    </row>
    <row r="23" spans="1:10" ht="14.45" customHeight="1" x14ac:dyDescent="0.2">
      <c r="A23" s="392" t="s">
        <v>411</v>
      </c>
      <c r="B23" s="393" t="s">
        <v>498</v>
      </c>
      <c r="C23" s="394">
        <v>577.68555999999967</v>
      </c>
      <c r="D23" s="394">
        <v>640.74580999999989</v>
      </c>
      <c r="E23" s="394"/>
      <c r="F23" s="394">
        <v>691.81443000000002</v>
      </c>
      <c r="G23" s="394">
        <v>635</v>
      </c>
      <c r="H23" s="394">
        <v>56.814430000000016</v>
      </c>
      <c r="I23" s="395">
        <v>1.0894715433070867</v>
      </c>
      <c r="J23" s="396" t="s">
        <v>1</v>
      </c>
    </row>
    <row r="24" spans="1:10" ht="14.45" customHeight="1" x14ac:dyDescent="0.2">
      <c r="A24" s="392" t="s">
        <v>411</v>
      </c>
      <c r="B24" s="393" t="s">
        <v>499</v>
      </c>
      <c r="C24" s="394">
        <v>2290.1565099999943</v>
      </c>
      <c r="D24" s="394">
        <v>1007.1751899999977</v>
      </c>
      <c r="E24" s="394"/>
      <c r="F24" s="394">
        <v>656.12462000000107</v>
      </c>
      <c r="G24" s="394">
        <v>0</v>
      </c>
      <c r="H24" s="394">
        <v>656.12462000000107</v>
      </c>
      <c r="I24" s="395" t="s">
        <v>404</v>
      </c>
      <c r="J24" s="396" t="s">
        <v>1</v>
      </c>
    </row>
    <row r="25" spans="1:10" ht="14.45" customHeight="1" x14ac:dyDescent="0.2">
      <c r="A25" s="392" t="s">
        <v>411</v>
      </c>
      <c r="B25" s="393" t="s">
        <v>500</v>
      </c>
      <c r="C25" s="394">
        <v>26.172639999999998</v>
      </c>
      <c r="D25" s="394">
        <v>16.11138</v>
      </c>
      <c r="E25" s="394"/>
      <c r="F25" s="394">
        <v>11.819940000000003</v>
      </c>
      <c r="G25" s="394">
        <v>23</v>
      </c>
      <c r="H25" s="394">
        <v>-11.180059999999997</v>
      </c>
      <c r="I25" s="395">
        <v>0.51391043478260878</v>
      </c>
      <c r="J25" s="396" t="s">
        <v>1</v>
      </c>
    </row>
    <row r="26" spans="1:10" ht="14.45" customHeight="1" x14ac:dyDescent="0.2">
      <c r="A26" s="392" t="s">
        <v>411</v>
      </c>
      <c r="B26" s="393" t="s">
        <v>501</v>
      </c>
      <c r="C26" s="394">
        <v>1879.2229299999999</v>
      </c>
      <c r="D26" s="394">
        <v>2066.4409899999996</v>
      </c>
      <c r="E26" s="394"/>
      <c r="F26" s="394">
        <v>1903.4256400000006</v>
      </c>
      <c r="G26" s="394">
        <v>2063</v>
      </c>
      <c r="H26" s="394">
        <v>-159.57435999999939</v>
      </c>
      <c r="I26" s="395">
        <v>0.922649365002424</v>
      </c>
      <c r="J26" s="396" t="s">
        <v>1</v>
      </c>
    </row>
    <row r="27" spans="1:10" ht="14.45" customHeight="1" x14ac:dyDescent="0.2">
      <c r="A27" s="392" t="s">
        <v>411</v>
      </c>
      <c r="B27" s="393" t="s">
        <v>502</v>
      </c>
      <c r="C27" s="394">
        <v>50.35275</v>
      </c>
      <c r="D27" s="394">
        <v>29.110029999999998</v>
      </c>
      <c r="E27" s="394"/>
      <c r="F27" s="394">
        <v>40.558920000000008</v>
      </c>
      <c r="G27" s="394">
        <v>45</v>
      </c>
      <c r="H27" s="394">
        <v>-4.4410799999999924</v>
      </c>
      <c r="I27" s="395">
        <v>0.90130933333333352</v>
      </c>
      <c r="J27" s="396" t="s">
        <v>1</v>
      </c>
    </row>
    <row r="28" spans="1:10" ht="14.45" customHeight="1" x14ac:dyDescent="0.2">
      <c r="A28" s="392" t="s">
        <v>411</v>
      </c>
      <c r="B28" s="393" t="s">
        <v>503</v>
      </c>
      <c r="C28" s="394">
        <v>332.95933999999994</v>
      </c>
      <c r="D28" s="394">
        <v>278.64621999999997</v>
      </c>
      <c r="E28" s="394"/>
      <c r="F28" s="394">
        <v>269.01279999999997</v>
      </c>
      <c r="G28" s="394">
        <v>335</v>
      </c>
      <c r="H28" s="394">
        <v>-65.98720000000003</v>
      </c>
      <c r="I28" s="395">
        <v>0.80302328358208941</v>
      </c>
      <c r="J28" s="396" t="s">
        <v>1</v>
      </c>
    </row>
    <row r="29" spans="1:10" ht="14.45" customHeight="1" x14ac:dyDescent="0.2">
      <c r="A29" s="392" t="s">
        <v>411</v>
      </c>
      <c r="B29" s="393" t="s">
        <v>504</v>
      </c>
      <c r="C29" s="394">
        <v>0</v>
      </c>
      <c r="D29" s="394">
        <v>4.3257500000000002</v>
      </c>
      <c r="E29" s="394"/>
      <c r="F29" s="394">
        <v>0</v>
      </c>
      <c r="G29" s="394">
        <v>4</v>
      </c>
      <c r="H29" s="394">
        <v>-4</v>
      </c>
      <c r="I29" s="395">
        <v>0</v>
      </c>
      <c r="J29" s="396" t="s">
        <v>1</v>
      </c>
    </row>
    <row r="30" spans="1:10" ht="14.45" customHeight="1" x14ac:dyDescent="0.2">
      <c r="A30" s="392" t="s">
        <v>411</v>
      </c>
      <c r="B30" s="393" t="s">
        <v>505</v>
      </c>
      <c r="C30" s="394">
        <v>99.242589999999993</v>
      </c>
      <c r="D30" s="394">
        <v>132.38504999999995</v>
      </c>
      <c r="E30" s="394"/>
      <c r="F30" s="394">
        <v>126.66138000000002</v>
      </c>
      <c r="G30" s="394">
        <v>120</v>
      </c>
      <c r="H30" s="394">
        <v>6.6613800000000225</v>
      </c>
      <c r="I30" s="395">
        <v>1.0555115000000002</v>
      </c>
      <c r="J30" s="396" t="s">
        <v>1</v>
      </c>
    </row>
    <row r="31" spans="1:10" ht="14.45" customHeight="1" x14ac:dyDescent="0.2">
      <c r="A31" s="392" t="s">
        <v>411</v>
      </c>
      <c r="B31" s="393" t="s">
        <v>413</v>
      </c>
      <c r="C31" s="394">
        <v>6685.2707099999934</v>
      </c>
      <c r="D31" s="394">
        <v>5679.8414799999955</v>
      </c>
      <c r="E31" s="394"/>
      <c r="F31" s="394">
        <v>5246.0641700000024</v>
      </c>
      <c r="G31" s="394">
        <v>4754</v>
      </c>
      <c r="H31" s="394">
        <v>492.06417000000238</v>
      </c>
      <c r="I31" s="395">
        <v>1.1035052944888519</v>
      </c>
      <c r="J31" s="396" t="s">
        <v>414</v>
      </c>
    </row>
    <row r="32" spans="1:10" ht="14.45" customHeight="1" x14ac:dyDescent="0.2">
      <c r="A32" s="392" t="s">
        <v>404</v>
      </c>
      <c r="B32" s="393" t="s">
        <v>404</v>
      </c>
      <c r="C32" s="394" t="s">
        <v>404</v>
      </c>
      <c r="D32" s="394" t="s">
        <v>404</v>
      </c>
      <c r="E32" s="394"/>
      <c r="F32" s="394" t="s">
        <v>404</v>
      </c>
      <c r="G32" s="394" t="s">
        <v>404</v>
      </c>
      <c r="H32" s="394" t="s">
        <v>404</v>
      </c>
      <c r="I32" s="395" t="s">
        <v>404</v>
      </c>
      <c r="J32" s="396" t="s">
        <v>415</v>
      </c>
    </row>
    <row r="33" spans="1:10" ht="14.45" customHeight="1" x14ac:dyDescent="0.2">
      <c r="A33" s="392" t="s">
        <v>416</v>
      </c>
      <c r="B33" s="393" t="s">
        <v>417</v>
      </c>
      <c r="C33" s="394" t="s">
        <v>404</v>
      </c>
      <c r="D33" s="394" t="s">
        <v>404</v>
      </c>
      <c r="E33" s="394"/>
      <c r="F33" s="394" t="s">
        <v>404</v>
      </c>
      <c r="G33" s="394" t="s">
        <v>404</v>
      </c>
      <c r="H33" s="394" t="s">
        <v>404</v>
      </c>
      <c r="I33" s="395" t="s">
        <v>404</v>
      </c>
      <c r="J33" s="396" t="s">
        <v>0</v>
      </c>
    </row>
    <row r="34" spans="1:10" ht="14.45" customHeight="1" x14ac:dyDescent="0.2">
      <c r="A34" s="392" t="s">
        <v>416</v>
      </c>
      <c r="B34" s="393" t="s">
        <v>497</v>
      </c>
      <c r="C34" s="394">
        <v>592.10746999999992</v>
      </c>
      <c r="D34" s="394">
        <v>330.62535000000003</v>
      </c>
      <c r="E34" s="394"/>
      <c r="F34" s="394">
        <v>407.44303000000002</v>
      </c>
      <c r="G34" s="394">
        <v>393</v>
      </c>
      <c r="H34" s="394">
        <v>14.443030000000022</v>
      </c>
      <c r="I34" s="395">
        <v>1.0367507124681934</v>
      </c>
      <c r="J34" s="396" t="s">
        <v>1</v>
      </c>
    </row>
    <row r="35" spans="1:10" ht="14.45" customHeight="1" x14ac:dyDescent="0.2">
      <c r="A35" s="392" t="s">
        <v>416</v>
      </c>
      <c r="B35" s="393" t="s">
        <v>498</v>
      </c>
      <c r="C35" s="394">
        <v>414.60377999999997</v>
      </c>
      <c r="D35" s="394">
        <v>389.31705000000005</v>
      </c>
      <c r="E35" s="394"/>
      <c r="F35" s="394">
        <v>441.63979000000012</v>
      </c>
      <c r="G35" s="394">
        <v>415</v>
      </c>
      <c r="H35" s="394">
        <v>26.639790000000119</v>
      </c>
      <c r="I35" s="395">
        <v>1.0641922650602413</v>
      </c>
      <c r="J35" s="396" t="s">
        <v>1</v>
      </c>
    </row>
    <row r="36" spans="1:10" ht="14.45" customHeight="1" x14ac:dyDescent="0.2">
      <c r="A36" s="392" t="s">
        <v>416</v>
      </c>
      <c r="B36" s="393" t="s">
        <v>500</v>
      </c>
      <c r="C36" s="394">
        <v>0</v>
      </c>
      <c r="D36" s="394">
        <v>0</v>
      </c>
      <c r="E36" s="394"/>
      <c r="F36" s="394">
        <v>12.250260000000001</v>
      </c>
      <c r="G36" s="394">
        <v>0</v>
      </c>
      <c r="H36" s="394">
        <v>12.250260000000001</v>
      </c>
      <c r="I36" s="395" t="s">
        <v>404</v>
      </c>
      <c r="J36" s="396" t="s">
        <v>1</v>
      </c>
    </row>
    <row r="37" spans="1:10" ht="14.45" customHeight="1" x14ac:dyDescent="0.2">
      <c r="A37" s="392" t="s">
        <v>416</v>
      </c>
      <c r="B37" s="393" t="s">
        <v>501</v>
      </c>
      <c r="C37" s="394">
        <v>255.32249000000002</v>
      </c>
      <c r="D37" s="394">
        <v>233.25037000000003</v>
      </c>
      <c r="E37" s="394"/>
      <c r="F37" s="394">
        <v>98.342830000000006</v>
      </c>
      <c r="G37" s="394">
        <v>212</v>
      </c>
      <c r="H37" s="394">
        <v>-113.65716999999999</v>
      </c>
      <c r="I37" s="395">
        <v>0.46388127358490572</v>
      </c>
      <c r="J37" s="396" t="s">
        <v>1</v>
      </c>
    </row>
    <row r="38" spans="1:10" ht="14.45" customHeight="1" x14ac:dyDescent="0.2">
      <c r="A38" s="392" t="s">
        <v>416</v>
      </c>
      <c r="B38" s="393" t="s">
        <v>502</v>
      </c>
      <c r="C38" s="394">
        <v>1.9363700000000001</v>
      </c>
      <c r="D38" s="394">
        <v>1.2245200000000001</v>
      </c>
      <c r="E38" s="394"/>
      <c r="F38" s="394">
        <v>0.378</v>
      </c>
      <c r="G38" s="394">
        <v>1</v>
      </c>
      <c r="H38" s="394">
        <v>-0.622</v>
      </c>
      <c r="I38" s="395">
        <v>0.378</v>
      </c>
      <c r="J38" s="396" t="s">
        <v>1</v>
      </c>
    </row>
    <row r="39" spans="1:10" ht="14.45" customHeight="1" x14ac:dyDescent="0.2">
      <c r="A39" s="392" t="s">
        <v>416</v>
      </c>
      <c r="B39" s="393" t="s">
        <v>503</v>
      </c>
      <c r="C39" s="394">
        <v>128.30174</v>
      </c>
      <c r="D39" s="394">
        <v>9.7812999999999999</v>
      </c>
      <c r="E39" s="394"/>
      <c r="F39" s="394">
        <v>33.866790000000002</v>
      </c>
      <c r="G39" s="394">
        <v>15</v>
      </c>
      <c r="H39" s="394">
        <v>18.866790000000002</v>
      </c>
      <c r="I39" s="395">
        <v>2.2577860000000003</v>
      </c>
      <c r="J39" s="396" t="s">
        <v>1</v>
      </c>
    </row>
    <row r="40" spans="1:10" ht="14.45" customHeight="1" x14ac:dyDescent="0.2">
      <c r="A40" s="392" t="s">
        <v>416</v>
      </c>
      <c r="B40" s="393" t="s">
        <v>505</v>
      </c>
      <c r="C40" s="394">
        <v>0</v>
      </c>
      <c r="D40" s="394">
        <v>0</v>
      </c>
      <c r="E40" s="394"/>
      <c r="F40" s="394">
        <v>23.291540000000001</v>
      </c>
      <c r="G40" s="394">
        <v>0</v>
      </c>
      <c r="H40" s="394">
        <v>23.291540000000001</v>
      </c>
      <c r="I40" s="395" t="s">
        <v>404</v>
      </c>
      <c r="J40" s="396" t="s">
        <v>1</v>
      </c>
    </row>
    <row r="41" spans="1:10" ht="14.45" customHeight="1" x14ac:dyDescent="0.2">
      <c r="A41" s="392" t="s">
        <v>416</v>
      </c>
      <c r="B41" s="393" t="s">
        <v>506</v>
      </c>
      <c r="C41" s="394">
        <v>194.40337</v>
      </c>
      <c r="D41" s="394">
        <v>122.96223999999999</v>
      </c>
      <c r="E41" s="394"/>
      <c r="F41" s="394">
        <v>116.81703999999999</v>
      </c>
      <c r="G41" s="394">
        <v>236</v>
      </c>
      <c r="H41" s="394">
        <v>-119.18296000000001</v>
      </c>
      <c r="I41" s="395">
        <v>0.4949874576271186</v>
      </c>
      <c r="J41" s="396" t="s">
        <v>1</v>
      </c>
    </row>
    <row r="42" spans="1:10" ht="14.45" customHeight="1" x14ac:dyDescent="0.2">
      <c r="A42" s="392" t="s">
        <v>416</v>
      </c>
      <c r="B42" s="393" t="s">
        <v>418</v>
      </c>
      <c r="C42" s="394">
        <v>1586.6752199999996</v>
      </c>
      <c r="D42" s="394">
        <v>1087.16083</v>
      </c>
      <c r="E42" s="394"/>
      <c r="F42" s="394">
        <v>1134.0292800000002</v>
      </c>
      <c r="G42" s="394">
        <v>1272</v>
      </c>
      <c r="H42" s="394">
        <v>-137.9707199999998</v>
      </c>
      <c r="I42" s="395">
        <v>0.89153245283018878</v>
      </c>
      <c r="J42" s="396" t="s">
        <v>414</v>
      </c>
    </row>
    <row r="43" spans="1:10" ht="14.45" customHeight="1" x14ac:dyDescent="0.2">
      <c r="A43" s="392" t="s">
        <v>404</v>
      </c>
      <c r="B43" s="393" t="s">
        <v>404</v>
      </c>
      <c r="C43" s="394" t="s">
        <v>404</v>
      </c>
      <c r="D43" s="394" t="s">
        <v>404</v>
      </c>
      <c r="E43" s="394"/>
      <c r="F43" s="394" t="s">
        <v>404</v>
      </c>
      <c r="G43" s="394" t="s">
        <v>404</v>
      </c>
      <c r="H43" s="394" t="s">
        <v>404</v>
      </c>
      <c r="I43" s="395" t="s">
        <v>404</v>
      </c>
      <c r="J43" s="396" t="s">
        <v>415</v>
      </c>
    </row>
    <row r="44" spans="1:10" ht="14.45" customHeight="1" x14ac:dyDescent="0.2">
      <c r="A44" s="392" t="s">
        <v>402</v>
      </c>
      <c r="B44" s="393" t="s">
        <v>409</v>
      </c>
      <c r="C44" s="394">
        <v>8271.9459299999944</v>
      </c>
      <c r="D44" s="394">
        <v>6767.0023099999944</v>
      </c>
      <c r="E44" s="394"/>
      <c r="F44" s="394">
        <v>6380.0934500000021</v>
      </c>
      <c r="G44" s="394">
        <v>6025</v>
      </c>
      <c r="H44" s="394">
        <v>355.09345000000212</v>
      </c>
      <c r="I44" s="395">
        <v>1.0589366721991704</v>
      </c>
      <c r="J44" s="396" t="s">
        <v>410</v>
      </c>
    </row>
  </sheetData>
  <mergeCells count="3">
    <mergeCell ref="A1:I1"/>
    <mergeCell ref="F3:I3"/>
    <mergeCell ref="C4:D4"/>
  </mergeCells>
  <conditionalFormatting sqref="F18 F45:F65537">
    <cfRule type="cellIs" dxfId="19" priority="18" stopIfTrue="1" operator="greaterThan">
      <formula>1</formula>
    </cfRule>
  </conditionalFormatting>
  <conditionalFormatting sqref="H5:H17">
    <cfRule type="expression" dxfId="18" priority="14">
      <formula>$H5&gt;0</formula>
    </cfRule>
  </conditionalFormatting>
  <conditionalFormatting sqref="I5:I17">
    <cfRule type="expression" dxfId="17" priority="15">
      <formula>$I5&gt;1</formula>
    </cfRule>
  </conditionalFormatting>
  <conditionalFormatting sqref="B5:B17">
    <cfRule type="expression" dxfId="16" priority="11">
      <formula>OR($J5="NS",$J5="SumaNS",$J5="Účet")</formula>
    </cfRule>
  </conditionalFormatting>
  <conditionalFormatting sqref="F5:I17 B5:D17">
    <cfRule type="expression" dxfId="15" priority="17">
      <formula>AND($J5&lt;&gt;"",$J5&lt;&gt;"mezeraKL")</formula>
    </cfRule>
  </conditionalFormatting>
  <conditionalFormatting sqref="B5:D17 F5:I1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3" priority="13">
      <formula>OR($J5="SumaNS",$J5="NS")</formula>
    </cfRule>
  </conditionalFormatting>
  <conditionalFormatting sqref="A5:A17">
    <cfRule type="expression" dxfId="12" priority="9">
      <formula>AND($J5&lt;&gt;"mezeraKL",$J5&lt;&gt;"")</formula>
    </cfRule>
  </conditionalFormatting>
  <conditionalFormatting sqref="A5:A17">
    <cfRule type="expression" dxfId="11" priority="10">
      <formula>AND($J5&lt;&gt;"",$J5&lt;&gt;"mezeraKL")</formula>
    </cfRule>
  </conditionalFormatting>
  <conditionalFormatting sqref="H19:H44">
    <cfRule type="expression" dxfId="10" priority="6">
      <formula>$H19&gt;0</formula>
    </cfRule>
  </conditionalFormatting>
  <conditionalFormatting sqref="A19:A44">
    <cfRule type="expression" dxfId="9" priority="5">
      <formula>AND($J19&lt;&gt;"mezeraKL",$J19&lt;&gt;"")</formula>
    </cfRule>
  </conditionalFormatting>
  <conditionalFormatting sqref="I19:I44">
    <cfRule type="expression" dxfId="8" priority="7">
      <formula>$I19&gt;1</formula>
    </cfRule>
  </conditionalFormatting>
  <conditionalFormatting sqref="B19:B44">
    <cfRule type="expression" dxfId="7" priority="4">
      <formula>OR($J19="NS",$J19="SumaNS",$J19="Účet")</formula>
    </cfRule>
  </conditionalFormatting>
  <conditionalFormatting sqref="A19:D44 F19:I44">
    <cfRule type="expression" dxfId="6" priority="8">
      <formula>AND($J19&lt;&gt;"",$J19&lt;&gt;"mezeraKL")</formula>
    </cfRule>
  </conditionalFormatting>
  <conditionalFormatting sqref="B19:D44 F19:I44">
    <cfRule type="expression" dxfId="5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4 F19:I44">
    <cfRule type="expression" dxfId="4" priority="2">
      <formula>OR($J19="SumaNS",$J19="NS")</formula>
    </cfRule>
  </conditionalFormatting>
  <hyperlinks>
    <hyperlink ref="A2" location="Obsah!A1" display="Zpět na Obsah  KL 01  1.-4.měsíc" xr:uid="{D54E07BD-2B72-427F-ABC1-B5B3DE0C3B12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5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1242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71.443363308775716</v>
      </c>
      <c r="J3" s="81">
        <f>SUBTOTAL(9,J5:J1048576)</f>
        <v>266949</v>
      </c>
      <c r="K3" s="82">
        <f>SUBTOTAL(9,K5:K1048576)</f>
        <v>19071734.391914368</v>
      </c>
    </row>
    <row r="4" spans="1:11" s="174" customFormat="1" ht="14.45" customHeight="1" thickBot="1" x14ac:dyDescent="0.2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5" customHeight="1" x14ac:dyDescent="0.2">
      <c r="A5" s="405" t="s">
        <v>402</v>
      </c>
      <c r="B5" s="406" t="s">
        <v>403</v>
      </c>
      <c r="C5" s="407" t="s">
        <v>411</v>
      </c>
      <c r="D5" s="408" t="s">
        <v>412</v>
      </c>
      <c r="E5" s="407" t="s">
        <v>507</v>
      </c>
      <c r="F5" s="408" t="s">
        <v>508</v>
      </c>
      <c r="G5" s="407" t="s">
        <v>509</v>
      </c>
      <c r="H5" s="407" t="s">
        <v>510</v>
      </c>
      <c r="I5" s="410">
        <v>224.75</v>
      </c>
      <c r="J5" s="410">
        <v>3</v>
      </c>
      <c r="K5" s="411">
        <v>674.260009765625</v>
      </c>
    </row>
    <row r="6" spans="1:11" ht="14.45" customHeight="1" x14ac:dyDescent="0.2">
      <c r="A6" s="412" t="s">
        <v>402</v>
      </c>
      <c r="B6" s="413" t="s">
        <v>403</v>
      </c>
      <c r="C6" s="414" t="s">
        <v>411</v>
      </c>
      <c r="D6" s="415" t="s">
        <v>412</v>
      </c>
      <c r="E6" s="414" t="s">
        <v>507</v>
      </c>
      <c r="F6" s="415" t="s">
        <v>508</v>
      </c>
      <c r="G6" s="414" t="s">
        <v>509</v>
      </c>
      <c r="H6" s="414" t="s">
        <v>511</v>
      </c>
      <c r="I6" s="417">
        <v>224.75125122070313</v>
      </c>
      <c r="J6" s="417">
        <v>75</v>
      </c>
      <c r="K6" s="418">
        <v>16856.039703369141</v>
      </c>
    </row>
    <row r="7" spans="1:11" ht="14.45" customHeight="1" x14ac:dyDescent="0.2">
      <c r="A7" s="412" t="s">
        <v>402</v>
      </c>
      <c r="B7" s="413" t="s">
        <v>403</v>
      </c>
      <c r="C7" s="414" t="s">
        <v>411</v>
      </c>
      <c r="D7" s="415" t="s">
        <v>412</v>
      </c>
      <c r="E7" s="414" t="s">
        <v>507</v>
      </c>
      <c r="F7" s="415" t="s">
        <v>508</v>
      </c>
      <c r="G7" s="414" t="s">
        <v>512</v>
      </c>
      <c r="H7" s="414" t="s">
        <v>513</v>
      </c>
      <c r="I7" s="417">
        <v>15.529999732971191</v>
      </c>
      <c r="J7" s="417">
        <v>130</v>
      </c>
      <c r="K7" s="418">
        <v>2018.8900146484375</v>
      </c>
    </row>
    <row r="8" spans="1:11" ht="14.45" customHeight="1" x14ac:dyDescent="0.2">
      <c r="A8" s="412" t="s">
        <v>402</v>
      </c>
      <c r="B8" s="413" t="s">
        <v>403</v>
      </c>
      <c r="C8" s="414" t="s">
        <v>411</v>
      </c>
      <c r="D8" s="415" t="s">
        <v>412</v>
      </c>
      <c r="E8" s="414" t="s">
        <v>507</v>
      </c>
      <c r="F8" s="415" t="s">
        <v>508</v>
      </c>
      <c r="G8" s="414" t="s">
        <v>514</v>
      </c>
      <c r="H8" s="414" t="s">
        <v>515</v>
      </c>
      <c r="I8" s="417">
        <v>65.199996948242188</v>
      </c>
      <c r="J8" s="417">
        <v>110</v>
      </c>
      <c r="K8" s="418">
        <v>7172</v>
      </c>
    </row>
    <row r="9" spans="1:11" ht="14.45" customHeight="1" x14ac:dyDescent="0.2">
      <c r="A9" s="412" t="s">
        <v>402</v>
      </c>
      <c r="B9" s="413" t="s">
        <v>403</v>
      </c>
      <c r="C9" s="414" t="s">
        <v>411</v>
      </c>
      <c r="D9" s="415" t="s">
        <v>412</v>
      </c>
      <c r="E9" s="414" t="s">
        <v>507</v>
      </c>
      <c r="F9" s="415" t="s">
        <v>508</v>
      </c>
      <c r="G9" s="414" t="s">
        <v>512</v>
      </c>
      <c r="H9" s="414" t="s">
        <v>516</v>
      </c>
      <c r="I9" s="417">
        <v>15.529999732971191</v>
      </c>
      <c r="J9" s="417">
        <v>300</v>
      </c>
      <c r="K9" s="418">
        <v>4658.989990234375</v>
      </c>
    </row>
    <row r="10" spans="1:11" ht="14.45" customHeight="1" x14ac:dyDescent="0.2">
      <c r="A10" s="412" t="s">
        <v>402</v>
      </c>
      <c r="B10" s="413" t="s">
        <v>403</v>
      </c>
      <c r="C10" s="414" t="s">
        <v>411</v>
      </c>
      <c r="D10" s="415" t="s">
        <v>412</v>
      </c>
      <c r="E10" s="414" t="s">
        <v>507</v>
      </c>
      <c r="F10" s="415" t="s">
        <v>508</v>
      </c>
      <c r="G10" s="414" t="s">
        <v>514</v>
      </c>
      <c r="H10" s="414" t="s">
        <v>517</v>
      </c>
      <c r="I10" s="417">
        <v>65.199996948242188</v>
      </c>
      <c r="J10" s="417">
        <v>220</v>
      </c>
      <c r="K10" s="418">
        <v>14344</v>
      </c>
    </row>
    <row r="11" spans="1:11" ht="14.45" customHeight="1" x14ac:dyDescent="0.2">
      <c r="A11" s="412" t="s">
        <v>402</v>
      </c>
      <c r="B11" s="413" t="s">
        <v>403</v>
      </c>
      <c r="C11" s="414" t="s">
        <v>411</v>
      </c>
      <c r="D11" s="415" t="s">
        <v>412</v>
      </c>
      <c r="E11" s="414" t="s">
        <v>507</v>
      </c>
      <c r="F11" s="415" t="s">
        <v>508</v>
      </c>
      <c r="G11" s="414" t="s">
        <v>518</v>
      </c>
      <c r="H11" s="414" t="s">
        <v>519</v>
      </c>
      <c r="I11" s="417">
        <v>6.244999885559082</v>
      </c>
      <c r="J11" s="417">
        <v>1000</v>
      </c>
      <c r="K11" s="418">
        <v>6245</v>
      </c>
    </row>
    <row r="12" spans="1:11" ht="14.45" customHeight="1" x14ac:dyDescent="0.2">
      <c r="A12" s="412" t="s">
        <v>402</v>
      </c>
      <c r="B12" s="413" t="s">
        <v>403</v>
      </c>
      <c r="C12" s="414" t="s">
        <v>411</v>
      </c>
      <c r="D12" s="415" t="s">
        <v>412</v>
      </c>
      <c r="E12" s="414" t="s">
        <v>507</v>
      </c>
      <c r="F12" s="415" t="s">
        <v>508</v>
      </c>
      <c r="G12" s="414" t="s">
        <v>520</v>
      </c>
      <c r="H12" s="414" t="s">
        <v>521</v>
      </c>
      <c r="I12" s="417">
        <v>0.43000000715255737</v>
      </c>
      <c r="J12" s="417">
        <v>4000</v>
      </c>
      <c r="K12" s="418">
        <v>1720</v>
      </c>
    </row>
    <row r="13" spans="1:11" ht="14.45" customHeight="1" x14ac:dyDescent="0.2">
      <c r="A13" s="412" t="s">
        <v>402</v>
      </c>
      <c r="B13" s="413" t="s">
        <v>403</v>
      </c>
      <c r="C13" s="414" t="s">
        <v>411</v>
      </c>
      <c r="D13" s="415" t="s">
        <v>412</v>
      </c>
      <c r="E13" s="414" t="s">
        <v>507</v>
      </c>
      <c r="F13" s="415" t="s">
        <v>508</v>
      </c>
      <c r="G13" s="414" t="s">
        <v>522</v>
      </c>
      <c r="H13" s="414" t="s">
        <v>523</v>
      </c>
      <c r="I13" s="417">
        <v>5.6399998664855957</v>
      </c>
      <c r="J13" s="417">
        <v>1350</v>
      </c>
      <c r="K13" s="418">
        <v>7607.25</v>
      </c>
    </row>
    <row r="14" spans="1:11" ht="14.45" customHeight="1" x14ac:dyDescent="0.2">
      <c r="A14" s="412" t="s">
        <v>402</v>
      </c>
      <c r="B14" s="413" t="s">
        <v>403</v>
      </c>
      <c r="C14" s="414" t="s">
        <v>411</v>
      </c>
      <c r="D14" s="415" t="s">
        <v>412</v>
      </c>
      <c r="E14" s="414" t="s">
        <v>507</v>
      </c>
      <c r="F14" s="415" t="s">
        <v>508</v>
      </c>
      <c r="G14" s="414" t="s">
        <v>522</v>
      </c>
      <c r="H14" s="414" t="s">
        <v>524</v>
      </c>
      <c r="I14" s="417">
        <v>5.6399998664855957</v>
      </c>
      <c r="J14" s="417">
        <v>2520</v>
      </c>
      <c r="K14" s="418">
        <v>14200.200073242188</v>
      </c>
    </row>
    <row r="15" spans="1:11" ht="14.45" customHeight="1" x14ac:dyDescent="0.2">
      <c r="A15" s="412" t="s">
        <v>402</v>
      </c>
      <c r="B15" s="413" t="s">
        <v>403</v>
      </c>
      <c r="C15" s="414" t="s">
        <v>411</v>
      </c>
      <c r="D15" s="415" t="s">
        <v>412</v>
      </c>
      <c r="E15" s="414" t="s">
        <v>507</v>
      </c>
      <c r="F15" s="415" t="s">
        <v>508</v>
      </c>
      <c r="G15" s="414" t="s">
        <v>525</v>
      </c>
      <c r="H15" s="414" t="s">
        <v>526</v>
      </c>
      <c r="I15" s="417">
        <v>58.349998474121094</v>
      </c>
      <c r="J15" s="417">
        <v>20</v>
      </c>
      <c r="K15" s="418">
        <v>1167.02001953125</v>
      </c>
    </row>
    <row r="16" spans="1:11" ht="14.45" customHeight="1" x14ac:dyDescent="0.2">
      <c r="A16" s="412" t="s">
        <v>402</v>
      </c>
      <c r="B16" s="413" t="s">
        <v>403</v>
      </c>
      <c r="C16" s="414" t="s">
        <v>411</v>
      </c>
      <c r="D16" s="415" t="s">
        <v>412</v>
      </c>
      <c r="E16" s="414" t="s">
        <v>507</v>
      </c>
      <c r="F16" s="415" t="s">
        <v>508</v>
      </c>
      <c r="G16" s="414" t="s">
        <v>527</v>
      </c>
      <c r="H16" s="414" t="s">
        <v>528</v>
      </c>
      <c r="I16" s="417">
        <v>96.599998474121094</v>
      </c>
      <c r="J16" s="417">
        <v>50</v>
      </c>
      <c r="K16" s="418">
        <v>4830</v>
      </c>
    </row>
    <row r="17" spans="1:11" ht="14.45" customHeight="1" x14ac:dyDescent="0.2">
      <c r="A17" s="412" t="s">
        <v>402</v>
      </c>
      <c r="B17" s="413" t="s">
        <v>403</v>
      </c>
      <c r="C17" s="414" t="s">
        <v>411</v>
      </c>
      <c r="D17" s="415" t="s">
        <v>412</v>
      </c>
      <c r="E17" s="414" t="s">
        <v>507</v>
      </c>
      <c r="F17" s="415" t="s">
        <v>508</v>
      </c>
      <c r="G17" s="414" t="s">
        <v>529</v>
      </c>
      <c r="H17" s="414" t="s">
        <v>530</v>
      </c>
      <c r="I17" s="417">
        <v>352.27999877929688</v>
      </c>
      <c r="J17" s="417">
        <v>72</v>
      </c>
      <c r="K17" s="418">
        <v>25364.400390625</v>
      </c>
    </row>
    <row r="18" spans="1:11" ht="14.45" customHeight="1" x14ac:dyDescent="0.2">
      <c r="A18" s="412" t="s">
        <v>402</v>
      </c>
      <c r="B18" s="413" t="s">
        <v>403</v>
      </c>
      <c r="C18" s="414" t="s">
        <v>411</v>
      </c>
      <c r="D18" s="415" t="s">
        <v>412</v>
      </c>
      <c r="E18" s="414" t="s">
        <v>507</v>
      </c>
      <c r="F18" s="415" t="s">
        <v>508</v>
      </c>
      <c r="G18" s="414" t="s">
        <v>531</v>
      </c>
      <c r="H18" s="414" t="s">
        <v>532</v>
      </c>
      <c r="I18" s="417">
        <v>98.419998168945313</v>
      </c>
      <c r="J18" s="417">
        <v>30</v>
      </c>
      <c r="K18" s="418">
        <v>2952.489990234375</v>
      </c>
    </row>
    <row r="19" spans="1:11" ht="14.45" customHeight="1" x14ac:dyDescent="0.2">
      <c r="A19" s="412" t="s">
        <v>402</v>
      </c>
      <c r="B19" s="413" t="s">
        <v>403</v>
      </c>
      <c r="C19" s="414" t="s">
        <v>411</v>
      </c>
      <c r="D19" s="415" t="s">
        <v>412</v>
      </c>
      <c r="E19" s="414" t="s">
        <v>507</v>
      </c>
      <c r="F19" s="415" t="s">
        <v>508</v>
      </c>
      <c r="G19" s="414" t="s">
        <v>533</v>
      </c>
      <c r="H19" s="414" t="s">
        <v>534</v>
      </c>
      <c r="I19" s="417">
        <v>30.180000305175781</v>
      </c>
      <c r="J19" s="417">
        <v>25</v>
      </c>
      <c r="K19" s="418">
        <v>754.5</v>
      </c>
    </row>
    <row r="20" spans="1:11" ht="14.45" customHeight="1" x14ac:dyDescent="0.2">
      <c r="A20" s="412" t="s">
        <v>402</v>
      </c>
      <c r="B20" s="413" t="s">
        <v>403</v>
      </c>
      <c r="C20" s="414" t="s">
        <v>411</v>
      </c>
      <c r="D20" s="415" t="s">
        <v>412</v>
      </c>
      <c r="E20" s="414" t="s">
        <v>507</v>
      </c>
      <c r="F20" s="415" t="s">
        <v>508</v>
      </c>
      <c r="G20" s="414" t="s">
        <v>535</v>
      </c>
      <c r="H20" s="414" t="s">
        <v>536</v>
      </c>
      <c r="I20" s="417">
        <v>2.880000114440918</v>
      </c>
      <c r="J20" s="417">
        <v>100</v>
      </c>
      <c r="K20" s="418">
        <v>288</v>
      </c>
    </row>
    <row r="21" spans="1:11" ht="14.45" customHeight="1" x14ac:dyDescent="0.2">
      <c r="A21" s="412" t="s">
        <v>402</v>
      </c>
      <c r="B21" s="413" t="s">
        <v>403</v>
      </c>
      <c r="C21" s="414" t="s">
        <v>411</v>
      </c>
      <c r="D21" s="415" t="s">
        <v>412</v>
      </c>
      <c r="E21" s="414" t="s">
        <v>507</v>
      </c>
      <c r="F21" s="415" t="s">
        <v>508</v>
      </c>
      <c r="G21" s="414" t="s">
        <v>537</v>
      </c>
      <c r="H21" s="414" t="s">
        <v>538</v>
      </c>
      <c r="I21" s="417">
        <v>3.619999885559082</v>
      </c>
      <c r="J21" s="417">
        <v>90</v>
      </c>
      <c r="K21" s="418">
        <v>326.02999877929688</v>
      </c>
    </row>
    <row r="22" spans="1:11" ht="14.45" customHeight="1" x14ac:dyDescent="0.2">
      <c r="A22" s="412" t="s">
        <v>402</v>
      </c>
      <c r="B22" s="413" t="s">
        <v>403</v>
      </c>
      <c r="C22" s="414" t="s">
        <v>411</v>
      </c>
      <c r="D22" s="415" t="s">
        <v>412</v>
      </c>
      <c r="E22" s="414" t="s">
        <v>507</v>
      </c>
      <c r="F22" s="415" t="s">
        <v>508</v>
      </c>
      <c r="G22" s="414" t="s">
        <v>539</v>
      </c>
      <c r="H22" s="414" t="s">
        <v>540</v>
      </c>
      <c r="I22" s="417">
        <v>5.179999828338623</v>
      </c>
      <c r="J22" s="417">
        <v>100</v>
      </c>
      <c r="K22" s="418">
        <v>517.5</v>
      </c>
    </row>
    <row r="23" spans="1:11" ht="14.45" customHeight="1" x14ac:dyDescent="0.2">
      <c r="A23" s="412" t="s">
        <v>402</v>
      </c>
      <c r="B23" s="413" t="s">
        <v>403</v>
      </c>
      <c r="C23" s="414" t="s">
        <v>411</v>
      </c>
      <c r="D23" s="415" t="s">
        <v>412</v>
      </c>
      <c r="E23" s="414" t="s">
        <v>507</v>
      </c>
      <c r="F23" s="415" t="s">
        <v>508</v>
      </c>
      <c r="G23" s="414" t="s">
        <v>541</v>
      </c>
      <c r="H23" s="414" t="s">
        <v>542</v>
      </c>
      <c r="I23" s="417">
        <v>9.7799997329711914</v>
      </c>
      <c r="J23" s="417">
        <v>40</v>
      </c>
      <c r="K23" s="418">
        <v>391</v>
      </c>
    </row>
    <row r="24" spans="1:11" ht="14.45" customHeight="1" x14ac:dyDescent="0.2">
      <c r="A24" s="412" t="s">
        <v>402</v>
      </c>
      <c r="B24" s="413" t="s">
        <v>403</v>
      </c>
      <c r="C24" s="414" t="s">
        <v>411</v>
      </c>
      <c r="D24" s="415" t="s">
        <v>412</v>
      </c>
      <c r="E24" s="414" t="s">
        <v>507</v>
      </c>
      <c r="F24" s="415" t="s">
        <v>508</v>
      </c>
      <c r="G24" s="414" t="s">
        <v>543</v>
      </c>
      <c r="H24" s="414" t="s">
        <v>544</v>
      </c>
      <c r="I24" s="417">
        <v>517.5</v>
      </c>
      <c r="J24" s="417">
        <v>220</v>
      </c>
      <c r="K24" s="418">
        <v>113850</v>
      </c>
    </row>
    <row r="25" spans="1:11" ht="14.45" customHeight="1" x14ac:dyDescent="0.2">
      <c r="A25" s="412" t="s">
        <v>402</v>
      </c>
      <c r="B25" s="413" t="s">
        <v>403</v>
      </c>
      <c r="C25" s="414" t="s">
        <v>411</v>
      </c>
      <c r="D25" s="415" t="s">
        <v>412</v>
      </c>
      <c r="E25" s="414" t="s">
        <v>507</v>
      </c>
      <c r="F25" s="415" t="s">
        <v>508</v>
      </c>
      <c r="G25" s="414" t="s">
        <v>545</v>
      </c>
      <c r="H25" s="414" t="s">
        <v>546</v>
      </c>
      <c r="I25" s="417">
        <v>63.475000381469727</v>
      </c>
      <c r="J25" s="417">
        <v>230</v>
      </c>
      <c r="K25" s="418">
        <v>14595.249633789063</v>
      </c>
    </row>
    <row r="26" spans="1:11" ht="14.45" customHeight="1" x14ac:dyDescent="0.2">
      <c r="A26" s="412" t="s">
        <v>402</v>
      </c>
      <c r="B26" s="413" t="s">
        <v>403</v>
      </c>
      <c r="C26" s="414" t="s">
        <v>411</v>
      </c>
      <c r="D26" s="415" t="s">
        <v>412</v>
      </c>
      <c r="E26" s="414" t="s">
        <v>507</v>
      </c>
      <c r="F26" s="415" t="s">
        <v>508</v>
      </c>
      <c r="G26" s="414" t="s">
        <v>547</v>
      </c>
      <c r="H26" s="414" t="s">
        <v>548</v>
      </c>
      <c r="I26" s="417">
        <v>108.62499872843425</v>
      </c>
      <c r="J26" s="417">
        <v>140</v>
      </c>
      <c r="K26" s="418">
        <v>15211.130432128906</v>
      </c>
    </row>
    <row r="27" spans="1:11" ht="14.45" customHeight="1" x14ac:dyDescent="0.2">
      <c r="A27" s="412" t="s">
        <v>402</v>
      </c>
      <c r="B27" s="413" t="s">
        <v>403</v>
      </c>
      <c r="C27" s="414" t="s">
        <v>411</v>
      </c>
      <c r="D27" s="415" t="s">
        <v>412</v>
      </c>
      <c r="E27" s="414" t="s">
        <v>507</v>
      </c>
      <c r="F27" s="415" t="s">
        <v>508</v>
      </c>
      <c r="G27" s="414" t="s">
        <v>549</v>
      </c>
      <c r="H27" s="414" t="s">
        <v>550</v>
      </c>
      <c r="I27" s="417">
        <v>3031.169921875</v>
      </c>
      <c r="J27" s="417">
        <v>10</v>
      </c>
      <c r="K27" s="418">
        <v>30311.69921875</v>
      </c>
    </row>
    <row r="28" spans="1:11" ht="14.45" customHeight="1" x14ac:dyDescent="0.2">
      <c r="A28" s="412" t="s">
        <v>402</v>
      </c>
      <c r="B28" s="413" t="s">
        <v>403</v>
      </c>
      <c r="C28" s="414" t="s">
        <v>411</v>
      </c>
      <c r="D28" s="415" t="s">
        <v>412</v>
      </c>
      <c r="E28" s="414" t="s">
        <v>507</v>
      </c>
      <c r="F28" s="415" t="s">
        <v>508</v>
      </c>
      <c r="G28" s="414" t="s">
        <v>529</v>
      </c>
      <c r="H28" s="414" t="s">
        <v>551</v>
      </c>
      <c r="I28" s="417">
        <v>352.27999877929688</v>
      </c>
      <c r="J28" s="417">
        <v>456</v>
      </c>
      <c r="K28" s="418">
        <v>160641.19921875</v>
      </c>
    </row>
    <row r="29" spans="1:11" ht="14.45" customHeight="1" x14ac:dyDescent="0.2">
      <c r="A29" s="412" t="s">
        <v>402</v>
      </c>
      <c r="B29" s="413" t="s">
        <v>403</v>
      </c>
      <c r="C29" s="414" t="s">
        <v>411</v>
      </c>
      <c r="D29" s="415" t="s">
        <v>412</v>
      </c>
      <c r="E29" s="414" t="s">
        <v>507</v>
      </c>
      <c r="F29" s="415" t="s">
        <v>508</v>
      </c>
      <c r="G29" s="414" t="s">
        <v>552</v>
      </c>
      <c r="H29" s="414" t="s">
        <v>553</v>
      </c>
      <c r="I29" s="417">
        <v>1249.949951171875</v>
      </c>
      <c r="J29" s="417">
        <v>84</v>
      </c>
      <c r="K29" s="418">
        <v>104996.15234375</v>
      </c>
    </row>
    <row r="30" spans="1:11" ht="14.45" customHeight="1" x14ac:dyDescent="0.2">
      <c r="A30" s="412" t="s">
        <v>402</v>
      </c>
      <c r="B30" s="413" t="s">
        <v>403</v>
      </c>
      <c r="C30" s="414" t="s">
        <v>411</v>
      </c>
      <c r="D30" s="415" t="s">
        <v>412</v>
      </c>
      <c r="E30" s="414" t="s">
        <v>507</v>
      </c>
      <c r="F30" s="415" t="s">
        <v>508</v>
      </c>
      <c r="G30" s="414" t="s">
        <v>554</v>
      </c>
      <c r="H30" s="414" t="s">
        <v>555</v>
      </c>
      <c r="I30" s="417">
        <v>659.90997314453125</v>
      </c>
      <c r="J30" s="417">
        <v>324</v>
      </c>
      <c r="K30" s="418">
        <v>213810.296875</v>
      </c>
    </row>
    <row r="31" spans="1:11" ht="14.45" customHeight="1" x14ac:dyDescent="0.2">
      <c r="A31" s="412" t="s">
        <v>402</v>
      </c>
      <c r="B31" s="413" t="s">
        <v>403</v>
      </c>
      <c r="C31" s="414" t="s">
        <v>411</v>
      </c>
      <c r="D31" s="415" t="s">
        <v>412</v>
      </c>
      <c r="E31" s="414" t="s">
        <v>507</v>
      </c>
      <c r="F31" s="415" t="s">
        <v>508</v>
      </c>
      <c r="G31" s="414" t="s">
        <v>531</v>
      </c>
      <c r="H31" s="414" t="s">
        <v>556</v>
      </c>
      <c r="I31" s="417">
        <v>98.405713762555806</v>
      </c>
      <c r="J31" s="417">
        <v>315</v>
      </c>
      <c r="K31" s="418">
        <v>31000.740234375</v>
      </c>
    </row>
    <row r="32" spans="1:11" ht="14.45" customHeight="1" x14ac:dyDescent="0.2">
      <c r="A32" s="412" t="s">
        <v>402</v>
      </c>
      <c r="B32" s="413" t="s">
        <v>403</v>
      </c>
      <c r="C32" s="414" t="s">
        <v>411</v>
      </c>
      <c r="D32" s="415" t="s">
        <v>412</v>
      </c>
      <c r="E32" s="414" t="s">
        <v>507</v>
      </c>
      <c r="F32" s="415" t="s">
        <v>508</v>
      </c>
      <c r="G32" s="414" t="s">
        <v>533</v>
      </c>
      <c r="H32" s="414" t="s">
        <v>557</v>
      </c>
      <c r="I32" s="417">
        <v>30.180000305175781</v>
      </c>
      <c r="J32" s="417">
        <v>60</v>
      </c>
      <c r="K32" s="418">
        <v>1810.800048828125</v>
      </c>
    </row>
    <row r="33" spans="1:11" ht="14.45" customHeight="1" x14ac:dyDescent="0.2">
      <c r="A33" s="412" t="s">
        <v>402</v>
      </c>
      <c r="B33" s="413" t="s">
        <v>403</v>
      </c>
      <c r="C33" s="414" t="s">
        <v>411</v>
      </c>
      <c r="D33" s="415" t="s">
        <v>412</v>
      </c>
      <c r="E33" s="414" t="s">
        <v>507</v>
      </c>
      <c r="F33" s="415" t="s">
        <v>508</v>
      </c>
      <c r="G33" s="414" t="s">
        <v>535</v>
      </c>
      <c r="H33" s="414" t="s">
        <v>558</v>
      </c>
      <c r="I33" s="417">
        <v>2.869999885559082</v>
      </c>
      <c r="J33" s="417">
        <v>50</v>
      </c>
      <c r="K33" s="418">
        <v>143.5</v>
      </c>
    </row>
    <row r="34" spans="1:11" ht="14.45" customHeight="1" x14ac:dyDescent="0.2">
      <c r="A34" s="412" t="s">
        <v>402</v>
      </c>
      <c r="B34" s="413" t="s">
        <v>403</v>
      </c>
      <c r="C34" s="414" t="s">
        <v>411</v>
      </c>
      <c r="D34" s="415" t="s">
        <v>412</v>
      </c>
      <c r="E34" s="414" t="s">
        <v>507</v>
      </c>
      <c r="F34" s="415" t="s">
        <v>508</v>
      </c>
      <c r="G34" s="414" t="s">
        <v>537</v>
      </c>
      <c r="H34" s="414" t="s">
        <v>559</v>
      </c>
      <c r="I34" s="417">
        <v>3.619999885559082</v>
      </c>
      <c r="J34" s="417">
        <v>70</v>
      </c>
      <c r="K34" s="418">
        <v>253.48000335693359</v>
      </c>
    </row>
    <row r="35" spans="1:11" ht="14.45" customHeight="1" x14ac:dyDescent="0.2">
      <c r="A35" s="412" t="s">
        <v>402</v>
      </c>
      <c r="B35" s="413" t="s">
        <v>403</v>
      </c>
      <c r="C35" s="414" t="s">
        <v>411</v>
      </c>
      <c r="D35" s="415" t="s">
        <v>412</v>
      </c>
      <c r="E35" s="414" t="s">
        <v>507</v>
      </c>
      <c r="F35" s="415" t="s">
        <v>508</v>
      </c>
      <c r="G35" s="414" t="s">
        <v>541</v>
      </c>
      <c r="H35" s="414" t="s">
        <v>560</v>
      </c>
      <c r="I35" s="417">
        <v>9.7799997329711914</v>
      </c>
      <c r="J35" s="417">
        <v>20</v>
      </c>
      <c r="K35" s="418">
        <v>195.5</v>
      </c>
    </row>
    <row r="36" spans="1:11" ht="14.45" customHeight="1" x14ac:dyDescent="0.2">
      <c r="A36" s="412" t="s">
        <v>402</v>
      </c>
      <c r="B36" s="413" t="s">
        <v>403</v>
      </c>
      <c r="C36" s="414" t="s">
        <v>411</v>
      </c>
      <c r="D36" s="415" t="s">
        <v>412</v>
      </c>
      <c r="E36" s="414" t="s">
        <v>507</v>
      </c>
      <c r="F36" s="415" t="s">
        <v>508</v>
      </c>
      <c r="G36" s="414" t="s">
        <v>561</v>
      </c>
      <c r="H36" s="414" t="s">
        <v>562</v>
      </c>
      <c r="I36" s="417">
        <v>128</v>
      </c>
      <c r="J36" s="417">
        <v>10</v>
      </c>
      <c r="K36" s="418">
        <v>1279.949951171875</v>
      </c>
    </row>
    <row r="37" spans="1:11" ht="14.45" customHeight="1" x14ac:dyDescent="0.2">
      <c r="A37" s="412" t="s">
        <v>402</v>
      </c>
      <c r="B37" s="413" t="s">
        <v>403</v>
      </c>
      <c r="C37" s="414" t="s">
        <v>411</v>
      </c>
      <c r="D37" s="415" t="s">
        <v>412</v>
      </c>
      <c r="E37" s="414" t="s">
        <v>507</v>
      </c>
      <c r="F37" s="415" t="s">
        <v>508</v>
      </c>
      <c r="G37" s="414" t="s">
        <v>563</v>
      </c>
      <c r="H37" s="414" t="s">
        <v>564</v>
      </c>
      <c r="I37" s="417">
        <v>69</v>
      </c>
      <c r="J37" s="417">
        <v>30</v>
      </c>
      <c r="K37" s="418">
        <v>2070</v>
      </c>
    </row>
    <row r="38" spans="1:11" ht="14.45" customHeight="1" x14ac:dyDescent="0.2">
      <c r="A38" s="412" t="s">
        <v>402</v>
      </c>
      <c r="B38" s="413" t="s">
        <v>403</v>
      </c>
      <c r="C38" s="414" t="s">
        <v>411</v>
      </c>
      <c r="D38" s="415" t="s">
        <v>412</v>
      </c>
      <c r="E38" s="414" t="s">
        <v>507</v>
      </c>
      <c r="F38" s="415" t="s">
        <v>508</v>
      </c>
      <c r="G38" s="414" t="s">
        <v>565</v>
      </c>
      <c r="H38" s="414" t="s">
        <v>566</v>
      </c>
      <c r="I38" s="417">
        <v>0.86000001430511475</v>
      </c>
      <c r="J38" s="417">
        <v>500</v>
      </c>
      <c r="K38" s="418">
        <v>430</v>
      </c>
    </row>
    <row r="39" spans="1:11" ht="14.45" customHeight="1" x14ac:dyDescent="0.2">
      <c r="A39" s="412" t="s">
        <v>402</v>
      </c>
      <c r="B39" s="413" t="s">
        <v>403</v>
      </c>
      <c r="C39" s="414" t="s">
        <v>411</v>
      </c>
      <c r="D39" s="415" t="s">
        <v>412</v>
      </c>
      <c r="E39" s="414" t="s">
        <v>507</v>
      </c>
      <c r="F39" s="415" t="s">
        <v>508</v>
      </c>
      <c r="G39" s="414" t="s">
        <v>567</v>
      </c>
      <c r="H39" s="414" t="s">
        <v>568</v>
      </c>
      <c r="I39" s="417">
        <v>1.5199999809265137</v>
      </c>
      <c r="J39" s="417">
        <v>300</v>
      </c>
      <c r="K39" s="418">
        <v>456</v>
      </c>
    </row>
    <row r="40" spans="1:11" ht="14.45" customHeight="1" x14ac:dyDescent="0.2">
      <c r="A40" s="412" t="s">
        <v>402</v>
      </c>
      <c r="B40" s="413" t="s">
        <v>403</v>
      </c>
      <c r="C40" s="414" t="s">
        <v>411</v>
      </c>
      <c r="D40" s="415" t="s">
        <v>412</v>
      </c>
      <c r="E40" s="414" t="s">
        <v>507</v>
      </c>
      <c r="F40" s="415" t="s">
        <v>508</v>
      </c>
      <c r="G40" s="414" t="s">
        <v>569</v>
      </c>
      <c r="H40" s="414" t="s">
        <v>570</v>
      </c>
      <c r="I40" s="417">
        <v>2.0699999332427979</v>
      </c>
      <c r="J40" s="417">
        <v>200</v>
      </c>
      <c r="K40" s="418">
        <v>414</v>
      </c>
    </row>
    <row r="41" spans="1:11" ht="14.45" customHeight="1" x14ac:dyDescent="0.2">
      <c r="A41" s="412" t="s">
        <v>402</v>
      </c>
      <c r="B41" s="413" t="s">
        <v>403</v>
      </c>
      <c r="C41" s="414" t="s">
        <v>411</v>
      </c>
      <c r="D41" s="415" t="s">
        <v>412</v>
      </c>
      <c r="E41" s="414" t="s">
        <v>507</v>
      </c>
      <c r="F41" s="415" t="s">
        <v>508</v>
      </c>
      <c r="G41" s="414" t="s">
        <v>571</v>
      </c>
      <c r="H41" s="414" t="s">
        <v>572</v>
      </c>
      <c r="I41" s="417">
        <v>3.3599998950958252</v>
      </c>
      <c r="J41" s="417">
        <v>100</v>
      </c>
      <c r="K41" s="418">
        <v>336</v>
      </c>
    </row>
    <row r="42" spans="1:11" ht="14.45" customHeight="1" x14ac:dyDescent="0.2">
      <c r="A42" s="412" t="s">
        <v>402</v>
      </c>
      <c r="B42" s="413" t="s">
        <v>403</v>
      </c>
      <c r="C42" s="414" t="s">
        <v>411</v>
      </c>
      <c r="D42" s="415" t="s">
        <v>412</v>
      </c>
      <c r="E42" s="414" t="s">
        <v>507</v>
      </c>
      <c r="F42" s="415" t="s">
        <v>508</v>
      </c>
      <c r="G42" s="414" t="s">
        <v>573</v>
      </c>
      <c r="H42" s="414" t="s">
        <v>574</v>
      </c>
      <c r="I42" s="417">
        <v>8.3900003433227539</v>
      </c>
      <c r="J42" s="417">
        <v>24</v>
      </c>
      <c r="K42" s="418">
        <v>201.36000061035156</v>
      </c>
    </row>
    <row r="43" spans="1:11" ht="14.45" customHeight="1" x14ac:dyDescent="0.2">
      <c r="A43" s="412" t="s">
        <v>402</v>
      </c>
      <c r="B43" s="413" t="s">
        <v>403</v>
      </c>
      <c r="C43" s="414" t="s">
        <v>411</v>
      </c>
      <c r="D43" s="415" t="s">
        <v>412</v>
      </c>
      <c r="E43" s="414" t="s">
        <v>507</v>
      </c>
      <c r="F43" s="415" t="s">
        <v>508</v>
      </c>
      <c r="G43" s="414" t="s">
        <v>565</v>
      </c>
      <c r="H43" s="414" t="s">
        <v>575</v>
      </c>
      <c r="I43" s="417">
        <v>0.85166668891906738</v>
      </c>
      <c r="J43" s="417">
        <v>2700</v>
      </c>
      <c r="K43" s="418">
        <v>2296</v>
      </c>
    </row>
    <row r="44" spans="1:11" ht="14.45" customHeight="1" x14ac:dyDescent="0.2">
      <c r="A44" s="412" t="s">
        <v>402</v>
      </c>
      <c r="B44" s="413" t="s">
        <v>403</v>
      </c>
      <c r="C44" s="414" t="s">
        <v>411</v>
      </c>
      <c r="D44" s="415" t="s">
        <v>412</v>
      </c>
      <c r="E44" s="414" t="s">
        <v>507</v>
      </c>
      <c r="F44" s="415" t="s">
        <v>508</v>
      </c>
      <c r="G44" s="414" t="s">
        <v>567</v>
      </c>
      <c r="H44" s="414" t="s">
        <v>576</v>
      </c>
      <c r="I44" s="417">
        <v>1.5199999809265137</v>
      </c>
      <c r="J44" s="417">
        <v>1300</v>
      </c>
      <c r="K44" s="418">
        <v>1976</v>
      </c>
    </row>
    <row r="45" spans="1:11" ht="14.45" customHeight="1" x14ac:dyDescent="0.2">
      <c r="A45" s="412" t="s">
        <v>402</v>
      </c>
      <c r="B45" s="413" t="s">
        <v>403</v>
      </c>
      <c r="C45" s="414" t="s">
        <v>411</v>
      </c>
      <c r="D45" s="415" t="s">
        <v>412</v>
      </c>
      <c r="E45" s="414" t="s">
        <v>507</v>
      </c>
      <c r="F45" s="415" t="s">
        <v>508</v>
      </c>
      <c r="G45" s="414" t="s">
        <v>569</v>
      </c>
      <c r="H45" s="414" t="s">
        <v>577</v>
      </c>
      <c r="I45" s="417">
        <v>2.0624999403953552</v>
      </c>
      <c r="J45" s="417">
        <v>970</v>
      </c>
      <c r="K45" s="418">
        <v>1999.6999969482422</v>
      </c>
    </row>
    <row r="46" spans="1:11" ht="14.45" customHeight="1" x14ac:dyDescent="0.2">
      <c r="A46" s="412" t="s">
        <v>402</v>
      </c>
      <c r="B46" s="413" t="s">
        <v>403</v>
      </c>
      <c r="C46" s="414" t="s">
        <v>411</v>
      </c>
      <c r="D46" s="415" t="s">
        <v>412</v>
      </c>
      <c r="E46" s="414" t="s">
        <v>507</v>
      </c>
      <c r="F46" s="415" t="s">
        <v>508</v>
      </c>
      <c r="G46" s="414" t="s">
        <v>571</v>
      </c>
      <c r="H46" s="414" t="s">
        <v>578</v>
      </c>
      <c r="I46" s="417">
        <v>3.3633332252502441</v>
      </c>
      <c r="J46" s="417">
        <v>800</v>
      </c>
      <c r="K46" s="418">
        <v>2691</v>
      </c>
    </row>
    <row r="47" spans="1:11" ht="14.45" customHeight="1" x14ac:dyDescent="0.2">
      <c r="A47" s="412" t="s">
        <v>402</v>
      </c>
      <c r="B47" s="413" t="s">
        <v>403</v>
      </c>
      <c r="C47" s="414" t="s">
        <v>411</v>
      </c>
      <c r="D47" s="415" t="s">
        <v>412</v>
      </c>
      <c r="E47" s="414" t="s">
        <v>507</v>
      </c>
      <c r="F47" s="415" t="s">
        <v>508</v>
      </c>
      <c r="G47" s="414" t="s">
        <v>579</v>
      </c>
      <c r="H47" s="414" t="s">
        <v>580</v>
      </c>
      <c r="I47" s="417">
        <v>5.880000114440918</v>
      </c>
      <c r="J47" s="417">
        <v>400</v>
      </c>
      <c r="K47" s="418">
        <v>2350.72998046875</v>
      </c>
    </row>
    <row r="48" spans="1:11" ht="14.45" customHeight="1" x14ac:dyDescent="0.2">
      <c r="A48" s="412" t="s">
        <v>402</v>
      </c>
      <c r="B48" s="413" t="s">
        <v>403</v>
      </c>
      <c r="C48" s="414" t="s">
        <v>411</v>
      </c>
      <c r="D48" s="415" t="s">
        <v>412</v>
      </c>
      <c r="E48" s="414" t="s">
        <v>507</v>
      </c>
      <c r="F48" s="415" t="s">
        <v>508</v>
      </c>
      <c r="G48" s="414" t="s">
        <v>581</v>
      </c>
      <c r="H48" s="414" t="s">
        <v>582</v>
      </c>
      <c r="I48" s="417">
        <v>61.216667175292969</v>
      </c>
      <c r="J48" s="417">
        <v>6</v>
      </c>
      <c r="K48" s="418">
        <v>367.30000305175781</v>
      </c>
    </row>
    <row r="49" spans="1:11" ht="14.45" customHeight="1" x14ac:dyDescent="0.2">
      <c r="A49" s="412" t="s">
        <v>402</v>
      </c>
      <c r="B49" s="413" t="s">
        <v>403</v>
      </c>
      <c r="C49" s="414" t="s">
        <v>411</v>
      </c>
      <c r="D49" s="415" t="s">
        <v>412</v>
      </c>
      <c r="E49" s="414" t="s">
        <v>507</v>
      </c>
      <c r="F49" s="415" t="s">
        <v>508</v>
      </c>
      <c r="G49" s="414" t="s">
        <v>583</v>
      </c>
      <c r="H49" s="414" t="s">
        <v>584</v>
      </c>
      <c r="I49" s="417">
        <v>98.379997253417969</v>
      </c>
      <c r="J49" s="417">
        <v>30</v>
      </c>
      <c r="K49" s="418">
        <v>2951.39990234375</v>
      </c>
    </row>
    <row r="50" spans="1:11" ht="14.45" customHeight="1" x14ac:dyDescent="0.2">
      <c r="A50" s="412" t="s">
        <v>402</v>
      </c>
      <c r="B50" s="413" t="s">
        <v>403</v>
      </c>
      <c r="C50" s="414" t="s">
        <v>411</v>
      </c>
      <c r="D50" s="415" t="s">
        <v>412</v>
      </c>
      <c r="E50" s="414" t="s">
        <v>507</v>
      </c>
      <c r="F50" s="415" t="s">
        <v>508</v>
      </c>
      <c r="G50" s="414" t="s">
        <v>585</v>
      </c>
      <c r="H50" s="414" t="s">
        <v>586</v>
      </c>
      <c r="I50" s="417">
        <v>46.31666692097982</v>
      </c>
      <c r="J50" s="417">
        <v>54</v>
      </c>
      <c r="K50" s="418">
        <v>2500.9801025390625</v>
      </c>
    </row>
    <row r="51" spans="1:11" ht="14.45" customHeight="1" x14ac:dyDescent="0.2">
      <c r="A51" s="412" t="s">
        <v>402</v>
      </c>
      <c r="B51" s="413" t="s">
        <v>403</v>
      </c>
      <c r="C51" s="414" t="s">
        <v>411</v>
      </c>
      <c r="D51" s="415" t="s">
        <v>412</v>
      </c>
      <c r="E51" s="414" t="s">
        <v>507</v>
      </c>
      <c r="F51" s="415" t="s">
        <v>508</v>
      </c>
      <c r="G51" s="414" t="s">
        <v>573</v>
      </c>
      <c r="H51" s="414" t="s">
        <v>587</v>
      </c>
      <c r="I51" s="417">
        <v>8.3900003433227539</v>
      </c>
      <c r="J51" s="417">
        <v>36</v>
      </c>
      <c r="K51" s="418">
        <v>302.04000854492188</v>
      </c>
    </row>
    <row r="52" spans="1:11" ht="14.45" customHeight="1" x14ac:dyDescent="0.2">
      <c r="A52" s="412" t="s">
        <v>402</v>
      </c>
      <c r="B52" s="413" t="s">
        <v>403</v>
      </c>
      <c r="C52" s="414" t="s">
        <v>411</v>
      </c>
      <c r="D52" s="415" t="s">
        <v>412</v>
      </c>
      <c r="E52" s="414" t="s">
        <v>507</v>
      </c>
      <c r="F52" s="415" t="s">
        <v>508</v>
      </c>
      <c r="G52" s="414" t="s">
        <v>588</v>
      </c>
      <c r="H52" s="414" t="s">
        <v>589</v>
      </c>
      <c r="I52" s="417">
        <v>18.943999099731446</v>
      </c>
      <c r="J52" s="417">
        <v>312</v>
      </c>
      <c r="K52" s="418">
        <v>5910.3800659179688</v>
      </c>
    </row>
    <row r="53" spans="1:11" ht="14.45" customHeight="1" x14ac:dyDescent="0.2">
      <c r="A53" s="412" t="s">
        <v>402</v>
      </c>
      <c r="B53" s="413" t="s">
        <v>403</v>
      </c>
      <c r="C53" s="414" t="s">
        <v>411</v>
      </c>
      <c r="D53" s="415" t="s">
        <v>412</v>
      </c>
      <c r="E53" s="414" t="s">
        <v>507</v>
      </c>
      <c r="F53" s="415" t="s">
        <v>508</v>
      </c>
      <c r="G53" s="414" t="s">
        <v>590</v>
      </c>
      <c r="H53" s="414" t="s">
        <v>591</v>
      </c>
      <c r="I53" s="417">
        <v>18.860000610351563</v>
      </c>
      <c r="J53" s="417">
        <v>100</v>
      </c>
      <c r="K53" s="418">
        <v>1886</v>
      </c>
    </row>
    <row r="54" spans="1:11" ht="14.45" customHeight="1" x14ac:dyDescent="0.2">
      <c r="A54" s="412" t="s">
        <v>402</v>
      </c>
      <c r="B54" s="413" t="s">
        <v>403</v>
      </c>
      <c r="C54" s="414" t="s">
        <v>411</v>
      </c>
      <c r="D54" s="415" t="s">
        <v>412</v>
      </c>
      <c r="E54" s="414" t="s">
        <v>507</v>
      </c>
      <c r="F54" s="415" t="s">
        <v>508</v>
      </c>
      <c r="G54" s="414" t="s">
        <v>592</v>
      </c>
      <c r="H54" s="414" t="s">
        <v>593</v>
      </c>
      <c r="I54" s="417">
        <v>7.5900001525878906</v>
      </c>
      <c r="J54" s="417">
        <v>50</v>
      </c>
      <c r="K54" s="418">
        <v>379.5</v>
      </c>
    </row>
    <row r="55" spans="1:11" ht="14.45" customHeight="1" x14ac:dyDescent="0.2">
      <c r="A55" s="412" t="s">
        <v>402</v>
      </c>
      <c r="B55" s="413" t="s">
        <v>403</v>
      </c>
      <c r="C55" s="414" t="s">
        <v>411</v>
      </c>
      <c r="D55" s="415" t="s">
        <v>412</v>
      </c>
      <c r="E55" s="414" t="s">
        <v>507</v>
      </c>
      <c r="F55" s="415" t="s">
        <v>508</v>
      </c>
      <c r="G55" s="414" t="s">
        <v>592</v>
      </c>
      <c r="H55" s="414" t="s">
        <v>594</v>
      </c>
      <c r="I55" s="417">
        <v>7.5900001525878906</v>
      </c>
      <c r="J55" s="417">
        <v>116</v>
      </c>
      <c r="K55" s="418">
        <v>880.44001007080078</v>
      </c>
    </row>
    <row r="56" spans="1:11" ht="14.45" customHeight="1" x14ac:dyDescent="0.2">
      <c r="A56" s="412" t="s">
        <v>402</v>
      </c>
      <c r="B56" s="413" t="s">
        <v>403</v>
      </c>
      <c r="C56" s="414" t="s">
        <v>411</v>
      </c>
      <c r="D56" s="415" t="s">
        <v>412</v>
      </c>
      <c r="E56" s="414" t="s">
        <v>507</v>
      </c>
      <c r="F56" s="415" t="s">
        <v>508</v>
      </c>
      <c r="G56" s="414" t="s">
        <v>595</v>
      </c>
      <c r="H56" s="414" t="s">
        <v>596</v>
      </c>
      <c r="I56" s="417">
        <v>13.224999904632568</v>
      </c>
      <c r="J56" s="417">
        <v>230</v>
      </c>
      <c r="K56" s="418">
        <v>3042.6000061035156</v>
      </c>
    </row>
    <row r="57" spans="1:11" ht="14.45" customHeight="1" x14ac:dyDescent="0.2">
      <c r="A57" s="412" t="s">
        <v>402</v>
      </c>
      <c r="B57" s="413" t="s">
        <v>403</v>
      </c>
      <c r="C57" s="414" t="s">
        <v>411</v>
      </c>
      <c r="D57" s="415" t="s">
        <v>412</v>
      </c>
      <c r="E57" s="414" t="s">
        <v>507</v>
      </c>
      <c r="F57" s="415" t="s">
        <v>508</v>
      </c>
      <c r="G57" s="414" t="s">
        <v>597</v>
      </c>
      <c r="H57" s="414" t="s">
        <v>598</v>
      </c>
      <c r="I57" s="417">
        <v>68.150001525878906</v>
      </c>
      <c r="J57" s="417">
        <v>744</v>
      </c>
      <c r="K57" s="418">
        <v>50702.849609375</v>
      </c>
    </row>
    <row r="58" spans="1:11" ht="14.45" customHeight="1" x14ac:dyDescent="0.2">
      <c r="A58" s="412" t="s">
        <v>402</v>
      </c>
      <c r="B58" s="413" t="s">
        <v>403</v>
      </c>
      <c r="C58" s="414" t="s">
        <v>411</v>
      </c>
      <c r="D58" s="415" t="s">
        <v>412</v>
      </c>
      <c r="E58" s="414" t="s">
        <v>507</v>
      </c>
      <c r="F58" s="415" t="s">
        <v>508</v>
      </c>
      <c r="G58" s="414" t="s">
        <v>599</v>
      </c>
      <c r="H58" s="414" t="s">
        <v>600</v>
      </c>
      <c r="I58" s="417">
        <v>2.5099999904632568</v>
      </c>
      <c r="J58" s="417">
        <v>40</v>
      </c>
      <c r="K58" s="418">
        <v>100.40000152587891</v>
      </c>
    </row>
    <row r="59" spans="1:11" ht="14.45" customHeight="1" x14ac:dyDescent="0.2">
      <c r="A59" s="412" t="s">
        <v>402</v>
      </c>
      <c r="B59" s="413" t="s">
        <v>403</v>
      </c>
      <c r="C59" s="414" t="s">
        <v>411</v>
      </c>
      <c r="D59" s="415" t="s">
        <v>412</v>
      </c>
      <c r="E59" s="414" t="s">
        <v>507</v>
      </c>
      <c r="F59" s="415" t="s">
        <v>508</v>
      </c>
      <c r="G59" s="414" t="s">
        <v>601</v>
      </c>
      <c r="H59" s="414" t="s">
        <v>602</v>
      </c>
      <c r="I59" s="417">
        <v>3.2699999809265137</v>
      </c>
      <c r="J59" s="417">
        <v>540</v>
      </c>
      <c r="K59" s="418">
        <v>1765.8000030517578</v>
      </c>
    </row>
    <row r="60" spans="1:11" ht="14.45" customHeight="1" x14ac:dyDescent="0.2">
      <c r="A60" s="412" t="s">
        <v>402</v>
      </c>
      <c r="B60" s="413" t="s">
        <v>403</v>
      </c>
      <c r="C60" s="414" t="s">
        <v>411</v>
      </c>
      <c r="D60" s="415" t="s">
        <v>412</v>
      </c>
      <c r="E60" s="414" t="s">
        <v>507</v>
      </c>
      <c r="F60" s="415" t="s">
        <v>508</v>
      </c>
      <c r="G60" s="414" t="s">
        <v>603</v>
      </c>
      <c r="H60" s="414" t="s">
        <v>604</v>
      </c>
      <c r="I60" s="417">
        <v>3.9675000309944153</v>
      </c>
      <c r="J60" s="417">
        <v>1140</v>
      </c>
      <c r="K60" s="418">
        <v>4523.8000030517578</v>
      </c>
    </row>
    <row r="61" spans="1:11" ht="14.45" customHeight="1" x14ac:dyDescent="0.2">
      <c r="A61" s="412" t="s">
        <v>402</v>
      </c>
      <c r="B61" s="413" t="s">
        <v>403</v>
      </c>
      <c r="C61" s="414" t="s">
        <v>411</v>
      </c>
      <c r="D61" s="415" t="s">
        <v>412</v>
      </c>
      <c r="E61" s="414" t="s">
        <v>507</v>
      </c>
      <c r="F61" s="415" t="s">
        <v>508</v>
      </c>
      <c r="G61" s="414" t="s">
        <v>605</v>
      </c>
      <c r="H61" s="414" t="s">
        <v>606</v>
      </c>
      <c r="I61" s="417">
        <v>4.4899997711181641</v>
      </c>
      <c r="J61" s="417">
        <v>1000</v>
      </c>
      <c r="K61" s="418">
        <v>4490</v>
      </c>
    </row>
    <row r="62" spans="1:11" ht="14.45" customHeight="1" x14ac:dyDescent="0.2">
      <c r="A62" s="412" t="s">
        <v>402</v>
      </c>
      <c r="B62" s="413" t="s">
        <v>403</v>
      </c>
      <c r="C62" s="414" t="s">
        <v>411</v>
      </c>
      <c r="D62" s="415" t="s">
        <v>412</v>
      </c>
      <c r="E62" s="414" t="s">
        <v>507</v>
      </c>
      <c r="F62" s="415" t="s">
        <v>508</v>
      </c>
      <c r="G62" s="414" t="s">
        <v>607</v>
      </c>
      <c r="H62" s="414" t="s">
        <v>608</v>
      </c>
      <c r="I62" s="417">
        <v>22.290000915527344</v>
      </c>
      <c r="J62" s="417">
        <v>4</v>
      </c>
      <c r="K62" s="418">
        <v>89.160003662109375</v>
      </c>
    </row>
    <row r="63" spans="1:11" ht="14.45" customHeight="1" x14ac:dyDescent="0.2">
      <c r="A63" s="412" t="s">
        <v>402</v>
      </c>
      <c r="B63" s="413" t="s">
        <v>403</v>
      </c>
      <c r="C63" s="414" t="s">
        <v>411</v>
      </c>
      <c r="D63" s="415" t="s">
        <v>412</v>
      </c>
      <c r="E63" s="414" t="s">
        <v>507</v>
      </c>
      <c r="F63" s="415" t="s">
        <v>508</v>
      </c>
      <c r="G63" s="414" t="s">
        <v>609</v>
      </c>
      <c r="H63" s="414" t="s">
        <v>610</v>
      </c>
      <c r="I63" s="417">
        <v>105.45999908447266</v>
      </c>
      <c r="J63" s="417">
        <v>3</v>
      </c>
      <c r="K63" s="418">
        <v>316.3800048828125</v>
      </c>
    </row>
    <row r="64" spans="1:11" ht="14.45" customHeight="1" x14ac:dyDescent="0.2">
      <c r="A64" s="412" t="s">
        <v>402</v>
      </c>
      <c r="B64" s="413" t="s">
        <v>403</v>
      </c>
      <c r="C64" s="414" t="s">
        <v>411</v>
      </c>
      <c r="D64" s="415" t="s">
        <v>412</v>
      </c>
      <c r="E64" s="414" t="s">
        <v>507</v>
      </c>
      <c r="F64" s="415" t="s">
        <v>508</v>
      </c>
      <c r="G64" s="414" t="s">
        <v>611</v>
      </c>
      <c r="H64" s="414" t="s">
        <v>612</v>
      </c>
      <c r="I64" s="417">
        <v>11.260000228881836</v>
      </c>
      <c r="J64" s="417">
        <v>240</v>
      </c>
      <c r="K64" s="418">
        <v>2702.39990234375</v>
      </c>
    </row>
    <row r="65" spans="1:11" ht="14.45" customHeight="1" x14ac:dyDescent="0.2">
      <c r="A65" s="412" t="s">
        <v>402</v>
      </c>
      <c r="B65" s="413" t="s">
        <v>403</v>
      </c>
      <c r="C65" s="414" t="s">
        <v>411</v>
      </c>
      <c r="D65" s="415" t="s">
        <v>412</v>
      </c>
      <c r="E65" s="414" t="s">
        <v>507</v>
      </c>
      <c r="F65" s="415" t="s">
        <v>508</v>
      </c>
      <c r="G65" s="414" t="s">
        <v>611</v>
      </c>
      <c r="H65" s="414" t="s">
        <v>613</v>
      </c>
      <c r="I65" s="417">
        <v>11.260000228881836</v>
      </c>
      <c r="J65" s="417">
        <v>330</v>
      </c>
      <c r="K65" s="418">
        <v>3715.1400146484375</v>
      </c>
    </row>
    <row r="66" spans="1:11" ht="14.45" customHeight="1" x14ac:dyDescent="0.2">
      <c r="A66" s="412" t="s">
        <v>402</v>
      </c>
      <c r="B66" s="413" t="s">
        <v>403</v>
      </c>
      <c r="C66" s="414" t="s">
        <v>411</v>
      </c>
      <c r="D66" s="415" t="s">
        <v>412</v>
      </c>
      <c r="E66" s="414" t="s">
        <v>507</v>
      </c>
      <c r="F66" s="415" t="s">
        <v>508</v>
      </c>
      <c r="G66" s="414" t="s">
        <v>614</v>
      </c>
      <c r="H66" s="414" t="s">
        <v>615</v>
      </c>
      <c r="I66" s="417">
        <v>15.479999542236328</v>
      </c>
      <c r="J66" s="417">
        <v>40</v>
      </c>
      <c r="K66" s="418">
        <v>619.29998779296875</v>
      </c>
    </row>
    <row r="67" spans="1:11" ht="14.45" customHeight="1" x14ac:dyDescent="0.2">
      <c r="A67" s="412" t="s">
        <v>402</v>
      </c>
      <c r="B67" s="413" t="s">
        <v>403</v>
      </c>
      <c r="C67" s="414" t="s">
        <v>411</v>
      </c>
      <c r="D67" s="415" t="s">
        <v>412</v>
      </c>
      <c r="E67" s="414" t="s">
        <v>507</v>
      </c>
      <c r="F67" s="415" t="s">
        <v>508</v>
      </c>
      <c r="G67" s="414" t="s">
        <v>616</v>
      </c>
      <c r="H67" s="414" t="s">
        <v>617</v>
      </c>
      <c r="I67" s="417">
        <v>13.869999885559082</v>
      </c>
      <c r="J67" s="417">
        <v>48</v>
      </c>
      <c r="K67" s="418">
        <v>665.83001708984375</v>
      </c>
    </row>
    <row r="68" spans="1:11" ht="14.45" customHeight="1" x14ac:dyDescent="0.2">
      <c r="A68" s="412" t="s">
        <v>402</v>
      </c>
      <c r="B68" s="413" t="s">
        <v>403</v>
      </c>
      <c r="C68" s="414" t="s">
        <v>411</v>
      </c>
      <c r="D68" s="415" t="s">
        <v>412</v>
      </c>
      <c r="E68" s="414" t="s">
        <v>507</v>
      </c>
      <c r="F68" s="415" t="s">
        <v>508</v>
      </c>
      <c r="G68" s="414" t="s">
        <v>618</v>
      </c>
      <c r="H68" s="414" t="s">
        <v>619</v>
      </c>
      <c r="I68" s="417">
        <v>17.549999237060547</v>
      </c>
      <c r="J68" s="417">
        <v>40</v>
      </c>
      <c r="K68" s="418">
        <v>702.19000244140625</v>
      </c>
    </row>
    <row r="69" spans="1:11" ht="14.45" customHeight="1" x14ac:dyDescent="0.2">
      <c r="A69" s="412" t="s">
        <v>402</v>
      </c>
      <c r="B69" s="413" t="s">
        <v>403</v>
      </c>
      <c r="C69" s="414" t="s">
        <v>411</v>
      </c>
      <c r="D69" s="415" t="s">
        <v>412</v>
      </c>
      <c r="E69" s="414" t="s">
        <v>507</v>
      </c>
      <c r="F69" s="415" t="s">
        <v>508</v>
      </c>
      <c r="G69" s="414" t="s">
        <v>620</v>
      </c>
      <c r="H69" s="414" t="s">
        <v>621</v>
      </c>
      <c r="I69" s="417">
        <v>16.219999313354492</v>
      </c>
      <c r="J69" s="417">
        <v>3600</v>
      </c>
      <c r="K69" s="418">
        <v>58374</v>
      </c>
    </row>
    <row r="70" spans="1:11" ht="14.45" customHeight="1" x14ac:dyDescent="0.2">
      <c r="A70" s="412" t="s">
        <v>402</v>
      </c>
      <c r="B70" s="413" t="s">
        <v>403</v>
      </c>
      <c r="C70" s="414" t="s">
        <v>411</v>
      </c>
      <c r="D70" s="415" t="s">
        <v>412</v>
      </c>
      <c r="E70" s="414" t="s">
        <v>507</v>
      </c>
      <c r="F70" s="415" t="s">
        <v>508</v>
      </c>
      <c r="G70" s="414" t="s">
        <v>622</v>
      </c>
      <c r="H70" s="414" t="s">
        <v>623</v>
      </c>
      <c r="I70" s="417">
        <v>29.100000381469727</v>
      </c>
      <c r="J70" s="417">
        <v>288</v>
      </c>
      <c r="K70" s="418">
        <v>8379.3603515625</v>
      </c>
    </row>
    <row r="71" spans="1:11" ht="14.45" customHeight="1" x14ac:dyDescent="0.2">
      <c r="A71" s="412" t="s">
        <v>402</v>
      </c>
      <c r="B71" s="413" t="s">
        <v>403</v>
      </c>
      <c r="C71" s="414" t="s">
        <v>411</v>
      </c>
      <c r="D71" s="415" t="s">
        <v>412</v>
      </c>
      <c r="E71" s="414" t="s">
        <v>507</v>
      </c>
      <c r="F71" s="415" t="s">
        <v>508</v>
      </c>
      <c r="G71" s="414" t="s">
        <v>620</v>
      </c>
      <c r="H71" s="414" t="s">
        <v>624</v>
      </c>
      <c r="I71" s="417">
        <v>16.219999313354492</v>
      </c>
      <c r="J71" s="417">
        <v>30240</v>
      </c>
      <c r="K71" s="418">
        <v>490341.6015625</v>
      </c>
    </row>
    <row r="72" spans="1:11" ht="14.45" customHeight="1" x14ac:dyDescent="0.2">
      <c r="A72" s="412" t="s">
        <v>402</v>
      </c>
      <c r="B72" s="413" t="s">
        <v>403</v>
      </c>
      <c r="C72" s="414" t="s">
        <v>411</v>
      </c>
      <c r="D72" s="415" t="s">
        <v>412</v>
      </c>
      <c r="E72" s="414" t="s">
        <v>507</v>
      </c>
      <c r="F72" s="415" t="s">
        <v>508</v>
      </c>
      <c r="G72" s="414" t="s">
        <v>622</v>
      </c>
      <c r="H72" s="414" t="s">
        <v>625</v>
      </c>
      <c r="I72" s="417">
        <v>29.100000381469727</v>
      </c>
      <c r="J72" s="417">
        <v>720</v>
      </c>
      <c r="K72" s="418">
        <v>20948.400390625</v>
      </c>
    </row>
    <row r="73" spans="1:11" ht="14.45" customHeight="1" x14ac:dyDescent="0.2">
      <c r="A73" s="412" t="s">
        <v>402</v>
      </c>
      <c r="B73" s="413" t="s">
        <v>403</v>
      </c>
      <c r="C73" s="414" t="s">
        <v>411</v>
      </c>
      <c r="D73" s="415" t="s">
        <v>412</v>
      </c>
      <c r="E73" s="414" t="s">
        <v>507</v>
      </c>
      <c r="F73" s="415" t="s">
        <v>508</v>
      </c>
      <c r="G73" s="414" t="s">
        <v>626</v>
      </c>
      <c r="H73" s="414" t="s">
        <v>627</v>
      </c>
      <c r="I73" s="417">
        <v>267.66000366210938</v>
      </c>
      <c r="J73" s="417">
        <v>10</v>
      </c>
      <c r="K73" s="418">
        <v>2676.6300048828125</v>
      </c>
    </row>
    <row r="74" spans="1:11" ht="14.45" customHeight="1" x14ac:dyDescent="0.2">
      <c r="A74" s="412" t="s">
        <v>402</v>
      </c>
      <c r="B74" s="413" t="s">
        <v>403</v>
      </c>
      <c r="C74" s="414" t="s">
        <v>411</v>
      </c>
      <c r="D74" s="415" t="s">
        <v>412</v>
      </c>
      <c r="E74" s="414" t="s">
        <v>507</v>
      </c>
      <c r="F74" s="415" t="s">
        <v>508</v>
      </c>
      <c r="G74" s="414" t="s">
        <v>628</v>
      </c>
      <c r="H74" s="414" t="s">
        <v>629</v>
      </c>
      <c r="I74" s="417">
        <v>260.01998901367188</v>
      </c>
      <c r="J74" s="417">
        <v>10</v>
      </c>
      <c r="K74" s="418">
        <v>2600.1699829101563</v>
      </c>
    </row>
    <row r="75" spans="1:11" ht="14.45" customHeight="1" x14ac:dyDescent="0.2">
      <c r="A75" s="412" t="s">
        <v>402</v>
      </c>
      <c r="B75" s="413" t="s">
        <v>403</v>
      </c>
      <c r="C75" s="414" t="s">
        <v>411</v>
      </c>
      <c r="D75" s="415" t="s">
        <v>412</v>
      </c>
      <c r="E75" s="414" t="s">
        <v>507</v>
      </c>
      <c r="F75" s="415" t="s">
        <v>508</v>
      </c>
      <c r="G75" s="414" t="s">
        <v>630</v>
      </c>
      <c r="H75" s="414" t="s">
        <v>631</v>
      </c>
      <c r="I75" s="417">
        <v>290.00400390624998</v>
      </c>
      <c r="J75" s="417">
        <v>8</v>
      </c>
      <c r="K75" s="418">
        <v>2320.030029296875</v>
      </c>
    </row>
    <row r="76" spans="1:11" ht="14.45" customHeight="1" x14ac:dyDescent="0.2">
      <c r="A76" s="412" t="s">
        <v>402</v>
      </c>
      <c r="B76" s="413" t="s">
        <v>403</v>
      </c>
      <c r="C76" s="414" t="s">
        <v>411</v>
      </c>
      <c r="D76" s="415" t="s">
        <v>412</v>
      </c>
      <c r="E76" s="414" t="s">
        <v>507</v>
      </c>
      <c r="F76" s="415" t="s">
        <v>508</v>
      </c>
      <c r="G76" s="414" t="s">
        <v>632</v>
      </c>
      <c r="H76" s="414" t="s">
        <v>633</v>
      </c>
      <c r="I76" s="417">
        <v>10.119999885559082</v>
      </c>
      <c r="J76" s="417">
        <v>10</v>
      </c>
      <c r="K76" s="418">
        <v>101.19999694824219</v>
      </c>
    </row>
    <row r="77" spans="1:11" ht="14.45" customHeight="1" x14ac:dyDescent="0.2">
      <c r="A77" s="412" t="s">
        <v>402</v>
      </c>
      <c r="B77" s="413" t="s">
        <v>403</v>
      </c>
      <c r="C77" s="414" t="s">
        <v>411</v>
      </c>
      <c r="D77" s="415" t="s">
        <v>412</v>
      </c>
      <c r="E77" s="414" t="s">
        <v>507</v>
      </c>
      <c r="F77" s="415" t="s">
        <v>508</v>
      </c>
      <c r="G77" s="414" t="s">
        <v>634</v>
      </c>
      <c r="H77" s="414" t="s">
        <v>635</v>
      </c>
      <c r="I77" s="417">
        <v>0.89999997615814209</v>
      </c>
      <c r="J77" s="417">
        <v>27000</v>
      </c>
      <c r="K77" s="418">
        <v>24219</v>
      </c>
    </row>
    <row r="78" spans="1:11" ht="14.45" customHeight="1" x14ac:dyDescent="0.2">
      <c r="A78" s="412" t="s">
        <v>402</v>
      </c>
      <c r="B78" s="413" t="s">
        <v>403</v>
      </c>
      <c r="C78" s="414" t="s">
        <v>411</v>
      </c>
      <c r="D78" s="415" t="s">
        <v>412</v>
      </c>
      <c r="E78" s="414" t="s">
        <v>507</v>
      </c>
      <c r="F78" s="415" t="s">
        <v>508</v>
      </c>
      <c r="G78" s="414" t="s">
        <v>636</v>
      </c>
      <c r="H78" s="414" t="s">
        <v>637</v>
      </c>
      <c r="I78" s="417">
        <v>2.5399999618530273</v>
      </c>
      <c r="J78" s="417">
        <v>10000</v>
      </c>
      <c r="K78" s="418">
        <v>25391.99951171875</v>
      </c>
    </row>
    <row r="79" spans="1:11" ht="14.45" customHeight="1" x14ac:dyDescent="0.2">
      <c r="A79" s="412" t="s">
        <v>402</v>
      </c>
      <c r="B79" s="413" t="s">
        <v>403</v>
      </c>
      <c r="C79" s="414" t="s">
        <v>411</v>
      </c>
      <c r="D79" s="415" t="s">
        <v>412</v>
      </c>
      <c r="E79" s="414" t="s">
        <v>507</v>
      </c>
      <c r="F79" s="415" t="s">
        <v>508</v>
      </c>
      <c r="G79" s="414" t="s">
        <v>638</v>
      </c>
      <c r="H79" s="414" t="s">
        <v>639</v>
      </c>
      <c r="I79" s="417">
        <v>0.52999997138977051</v>
      </c>
      <c r="J79" s="417">
        <v>12000</v>
      </c>
      <c r="K79" s="418">
        <v>6348</v>
      </c>
    </row>
    <row r="80" spans="1:11" ht="14.45" customHeight="1" x14ac:dyDescent="0.2">
      <c r="A80" s="412" t="s">
        <v>402</v>
      </c>
      <c r="B80" s="413" t="s">
        <v>403</v>
      </c>
      <c r="C80" s="414" t="s">
        <v>411</v>
      </c>
      <c r="D80" s="415" t="s">
        <v>412</v>
      </c>
      <c r="E80" s="414" t="s">
        <v>507</v>
      </c>
      <c r="F80" s="415" t="s">
        <v>508</v>
      </c>
      <c r="G80" s="414" t="s">
        <v>640</v>
      </c>
      <c r="H80" s="414" t="s">
        <v>641</v>
      </c>
      <c r="I80" s="417">
        <v>0.14000000059604645</v>
      </c>
      <c r="J80" s="417">
        <v>200</v>
      </c>
      <c r="K80" s="418">
        <v>28</v>
      </c>
    </row>
    <row r="81" spans="1:11" ht="14.45" customHeight="1" x14ac:dyDescent="0.2">
      <c r="A81" s="412" t="s">
        <v>402</v>
      </c>
      <c r="B81" s="413" t="s">
        <v>403</v>
      </c>
      <c r="C81" s="414" t="s">
        <v>411</v>
      </c>
      <c r="D81" s="415" t="s">
        <v>412</v>
      </c>
      <c r="E81" s="414" t="s">
        <v>507</v>
      </c>
      <c r="F81" s="415" t="s">
        <v>508</v>
      </c>
      <c r="G81" s="414" t="s">
        <v>642</v>
      </c>
      <c r="H81" s="414" t="s">
        <v>643</v>
      </c>
      <c r="I81" s="417">
        <v>29.870000839233398</v>
      </c>
      <c r="J81" s="417">
        <v>30</v>
      </c>
      <c r="K81" s="418">
        <v>896.0999755859375</v>
      </c>
    </row>
    <row r="82" spans="1:11" ht="14.45" customHeight="1" x14ac:dyDescent="0.2">
      <c r="A82" s="412" t="s">
        <v>402</v>
      </c>
      <c r="B82" s="413" t="s">
        <v>403</v>
      </c>
      <c r="C82" s="414" t="s">
        <v>411</v>
      </c>
      <c r="D82" s="415" t="s">
        <v>412</v>
      </c>
      <c r="E82" s="414" t="s">
        <v>644</v>
      </c>
      <c r="F82" s="415" t="s">
        <v>645</v>
      </c>
      <c r="G82" s="414" t="s">
        <v>646</v>
      </c>
      <c r="H82" s="414" t="s">
        <v>647</v>
      </c>
      <c r="I82" s="417">
        <v>539.969970703125</v>
      </c>
      <c r="J82" s="417">
        <v>2</v>
      </c>
      <c r="K82" s="418">
        <v>1079.9300537109375</v>
      </c>
    </row>
    <row r="83" spans="1:11" ht="14.45" customHeight="1" x14ac:dyDescent="0.2">
      <c r="A83" s="412" t="s">
        <v>402</v>
      </c>
      <c r="B83" s="413" t="s">
        <v>403</v>
      </c>
      <c r="C83" s="414" t="s">
        <v>411</v>
      </c>
      <c r="D83" s="415" t="s">
        <v>412</v>
      </c>
      <c r="E83" s="414" t="s">
        <v>644</v>
      </c>
      <c r="F83" s="415" t="s">
        <v>645</v>
      </c>
      <c r="G83" s="414" t="s">
        <v>648</v>
      </c>
      <c r="H83" s="414" t="s">
        <v>649</v>
      </c>
      <c r="I83" s="417">
        <v>539.96499633789063</v>
      </c>
      <c r="J83" s="417">
        <v>3</v>
      </c>
      <c r="K83" s="418">
        <v>1619.8900756835938</v>
      </c>
    </row>
    <row r="84" spans="1:11" ht="14.45" customHeight="1" x14ac:dyDescent="0.2">
      <c r="A84" s="412" t="s">
        <v>402</v>
      </c>
      <c r="B84" s="413" t="s">
        <v>403</v>
      </c>
      <c r="C84" s="414" t="s">
        <v>411</v>
      </c>
      <c r="D84" s="415" t="s">
        <v>412</v>
      </c>
      <c r="E84" s="414" t="s">
        <v>644</v>
      </c>
      <c r="F84" s="415" t="s">
        <v>645</v>
      </c>
      <c r="G84" s="414" t="s">
        <v>646</v>
      </c>
      <c r="H84" s="414" t="s">
        <v>650</v>
      </c>
      <c r="I84" s="417">
        <v>539.96499633789063</v>
      </c>
      <c r="J84" s="417">
        <v>3</v>
      </c>
      <c r="K84" s="418">
        <v>1619.8900756835938</v>
      </c>
    </row>
    <row r="85" spans="1:11" ht="14.45" customHeight="1" x14ac:dyDescent="0.2">
      <c r="A85" s="412" t="s">
        <v>402</v>
      </c>
      <c r="B85" s="413" t="s">
        <v>403</v>
      </c>
      <c r="C85" s="414" t="s">
        <v>411</v>
      </c>
      <c r="D85" s="415" t="s">
        <v>412</v>
      </c>
      <c r="E85" s="414" t="s">
        <v>644</v>
      </c>
      <c r="F85" s="415" t="s">
        <v>645</v>
      </c>
      <c r="G85" s="414" t="s">
        <v>651</v>
      </c>
      <c r="H85" s="414" t="s">
        <v>652</v>
      </c>
      <c r="I85" s="417">
        <v>2.3299999237060547</v>
      </c>
      <c r="J85" s="417">
        <v>400</v>
      </c>
      <c r="K85" s="418">
        <v>932</v>
      </c>
    </row>
    <row r="86" spans="1:11" ht="14.45" customHeight="1" x14ac:dyDescent="0.2">
      <c r="A86" s="412" t="s">
        <v>402</v>
      </c>
      <c r="B86" s="413" t="s">
        <v>403</v>
      </c>
      <c r="C86" s="414" t="s">
        <v>411</v>
      </c>
      <c r="D86" s="415" t="s">
        <v>412</v>
      </c>
      <c r="E86" s="414" t="s">
        <v>644</v>
      </c>
      <c r="F86" s="415" t="s">
        <v>645</v>
      </c>
      <c r="G86" s="414" t="s">
        <v>653</v>
      </c>
      <c r="H86" s="414" t="s">
        <v>654</v>
      </c>
      <c r="I86" s="417">
        <v>8226.7900390625</v>
      </c>
      <c r="J86" s="417">
        <v>1</v>
      </c>
      <c r="K86" s="418">
        <v>8226.7900390625</v>
      </c>
    </row>
    <row r="87" spans="1:11" ht="14.45" customHeight="1" x14ac:dyDescent="0.2">
      <c r="A87" s="412" t="s">
        <v>402</v>
      </c>
      <c r="B87" s="413" t="s">
        <v>403</v>
      </c>
      <c r="C87" s="414" t="s">
        <v>411</v>
      </c>
      <c r="D87" s="415" t="s">
        <v>412</v>
      </c>
      <c r="E87" s="414" t="s">
        <v>644</v>
      </c>
      <c r="F87" s="415" t="s">
        <v>645</v>
      </c>
      <c r="G87" s="414" t="s">
        <v>655</v>
      </c>
      <c r="H87" s="414" t="s">
        <v>656</v>
      </c>
      <c r="I87" s="417">
        <v>2.9100000858306885</v>
      </c>
      <c r="J87" s="417">
        <v>400</v>
      </c>
      <c r="K87" s="418">
        <v>1164</v>
      </c>
    </row>
    <row r="88" spans="1:11" ht="14.45" customHeight="1" x14ac:dyDescent="0.2">
      <c r="A88" s="412" t="s">
        <v>402</v>
      </c>
      <c r="B88" s="413" t="s">
        <v>403</v>
      </c>
      <c r="C88" s="414" t="s">
        <v>411</v>
      </c>
      <c r="D88" s="415" t="s">
        <v>412</v>
      </c>
      <c r="E88" s="414" t="s">
        <v>644</v>
      </c>
      <c r="F88" s="415" t="s">
        <v>645</v>
      </c>
      <c r="G88" s="414" t="s">
        <v>657</v>
      </c>
      <c r="H88" s="414" t="s">
        <v>658</v>
      </c>
      <c r="I88" s="417">
        <v>17.459999084472656</v>
      </c>
      <c r="J88" s="417">
        <v>40</v>
      </c>
      <c r="K88" s="418">
        <v>698.40997314453125</v>
      </c>
    </row>
    <row r="89" spans="1:11" ht="14.45" customHeight="1" x14ac:dyDescent="0.2">
      <c r="A89" s="412" t="s">
        <v>402</v>
      </c>
      <c r="B89" s="413" t="s">
        <v>403</v>
      </c>
      <c r="C89" s="414" t="s">
        <v>411</v>
      </c>
      <c r="D89" s="415" t="s">
        <v>412</v>
      </c>
      <c r="E89" s="414" t="s">
        <v>644</v>
      </c>
      <c r="F89" s="415" t="s">
        <v>645</v>
      </c>
      <c r="G89" s="414" t="s">
        <v>657</v>
      </c>
      <c r="H89" s="414" t="s">
        <v>659</v>
      </c>
      <c r="I89" s="417">
        <v>17.459999084472656</v>
      </c>
      <c r="J89" s="417">
        <v>200</v>
      </c>
      <c r="K89" s="418">
        <v>3492.0498657226563</v>
      </c>
    </row>
    <row r="90" spans="1:11" ht="14.45" customHeight="1" x14ac:dyDescent="0.2">
      <c r="A90" s="412" t="s">
        <v>402</v>
      </c>
      <c r="B90" s="413" t="s">
        <v>403</v>
      </c>
      <c r="C90" s="414" t="s">
        <v>411</v>
      </c>
      <c r="D90" s="415" t="s">
        <v>412</v>
      </c>
      <c r="E90" s="414" t="s">
        <v>644</v>
      </c>
      <c r="F90" s="415" t="s">
        <v>645</v>
      </c>
      <c r="G90" s="414" t="s">
        <v>660</v>
      </c>
      <c r="H90" s="414" t="s">
        <v>661</v>
      </c>
      <c r="I90" s="417">
        <v>11.672000122070312</v>
      </c>
      <c r="J90" s="417">
        <v>290</v>
      </c>
      <c r="K90" s="418">
        <v>3385.4000244140625</v>
      </c>
    </row>
    <row r="91" spans="1:11" ht="14.45" customHeight="1" x14ac:dyDescent="0.2">
      <c r="A91" s="412" t="s">
        <v>402</v>
      </c>
      <c r="B91" s="413" t="s">
        <v>403</v>
      </c>
      <c r="C91" s="414" t="s">
        <v>411</v>
      </c>
      <c r="D91" s="415" t="s">
        <v>412</v>
      </c>
      <c r="E91" s="414" t="s">
        <v>644</v>
      </c>
      <c r="F91" s="415" t="s">
        <v>645</v>
      </c>
      <c r="G91" s="414" t="s">
        <v>662</v>
      </c>
      <c r="H91" s="414" t="s">
        <v>663</v>
      </c>
      <c r="I91" s="417">
        <v>2.9050000905990601</v>
      </c>
      <c r="J91" s="417">
        <v>700</v>
      </c>
      <c r="K91" s="418">
        <v>2035</v>
      </c>
    </row>
    <row r="92" spans="1:11" ht="14.45" customHeight="1" x14ac:dyDescent="0.2">
      <c r="A92" s="412" t="s">
        <v>402</v>
      </c>
      <c r="B92" s="413" t="s">
        <v>403</v>
      </c>
      <c r="C92" s="414" t="s">
        <v>411</v>
      </c>
      <c r="D92" s="415" t="s">
        <v>412</v>
      </c>
      <c r="E92" s="414" t="s">
        <v>644</v>
      </c>
      <c r="F92" s="415" t="s">
        <v>645</v>
      </c>
      <c r="G92" s="414" t="s">
        <v>664</v>
      </c>
      <c r="H92" s="414" t="s">
        <v>665</v>
      </c>
      <c r="I92" s="417">
        <v>2.9000000953674316</v>
      </c>
      <c r="J92" s="417">
        <v>300</v>
      </c>
      <c r="K92" s="418">
        <v>870</v>
      </c>
    </row>
    <row r="93" spans="1:11" ht="14.45" customHeight="1" x14ac:dyDescent="0.2">
      <c r="A93" s="412" t="s">
        <v>402</v>
      </c>
      <c r="B93" s="413" t="s">
        <v>403</v>
      </c>
      <c r="C93" s="414" t="s">
        <v>411</v>
      </c>
      <c r="D93" s="415" t="s">
        <v>412</v>
      </c>
      <c r="E93" s="414" t="s">
        <v>644</v>
      </c>
      <c r="F93" s="415" t="s">
        <v>645</v>
      </c>
      <c r="G93" s="414" t="s">
        <v>666</v>
      </c>
      <c r="H93" s="414" t="s">
        <v>667</v>
      </c>
      <c r="I93" s="417">
        <v>2.9066667556762695</v>
      </c>
      <c r="J93" s="417">
        <v>900</v>
      </c>
      <c r="K93" s="418">
        <v>2615</v>
      </c>
    </row>
    <row r="94" spans="1:11" ht="14.45" customHeight="1" x14ac:dyDescent="0.2">
      <c r="A94" s="412" t="s">
        <v>402</v>
      </c>
      <c r="B94" s="413" t="s">
        <v>403</v>
      </c>
      <c r="C94" s="414" t="s">
        <v>411</v>
      </c>
      <c r="D94" s="415" t="s">
        <v>412</v>
      </c>
      <c r="E94" s="414" t="s">
        <v>644</v>
      </c>
      <c r="F94" s="415" t="s">
        <v>645</v>
      </c>
      <c r="G94" s="414" t="s">
        <v>655</v>
      </c>
      <c r="H94" s="414" t="s">
        <v>668</v>
      </c>
      <c r="I94" s="417">
        <v>2.9033334255218506</v>
      </c>
      <c r="J94" s="417">
        <v>2600</v>
      </c>
      <c r="K94" s="418">
        <v>7551.2000122070313</v>
      </c>
    </row>
    <row r="95" spans="1:11" ht="14.45" customHeight="1" x14ac:dyDescent="0.2">
      <c r="A95" s="412" t="s">
        <v>402</v>
      </c>
      <c r="B95" s="413" t="s">
        <v>403</v>
      </c>
      <c r="C95" s="414" t="s">
        <v>411</v>
      </c>
      <c r="D95" s="415" t="s">
        <v>412</v>
      </c>
      <c r="E95" s="414" t="s">
        <v>644</v>
      </c>
      <c r="F95" s="415" t="s">
        <v>645</v>
      </c>
      <c r="G95" s="414" t="s">
        <v>669</v>
      </c>
      <c r="H95" s="414" t="s">
        <v>670</v>
      </c>
      <c r="I95" s="417">
        <v>2.8399999141693115</v>
      </c>
      <c r="J95" s="417">
        <v>100</v>
      </c>
      <c r="K95" s="418">
        <v>284.35000610351563</v>
      </c>
    </row>
    <row r="96" spans="1:11" ht="14.45" customHeight="1" x14ac:dyDescent="0.2">
      <c r="A96" s="412" t="s">
        <v>402</v>
      </c>
      <c r="B96" s="413" t="s">
        <v>403</v>
      </c>
      <c r="C96" s="414" t="s">
        <v>411</v>
      </c>
      <c r="D96" s="415" t="s">
        <v>412</v>
      </c>
      <c r="E96" s="414" t="s">
        <v>644</v>
      </c>
      <c r="F96" s="415" t="s">
        <v>645</v>
      </c>
      <c r="G96" s="414" t="s">
        <v>671</v>
      </c>
      <c r="H96" s="414" t="s">
        <v>672</v>
      </c>
      <c r="I96" s="417">
        <v>2.8399999141693115</v>
      </c>
      <c r="J96" s="417">
        <v>100</v>
      </c>
      <c r="K96" s="418">
        <v>284</v>
      </c>
    </row>
    <row r="97" spans="1:11" ht="14.45" customHeight="1" x14ac:dyDescent="0.2">
      <c r="A97" s="412" t="s">
        <v>402</v>
      </c>
      <c r="B97" s="413" t="s">
        <v>403</v>
      </c>
      <c r="C97" s="414" t="s">
        <v>411</v>
      </c>
      <c r="D97" s="415" t="s">
        <v>412</v>
      </c>
      <c r="E97" s="414" t="s">
        <v>644</v>
      </c>
      <c r="F97" s="415" t="s">
        <v>645</v>
      </c>
      <c r="G97" s="414" t="s">
        <v>673</v>
      </c>
      <c r="H97" s="414" t="s">
        <v>674</v>
      </c>
      <c r="I97" s="417">
        <v>8.4700002670288086</v>
      </c>
      <c r="J97" s="417">
        <v>200</v>
      </c>
      <c r="K97" s="418">
        <v>1694</v>
      </c>
    </row>
    <row r="98" spans="1:11" ht="14.45" customHeight="1" x14ac:dyDescent="0.2">
      <c r="A98" s="412" t="s">
        <v>402</v>
      </c>
      <c r="B98" s="413" t="s">
        <v>403</v>
      </c>
      <c r="C98" s="414" t="s">
        <v>411</v>
      </c>
      <c r="D98" s="415" t="s">
        <v>412</v>
      </c>
      <c r="E98" s="414" t="s">
        <v>644</v>
      </c>
      <c r="F98" s="415" t="s">
        <v>645</v>
      </c>
      <c r="G98" s="414" t="s">
        <v>675</v>
      </c>
      <c r="H98" s="414" t="s">
        <v>676</v>
      </c>
      <c r="I98" s="417">
        <v>48.279998779296875</v>
      </c>
      <c r="J98" s="417">
        <v>100</v>
      </c>
      <c r="K98" s="418">
        <v>4828.3701171875</v>
      </c>
    </row>
    <row r="99" spans="1:11" ht="14.45" customHeight="1" x14ac:dyDescent="0.2">
      <c r="A99" s="412" t="s">
        <v>402</v>
      </c>
      <c r="B99" s="413" t="s">
        <v>403</v>
      </c>
      <c r="C99" s="414" t="s">
        <v>411</v>
      </c>
      <c r="D99" s="415" t="s">
        <v>412</v>
      </c>
      <c r="E99" s="414" t="s">
        <v>644</v>
      </c>
      <c r="F99" s="415" t="s">
        <v>645</v>
      </c>
      <c r="G99" s="414" t="s">
        <v>677</v>
      </c>
      <c r="H99" s="414" t="s">
        <v>678</v>
      </c>
      <c r="I99" s="417">
        <v>48.279998779296875</v>
      </c>
      <c r="J99" s="417">
        <v>50</v>
      </c>
      <c r="K99" s="418">
        <v>2413.949951171875</v>
      </c>
    </row>
    <row r="100" spans="1:11" ht="14.45" customHeight="1" x14ac:dyDescent="0.2">
      <c r="A100" s="412" t="s">
        <v>402</v>
      </c>
      <c r="B100" s="413" t="s">
        <v>403</v>
      </c>
      <c r="C100" s="414" t="s">
        <v>411</v>
      </c>
      <c r="D100" s="415" t="s">
        <v>412</v>
      </c>
      <c r="E100" s="414" t="s">
        <v>644</v>
      </c>
      <c r="F100" s="415" t="s">
        <v>645</v>
      </c>
      <c r="G100" s="414" t="s">
        <v>679</v>
      </c>
      <c r="H100" s="414" t="s">
        <v>680</v>
      </c>
      <c r="I100" s="417">
        <v>8.4700002670288086</v>
      </c>
      <c r="J100" s="417">
        <v>700</v>
      </c>
      <c r="K100" s="418">
        <v>5929</v>
      </c>
    </row>
    <row r="101" spans="1:11" ht="14.45" customHeight="1" x14ac:dyDescent="0.2">
      <c r="A101" s="412" t="s">
        <v>402</v>
      </c>
      <c r="B101" s="413" t="s">
        <v>403</v>
      </c>
      <c r="C101" s="414" t="s">
        <v>411</v>
      </c>
      <c r="D101" s="415" t="s">
        <v>412</v>
      </c>
      <c r="E101" s="414" t="s">
        <v>644</v>
      </c>
      <c r="F101" s="415" t="s">
        <v>645</v>
      </c>
      <c r="G101" s="414" t="s">
        <v>681</v>
      </c>
      <c r="H101" s="414" t="s">
        <v>682</v>
      </c>
      <c r="I101" s="417">
        <v>8.4700002670288086</v>
      </c>
      <c r="J101" s="417">
        <v>300</v>
      </c>
      <c r="K101" s="418">
        <v>2541</v>
      </c>
    </row>
    <row r="102" spans="1:11" ht="14.45" customHeight="1" x14ac:dyDescent="0.2">
      <c r="A102" s="412" t="s">
        <v>402</v>
      </c>
      <c r="B102" s="413" t="s">
        <v>403</v>
      </c>
      <c r="C102" s="414" t="s">
        <v>411</v>
      </c>
      <c r="D102" s="415" t="s">
        <v>412</v>
      </c>
      <c r="E102" s="414" t="s">
        <v>644</v>
      </c>
      <c r="F102" s="415" t="s">
        <v>645</v>
      </c>
      <c r="G102" s="414" t="s">
        <v>673</v>
      </c>
      <c r="H102" s="414" t="s">
        <v>683</v>
      </c>
      <c r="I102" s="417">
        <v>8.4700002670288086</v>
      </c>
      <c r="J102" s="417">
        <v>200</v>
      </c>
      <c r="K102" s="418">
        <v>1694</v>
      </c>
    </row>
    <row r="103" spans="1:11" ht="14.45" customHeight="1" x14ac:dyDescent="0.2">
      <c r="A103" s="412" t="s">
        <v>402</v>
      </c>
      <c r="B103" s="413" t="s">
        <v>403</v>
      </c>
      <c r="C103" s="414" t="s">
        <v>411</v>
      </c>
      <c r="D103" s="415" t="s">
        <v>412</v>
      </c>
      <c r="E103" s="414" t="s">
        <v>644</v>
      </c>
      <c r="F103" s="415" t="s">
        <v>645</v>
      </c>
      <c r="G103" s="414" t="s">
        <v>684</v>
      </c>
      <c r="H103" s="414" t="s">
        <v>685</v>
      </c>
      <c r="I103" s="417">
        <v>839.97998046875</v>
      </c>
      <c r="J103" s="417">
        <v>30</v>
      </c>
      <c r="K103" s="418">
        <v>25199.279296875</v>
      </c>
    </row>
    <row r="104" spans="1:11" ht="14.45" customHeight="1" x14ac:dyDescent="0.2">
      <c r="A104" s="412" t="s">
        <v>402</v>
      </c>
      <c r="B104" s="413" t="s">
        <v>403</v>
      </c>
      <c r="C104" s="414" t="s">
        <v>411</v>
      </c>
      <c r="D104" s="415" t="s">
        <v>412</v>
      </c>
      <c r="E104" s="414" t="s">
        <v>644</v>
      </c>
      <c r="F104" s="415" t="s">
        <v>645</v>
      </c>
      <c r="G104" s="414" t="s">
        <v>675</v>
      </c>
      <c r="H104" s="414" t="s">
        <v>686</v>
      </c>
      <c r="I104" s="417">
        <v>48.272500038146973</v>
      </c>
      <c r="J104" s="417">
        <v>360</v>
      </c>
      <c r="K104" s="418">
        <v>17380.729583740234</v>
      </c>
    </row>
    <row r="105" spans="1:11" ht="14.45" customHeight="1" x14ac:dyDescent="0.2">
      <c r="A105" s="412" t="s">
        <v>402</v>
      </c>
      <c r="B105" s="413" t="s">
        <v>403</v>
      </c>
      <c r="C105" s="414" t="s">
        <v>411</v>
      </c>
      <c r="D105" s="415" t="s">
        <v>412</v>
      </c>
      <c r="E105" s="414" t="s">
        <v>644</v>
      </c>
      <c r="F105" s="415" t="s">
        <v>645</v>
      </c>
      <c r="G105" s="414" t="s">
        <v>677</v>
      </c>
      <c r="H105" s="414" t="s">
        <v>687</v>
      </c>
      <c r="I105" s="417">
        <v>48.279998779296875</v>
      </c>
      <c r="J105" s="417">
        <v>200</v>
      </c>
      <c r="K105" s="418">
        <v>9655.89990234375</v>
      </c>
    </row>
    <row r="106" spans="1:11" ht="14.45" customHeight="1" x14ac:dyDescent="0.2">
      <c r="A106" s="412" t="s">
        <v>402</v>
      </c>
      <c r="B106" s="413" t="s">
        <v>403</v>
      </c>
      <c r="C106" s="414" t="s">
        <v>411</v>
      </c>
      <c r="D106" s="415" t="s">
        <v>412</v>
      </c>
      <c r="E106" s="414" t="s">
        <v>644</v>
      </c>
      <c r="F106" s="415" t="s">
        <v>645</v>
      </c>
      <c r="G106" s="414" t="s">
        <v>688</v>
      </c>
      <c r="H106" s="414" t="s">
        <v>689</v>
      </c>
      <c r="I106" s="417">
        <v>134.83999633789063</v>
      </c>
      <c r="J106" s="417">
        <v>1</v>
      </c>
      <c r="K106" s="418">
        <v>134.83999633789063</v>
      </c>
    </row>
    <row r="107" spans="1:11" ht="14.45" customHeight="1" x14ac:dyDescent="0.2">
      <c r="A107" s="412" t="s">
        <v>402</v>
      </c>
      <c r="B107" s="413" t="s">
        <v>403</v>
      </c>
      <c r="C107" s="414" t="s">
        <v>411</v>
      </c>
      <c r="D107" s="415" t="s">
        <v>412</v>
      </c>
      <c r="E107" s="414" t="s">
        <v>644</v>
      </c>
      <c r="F107" s="415" t="s">
        <v>645</v>
      </c>
      <c r="G107" s="414" t="s">
        <v>690</v>
      </c>
      <c r="H107" s="414" t="s">
        <v>691</v>
      </c>
      <c r="I107" s="417">
        <v>139.85000610351563</v>
      </c>
      <c r="J107" s="417">
        <v>1</v>
      </c>
      <c r="K107" s="418">
        <v>139.85000610351563</v>
      </c>
    </row>
    <row r="108" spans="1:11" ht="14.45" customHeight="1" x14ac:dyDescent="0.2">
      <c r="A108" s="412" t="s">
        <v>402</v>
      </c>
      <c r="B108" s="413" t="s">
        <v>403</v>
      </c>
      <c r="C108" s="414" t="s">
        <v>411</v>
      </c>
      <c r="D108" s="415" t="s">
        <v>412</v>
      </c>
      <c r="E108" s="414" t="s">
        <v>644</v>
      </c>
      <c r="F108" s="415" t="s">
        <v>645</v>
      </c>
      <c r="G108" s="414" t="s">
        <v>692</v>
      </c>
      <c r="H108" s="414" t="s">
        <v>693</v>
      </c>
      <c r="I108" s="417">
        <v>62.560001373291016</v>
      </c>
      <c r="J108" s="417">
        <v>100</v>
      </c>
      <c r="K108" s="418">
        <v>6255.7001953125</v>
      </c>
    </row>
    <row r="109" spans="1:11" ht="14.45" customHeight="1" x14ac:dyDescent="0.2">
      <c r="A109" s="412" t="s">
        <v>402</v>
      </c>
      <c r="B109" s="413" t="s">
        <v>403</v>
      </c>
      <c r="C109" s="414" t="s">
        <v>411</v>
      </c>
      <c r="D109" s="415" t="s">
        <v>412</v>
      </c>
      <c r="E109" s="414" t="s">
        <v>644</v>
      </c>
      <c r="F109" s="415" t="s">
        <v>645</v>
      </c>
      <c r="G109" s="414" t="s">
        <v>692</v>
      </c>
      <c r="H109" s="414" t="s">
        <v>694</v>
      </c>
      <c r="I109" s="417">
        <v>62.560001373291016</v>
      </c>
      <c r="J109" s="417">
        <v>550</v>
      </c>
      <c r="K109" s="418">
        <v>34406.80078125</v>
      </c>
    </row>
    <row r="110" spans="1:11" ht="14.45" customHeight="1" x14ac:dyDescent="0.2">
      <c r="A110" s="412" t="s">
        <v>402</v>
      </c>
      <c r="B110" s="413" t="s">
        <v>403</v>
      </c>
      <c r="C110" s="414" t="s">
        <v>411</v>
      </c>
      <c r="D110" s="415" t="s">
        <v>412</v>
      </c>
      <c r="E110" s="414" t="s">
        <v>644</v>
      </c>
      <c r="F110" s="415" t="s">
        <v>645</v>
      </c>
      <c r="G110" s="414" t="s">
        <v>695</v>
      </c>
      <c r="H110" s="414" t="s">
        <v>696</v>
      </c>
      <c r="I110" s="417">
        <v>57.544285910470144</v>
      </c>
      <c r="J110" s="417">
        <v>1400</v>
      </c>
      <c r="K110" s="418">
        <v>80596.849609375</v>
      </c>
    </row>
    <row r="111" spans="1:11" ht="14.45" customHeight="1" x14ac:dyDescent="0.2">
      <c r="A111" s="412" t="s">
        <v>402</v>
      </c>
      <c r="B111" s="413" t="s">
        <v>403</v>
      </c>
      <c r="C111" s="414" t="s">
        <v>411</v>
      </c>
      <c r="D111" s="415" t="s">
        <v>412</v>
      </c>
      <c r="E111" s="414" t="s">
        <v>644</v>
      </c>
      <c r="F111" s="415" t="s">
        <v>645</v>
      </c>
      <c r="G111" s="414" t="s">
        <v>697</v>
      </c>
      <c r="H111" s="414" t="s">
        <v>698</v>
      </c>
      <c r="I111" s="417">
        <v>133.10000610351563</v>
      </c>
      <c r="J111" s="417">
        <v>20</v>
      </c>
      <c r="K111" s="418">
        <v>2662</v>
      </c>
    </row>
    <row r="112" spans="1:11" ht="14.45" customHeight="1" x14ac:dyDescent="0.2">
      <c r="A112" s="412" t="s">
        <v>402</v>
      </c>
      <c r="B112" s="413" t="s">
        <v>403</v>
      </c>
      <c r="C112" s="414" t="s">
        <v>411</v>
      </c>
      <c r="D112" s="415" t="s">
        <v>412</v>
      </c>
      <c r="E112" s="414" t="s">
        <v>644</v>
      </c>
      <c r="F112" s="415" t="s">
        <v>645</v>
      </c>
      <c r="G112" s="414" t="s">
        <v>699</v>
      </c>
      <c r="H112" s="414" t="s">
        <v>700</v>
      </c>
      <c r="I112" s="417">
        <v>79.129997253417969</v>
      </c>
      <c r="J112" s="417">
        <v>10</v>
      </c>
      <c r="K112" s="418">
        <v>791.34002685546875</v>
      </c>
    </row>
    <row r="113" spans="1:11" ht="14.45" customHeight="1" x14ac:dyDescent="0.2">
      <c r="A113" s="412" t="s">
        <v>402</v>
      </c>
      <c r="B113" s="413" t="s">
        <v>403</v>
      </c>
      <c r="C113" s="414" t="s">
        <v>411</v>
      </c>
      <c r="D113" s="415" t="s">
        <v>412</v>
      </c>
      <c r="E113" s="414" t="s">
        <v>644</v>
      </c>
      <c r="F113" s="415" t="s">
        <v>645</v>
      </c>
      <c r="G113" s="414" t="s">
        <v>701</v>
      </c>
      <c r="H113" s="414" t="s">
        <v>702</v>
      </c>
      <c r="I113" s="417">
        <v>79.129997253417969</v>
      </c>
      <c r="J113" s="417">
        <v>50</v>
      </c>
      <c r="K113" s="418">
        <v>3956.7001342773438</v>
      </c>
    </row>
    <row r="114" spans="1:11" ht="14.45" customHeight="1" x14ac:dyDescent="0.2">
      <c r="A114" s="412" t="s">
        <v>402</v>
      </c>
      <c r="B114" s="413" t="s">
        <v>403</v>
      </c>
      <c r="C114" s="414" t="s">
        <v>411</v>
      </c>
      <c r="D114" s="415" t="s">
        <v>412</v>
      </c>
      <c r="E114" s="414" t="s">
        <v>644</v>
      </c>
      <c r="F114" s="415" t="s">
        <v>645</v>
      </c>
      <c r="G114" s="414" t="s">
        <v>703</v>
      </c>
      <c r="H114" s="414" t="s">
        <v>704</v>
      </c>
      <c r="I114" s="417">
        <v>336.01998901367188</v>
      </c>
      <c r="J114" s="417">
        <v>10</v>
      </c>
      <c r="K114" s="418">
        <v>3360.169921875</v>
      </c>
    </row>
    <row r="115" spans="1:11" ht="14.45" customHeight="1" x14ac:dyDescent="0.2">
      <c r="A115" s="412" t="s">
        <v>402</v>
      </c>
      <c r="B115" s="413" t="s">
        <v>403</v>
      </c>
      <c r="C115" s="414" t="s">
        <v>411</v>
      </c>
      <c r="D115" s="415" t="s">
        <v>412</v>
      </c>
      <c r="E115" s="414" t="s">
        <v>644</v>
      </c>
      <c r="F115" s="415" t="s">
        <v>645</v>
      </c>
      <c r="G115" s="414" t="s">
        <v>705</v>
      </c>
      <c r="H115" s="414" t="s">
        <v>706</v>
      </c>
      <c r="I115" s="417">
        <v>166.1300048828125</v>
      </c>
      <c r="J115" s="417">
        <v>20</v>
      </c>
      <c r="K115" s="418">
        <v>3322.659912109375</v>
      </c>
    </row>
    <row r="116" spans="1:11" ht="14.45" customHeight="1" x14ac:dyDescent="0.2">
      <c r="A116" s="412" t="s">
        <v>402</v>
      </c>
      <c r="B116" s="413" t="s">
        <v>403</v>
      </c>
      <c r="C116" s="414" t="s">
        <v>411</v>
      </c>
      <c r="D116" s="415" t="s">
        <v>412</v>
      </c>
      <c r="E116" s="414" t="s">
        <v>644</v>
      </c>
      <c r="F116" s="415" t="s">
        <v>645</v>
      </c>
      <c r="G116" s="414" t="s">
        <v>707</v>
      </c>
      <c r="H116" s="414" t="s">
        <v>708</v>
      </c>
      <c r="I116" s="417">
        <v>322.64999389648438</v>
      </c>
      <c r="J116" s="417">
        <v>1</v>
      </c>
      <c r="K116" s="418">
        <v>322.64999389648438</v>
      </c>
    </row>
    <row r="117" spans="1:11" ht="14.45" customHeight="1" x14ac:dyDescent="0.2">
      <c r="A117" s="412" t="s">
        <v>402</v>
      </c>
      <c r="B117" s="413" t="s">
        <v>403</v>
      </c>
      <c r="C117" s="414" t="s">
        <v>411</v>
      </c>
      <c r="D117" s="415" t="s">
        <v>412</v>
      </c>
      <c r="E117" s="414" t="s">
        <v>644</v>
      </c>
      <c r="F117" s="415" t="s">
        <v>645</v>
      </c>
      <c r="G117" s="414" t="s">
        <v>709</v>
      </c>
      <c r="H117" s="414" t="s">
        <v>710</v>
      </c>
      <c r="I117" s="417">
        <v>7974.7099609375</v>
      </c>
      <c r="J117" s="417">
        <v>3</v>
      </c>
      <c r="K117" s="418">
        <v>23924.119140625</v>
      </c>
    </row>
    <row r="118" spans="1:11" ht="14.45" customHeight="1" x14ac:dyDescent="0.2">
      <c r="A118" s="412" t="s">
        <v>402</v>
      </c>
      <c r="B118" s="413" t="s">
        <v>403</v>
      </c>
      <c r="C118" s="414" t="s">
        <v>411</v>
      </c>
      <c r="D118" s="415" t="s">
        <v>412</v>
      </c>
      <c r="E118" s="414" t="s">
        <v>644</v>
      </c>
      <c r="F118" s="415" t="s">
        <v>645</v>
      </c>
      <c r="G118" s="414" t="s">
        <v>711</v>
      </c>
      <c r="H118" s="414" t="s">
        <v>712</v>
      </c>
      <c r="I118" s="417">
        <v>217.80000305175781</v>
      </c>
      <c r="J118" s="417">
        <v>19</v>
      </c>
      <c r="K118" s="418">
        <v>4138.2000732421875</v>
      </c>
    </row>
    <row r="119" spans="1:11" ht="14.45" customHeight="1" x14ac:dyDescent="0.2">
      <c r="A119" s="412" t="s">
        <v>402</v>
      </c>
      <c r="B119" s="413" t="s">
        <v>403</v>
      </c>
      <c r="C119" s="414" t="s">
        <v>411</v>
      </c>
      <c r="D119" s="415" t="s">
        <v>412</v>
      </c>
      <c r="E119" s="414" t="s">
        <v>644</v>
      </c>
      <c r="F119" s="415" t="s">
        <v>645</v>
      </c>
      <c r="G119" s="414" t="s">
        <v>713</v>
      </c>
      <c r="H119" s="414" t="s">
        <v>714</v>
      </c>
      <c r="I119" s="417">
        <v>5.4499998092651367</v>
      </c>
      <c r="J119" s="417">
        <v>60</v>
      </c>
      <c r="K119" s="418">
        <v>327</v>
      </c>
    </row>
    <row r="120" spans="1:11" ht="14.45" customHeight="1" x14ac:dyDescent="0.2">
      <c r="A120" s="412" t="s">
        <v>402</v>
      </c>
      <c r="B120" s="413" t="s">
        <v>403</v>
      </c>
      <c r="C120" s="414" t="s">
        <v>411</v>
      </c>
      <c r="D120" s="415" t="s">
        <v>412</v>
      </c>
      <c r="E120" s="414" t="s">
        <v>644</v>
      </c>
      <c r="F120" s="415" t="s">
        <v>645</v>
      </c>
      <c r="G120" s="414" t="s">
        <v>715</v>
      </c>
      <c r="H120" s="414" t="s">
        <v>716</v>
      </c>
      <c r="I120" s="417">
        <v>2778.159912109375</v>
      </c>
      <c r="J120" s="417">
        <v>2</v>
      </c>
      <c r="K120" s="418">
        <v>5556.31982421875</v>
      </c>
    </row>
    <row r="121" spans="1:11" ht="14.45" customHeight="1" x14ac:dyDescent="0.2">
      <c r="A121" s="412" t="s">
        <v>402</v>
      </c>
      <c r="B121" s="413" t="s">
        <v>403</v>
      </c>
      <c r="C121" s="414" t="s">
        <v>411</v>
      </c>
      <c r="D121" s="415" t="s">
        <v>412</v>
      </c>
      <c r="E121" s="414" t="s">
        <v>644</v>
      </c>
      <c r="F121" s="415" t="s">
        <v>645</v>
      </c>
      <c r="G121" s="414" t="s">
        <v>717</v>
      </c>
      <c r="H121" s="414" t="s">
        <v>718</v>
      </c>
      <c r="I121" s="417">
        <v>2778.159912109375</v>
      </c>
      <c r="J121" s="417">
        <v>2</v>
      </c>
      <c r="K121" s="418">
        <v>5556.31982421875</v>
      </c>
    </row>
    <row r="122" spans="1:11" ht="14.45" customHeight="1" x14ac:dyDescent="0.2">
      <c r="A122" s="412" t="s">
        <v>402</v>
      </c>
      <c r="B122" s="413" t="s">
        <v>403</v>
      </c>
      <c r="C122" s="414" t="s">
        <v>411</v>
      </c>
      <c r="D122" s="415" t="s">
        <v>412</v>
      </c>
      <c r="E122" s="414" t="s">
        <v>644</v>
      </c>
      <c r="F122" s="415" t="s">
        <v>645</v>
      </c>
      <c r="G122" s="414" t="s">
        <v>719</v>
      </c>
      <c r="H122" s="414" t="s">
        <v>720</v>
      </c>
      <c r="I122" s="417">
        <v>1204.4200439453125</v>
      </c>
      <c r="J122" s="417">
        <v>2</v>
      </c>
      <c r="K122" s="418">
        <v>2408.840087890625</v>
      </c>
    </row>
    <row r="123" spans="1:11" ht="14.45" customHeight="1" x14ac:dyDescent="0.2">
      <c r="A123" s="412" t="s">
        <v>402</v>
      </c>
      <c r="B123" s="413" t="s">
        <v>403</v>
      </c>
      <c r="C123" s="414" t="s">
        <v>411</v>
      </c>
      <c r="D123" s="415" t="s">
        <v>412</v>
      </c>
      <c r="E123" s="414" t="s">
        <v>644</v>
      </c>
      <c r="F123" s="415" t="s">
        <v>645</v>
      </c>
      <c r="G123" s="414" t="s">
        <v>721</v>
      </c>
      <c r="H123" s="414" t="s">
        <v>722</v>
      </c>
      <c r="I123" s="417">
        <v>999.54998779296875</v>
      </c>
      <c r="J123" s="417">
        <v>2</v>
      </c>
      <c r="K123" s="418">
        <v>1999.0899658203125</v>
      </c>
    </row>
    <row r="124" spans="1:11" ht="14.45" customHeight="1" x14ac:dyDescent="0.2">
      <c r="A124" s="412" t="s">
        <v>402</v>
      </c>
      <c r="B124" s="413" t="s">
        <v>403</v>
      </c>
      <c r="C124" s="414" t="s">
        <v>411</v>
      </c>
      <c r="D124" s="415" t="s">
        <v>412</v>
      </c>
      <c r="E124" s="414" t="s">
        <v>644</v>
      </c>
      <c r="F124" s="415" t="s">
        <v>645</v>
      </c>
      <c r="G124" s="414" t="s">
        <v>723</v>
      </c>
      <c r="H124" s="414" t="s">
        <v>724</v>
      </c>
      <c r="I124" s="417">
        <v>1647.3199462890625</v>
      </c>
      <c r="J124" s="417">
        <v>2</v>
      </c>
      <c r="K124" s="418">
        <v>3294.639892578125</v>
      </c>
    </row>
    <row r="125" spans="1:11" ht="14.45" customHeight="1" x14ac:dyDescent="0.2">
      <c r="A125" s="412" t="s">
        <v>402</v>
      </c>
      <c r="B125" s="413" t="s">
        <v>403</v>
      </c>
      <c r="C125" s="414" t="s">
        <v>411</v>
      </c>
      <c r="D125" s="415" t="s">
        <v>412</v>
      </c>
      <c r="E125" s="414" t="s">
        <v>644</v>
      </c>
      <c r="F125" s="415" t="s">
        <v>645</v>
      </c>
      <c r="G125" s="414" t="s">
        <v>725</v>
      </c>
      <c r="H125" s="414" t="s">
        <v>726</v>
      </c>
      <c r="I125" s="417">
        <v>13.199999809265137</v>
      </c>
      <c r="J125" s="417">
        <v>10</v>
      </c>
      <c r="K125" s="418">
        <v>132</v>
      </c>
    </row>
    <row r="126" spans="1:11" ht="14.45" customHeight="1" x14ac:dyDescent="0.2">
      <c r="A126" s="412" t="s">
        <v>402</v>
      </c>
      <c r="B126" s="413" t="s">
        <v>403</v>
      </c>
      <c r="C126" s="414" t="s">
        <v>411</v>
      </c>
      <c r="D126" s="415" t="s">
        <v>412</v>
      </c>
      <c r="E126" s="414" t="s">
        <v>644</v>
      </c>
      <c r="F126" s="415" t="s">
        <v>645</v>
      </c>
      <c r="G126" s="414" t="s">
        <v>727</v>
      </c>
      <c r="H126" s="414" t="s">
        <v>728</v>
      </c>
      <c r="I126" s="417">
        <v>13.199999809265137</v>
      </c>
      <c r="J126" s="417">
        <v>10</v>
      </c>
      <c r="K126" s="418">
        <v>132</v>
      </c>
    </row>
    <row r="127" spans="1:11" ht="14.45" customHeight="1" x14ac:dyDescent="0.2">
      <c r="A127" s="412" t="s">
        <v>402</v>
      </c>
      <c r="B127" s="413" t="s">
        <v>403</v>
      </c>
      <c r="C127" s="414" t="s">
        <v>411</v>
      </c>
      <c r="D127" s="415" t="s">
        <v>412</v>
      </c>
      <c r="E127" s="414" t="s">
        <v>644</v>
      </c>
      <c r="F127" s="415" t="s">
        <v>645</v>
      </c>
      <c r="G127" s="414" t="s">
        <v>729</v>
      </c>
      <c r="H127" s="414" t="s">
        <v>730</v>
      </c>
      <c r="I127" s="417">
        <v>16.700000762939453</v>
      </c>
      <c r="J127" s="417">
        <v>24</v>
      </c>
      <c r="K127" s="418">
        <v>400.75</v>
      </c>
    </row>
    <row r="128" spans="1:11" ht="14.45" customHeight="1" x14ac:dyDescent="0.2">
      <c r="A128" s="412" t="s">
        <v>402</v>
      </c>
      <c r="B128" s="413" t="s">
        <v>403</v>
      </c>
      <c r="C128" s="414" t="s">
        <v>411</v>
      </c>
      <c r="D128" s="415" t="s">
        <v>412</v>
      </c>
      <c r="E128" s="414" t="s">
        <v>644</v>
      </c>
      <c r="F128" s="415" t="s">
        <v>645</v>
      </c>
      <c r="G128" s="414" t="s">
        <v>731</v>
      </c>
      <c r="H128" s="414" t="s">
        <v>732</v>
      </c>
      <c r="I128" s="417">
        <v>16.700000762939453</v>
      </c>
      <c r="J128" s="417">
        <v>12</v>
      </c>
      <c r="K128" s="418">
        <v>200.3800048828125</v>
      </c>
    </row>
    <row r="129" spans="1:11" ht="14.45" customHeight="1" x14ac:dyDescent="0.2">
      <c r="A129" s="412" t="s">
        <v>402</v>
      </c>
      <c r="B129" s="413" t="s">
        <v>403</v>
      </c>
      <c r="C129" s="414" t="s">
        <v>411</v>
      </c>
      <c r="D129" s="415" t="s">
        <v>412</v>
      </c>
      <c r="E129" s="414" t="s">
        <v>644</v>
      </c>
      <c r="F129" s="415" t="s">
        <v>645</v>
      </c>
      <c r="G129" s="414" t="s">
        <v>725</v>
      </c>
      <c r="H129" s="414" t="s">
        <v>733</v>
      </c>
      <c r="I129" s="417">
        <v>13.199999809265137</v>
      </c>
      <c r="J129" s="417">
        <v>10</v>
      </c>
      <c r="K129" s="418">
        <v>132</v>
      </c>
    </row>
    <row r="130" spans="1:11" ht="14.45" customHeight="1" x14ac:dyDescent="0.2">
      <c r="A130" s="412" t="s">
        <v>402</v>
      </c>
      <c r="B130" s="413" t="s">
        <v>403</v>
      </c>
      <c r="C130" s="414" t="s">
        <v>411</v>
      </c>
      <c r="D130" s="415" t="s">
        <v>412</v>
      </c>
      <c r="E130" s="414" t="s">
        <v>644</v>
      </c>
      <c r="F130" s="415" t="s">
        <v>645</v>
      </c>
      <c r="G130" s="414" t="s">
        <v>734</v>
      </c>
      <c r="H130" s="414" t="s">
        <v>735</v>
      </c>
      <c r="I130" s="417">
        <v>13.199999809265137</v>
      </c>
      <c r="J130" s="417">
        <v>10</v>
      </c>
      <c r="K130" s="418">
        <v>132</v>
      </c>
    </row>
    <row r="131" spans="1:11" ht="14.45" customHeight="1" x14ac:dyDescent="0.2">
      <c r="A131" s="412" t="s">
        <v>402</v>
      </c>
      <c r="B131" s="413" t="s">
        <v>403</v>
      </c>
      <c r="C131" s="414" t="s">
        <v>411</v>
      </c>
      <c r="D131" s="415" t="s">
        <v>412</v>
      </c>
      <c r="E131" s="414" t="s">
        <v>644</v>
      </c>
      <c r="F131" s="415" t="s">
        <v>645</v>
      </c>
      <c r="G131" s="414" t="s">
        <v>736</v>
      </c>
      <c r="H131" s="414" t="s">
        <v>737</v>
      </c>
      <c r="I131" s="417">
        <v>432.29998779296875</v>
      </c>
      <c r="J131" s="417">
        <v>28</v>
      </c>
      <c r="K131" s="418">
        <v>12104.3095703125</v>
      </c>
    </row>
    <row r="132" spans="1:11" ht="14.45" customHeight="1" x14ac:dyDescent="0.2">
      <c r="A132" s="412" t="s">
        <v>402</v>
      </c>
      <c r="B132" s="413" t="s">
        <v>403</v>
      </c>
      <c r="C132" s="414" t="s">
        <v>411</v>
      </c>
      <c r="D132" s="415" t="s">
        <v>412</v>
      </c>
      <c r="E132" s="414" t="s">
        <v>644</v>
      </c>
      <c r="F132" s="415" t="s">
        <v>645</v>
      </c>
      <c r="G132" s="414" t="s">
        <v>738</v>
      </c>
      <c r="H132" s="414" t="s">
        <v>739</v>
      </c>
      <c r="I132" s="417">
        <v>80.580001831054688</v>
      </c>
      <c r="J132" s="417">
        <v>120</v>
      </c>
      <c r="K132" s="418">
        <v>9669.599609375</v>
      </c>
    </row>
    <row r="133" spans="1:11" ht="14.45" customHeight="1" x14ac:dyDescent="0.2">
      <c r="A133" s="412" t="s">
        <v>402</v>
      </c>
      <c r="B133" s="413" t="s">
        <v>403</v>
      </c>
      <c r="C133" s="414" t="s">
        <v>411</v>
      </c>
      <c r="D133" s="415" t="s">
        <v>412</v>
      </c>
      <c r="E133" s="414" t="s">
        <v>644</v>
      </c>
      <c r="F133" s="415" t="s">
        <v>645</v>
      </c>
      <c r="G133" s="414" t="s">
        <v>738</v>
      </c>
      <c r="H133" s="414" t="s">
        <v>740</v>
      </c>
      <c r="I133" s="417">
        <v>80.571428571428569</v>
      </c>
      <c r="J133" s="417">
        <v>1031</v>
      </c>
      <c r="K133" s="418">
        <v>83068.090576171875</v>
      </c>
    </row>
    <row r="134" spans="1:11" ht="14.45" customHeight="1" x14ac:dyDescent="0.2">
      <c r="A134" s="412" t="s">
        <v>402</v>
      </c>
      <c r="B134" s="413" t="s">
        <v>403</v>
      </c>
      <c r="C134" s="414" t="s">
        <v>411</v>
      </c>
      <c r="D134" s="415" t="s">
        <v>412</v>
      </c>
      <c r="E134" s="414" t="s">
        <v>644</v>
      </c>
      <c r="F134" s="415" t="s">
        <v>645</v>
      </c>
      <c r="G134" s="414" t="s">
        <v>741</v>
      </c>
      <c r="H134" s="414" t="s">
        <v>742</v>
      </c>
      <c r="I134" s="417">
        <v>436.80999755859375</v>
      </c>
      <c r="J134" s="417">
        <v>1</v>
      </c>
      <c r="K134" s="418">
        <v>436.80999755859375</v>
      </c>
    </row>
    <row r="135" spans="1:11" ht="14.45" customHeight="1" x14ac:dyDescent="0.2">
      <c r="A135" s="412" t="s">
        <v>402</v>
      </c>
      <c r="B135" s="413" t="s">
        <v>403</v>
      </c>
      <c r="C135" s="414" t="s">
        <v>411</v>
      </c>
      <c r="D135" s="415" t="s">
        <v>412</v>
      </c>
      <c r="E135" s="414" t="s">
        <v>644</v>
      </c>
      <c r="F135" s="415" t="s">
        <v>645</v>
      </c>
      <c r="G135" s="414" t="s">
        <v>743</v>
      </c>
      <c r="H135" s="414" t="s">
        <v>744</v>
      </c>
      <c r="I135" s="417">
        <v>192.08999633789063</v>
      </c>
      <c r="J135" s="417">
        <v>1</v>
      </c>
      <c r="K135" s="418">
        <v>192.08999633789063</v>
      </c>
    </row>
    <row r="136" spans="1:11" ht="14.45" customHeight="1" x14ac:dyDescent="0.2">
      <c r="A136" s="412" t="s">
        <v>402</v>
      </c>
      <c r="B136" s="413" t="s">
        <v>403</v>
      </c>
      <c r="C136" s="414" t="s">
        <v>411</v>
      </c>
      <c r="D136" s="415" t="s">
        <v>412</v>
      </c>
      <c r="E136" s="414" t="s">
        <v>644</v>
      </c>
      <c r="F136" s="415" t="s">
        <v>645</v>
      </c>
      <c r="G136" s="414" t="s">
        <v>745</v>
      </c>
      <c r="H136" s="414" t="s">
        <v>746</v>
      </c>
      <c r="I136" s="417">
        <v>1319.9200439453125</v>
      </c>
      <c r="J136" s="417">
        <v>2</v>
      </c>
      <c r="K136" s="418">
        <v>2639.830078125</v>
      </c>
    </row>
    <row r="137" spans="1:11" ht="14.45" customHeight="1" x14ac:dyDescent="0.2">
      <c r="A137" s="412" t="s">
        <v>402</v>
      </c>
      <c r="B137" s="413" t="s">
        <v>403</v>
      </c>
      <c r="C137" s="414" t="s">
        <v>411</v>
      </c>
      <c r="D137" s="415" t="s">
        <v>412</v>
      </c>
      <c r="E137" s="414" t="s">
        <v>644</v>
      </c>
      <c r="F137" s="415" t="s">
        <v>645</v>
      </c>
      <c r="G137" s="414" t="s">
        <v>747</v>
      </c>
      <c r="H137" s="414" t="s">
        <v>748</v>
      </c>
      <c r="I137" s="417">
        <v>22.989999771118164</v>
      </c>
      <c r="J137" s="417">
        <v>30</v>
      </c>
      <c r="K137" s="418">
        <v>689.70001220703125</v>
      </c>
    </row>
    <row r="138" spans="1:11" ht="14.45" customHeight="1" x14ac:dyDescent="0.2">
      <c r="A138" s="412" t="s">
        <v>402</v>
      </c>
      <c r="B138" s="413" t="s">
        <v>403</v>
      </c>
      <c r="C138" s="414" t="s">
        <v>411</v>
      </c>
      <c r="D138" s="415" t="s">
        <v>412</v>
      </c>
      <c r="E138" s="414" t="s">
        <v>644</v>
      </c>
      <c r="F138" s="415" t="s">
        <v>645</v>
      </c>
      <c r="G138" s="414" t="s">
        <v>749</v>
      </c>
      <c r="H138" s="414" t="s">
        <v>750</v>
      </c>
      <c r="I138" s="417">
        <v>91.129997253417969</v>
      </c>
      <c r="J138" s="417">
        <v>64</v>
      </c>
      <c r="K138" s="418">
        <v>5832.009765625</v>
      </c>
    </row>
    <row r="139" spans="1:11" ht="14.45" customHeight="1" x14ac:dyDescent="0.2">
      <c r="A139" s="412" t="s">
        <v>402</v>
      </c>
      <c r="B139" s="413" t="s">
        <v>403</v>
      </c>
      <c r="C139" s="414" t="s">
        <v>411</v>
      </c>
      <c r="D139" s="415" t="s">
        <v>412</v>
      </c>
      <c r="E139" s="414" t="s">
        <v>644</v>
      </c>
      <c r="F139" s="415" t="s">
        <v>645</v>
      </c>
      <c r="G139" s="414" t="s">
        <v>751</v>
      </c>
      <c r="H139" s="414" t="s">
        <v>752</v>
      </c>
      <c r="I139" s="417">
        <v>11.729999542236328</v>
      </c>
      <c r="J139" s="417">
        <v>150</v>
      </c>
      <c r="K139" s="418">
        <v>1759.5</v>
      </c>
    </row>
    <row r="140" spans="1:11" ht="14.45" customHeight="1" x14ac:dyDescent="0.2">
      <c r="A140" s="412" t="s">
        <v>402</v>
      </c>
      <c r="B140" s="413" t="s">
        <v>403</v>
      </c>
      <c r="C140" s="414" t="s">
        <v>411</v>
      </c>
      <c r="D140" s="415" t="s">
        <v>412</v>
      </c>
      <c r="E140" s="414" t="s">
        <v>644</v>
      </c>
      <c r="F140" s="415" t="s">
        <v>645</v>
      </c>
      <c r="G140" s="414" t="s">
        <v>753</v>
      </c>
      <c r="H140" s="414" t="s">
        <v>754</v>
      </c>
      <c r="I140" s="417">
        <v>4.9699997901916504</v>
      </c>
      <c r="J140" s="417">
        <v>200</v>
      </c>
      <c r="K140" s="418">
        <v>994</v>
      </c>
    </row>
    <row r="141" spans="1:11" ht="14.45" customHeight="1" x14ac:dyDescent="0.2">
      <c r="A141" s="412" t="s">
        <v>402</v>
      </c>
      <c r="B141" s="413" t="s">
        <v>403</v>
      </c>
      <c r="C141" s="414" t="s">
        <v>411</v>
      </c>
      <c r="D141" s="415" t="s">
        <v>412</v>
      </c>
      <c r="E141" s="414" t="s">
        <v>644</v>
      </c>
      <c r="F141" s="415" t="s">
        <v>645</v>
      </c>
      <c r="G141" s="414" t="s">
        <v>755</v>
      </c>
      <c r="H141" s="414" t="s">
        <v>756</v>
      </c>
      <c r="I141" s="417">
        <v>53.240001678466797</v>
      </c>
      <c r="J141" s="417">
        <v>80</v>
      </c>
      <c r="K141" s="418">
        <v>4259.2099609375</v>
      </c>
    </row>
    <row r="142" spans="1:11" ht="14.45" customHeight="1" x14ac:dyDescent="0.2">
      <c r="A142" s="412" t="s">
        <v>402</v>
      </c>
      <c r="B142" s="413" t="s">
        <v>403</v>
      </c>
      <c r="C142" s="414" t="s">
        <v>411</v>
      </c>
      <c r="D142" s="415" t="s">
        <v>412</v>
      </c>
      <c r="E142" s="414" t="s">
        <v>644</v>
      </c>
      <c r="F142" s="415" t="s">
        <v>645</v>
      </c>
      <c r="G142" s="414" t="s">
        <v>757</v>
      </c>
      <c r="H142" s="414" t="s">
        <v>758</v>
      </c>
      <c r="I142" s="417">
        <v>67.760002136230469</v>
      </c>
      <c r="J142" s="417">
        <v>60</v>
      </c>
      <c r="K142" s="418">
        <v>4065.6000366210938</v>
      </c>
    </row>
    <row r="143" spans="1:11" ht="14.45" customHeight="1" x14ac:dyDescent="0.2">
      <c r="A143" s="412" t="s">
        <v>402</v>
      </c>
      <c r="B143" s="413" t="s">
        <v>403</v>
      </c>
      <c r="C143" s="414" t="s">
        <v>411</v>
      </c>
      <c r="D143" s="415" t="s">
        <v>412</v>
      </c>
      <c r="E143" s="414" t="s">
        <v>644</v>
      </c>
      <c r="F143" s="415" t="s">
        <v>645</v>
      </c>
      <c r="G143" s="414" t="s">
        <v>747</v>
      </c>
      <c r="H143" s="414" t="s">
        <v>759</v>
      </c>
      <c r="I143" s="417">
        <v>22.989999771118164</v>
      </c>
      <c r="J143" s="417">
        <v>180</v>
      </c>
      <c r="K143" s="418">
        <v>4138.2000122070313</v>
      </c>
    </row>
    <row r="144" spans="1:11" ht="14.45" customHeight="1" x14ac:dyDescent="0.2">
      <c r="A144" s="412" t="s">
        <v>402</v>
      </c>
      <c r="B144" s="413" t="s">
        <v>403</v>
      </c>
      <c r="C144" s="414" t="s">
        <v>411</v>
      </c>
      <c r="D144" s="415" t="s">
        <v>412</v>
      </c>
      <c r="E144" s="414" t="s">
        <v>644</v>
      </c>
      <c r="F144" s="415" t="s">
        <v>645</v>
      </c>
      <c r="G144" s="414" t="s">
        <v>760</v>
      </c>
      <c r="H144" s="414" t="s">
        <v>761</v>
      </c>
      <c r="I144" s="417">
        <v>13.289999643961588</v>
      </c>
      <c r="J144" s="417">
        <v>420</v>
      </c>
      <c r="K144" s="418">
        <v>5596.130126953125</v>
      </c>
    </row>
    <row r="145" spans="1:11" ht="14.45" customHeight="1" x14ac:dyDescent="0.2">
      <c r="A145" s="412" t="s">
        <v>402</v>
      </c>
      <c r="B145" s="413" t="s">
        <v>403</v>
      </c>
      <c r="C145" s="414" t="s">
        <v>411</v>
      </c>
      <c r="D145" s="415" t="s">
        <v>412</v>
      </c>
      <c r="E145" s="414" t="s">
        <v>644</v>
      </c>
      <c r="F145" s="415" t="s">
        <v>645</v>
      </c>
      <c r="G145" s="414" t="s">
        <v>762</v>
      </c>
      <c r="H145" s="414" t="s">
        <v>763</v>
      </c>
      <c r="I145" s="417">
        <v>22.910000324249268</v>
      </c>
      <c r="J145" s="417">
        <v>490</v>
      </c>
      <c r="K145" s="418">
        <v>11196.159912109375</v>
      </c>
    </row>
    <row r="146" spans="1:11" ht="14.45" customHeight="1" x14ac:dyDescent="0.2">
      <c r="A146" s="412" t="s">
        <v>402</v>
      </c>
      <c r="B146" s="413" t="s">
        <v>403</v>
      </c>
      <c r="C146" s="414" t="s">
        <v>411</v>
      </c>
      <c r="D146" s="415" t="s">
        <v>412</v>
      </c>
      <c r="E146" s="414" t="s">
        <v>644</v>
      </c>
      <c r="F146" s="415" t="s">
        <v>645</v>
      </c>
      <c r="G146" s="414" t="s">
        <v>764</v>
      </c>
      <c r="H146" s="414" t="s">
        <v>765</v>
      </c>
      <c r="I146" s="417">
        <v>5.809999942779541</v>
      </c>
      <c r="J146" s="417">
        <v>300</v>
      </c>
      <c r="K146" s="418">
        <v>1743</v>
      </c>
    </row>
    <row r="147" spans="1:11" ht="14.45" customHeight="1" x14ac:dyDescent="0.2">
      <c r="A147" s="412" t="s">
        <v>402</v>
      </c>
      <c r="B147" s="413" t="s">
        <v>403</v>
      </c>
      <c r="C147" s="414" t="s">
        <v>411</v>
      </c>
      <c r="D147" s="415" t="s">
        <v>412</v>
      </c>
      <c r="E147" s="414" t="s">
        <v>644</v>
      </c>
      <c r="F147" s="415" t="s">
        <v>645</v>
      </c>
      <c r="G147" s="414" t="s">
        <v>766</v>
      </c>
      <c r="H147" s="414" t="s">
        <v>767</v>
      </c>
      <c r="I147" s="417">
        <v>7.5450000762939453</v>
      </c>
      <c r="J147" s="417">
        <v>500</v>
      </c>
      <c r="K147" s="418">
        <v>3742.5301513671875</v>
      </c>
    </row>
    <row r="148" spans="1:11" ht="14.45" customHeight="1" x14ac:dyDescent="0.2">
      <c r="A148" s="412" t="s">
        <v>402</v>
      </c>
      <c r="B148" s="413" t="s">
        <v>403</v>
      </c>
      <c r="C148" s="414" t="s">
        <v>411</v>
      </c>
      <c r="D148" s="415" t="s">
        <v>412</v>
      </c>
      <c r="E148" s="414" t="s">
        <v>644</v>
      </c>
      <c r="F148" s="415" t="s">
        <v>645</v>
      </c>
      <c r="G148" s="414" t="s">
        <v>749</v>
      </c>
      <c r="H148" s="414" t="s">
        <v>768</v>
      </c>
      <c r="I148" s="417">
        <v>89.427497863769531</v>
      </c>
      <c r="J148" s="417">
        <v>240</v>
      </c>
      <c r="K148" s="418">
        <v>21434.7998046875</v>
      </c>
    </row>
    <row r="149" spans="1:11" ht="14.45" customHeight="1" x14ac:dyDescent="0.2">
      <c r="A149" s="412" t="s">
        <v>402</v>
      </c>
      <c r="B149" s="413" t="s">
        <v>403</v>
      </c>
      <c r="C149" s="414" t="s">
        <v>411</v>
      </c>
      <c r="D149" s="415" t="s">
        <v>412</v>
      </c>
      <c r="E149" s="414" t="s">
        <v>644</v>
      </c>
      <c r="F149" s="415" t="s">
        <v>645</v>
      </c>
      <c r="G149" s="414" t="s">
        <v>751</v>
      </c>
      <c r="H149" s="414" t="s">
        <v>769</v>
      </c>
      <c r="I149" s="417">
        <v>11.737499713897705</v>
      </c>
      <c r="J149" s="417">
        <v>550</v>
      </c>
      <c r="K149" s="418">
        <v>6455</v>
      </c>
    </row>
    <row r="150" spans="1:11" ht="14.45" customHeight="1" x14ac:dyDescent="0.2">
      <c r="A150" s="412" t="s">
        <v>402</v>
      </c>
      <c r="B150" s="413" t="s">
        <v>403</v>
      </c>
      <c r="C150" s="414" t="s">
        <v>411</v>
      </c>
      <c r="D150" s="415" t="s">
        <v>412</v>
      </c>
      <c r="E150" s="414" t="s">
        <v>644</v>
      </c>
      <c r="F150" s="415" t="s">
        <v>645</v>
      </c>
      <c r="G150" s="414" t="s">
        <v>770</v>
      </c>
      <c r="H150" s="414" t="s">
        <v>771</v>
      </c>
      <c r="I150" s="417">
        <v>79.620002746582031</v>
      </c>
      <c r="J150" s="417">
        <v>250</v>
      </c>
      <c r="K150" s="418">
        <v>19904.7998046875</v>
      </c>
    </row>
    <row r="151" spans="1:11" ht="14.45" customHeight="1" x14ac:dyDescent="0.2">
      <c r="A151" s="412" t="s">
        <v>402</v>
      </c>
      <c r="B151" s="413" t="s">
        <v>403</v>
      </c>
      <c r="C151" s="414" t="s">
        <v>411</v>
      </c>
      <c r="D151" s="415" t="s">
        <v>412</v>
      </c>
      <c r="E151" s="414" t="s">
        <v>644</v>
      </c>
      <c r="F151" s="415" t="s">
        <v>645</v>
      </c>
      <c r="G151" s="414" t="s">
        <v>772</v>
      </c>
      <c r="H151" s="414" t="s">
        <v>773</v>
      </c>
      <c r="I151" s="417">
        <v>198.44000244140625</v>
      </c>
      <c r="J151" s="417">
        <v>6</v>
      </c>
      <c r="K151" s="418">
        <v>1190.6400146484375</v>
      </c>
    </row>
    <row r="152" spans="1:11" ht="14.45" customHeight="1" x14ac:dyDescent="0.2">
      <c r="A152" s="412" t="s">
        <v>402</v>
      </c>
      <c r="B152" s="413" t="s">
        <v>403</v>
      </c>
      <c r="C152" s="414" t="s">
        <v>411</v>
      </c>
      <c r="D152" s="415" t="s">
        <v>412</v>
      </c>
      <c r="E152" s="414" t="s">
        <v>644</v>
      </c>
      <c r="F152" s="415" t="s">
        <v>645</v>
      </c>
      <c r="G152" s="414" t="s">
        <v>774</v>
      </c>
      <c r="H152" s="414" t="s">
        <v>775</v>
      </c>
      <c r="I152" s="417">
        <v>1281.75</v>
      </c>
      <c r="J152" s="417">
        <v>1</v>
      </c>
      <c r="K152" s="418">
        <v>1281.75</v>
      </c>
    </row>
    <row r="153" spans="1:11" ht="14.45" customHeight="1" x14ac:dyDescent="0.2">
      <c r="A153" s="412" t="s">
        <v>402</v>
      </c>
      <c r="B153" s="413" t="s">
        <v>403</v>
      </c>
      <c r="C153" s="414" t="s">
        <v>411</v>
      </c>
      <c r="D153" s="415" t="s">
        <v>412</v>
      </c>
      <c r="E153" s="414" t="s">
        <v>644</v>
      </c>
      <c r="F153" s="415" t="s">
        <v>645</v>
      </c>
      <c r="G153" s="414" t="s">
        <v>776</v>
      </c>
      <c r="H153" s="414" t="s">
        <v>777</v>
      </c>
      <c r="I153" s="417">
        <v>4657.2900390625</v>
      </c>
      <c r="J153" s="417">
        <v>5</v>
      </c>
      <c r="K153" s="418">
        <v>23286.44921875</v>
      </c>
    </row>
    <row r="154" spans="1:11" ht="14.45" customHeight="1" x14ac:dyDescent="0.2">
      <c r="A154" s="412" t="s">
        <v>402</v>
      </c>
      <c r="B154" s="413" t="s">
        <v>403</v>
      </c>
      <c r="C154" s="414" t="s">
        <v>411</v>
      </c>
      <c r="D154" s="415" t="s">
        <v>412</v>
      </c>
      <c r="E154" s="414" t="s">
        <v>644</v>
      </c>
      <c r="F154" s="415" t="s">
        <v>645</v>
      </c>
      <c r="G154" s="414" t="s">
        <v>778</v>
      </c>
      <c r="H154" s="414" t="s">
        <v>779</v>
      </c>
      <c r="I154" s="417">
        <v>750.47998046875</v>
      </c>
      <c r="J154" s="417">
        <v>1</v>
      </c>
      <c r="K154" s="418">
        <v>750.47998046875</v>
      </c>
    </row>
    <row r="155" spans="1:11" ht="14.45" customHeight="1" x14ac:dyDescent="0.2">
      <c r="A155" s="412" t="s">
        <v>402</v>
      </c>
      <c r="B155" s="413" t="s">
        <v>403</v>
      </c>
      <c r="C155" s="414" t="s">
        <v>411</v>
      </c>
      <c r="D155" s="415" t="s">
        <v>412</v>
      </c>
      <c r="E155" s="414" t="s">
        <v>644</v>
      </c>
      <c r="F155" s="415" t="s">
        <v>645</v>
      </c>
      <c r="G155" s="414" t="s">
        <v>780</v>
      </c>
      <c r="H155" s="414" t="s">
        <v>781</v>
      </c>
      <c r="I155" s="417">
        <v>72.80999755859375</v>
      </c>
      <c r="J155" s="417">
        <v>48</v>
      </c>
      <c r="K155" s="418">
        <v>3495.080078125</v>
      </c>
    </row>
    <row r="156" spans="1:11" ht="14.45" customHeight="1" x14ac:dyDescent="0.2">
      <c r="A156" s="412" t="s">
        <v>402</v>
      </c>
      <c r="B156" s="413" t="s">
        <v>403</v>
      </c>
      <c r="C156" s="414" t="s">
        <v>411</v>
      </c>
      <c r="D156" s="415" t="s">
        <v>412</v>
      </c>
      <c r="E156" s="414" t="s">
        <v>644</v>
      </c>
      <c r="F156" s="415" t="s">
        <v>645</v>
      </c>
      <c r="G156" s="414" t="s">
        <v>782</v>
      </c>
      <c r="H156" s="414" t="s">
        <v>783</v>
      </c>
      <c r="I156" s="417">
        <v>484.33999633789063</v>
      </c>
      <c r="J156" s="417">
        <v>10</v>
      </c>
      <c r="K156" s="418">
        <v>4843.39013671875</v>
      </c>
    </row>
    <row r="157" spans="1:11" ht="14.45" customHeight="1" x14ac:dyDescent="0.2">
      <c r="A157" s="412" t="s">
        <v>402</v>
      </c>
      <c r="B157" s="413" t="s">
        <v>403</v>
      </c>
      <c r="C157" s="414" t="s">
        <v>411</v>
      </c>
      <c r="D157" s="415" t="s">
        <v>412</v>
      </c>
      <c r="E157" s="414" t="s">
        <v>644</v>
      </c>
      <c r="F157" s="415" t="s">
        <v>645</v>
      </c>
      <c r="G157" s="414" t="s">
        <v>784</v>
      </c>
      <c r="H157" s="414" t="s">
        <v>785</v>
      </c>
      <c r="I157" s="417">
        <v>560.66998291015625</v>
      </c>
      <c r="J157" s="417">
        <v>1</v>
      </c>
      <c r="K157" s="418">
        <v>560.66998291015625</v>
      </c>
    </row>
    <row r="158" spans="1:11" ht="14.45" customHeight="1" x14ac:dyDescent="0.2">
      <c r="A158" s="412" t="s">
        <v>402</v>
      </c>
      <c r="B158" s="413" t="s">
        <v>403</v>
      </c>
      <c r="C158" s="414" t="s">
        <v>411</v>
      </c>
      <c r="D158" s="415" t="s">
        <v>412</v>
      </c>
      <c r="E158" s="414" t="s">
        <v>644</v>
      </c>
      <c r="F158" s="415" t="s">
        <v>645</v>
      </c>
      <c r="G158" s="414" t="s">
        <v>786</v>
      </c>
      <c r="H158" s="414" t="s">
        <v>787</v>
      </c>
      <c r="I158" s="417">
        <v>72.80999755859375</v>
      </c>
      <c r="J158" s="417">
        <v>48</v>
      </c>
      <c r="K158" s="418">
        <v>3495.080078125</v>
      </c>
    </row>
    <row r="159" spans="1:11" ht="14.45" customHeight="1" x14ac:dyDescent="0.2">
      <c r="A159" s="412" t="s">
        <v>402</v>
      </c>
      <c r="B159" s="413" t="s">
        <v>403</v>
      </c>
      <c r="C159" s="414" t="s">
        <v>411</v>
      </c>
      <c r="D159" s="415" t="s">
        <v>412</v>
      </c>
      <c r="E159" s="414" t="s">
        <v>644</v>
      </c>
      <c r="F159" s="415" t="s">
        <v>645</v>
      </c>
      <c r="G159" s="414" t="s">
        <v>788</v>
      </c>
      <c r="H159" s="414" t="s">
        <v>789</v>
      </c>
      <c r="I159" s="417">
        <v>72.80999755859375</v>
      </c>
      <c r="J159" s="417">
        <v>72</v>
      </c>
      <c r="K159" s="418">
        <v>5242.6201171875</v>
      </c>
    </row>
    <row r="160" spans="1:11" ht="14.45" customHeight="1" x14ac:dyDescent="0.2">
      <c r="A160" s="412" t="s">
        <v>402</v>
      </c>
      <c r="B160" s="413" t="s">
        <v>403</v>
      </c>
      <c r="C160" s="414" t="s">
        <v>411</v>
      </c>
      <c r="D160" s="415" t="s">
        <v>412</v>
      </c>
      <c r="E160" s="414" t="s">
        <v>644</v>
      </c>
      <c r="F160" s="415" t="s">
        <v>645</v>
      </c>
      <c r="G160" s="414" t="s">
        <v>780</v>
      </c>
      <c r="H160" s="414" t="s">
        <v>790</v>
      </c>
      <c r="I160" s="417">
        <v>72.80999755859375</v>
      </c>
      <c r="J160" s="417">
        <v>48</v>
      </c>
      <c r="K160" s="418">
        <v>3495.080078125</v>
      </c>
    </row>
    <row r="161" spans="1:11" ht="14.45" customHeight="1" x14ac:dyDescent="0.2">
      <c r="A161" s="412" t="s">
        <v>402</v>
      </c>
      <c r="B161" s="413" t="s">
        <v>403</v>
      </c>
      <c r="C161" s="414" t="s">
        <v>411</v>
      </c>
      <c r="D161" s="415" t="s">
        <v>412</v>
      </c>
      <c r="E161" s="414" t="s">
        <v>644</v>
      </c>
      <c r="F161" s="415" t="s">
        <v>645</v>
      </c>
      <c r="G161" s="414" t="s">
        <v>791</v>
      </c>
      <c r="H161" s="414" t="s">
        <v>792</v>
      </c>
      <c r="I161" s="417">
        <v>72.80999755859375</v>
      </c>
      <c r="J161" s="417">
        <v>48</v>
      </c>
      <c r="K161" s="418">
        <v>3495.080078125</v>
      </c>
    </row>
    <row r="162" spans="1:11" ht="14.45" customHeight="1" x14ac:dyDescent="0.2">
      <c r="A162" s="412" t="s">
        <v>402</v>
      </c>
      <c r="B162" s="413" t="s">
        <v>403</v>
      </c>
      <c r="C162" s="414" t="s">
        <v>411</v>
      </c>
      <c r="D162" s="415" t="s">
        <v>412</v>
      </c>
      <c r="E162" s="414" t="s">
        <v>644</v>
      </c>
      <c r="F162" s="415" t="s">
        <v>645</v>
      </c>
      <c r="G162" s="414" t="s">
        <v>793</v>
      </c>
      <c r="H162" s="414" t="s">
        <v>794</v>
      </c>
      <c r="I162" s="417">
        <v>635.989990234375</v>
      </c>
      <c r="J162" s="417">
        <v>4</v>
      </c>
      <c r="K162" s="418">
        <v>2543.949951171875</v>
      </c>
    </row>
    <row r="163" spans="1:11" ht="14.45" customHeight="1" x14ac:dyDescent="0.2">
      <c r="A163" s="412" t="s">
        <v>402</v>
      </c>
      <c r="B163" s="413" t="s">
        <v>403</v>
      </c>
      <c r="C163" s="414" t="s">
        <v>411</v>
      </c>
      <c r="D163" s="415" t="s">
        <v>412</v>
      </c>
      <c r="E163" s="414" t="s">
        <v>644</v>
      </c>
      <c r="F163" s="415" t="s">
        <v>645</v>
      </c>
      <c r="G163" s="414" t="s">
        <v>795</v>
      </c>
      <c r="H163" s="414" t="s">
        <v>796</v>
      </c>
      <c r="I163" s="417">
        <v>329.67999267578125</v>
      </c>
      <c r="J163" s="417">
        <v>1</v>
      </c>
      <c r="K163" s="418">
        <v>329.67999267578125</v>
      </c>
    </row>
    <row r="164" spans="1:11" ht="14.45" customHeight="1" x14ac:dyDescent="0.2">
      <c r="A164" s="412" t="s">
        <v>402</v>
      </c>
      <c r="B164" s="413" t="s">
        <v>403</v>
      </c>
      <c r="C164" s="414" t="s">
        <v>411</v>
      </c>
      <c r="D164" s="415" t="s">
        <v>412</v>
      </c>
      <c r="E164" s="414" t="s">
        <v>644</v>
      </c>
      <c r="F164" s="415" t="s">
        <v>645</v>
      </c>
      <c r="G164" s="414" t="s">
        <v>797</v>
      </c>
      <c r="H164" s="414" t="s">
        <v>798</v>
      </c>
      <c r="I164" s="417">
        <v>310.60000610351563</v>
      </c>
      <c r="J164" s="417">
        <v>4</v>
      </c>
      <c r="K164" s="418">
        <v>1242.3800048828125</v>
      </c>
    </row>
    <row r="165" spans="1:11" ht="14.45" customHeight="1" x14ac:dyDescent="0.2">
      <c r="A165" s="412" t="s">
        <v>402</v>
      </c>
      <c r="B165" s="413" t="s">
        <v>403</v>
      </c>
      <c r="C165" s="414" t="s">
        <v>411</v>
      </c>
      <c r="D165" s="415" t="s">
        <v>412</v>
      </c>
      <c r="E165" s="414" t="s">
        <v>644</v>
      </c>
      <c r="F165" s="415" t="s">
        <v>645</v>
      </c>
      <c r="G165" s="414" t="s">
        <v>799</v>
      </c>
      <c r="H165" s="414" t="s">
        <v>800</v>
      </c>
      <c r="I165" s="417">
        <v>1744.72998046875</v>
      </c>
      <c r="J165" s="417">
        <v>2</v>
      </c>
      <c r="K165" s="418">
        <v>3489.4599609375</v>
      </c>
    </row>
    <row r="166" spans="1:11" ht="14.45" customHeight="1" x14ac:dyDescent="0.2">
      <c r="A166" s="412" t="s">
        <v>402</v>
      </c>
      <c r="B166" s="413" t="s">
        <v>403</v>
      </c>
      <c r="C166" s="414" t="s">
        <v>411</v>
      </c>
      <c r="D166" s="415" t="s">
        <v>412</v>
      </c>
      <c r="E166" s="414" t="s">
        <v>644</v>
      </c>
      <c r="F166" s="415" t="s">
        <v>645</v>
      </c>
      <c r="G166" s="414" t="s">
        <v>801</v>
      </c>
      <c r="H166" s="414" t="s">
        <v>802</v>
      </c>
      <c r="I166" s="417">
        <v>21.180000305175781</v>
      </c>
      <c r="J166" s="417">
        <v>100</v>
      </c>
      <c r="K166" s="418">
        <v>2117.5</v>
      </c>
    </row>
    <row r="167" spans="1:11" ht="14.45" customHeight="1" x14ac:dyDescent="0.2">
      <c r="A167" s="412" t="s">
        <v>402</v>
      </c>
      <c r="B167" s="413" t="s">
        <v>403</v>
      </c>
      <c r="C167" s="414" t="s">
        <v>411</v>
      </c>
      <c r="D167" s="415" t="s">
        <v>412</v>
      </c>
      <c r="E167" s="414" t="s">
        <v>644</v>
      </c>
      <c r="F167" s="415" t="s">
        <v>645</v>
      </c>
      <c r="G167" s="414" t="s">
        <v>801</v>
      </c>
      <c r="H167" s="414" t="s">
        <v>803</v>
      </c>
      <c r="I167" s="417">
        <v>21.175000190734863</v>
      </c>
      <c r="J167" s="417">
        <v>100</v>
      </c>
      <c r="K167" s="418">
        <v>2117.25</v>
      </c>
    </row>
    <row r="168" spans="1:11" ht="14.45" customHeight="1" x14ac:dyDescent="0.2">
      <c r="A168" s="412" t="s">
        <v>402</v>
      </c>
      <c r="B168" s="413" t="s">
        <v>403</v>
      </c>
      <c r="C168" s="414" t="s">
        <v>411</v>
      </c>
      <c r="D168" s="415" t="s">
        <v>412</v>
      </c>
      <c r="E168" s="414" t="s">
        <v>644</v>
      </c>
      <c r="F168" s="415" t="s">
        <v>645</v>
      </c>
      <c r="G168" s="414" t="s">
        <v>804</v>
      </c>
      <c r="H168" s="414" t="s">
        <v>805</v>
      </c>
      <c r="I168" s="417">
        <v>1504.030029296875</v>
      </c>
      <c r="J168" s="417">
        <v>2</v>
      </c>
      <c r="K168" s="418">
        <v>3008.06005859375</v>
      </c>
    </row>
    <row r="169" spans="1:11" ht="14.45" customHeight="1" x14ac:dyDescent="0.2">
      <c r="A169" s="412" t="s">
        <v>402</v>
      </c>
      <c r="B169" s="413" t="s">
        <v>403</v>
      </c>
      <c r="C169" s="414" t="s">
        <v>411</v>
      </c>
      <c r="D169" s="415" t="s">
        <v>412</v>
      </c>
      <c r="E169" s="414" t="s">
        <v>644</v>
      </c>
      <c r="F169" s="415" t="s">
        <v>645</v>
      </c>
      <c r="G169" s="414" t="s">
        <v>806</v>
      </c>
      <c r="H169" s="414" t="s">
        <v>807</v>
      </c>
      <c r="I169" s="417">
        <v>496.35000610351563</v>
      </c>
      <c r="J169" s="417">
        <v>30</v>
      </c>
      <c r="K169" s="418">
        <v>14890.6201171875</v>
      </c>
    </row>
    <row r="170" spans="1:11" ht="14.45" customHeight="1" x14ac:dyDescent="0.2">
      <c r="A170" s="412" t="s">
        <v>402</v>
      </c>
      <c r="B170" s="413" t="s">
        <v>403</v>
      </c>
      <c r="C170" s="414" t="s">
        <v>411</v>
      </c>
      <c r="D170" s="415" t="s">
        <v>412</v>
      </c>
      <c r="E170" s="414" t="s">
        <v>644</v>
      </c>
      <c r="F170" s="415" t="s">
        <v>645</v>
      </c>
      <c r="G170" s="414" t="s">
        <v>808</v>
      </c>
      <c r="H170" s="414" t="s">
        <v>809</v>
      </c>
      <c r="I170" s="417">
        <v>2320.780029296875</v>
      </c>
      <c r="J170" s="417">
        <v>10</v>
      </c>
      <c r="K170" s="418">
        <v>23207.80078125</v>
      </c>
    </row>
    <row r="171" spans="1:11" ht="14.45" customHeight="1" x14ac:dyDescent="0.2">
      <c r="A171" s="412" t="s">
        <v>402</v>
      </c>
      <c r="B171" s="413" t="s">
        <v>403</v>
      </c>
      <c r="C171" s="414" t="s">
        <v>411</v>
      </c>
      <c r="D171" s="415" t="s">
        <v>412</v>
      </c>
      <c r="E171" s="414" t="s">
        <v>644</v>
      </c>
      <c r="F171" s="415" t="s">
        <v>645</v>
      </c>
      <c r="G171" s="414" t="s">
        <v>810</v>
      </c>
      <c r="H171" s="414" t="s">
        <v>811</v>
      </c>
      <c r="I171" s="417">
        <v>6.1700000762939453</v>
      </c>
      <c r="J171" s="417">
        <v>900</v>
      </c>
      <c r="K171" s="418">
        <v>5553</v>
      </c>
    </row>
    <row r="172" spans="1:11" ht="14.45" customHeight="1" x14ac:dyDescent="0.2">
      <c r="A172" s="412" t="s">
        <v>402</v>
      </c>
      <c r="B172" s="413" t="s">
        <v>403</v>
      </c>
      <c r="C172" s="414" t="s">
        <v>411</v>
      </c>
      <c r="D172" s="415" t="s">
        <v>412</v>
      </c>
      <c r="E172" s="414" t="s">
        <v>644</v>
      </c>
      <c r="F172" s="415" t="s">
        <v>645</v>
      </c>
      <c r="G172" s="414" t="s">
        <v>812</v>
      </c>
      <c r="H172" s="414" t="s">
        <v>813</v>
      </c>
      <c r="I172" s="417">
        <v>15.729999542236328</v>
      </c>
      <c r="J172" s="417">
        <v>50</v>
      </c>
      <c r="K172" s="418">
        <v>786.40997314453125</v>
      </c>
    </row>
    <row r="173" spans="1:11" ht="14.45" customHeight="1" x14ac:dyDescent="0.2">
      <c r="A173" s="412" t="s">
        <v>402</v>
      </c>
      <c r="B173" s="413" t="s">
        <v>403</v>
      </c>
      <c r="C173" s="414" t="s">
        <v>411</v>
      </c>
      <c r="D173" s="415" t="s">
        <v>412</v>
      </c>
      <c r="E173" s="414" t="s">
        <v>644</v>
      </c>
      <c r="F173" s="415" t="s">
        <v>645</v>
      </c>
      <c r="G173" s="414" t="s">
        <v>814</v>
      </c>
      <c r="H173" s="414" t="s">
        <v>815</v>
      </c>
      <c r="I173" s="417">
        <v>10.560000419616699</v>
      </c>
      <c r="J173" s="417">
        <v>400</v>
      </c>
      <c r="K173" s="418">
        <v>4224</v>
      </c>
    </row>
    <row r="174" spans="1:11" ht="14.45" customHeight="1" x14ac:dyDescent="0.2">
      <c r="A174" s="412" t="s">
        <v>402</v>
      </c>
      <c r="B174" s="413" t="s">
        <v>403</v>
      </c>
      <c r="C174" s="414" t="s">
        <v>411</v>
      </c>
      <c r="D174" s="415" t="s">
        <v>412</v>
      </c>
      <c r="E174" s="414" t="s">
        <v>644</v>
      </c>
      <c r="F174" s="415" t="s">
        <v>645</v>
      </c>
      <c r="G174" s="414" t="s">
        <v>816</v>
      </c>
      <c r="H174" s="414" t="s">
        <v>817</v>
      </c>
      <c r="I174" s="417">
        <v>11.960000038146973</v>
      </c>
      <c r="J174" s="417">
        <v>60</v>
      </c>
      <c r="K174" s="418">
        <v>717.5999755859375</v>
      </c>
    </row>
    <row r="175" spans="1:11" ht="14.45" customHeight="1" x14ac:dyDescent="0.2">
      <c r="A175" s="412" t="s">
        <v>402</v>
      </c>
      <c r="B175" s="413" t="s">
        <v>403</v>
      </c>
      <c r="C175" s="414" t="s">
        <v>411</v>
      </c>
      <c r="D175" s="415" t="s">
        <v>412</v>
      </c>
      <c r="E175" s="414" t="s">
        <v>644</v>
      </c>
      <c r="F175" s="415" t="s">
        <v>645</v>
      </c>
      <c r="G175" s="414" t="s">
        <v>818</v>
      </c>
      <c r="H175" s="414" t="s">
        <v>819</v>
      </c>
      <c r="I175" s="417">
        <v>33.759998321533203</v>
      </c>
      <c r="J175" s="417">
        <v>50</v>
      </c>
      <c r="K175" s="418">
        <v>1687.949951171875</v>
      </c>
    </row>
    <row r="176" spans="1:11" ht="14.45" customHeight="1" x14ac:dyDescent="0.2">
      <c r="A176" s="412" t="s">
        <v>402</v>
      </c>
      <c r="B176" s="413" t="s">
        <v>403</v>
      </c>
      <c r="C176" s="414" t="s">
        <v>411</v>
      </c>
      <c r="D176" s="415" t="s">
        <v>412</v>
      </c>
      <c r="E176" s="414" t="s">
        <v>644</v>
      </c>
      <c r="F176" s="415" t="s">
        <v>645</v>
      </c>
      <c r="G176" s="414" t="s">
        <v>820</v>
      </c>
      <c r="H176" s="414" t="s">
        <v>821</v>
      </c>
      <c r="I176" s="417">
        <v>39.569999694824219</v>
      </c>
      <c r="J176" s="417">
        <v>100</v>
      </c>
      <c r="K176" s="418">
        <v>3956.699951171875</v>
      </c>
    </row>
    <row r="177" spans="1:11" ht="14.45" customHeight="1" x14ac:dyDescent="0.2">
      <c r="A177" s="412" t="s">
        <v>402</v>
      </c>
      <c r="B177" s="413" t="s">
        <v>403</v>
      </c>
      <c r="C177" s="414" t="s">
        <v>411</v>
      </c>
      <c r="D177" s="415" t="s">
        <v>412</v>
      </c>
      <c r="E177" s="414" t="s">
        <v>644</v>
      </c>
      <c r="F177" s="415" t="s">
        <v>645</v>
      </c>
      <c r="G177" s="414" t="s">
        <v>822</v>
      </c>
      <c r="H177" s="414" t="s">
        <v>823</v>
      </c>
      <c r="I177" s="417">
        <v>9.6699997584025059</v>
      </c>
      <c r="J177" s="417">
        <v>400</v>
      </c>
      <c r="K177" s="418">
        <v>3962.5999755859375</v>
      </c>
    </row>
    <row r="178" spans="1:11" ht="14.45" customHeight="1" x14ac:dyDescent="0.2">
      <c r="A178" s="412" t="s">
        <v>402</v>
      </c>
      <c r="B178" s="413" t="s">
        <v>403</v>
      </c>
      <c r="C178" s="414" t="s">
        <v>411</v>
      </c>
      <c r="D178" s="415" t="s">
        <v>412</v>
      </c>
      <c r="E178" s="414" t="s">
        <v>644</v>
      </c>
      <c r="F178" s="415" t="s">
        <v>645</v>
      </c>
      <c r="G178" s="414" t="s">
        <v>822</v>
      </c>
      <c r="H178" s="414" t="s">
        <v>824</v>
      </c>
      <c r="I178" s="417">
        <v>10.890000343322754</v>
      </c>
      <c r="J178" s="417">
        <v>100</v>
      </c>
      <c r="K178" s="418">
        <v>1089</v>
      </c>
    </row>
    <row r="179" spans="1:11" ht="14.45" customHeight="1" x14ac:dyDescent="0.2">
      <c r="A179" s="412" t="s">
        <v>402</v>
      </c>
      <c r="B179" s="413" t="s">
        <v>403</v>
      </c>
      <c r="C179" s="414" t="s">
        <v>411</v>
      </c>
      <c r="D179" s="415" t="s">
        <v>412</v>
      </c>
      <c r="E179" s="414" t="s">
        <v>644</v>
      </c>
      <c r="F179" s="415" t="s">
        <v>645</v>
      </c>
      <c r="G179" s="414" t="s">
        <v>825</v>
      </c>
      <c r="H179" s="414" t="s">
        <v>826</v>
      </c>
      <c r="I179" s="417">
        <v>10.8116668065389</v>
      </c>
      <c r="J179" s="417">
        <v>990</v>
      </c>
      <c r="K179" s="418">
        <v>10769.200012207031</v>
      </c>
    </row>
    <row r="180" spans="1:11" ht="14.45" customHeight="1" x14ac:dyDescent="0.2">
      <c r="A180" s="412" t="s">
        <v>402</v>
      </c>
      <c r="B180" s="413" t="s">
        <v>403</v>
      </c>
      <c r="C180" s="414" t="s">
        <v>411</v>
      </c>
      <c r="D180" s="415" t="s">
        <v>412</v>
      </c>
      <c r="E180" s="414" t="s">
        <v>644</v>
      </c>
      <c r="F180" s="415" t="s">
        <v>645</v>
      </c>
      <c r="G180" s="414" t="s">
        <v>827</v>
      </c>
      <c r="H180" s="414" t="s">
        <v>828</v>
      </c>
      <c r="I180" s="417">
        <v>1.0900000333786011</v>
      </c>
      <c r="J180" s="417">
        <v>100</v>
      </c>
      <c r="K180" s="418">
        <v>109</v>
      </c>
    </row>
    <row r="181" spans="1:11" ht="14.45" customHeight="1" x14ac:dyDescent="0.2">
      <c r="A181" s="412" t="s">
        <v>402</v>
      </c>
      <c r="B181" s="413" t="s">
        <v>403</v>
      </c>
      <c r="C181" s="414" t="s">
        <v>411</v>
      </c>
      <c r="D181" s="415" t="s">
        <v>412</v>
      </c>
      <c r="E181" s="414" t="s">
        <v>644</v>
      </c>
      <c r="F181" s="415" t="s">
        <v>645</v>
      </c>
      <c r="G181" s="414" t="s">
        <v>829</v>
      </c>
      <c r="H181" s="414" t="s">
        <v>830</v>
      </c>
      <c r="I181" s="417">
        <v>0.47999998927116394</v>
      </c>
      <c r="J181" s="417">
        <v>100</v>
      </c>
      <c r="K181" s="418">
        <v>48</v>
      </c>
    </row>
    <row r="182" spans="1:11" ht="14.45" customHeight="1" x14ac:dyDescent="0.2">
      <c r="A182" s="412" t="s">
        <v>402</v>
      </c>
      <c r="B182" s="413" t="s">
        <v>403</v>
      </c>
      <c r="C182" s="414" t="s">
        <v>411</v>
      </c>
      <c r="D182" s="415" t="s">
        <v>412</v>
      </c>
      <c r="E182" s="414" t="s">
        <v>644</v>
      </c>
      <c r="F182" s="415" t="s">
        <v>645</v>
      </c>
      <c r="G182" s="414" t="s">
        <v>831</v>
      </c>
      <c r="H182" s="414" t="s">
        <v>832</v>
      </c>
      <c r="I182" s="417">
        <v>1.6799999475479126</v>
      </c>
      <c r="J182" s="417">
        <v>500</v>
      </c>
      <c r="K182" s="418">
        <v>840</v>
      </c>
    </row>
    <row r="183" spans="1:11" ht="14.45" customHeight="1" x14ac:dyDescent="0.2">
      <c r="A183" s="412" t="s">
        <v>402</v>
      </c>
      <c r="B183" s="413" t="s">
        <v>403</v>
      </c>
      <c r="C183" s="414" t="s">
        <v>411</v>
      </c>
      <c r="D183" s="415" t="s">
        <v>412</v>
      </c>
      <c r="E183" s="414" t="s">
        <v>644</v>
      </c>
      <c r="F183" s="415" t="s">
        <v>645</v>
      </c>
      <c r="G183" s="414" t="s">
        <v>833</v>
      </c>
      <c r="H183" s="414" t="s">
        <v>834</v>
      </c>
      <c r="I183" s="417">
        <v>7.429999828338623</v>
      </c>
      <c r="J183" s="417">
        <v>100</v>
      </c>
      <c r="K183" s="418">
        <v>743</v>
      </c>
    </row>
    <row r="184" spans="1:11" ht="14.45" customHeight="1" x14ac:dyDescent="0.2">
      <c r="A184" s="412" t="s">
        <v>402</v>
      </c>
      <c r="B184" s="413" t="s">
        <v>403</v>
      </c>
      <c r="C184" s="414" t="s">
        <v>411</v>
      </c>
      <c r="D184" s="415" t="s">
        <v>412</v>
      </c>
      <c r="E184" s="414" t="s">
        <v>644</v>
      </c>
      <c r="F184" s="415" t="s">
        <v>645</v>
      </c>
      <c r="G184" s="414" t="s">
        <v>835</v>
      </c>
      <c r="H184" s="414" t="s">
        <v>836</v>
      </c>
      <c r="I184" s="417">
        <v>6.2399997711181641</v>
      </c>
      <c r="J184" s="417">
        <v>60</v>
      </c>
      <c r="K184" s="418">
        <v>374.39999389648438</v>
      </c>
    </row>
    <row r="185" spans="1:11" ht="14.45" customHeight="1" x14ac:dyDescent="0.2">
      <c r="A185" s="412" t="s">
        <v>402</v>
      </c>
      <c r="B185" s="413" t="s">
        <v>403</v>
      </c>
      <c r="C185" s="414" t="s">
        <v>411</v>
      </c>
      <c r="D185" s="415" t="s">
        <v>412</v>
      </c>
      <c r="E185" s="414" t="s">
        <v>644</v>
      </c>
      <c r="F185" s="415" t="s">
        <v>645</v>
      </c>
      <c r="G185" s="414" t="s">
        <v>827</v>
      </c>
      <c r="H185" s="414" t="s">
        <v>837</v>
      </c>
      <c r="I185" s="417">
        <v>1.0900000333786011</v>
      </c>
      <c r="J185" s="417">
        <v>600</v>
      </c>
      <c r="K185" s="418">
        <v>654</v>
      </c>
    </row>
    <row r="186" spans="1:11" ht="14.45" customHeight="1" x14ac:dyDescent="0.2">
      <c r="A186" s="412" t="s">
        <v>402</v>
      </c>
      <c r="B186" s="413" t="s">
        <v>403</v>
      </c>
      <c r="C186" s="414" t="s">
        <v>411</v>
      </c>
      <c r="D186" s="415" t="s">
        <v>412</v>
      </c>
      <c r="E186" s="414" t="s">
        <v>644</v>
      </c>
      <c r="F186" s="415" t="s">
        <v>645</v>
      </c>
      <c r="G186" s="414" t="s">
        <v>838</v>
      </c>
      <c r="H186" s="414" t="s">
        <v>839</v>
      </c>
      <c r="I186" s="417">
        <v>5.190000057220459</v>
      </c>
      <c r="J186" s="417">
        <v>200</v>
      </c>
      <c r="K186" s="418">
        <v>1037.4300537109375</v>
      </c>
    </row>
    <row r="187" spans="1:11" ht="14.45" customHeight="1" x14ac:dyDescent="0.2">
      <c r="A187" s="412" t="s">
        <v>402</v>
      </c>
      <c r="B187" s="413" t="s">
        <v>403</v>
      </c>
      <c r="C187" s="414" t="s">
        <v>411</v>
      </c>
      <c r="D187" s="415" t="s">
        <v>412</v>
      </c>
      <c r="E187" s="414" t="s">
        <v>644</v>
      </c>
      <c r="F187" s="415" t="s">
        <v>645</v>
      </c>
      <c r="G187" s="414" t="s">
        <v>829</v>
      </c>
      <c r="H187" s="414" t="s">
        <v>840</v>
      </c>
      <c r="I187" s="417">
        <v>0.4699999988079071</v>
      </c>
      <c r="J187" s="417">
        <v>300</v>
      </c>
      <c r="K187" s="418">
        <v>141</v>
      </c>
    </row>
    <row r="188" spans="1:11" ht="14.45" customHeight="1" x14ac:dyDescent="0.2">
      <c r="A188" s="412" t="s">
        <v>402</v>
      </c>
      <c r="B188" s="413" t="s">
        <v>403</v>
      </c>
      <c r="C188" s="414" t="s">
        <v>411</v>
      </c>
      <c r="D188" s="415" t="s">
        <v>412</v>
      </c>
      <c r="E188" s="414" t="s">
        <v>644</v>
      </c>
      <c r="F188" s="415" t="s">
        <v>645</v>
      </c>
      <c r="G188" s="414" t="s">
        <v>831</v>
      </c>
      <c r="H188" s="414" t="s">
        <v>841</v>
      </c>
      <c r="I188" s="417">
        <v>1.6819999694824219</v>
      </c>
      <c r="J188" s="417">
        <v>1600</v>
      </c>
      <c r="K188" s="418">
        <v>2691</v>
      </c>
    </row>
    <row r="189" spans="1:11" ht="14.45" customHeight="1" x14ac:dyDescent="0.2">
      <c r="A189" s="412" t="s">
        <v>402</v>
      </c>
      <c r="B189" s="413" t="s">
        <v>403</v>
      </c>
      <c r="C189" s="414" t="s">
        <v>411</v>
      </c>
      <c r="D189" s="415" t="s">
        <v>412</v>
      </c>
      <c r="E189" s="414" t="s">
        <v>644</v>
      </c>
      <c r="F189" s="415" t="s">
        <v>645</v>
      </c>
      <c r="G189" s="414" t="s">
        <v>842</v>
      </c>
      <c r="H189" s="414" t="s">
        <v>843</v>
      </c>
      <c r="I189" s="417">
        <v>0.67000001668930054</v>
      </c>
      <c r="J189" s="417">
        <v>100</v>
      </c>
      <c r="K189" s="418">
        <v>67</v>
      </c>
    </row>
    <row r="190" spans="1:11" ht="14.45" customHeight="1" x14ac:dyDescent="0.2">
      <c r="A190" s="412" t="s">
        <v>402</v>
      </c>
      <c r="B190" s="413" t="s">
        <v>403</v>
      </c>
      <c r="C190" s="414" t="s">
        <v>411</v>
      </c>
      <c r="D190" s="415" t="s">
        <v>412</v>
      </c>
      <c r="E190" s="414" t="s">
        <v>644</v>
      </c>
      <c r="F190" s="415" t="s">
        <v>645</v>
      </c>
      <c r="G190" s="414" t="s">
        <v>833</v>
      </c>
      <c r="H190" s="414" t="s">
        <v>844</v>
      </c>
      <c r="I190" s="417">
        <v>7.429999828338623</v>
      </c>
      <c r="J190" s="417">
        <v>500</v>
      </c>
      <c r="K190" s="418">
        <v>3715</v>
      </c>
    </row>
    <row r="191" spans="1:11" ht="14.45" customHeight="1" x14ac:dyDescent="0.2">
      <c r="A191" s="412" t="s">
        <v>402</v>
      </c>
      <c r="B191" s="413" t="s">
        <v>403</v>
      </c>
      <c r="C191" s="414" t="s">
        <v>411</v>
      </c>
      <c r="D191" s="415" t="s">
        <v>412</v>
      </c>
      <c r="E191" s="414" t="s">
        <v>644</v>
      </c>
      <c r="F191" s="415" t="s">
        <v>645</v>
      </c>
      <c r="G191" s="414" t="s">
        <v>835</v>
      </c>
      <c r="H191" s="414" t="s">
        <v>845</v>
      </c>
      <c r="I191" s="417">
        <v>6.2324999570846558</v>
      </c>
      <c r="J191" s="417">
        <v>500</v>
      </c>
      <c r="K191" s="418">
        <v>3116.5</v>
      </c>
    </row>
    <row r="192" spans="1:11" ht="14.45" customHeight="1" x14ac:dyDescent="0.2">
      <c r="A192" s="412" t="s">
        <v>402</v>
      </c>
      <c r="B192" s="413" t="s">
        <v>403</v>
      </c>
      <c r="C192" s="414" t="s">
        <v>411</v>
      </c>
      <c r="D192" s="415" t="s">
        <v>412</v>
      </c>
      <c r="E192" s="414" t="s">
        <v>644</v>
      </c>
      <c r="F192" s="415" t="s">
        <v>645</v>
      </c>
      <c r="G192" s="414" t="s">
        <v>846</v>
      </c>
      <c r="H192" s="414" t="s">
        <v>847</v>
      </c>
      <c r="I192" s="417">
        <v>486.35000610351563</v>
      </c>
      <c r="J192" s="417">
        <v>2</v>
      </c>
      <c r="K192" s="418">
        <v>972.69000244140625</v>
      </c>
    </row>
    <row r="193" spans="1:11" ht="14.45" customHeight="1" x14ac:dyDescent="0.2">
      <c r="A193" s="412" t="s">
        <v>402</v>
      </c>
      <c r="B193" s="413" t="s">
        <v>403</v>
      </c>
      <c r="C193" s="414" t="s">
        <v>411</v>
      </c>
      <c r="D193" s="415" t="s">
        <v>412</v>
      </c>
      <c r="E193" s="414" t="s">
        <v>644</v>
      </c>
      <c r="F193" s="415" t="s">
        <v>645</v>
      </c>
      <c r="G193" s="414" t="s">
        <v>848</v>
      </c>
      <c r="H193" s="414" t="s">
        <v>849</v>
      </c>
      <c r="I193" s="417">
        <v>467.26998901367188</v>
      </c>
      <c r="J193" s="417">
        <v>1</v>
      </c>
      <c r="K193" s="418">
        <v>467.26998901367188</v>
      </c>
    </row>
    <row r="194" spans="1:11" ht="14.45" customHeight="1" x14ac:dyDescent="0.2">
      <c r="A194" s="412" t="s">
        <v>402</v>
      </c>
      <c r="B194" s="413" t="s">
        <v>403</v>
      </c>
      <c r="C194" s="414" t="s">
        <v>411</v>
      </c>
      <c r="D194" s="415" t="s">
        <v>412</v>
      </c>
      <c r="E194" s="414" t="s">
        <v>644</v>
      </c>
      <c r="F194" s="415" t="s">
        <v>645</v>
      </c>
      <c r="G194" s="414" t="s">
        <v>850</v>
      </c>
      <c r="H194" s="414" t="s">
        <v>851</v>
      </c>
      <c r="I194" s="417">
        <v>826</v>
      </c>
      <c r="J194" s="417">
        <v>6</v>
      </c>
      <c r="K194" s="418">
        <v>4955.97021484375</v>
      </c>
    </row>
    <row r="195" spans="1:11" ht="14.45" customHeight="1" x14ac:dyDescent="0.2">
      <c r="A195" s="412" t="s">
        <v>402</v>
      </c>
      <c r="B195" s="413" t="s">
        <v>403</v>
      </c>
      <c r="C195" s="414" t="s">
        <v>411</v>
      </c>
      <c r="D195" s="415" t="s">
        <v>412</v>
      </c>
      <c r="E195" s="414" t="s">
        <v>644</v>
      </c>
      <c r="F195" s="415" t="s">
        <v>645</v>
      </c>
      <c r="G195" s="414" t="s">
        <v>852</v>
      </c>
      <c r="H195" s="414" t="s">
        <v>853</v>
      </c>
      <c r="I195" s="417">
        <v>486.35000610351563</v>
      </c>
      <c r="J195" s="417">
        <v>4</v>
      </c>
      <c r="K195" s="418">
        <v>1945.3900146484375</v>
      </c>
    </row>
    <row r="196" spans="1:11" ht="14.45" customHeight="1" x14ac:dyDescent="0.2">
      <c r="A196" s="412" t="s">
        <v>402</v>
      </c>
      <c r="B196" s="413" t="s">
        <v>403</v>
      </c>
      <c r="C196" s="414" t="s">
        <v>411</v>
      </c>
      <c r="D196" s="415" t="s">
        <v>412</v>
      </c>
      <c r="E196" s="414" t="s">
        <v>644</v>
      </c>
      <c r="F196" s="415" t="s">
        <v>645</v>
      </c>
      <c r="G196" s="414" t="s">
        <v>854</v>
      </c>
      <c r="H196" s="414" t="s">
        <v>855</v>
      </c>
      <c r="I196" s="417">
        <v>608.8699951171875</v>
      </c>
      <c r="J196" s="417">
        <v>4</v>
      </c>
      <c r="K196" s="418">
        <v>2435.489990234375</v>
      </c>
    </row>
    <row r="197" spans="1:11" ht="14.45" customHeight="1" x14ac:dyDescent="0.2">
      <c r="A197" s="412" t="s">
        <v>402</v>
      </c>
      <c r="B197" s="413" t="s">
        <v>403</v>
      </c>
      <c r="C197" s="414" t="s">
        <v>411</v>
      </c>
      <c r="D197" s="415" t="s">
        <v>412</v>
      </c>
      <c r="E197" s="414" t="s">
        <v>644</v>
      </c>
      <c r="F197" s="415" t="s">
        <v>645</v>
      </c>
      <c r="G197" s="414" t="s">
        <v>856</v>
      </c>
      <c r="H197" s="414" t="s">
        <v>857</v>
      </c>
      <c r="I197" s="417">
        <v>967.40997314453125</v>
      </c>
      <c r="J197" s="417">
        <v>2</v>
      </c>
      <c r="K197" s="418">
        <v>1934.81005859375</v>
      </c>
    </row>
    <row r="198" spans="1:11" ht="14.45" customHeight="1" x14ac:dyDescent="0.2">
      <c r="A198" s="412" t="s">
        <v>402</v>
      </c>
      <c r="B198" s="413" t="s">
        <v>403</v>
      </c>
      <c r="C198" s="414" t="s">
        <v>411</v>
      </c>
      <c r="D198" s="415" t="s">
        <v>412</v>
      </c>
      <c r="E198" s="414" t="s">
        <v>644</v>
      </c>
      <c r="F198" s="415" t="s">
        <v>645</v>
      </c>
      <c r="G198" s="414" t="s">
        <v>858</v>
      </c>
      <c r="H198" s="414" t="s">
        <v>859</v>
      </c>
      <c r="I198" s="417">
        <v>624.94000244140625</v>
      </c>
      <c r="J198" s="417">
        <v>2</v>
      </c>
      <c r="K198" s="418">
        <v>1249.8800048828125</v>
      </c>
    </row>
    <row r="199" spans="1:11" ht="14.45" customHeight="1" x14ac:dyDescent="0.2">
      <c r="A199" s="412" t="s">
        <v>402</v>
      </c>
      <c r="B199" s="413" t="s">
        <v>403</v>
      </c>
      <c r="C199" s="414" t="s">
        <v>411</v>
      </c>
      <c r="D199" s="415" t="s">
        <v>412</v>
      </c>
      <c r="E199" s="414" t="s">
        <v>644</v>
      </c>
      <c r="F199" s="415" t="s">
        <v>645</v>
      </c>
      <c r="G199" s="414" t="s">
        <v>860</v>
      </c>
      <c r="H199" s="414" t="s">
        <v>861</v>
      </c>
      <c r="I199" s="417">
        <v>37.150001525878906</v>
      </c>
      <c r="J199" s="417">
        <v>180</v>
      </c>
      <c r="K199" s="418">
        <v>6686.460205078125</v>
      </c>
    </row>
    <row r="200" spans="1:11" ht="14.45" customHeight="1" x14ac:dyDescent="0.2">
      <c r="A200" s="412" t="s">
        <v>402</v>
      </c>
      <c r="B200" s="413" t="s">
        <v>403</v>
      </c>
      <c r="C200" s="414" t="s">
        <v>411</v>
      </c>
      <c r="D200" s="415" t="s">
        <v>412</v>
      </c>
      <c r="E200" s="414" t="s">
        <v>644</v>
      </c>
      <c r="F200" s="415" t="s">
        <v>645</v>
      </c>
      <c r="G200" s="414" t="s">
        <v>862</v>
      </c>
      <c r="H200" s="414" t="s">
        <v>863</v>
      </c>
      <c r="I200" s="417">
        <v>1326.1799926757813</v>
      </c>
      <c r="J200" s="417">
        <v>2</v>
      </c>
      <c r="K200" s="418">
        <v>2652.3599853515625</v>
      </c>
    </row>
    <row r="201" spans="1:11" ht="14.45" customHeight="1" x14ac:dyDescent="0.2">
      <c r="A201" s="412" t="s">
        <v>402</v>
      </c>
      <c r="B201" s="413" t="s">
        <v>403</v>
      </c>
      <c r="C201" s="414" t="s">
        <v>411</v>
      </c>
      <c r="D201" s="415" t="s">
        <v>412</v>
      </c>
      <c r="E201" s="414" t="s">
        <v>644</v>
      </c>
      <c r="F201" s="415" t="s">
        <v>645</v>
      </c>
      <c r="G201" s="414" t="s">
        <v>864</v>
      </c>
      <c r="H201" s="414" t="s">
        <v>865</v>
      </c>
      <c r="I201" s="417">
        <v>61.340000152587891</v>
      </c>
      <c r="J201" s="417">
        <v>72</v>
      </c>
      <c r="K201" s="418">
        <v>4416.35009765625</v>
      </c>
    </row>
    <row r="202" spans="1:11" ht="14.45" customHeight="1" x14ac:dyDescent="0.2">
      <c r="A202" s="412" t="s">
        <v>402</v>
      </c>
      <c r="B202" s="413" t="s">
        <v>403</v>
      </c>
      <c r="C202" s="414" t="s">
        <v>411</v>
      </c>
      <c r="D202" s="415" t="s">
        <v>412</v>
      </c>
      <c r="E202" s="414" t="s">
        <v>644</v>
      </c>
      <c r="F202" s="415" t="s">
        <v>645</v>
      </c>
      <c r="G202" s="414" t="s">
        <v>866</v>
      </c>
      <c r="H202" s="414" t="s">
        <v>867</v>
      </c>
      <c r="I202" s="417">
        <v>0.47999998927116394</v>
      </c>
      <c r="J202" s="417">
        <v>200</v>
      </c>
      <c r="K202" s="418">
        <v>96</v>
      </c>
    </row>
    <row r="203" spans="1:11" ht="14.45" customHeight="1" x14ac:dyDescent="0.2">
      <c r="A203" s="412" t="s">
        <v>402</v>
      </c>
      <c r="B203" s="413" t="s">
        <v>403</v>
      </c>
      <c r="C203" s="414" t="s">
        <v>411</v>
      </c>
      <c r="D203" s="415" t="s">
        <v>412</v>
      </c>
      <c r="E203" s="414" t="s">
        <v>644</v>
      </c>
      <c r="F203" s="415" t="s">
        <v>645</v>
      </c>
      <c r="G203" s="414" t="s">
        <v>868</v>
      </c>
      <c r="H203" s="414" t="s">
        <v>869</v>
      </c>
      <c r="I203" s="417">
        <v>2.0449999570846558</v>
      </c>
      <c r="J203" s="417">
        <v>160</v>
      </c>
      <c r="K203" s="418">
        <v>327</v>
      </c>
    </row>
    <row r="204" spans="1:11" ht="14.45" customHeight="1" x14ac:dyDescent="0.2">
      <c r="A204" s="412" t="s">
        <v>402</v>
      </c>
      <c r="B204" s="413" t="s">
        <v>403</v>
      </c>
      <c r="C204" s="414" t="s">
        <v>411</v>
      </c>
      <c r="D204" s="415" t="s">
        <v>412</v>
      </c>
      <c r="E204" s="414" t="s">
        <v>644</v>
      </c>
      <c r="F204" s="415" t="s">
        <v>645</v>
      </c>
      <c r="G204" s="414" t="s">
        <v>870</v>
      </c>
      <c r="H204" s="414" t="s">
        <v>871</v>
      </c>
      <c r="I204" s="417">
        <v>1.9199999570846558</v>
      </c>
      <c r="J204" s="417">
        <v>60</v>
      </c>
      <c r="K204" s="418">
        <v>115.19999694824219</v>
      </c>
    </row>
    <row r="205" spans="1:11" ht="14.45" customHeight="1" x14ac:dyDescent="0.2">
      <c r="A205" s="412" t="s">
        <v>402</v>
      </c>
      <c r="B205" s="413" t="s">
        <v>403</v>
      </c>
      <c r="C205" s="414" t="s">
        <v>411</v>
      </c>
      <c r="D205" s="415" t="s">
        <v>412</v>
      </c>
      <c r="E205" s="414" t="s">
        <v>644</v>
      </c>
      <c r="F205" s="415" t="s">
        <v>645</v>
      </c>
      <c r="G205" s="414" t="s">
        <v>872</v>
      </c>
      <c r="H205" s="414" t="s">
        <v>873</v>
      </c>
      <c r="I205" s="417">
        <v>21.239999771118164</v>
      </c>
      <c r="J205" s="417">
        <v>200</v>
      </c>
      <c r="K205" s="418">
        <v>4248</v>
      </c>
    </row>
    <row r="206" spans="1:11" ht="14.45" customHeight="1" x14ac:dyDescent="0.2">
      <c r="A206" s="412" t="s">
        <v>402</v>
      </c>
      <c r="B206" s="413" t="s">
        <v>403</v>
      </c>
      <c r="C206" s="414" t="s">
        <v>411</v>
      </c>
      <c r="D206" s="415" t="s">
        <v>412</v>
      </c>
      <c r="E206" s="414" t="s">
        <v>644</v>
      </c>
      <c r="F206" s="415" t="s">
        <v>645</v>
      </c>
      <c r="G206" s="414" t="s">
        <v>872</v>
      </c>
      <c r="H206" s="414" t="s">
        <v>874</v>
      </c>
      <c r="I206" s="417">
        <v>21.233332951863606</v>
      </c>
      <c r="J206" s="417">
        <v>740</v>
      </c>
      <c r="K206" s="418">
        <v>15712.900146484375</v>
      </c>
    </row>
    <row r="207" spans="1:11" ht="14.45" customHeight="1" x14ac:dyDescent="0.2">
      <c r="A207" s="412" t="s">
        <v>402</v>
      </c>
      <c r="B207" s="413" t="s">
        <v>403</v>
      </c>
      <c r="C207" s="414" t="s">
        <v>411</v>
      </c>
      <c r="D207" s="415" t="s">
        <v>412</v>
      </c>
      <c r="E207" s="414" t="s">
        <v>644</v>
      </c>
      <c r="F207" s="415" t="s">
        <v>645</v>
      </c>
      <c r="G207" s="414" t="s">
        <v>875</v>
      </c>
      <c r="H207" s="414" t="s">
        <v>876</v>
      </c>
      <c r="I207" s="417">
        <v>1834.1199951171875</v>
      </c>
      <c r="J207" s="417">
        <v>1</v>
      </c>
      <c r="K207" s="418">
        <v>1834.1199951171875</v>
      </c>
    </row>
    <row r="208" spans="1:11" ht="14.45" customHeight="1" x14ac:dyDescent="0.2">
      <c r="A208" s="412" t="s">
        <v>402</v>
      </c>
      <c r="B208" s="413" t="s">
        <v>403</v>
      </c>
      <c r="C208" s="414" t="s">
        <v>411</v>
      </c>
      <c r="D208" s="415" t="s">
        <v>412</v>
      </c>
      <c r="E208" s="414" t="s">
        <v>877</v>
      </c>
      <c r="F208" s="415" t="s">
        <v>878</v>
      </c>
      <c r="G208" s="414" t="s">
        <v>879</v>
      </c>
      <c r="H208" s="414" t="s">
        <v>880</v>
      </c>
      <c r="I208" s="417">
        <v>2875</v>
      </c>
      <c r="J208" s="417">
        <v>18</v>
      </c>
      <c r="K208" s="418">
        <v>51750</v>
      </c>
    </row>
    <row r="209" spans="1:11" ht="14.45" customHeight="1" x14ac:dyDescent="0.2">
      <c r="A209" s="412" t="s">
        <v>402</v>
      </c>
      <c r="B209" s="413" t="s">
        <v>403</v>
      </c>
      <c r="C209" s="414" t="s">
        <v>411</v>
      </c>
      <c r="D209" s="415" t="s">
        <v>412</v>
      </c>
      <c r="E209" s="414" t="s">
        <v>877</v>
      </c>
      <c r="F209" s="415" t="s">
        <v>878</v>
      </c>
      <c r="G209" s="414" t="s">
        <v>881</v>
      </c>
      <c r="H209" s="414" t="s">
        <v>882</v>
      </c>
      <c r="I209" s="417">
        <v>1919.06005859375</v>
      </c>
      <c r="J209" s="417">
        <v>1</v>
      </c>
      <c r="K209" s="418">
        <v>1919.06005859375</v>
      </c>
    </row>
    <row r="210" spans="1:11" ht="14.45" customHeight="1" x14ac:dyDescent="0.2">
      <c r="A210" s="412" t="s">
        <v>402</v>
      </c>
      <c r="B210" s="413" t="s">
        <v>403</v>
      </c>
      <c r="C210" s="414" t="s">
        <v>411</v>
      </c>
      <c r="D210" s="415" t="s">
        <v>412</v>
      </c>
      <c r="E210" s="414" t="s">
        <v>877</v>
      </c>
      <c r="F210" s="415" t="s">
        <v>878</v>
      </c>
      <c r="G210" s="414" t="s">
        <v>883</v>
      </c>
      <c r="H210" s="414" t="s">
        <v>884</v>
      </c>
      <c r="I210" s="417">
        <v>424.35000610351563</v>
      </c>
      <c r="J210" s="417">
        <v>40</v>
      </c>
      <c r="K210" s="418">
        <v>16973.880859375</v>
      </c>
    </row>
    <row r="211" spans="1:11" ht="14.45" customHeight="1" x14ac:dyDescent="0.2">
      <c r="A211" s="412" t="s">
        <v>402</v>
      </c>
      <c r="B211" s="413" t="s">
        <v>403</v>
      </c>
      <c r="C211" s="414" t="s">
        <v>411</v>
      </c>
      <c r="D211" s="415" t="s">
        <v>412</v>
      </c>
      <c r="E211" s="414" t="s">
        <v>877</v>
      </c>
      <c r="F211" s="415" t="s">
        <v>878</v>
      </c>
      <c r="G211" s="414" t="s">
        <v>885</v>
      </c>
      <c r="H211" s="414" t="s">
        <v>886</v>
      </c>
      <c r="I211" s="417">
        <v>432.29998779296875</v>
      </c>
      <c r="J211" s="417">
        <v>448</v>
      </c>
      <c r="K211" s="418">
        <v>193668.921875</v>
      </c>
    </row>
    <row r="212" spans="1:11" ht="14.45" customHeight="1" x14ac:dyDescent="0.2">
      <c r="A212" s="412" t="s">
        <v>402</v>
      </c>
      <c r="B212" s="413" t="s">
        <v>403</v>
      </c>
      <c r="C212" s="414" t="s">
        <v>411</v>
      </c>
      <c r="D212" s="415" t="s">
        <v>412</v>
      </c>
      <c r="E212" s="414" t="s">
        <v>877</v>
      </c>
      <c r="F212" s="415" t="s">
        <v>878</v>
      </c>
      <c r="G212" s="414" t="s">
        <v>885</v>
      </c>
      <c r="H212" s="414" t="s">
        <v>887</v>
      </c>
      <c r="I212" s="417">
        <v>432.29998779296875</v>
      </c>
      <c r="J212" s="417">
        <v>84</v>
      </c>
      <c r="K212" s="418">
        <v>36312.921875</v>
      </c>
    </row>
    <row r="213" spans="1:11" ht="14.45" customHeight="1" x14ac:dyDescent="0.2">
      <c r="A213" s="412" t="s">
        <v>402</v>
      </c>
      <c r="B213" s="413" t="s">
        <v>403</v>
      </c>
      <c r="C213" s="414" t="s">
        <v>411</v>
      </c>
      <c r="D213" s="415" t="s">
        <v>412</v>
      </c>
      <c r="E213" s="414" t="s">
        <v>877</v>
      </c>
      <c r="F213" s="415" t="s">
        <v>878</v>
      </c>
      <c r="G213" s="414" t="s">
        <v>888</v>
      </c>
      <c r="H213" s="414" t="s">
        <v>889</v>
      </c>
      <c r="I213" s="417">
        <v>32715.380859375</v>
      </c>
      <c r="J213" s="417">
        <v>1</v>
      </c>
      <c r="K213" s="418">
        <v>32715.380859375</v>
      </c>
    </row>
    <row r="214" spans="1:11" ht="14.45" customHeight="1" x14ac:dyDescent="0.2">
      <c r="A214" s="412" t="s">
        <v>402</v>
      </c>
      <c r="B214" s="413" t="s">
        <v>403</v>
      </c>
      <c r="C214" s="414" t="s">
        <v>411</v>
      </c>
      <c r="D214" s="415" t="s">
        <v>412</v>
      </c>
      <c r="E214" s="414" t="s">
        <v>877</v>
      </c>
      <c r="F214" s="415" t="s">
        <v>878</v>
      </c>
      <c r="G214" s="414" t="s">
        <v>890</v>
      </c>
      <c r="H214" s="414" t="s">
        <v>891</v>
      </c>
      <c r="I214" s="417">
        <v>81792.609375</v>
      </c>
      <c r="J214" s="417">
        <v>2</v>
      </c>
      <c r="K214" s="418">
        <v>163585.21875</v>
      </c>
    </row>
    <row r="215" spans="1:11" ht="14.45" customHeight="1" x14ac:dyDescent="0.2">
      <c r="A215" s="412" t="s">
        <v>402</v>
      </c>
      <c r="B215" s="413" t="s">
        <v>403</v>
      </c>
      <c r="C215" s="414" t="s">
        <v>411</v>
      </c>
      <c r="D215" s="415" t="s">
        <v>412</v>
      </c>
      <c r="E215" s="414" t="s">
        <v>877</v>
      </c>
      <c r="F215" s="415" t="s">
        <v>878</v>
      </c>
      <c r="G215" s="414" t="s">
        <v>892</v>
      </c>
      <c r="H215" s="414" t="s">
        <v>893</v>
      </c>
      <c r="I215" s="417">
        <v>100381.8515625</v>
      </c>
      <c r="J215" s="417">
        <v>2</v>
      </c>
      <c r="K215" s="418">
        <v>200763.6875</v>
      </c>
    </row>
    <row r="216" spans="1:11" ht="14.45" customHeight="1" x14ac:dyDescent="0.2">
      <c r="A216" s="412" t="s">
        <v>402</v>
      </c>
      <c r="B216" s="413" t="s">
        <v>403</v>
      </c>
      <c r="C216" s="414" t="s">
        <v>411</v>
      </c>
      <c r="D216" s="415" t="s">
        <v>412</v>
      </c>
      <c r="E216" s="414" t="s">
        <v>877</v>
      </c>
      <c r="F216" s="415" t="s">
        <v>878</v>
      </c>
      <c r="G216" s="414" t="s">
        <v>894</v>
      </c>
      <c r="H216" s="414" t="s">
        <v>895</v>
      </c>
      <c r="I216" s="417">
        <v>81792.609375</v>
      </c>
      <c r="J216" s="417">
        <v>2</v>
      </c>
      <c r="K216" s="418">
        <v>163585.21875</v>
      </c>
    </row>
    <row r="217" spans="1:11" ht="14.45" customHeight="1" x14ac:dyDescent="0.2">
      <c r="A217" s="412" t="s">
        <v>402</v>
      </c>
      <c r="B217" s="413" t="s">
        <v>403</v>
      </c>
      <c r="C217" s="414" t="s">
        <v>411</v>
      </c>
      <c r="D217" s="415" t="s">
        <v>412</v>
      </c>
      <c r="E217" s="414" t="s">
        <v>877</v>
      </c>
      <c r="F217" s="415" t="s">
        <v>878</v>
      </c>
      <c r="G217" s="414" t="s">
        <v>896</v>
      </c>
      <c r="H217" s="414" t="s">
        <v>897</v>
      </c>
      <c r="I217" s="417">
        <v>118971.078125</v>
      </c>
      <c r="J217" s="417">
        <v>2</v>
      </c>
      <c r="K217" s="418">
        <v>237942.15625</v>
      </c>
    </row>
    <row r="218" spans="1:11" ht="14.45" customHeight="1" x14ac:dyDescent="0.2">
      <c r="A218" s="412" t="s">
        <v>402</v>
      </c>
      <c r="B218" s="413" t="s">
        <v>403</v>
      </c>
      <c r="C218" s="414" t="s">
        <v>411</v>
      </c>
      <c r="D218" s="415" t="s">
        <v>412</v>
      </c>
      <c r="E218" s="414" t="s">
        <v>877</v>
      </c>
      <c r="F218" s="415" t="s">
        <v>878</v>
      </c>
      <c r="G218" s="414" t="s">
        <v>898</v>
      </c>
      <c r="H218" s="414" t="s">
        <v>899</v>
      </c>
      <c r="I218" s="417">
        <v>1933.280029296875</v>
      </c>
      <c r="J218" s="417">
        <v>80</v>
      </c>
      <c r="K218" s="418">
        <v>154662.390625</v>
      </c>
    </row>
    <row r="219" spans="1:11" ht="14.45" customHeight="1" x14ac:dyDescent="0.2">
      <c r="A219" s="412" t="s">
        <v>402</v>
      </c>
      <c r="B219" s="413" t="s">
        <v>403</v>
      </c>
      <c r="C219" s="414" t="s">
        <v>411</v>
      </c>
      <c r="D219" s="415" t="s">
        <v>412</v>
      </c>
      <c r="E219" s="414" t="s">
        <v>877</v>
      </c>
      <c r="F219" s="415" t="s">
        <v>878</v>
      </c>
      <c r="G219" s="414" t="s">
        <v>900</v>
      </c>
      <c r="H219" s="414" t="s">
        <v>901</v>
      </c>
      <c r="I219" s="417">
        <v>669.21002197265625</v>
      </c>
      <c r="J219" s="417">
        <v>20</v>
      </c>
      <c r="K219" s="418">
        <v>13384.25</v>
      </c>
    </row>
    <row r="220" spans="1:11" ht="14.45" customHeight="1" x14ac:dyDescent="0.2">
      <c r="A220" s="412" t="s">
        <v>402</v>
      </c>
      <c r="B220" s="413" t="s">
        <v>403</v>
      </c>
      <c r="C220" s="414" t="s">
        <v>411</v>
      </c>
      <c r="D220" s="415" t="s">
        <v>412</v>
      </c>
      <c r="E220" s="414" t="s">
        <v>877</v>
      </c>
      <c r="F220" s="415" t="s">
        <v>878</v>
      </c>
      <c r="G220" s="414" t="s">
        <v>902</v>
      </c>
      <c r="H220" s="414" t="s">
        <v>903</v>
      </c>
      <c r="I220" s="417">
        <v>929.46002197265625</v>
      </c>
      <c r="J220" s="417">
        <v>18</v>
      </c>
      <c r="K220" s="418">
        <v>16730.310546875</v>
      </c>
    </row>
    <row r="221" spans="1:11" ht="14.45" customHeight="1" x14ac:dyDescent="0.2">
      <c r="A221" s="412" t="s">
        <v>402</v>
      </c>
      <c r="B221" s="413" t="s">
        <v>403</v>
      </c>
      <c r="C221" s="414" t="s">
        <v>411</v>
      </c>
      <c r="D221" s="415" t="s">
        <v>412</v>
      </c>
      <c r="E221" s="414" t="s">
        <v>877</v>
      </c>
      <c r="F221" s="415" t="s">
        <v>878</v>
      </c>
      <c r="G221" s="414" t="s">
        <v>904</v>
      </c>
      <c r="H221" s="414" t="s">
        <v>905</v>
      </c>
      <c r="I221" s="417">
        <v>743.57000732421875</v>
      </c>
      <c r="J221" s="417">
        <v>20</v>
      </c>
      <c r="K221" s="418">
        <v>14871.3798828125</v>
      </c>
    </row>
    <row r="222" spans="1:11" ht="14.45" customHeight="1" x14ac:dyDescent="0.2">
      <c r="A222" s="412" t="s">
        <v>402</v>
      </c>
      <c r="B222" s="413" t="s">
        <v>403</v>
      </c>
      <c r="C222" s="414" t="s">
        <v>411</v>
      </c>
      <c r="D222" s="415" t="s">
        <v>412</v>
      </c>
      <c r="E222" s="414" t="s">
        <v>877</v>
      </c>
      <c r="F222" s="415" t="s">
        <v>878</v>
      </c>
      <c r="G222" s="414" t="s">
        <v>906</v>
      </c>
      <c r="H222" s="414" t="s">
        <v>907</v>
      </c>
      <c r="I222" s="417">
        <v>669.21002197265625</v>
      </c>
      <c r="J222" s="417">
        <v>80</v>
      </c>
      <c r="K222" s="418">
        <v>53536.98046875</v>
      </c>
    </row>
    <row r="223" spans="1:11" ht="14.45" customHeight="1" x14ac:dyDescent="0.2">
      <c r="A223" s="412" t="s">
        <v>402</v>
      </c>
      <c r="B223" s="413" t="s">
        <v>403</v>
      </c>
      <c r="C223" s="414" t="s">
        <v>411</v>
      </c>
      <c r="D223" s="415" t="s">
        <v>412</v>
      </c>
      <c r="E223" s="414" t="s">
        <v>877</v>
      </c>
      <c r="F223" s="415" t="s">
        <v>878</v>
      </c>
      <c r="G223" s="414" t="s">
        <v>890</v>
      </c>
      <c r="H223" s="414" t="s">
        <v>908</v>
      </c>
      <c r="I223" s="417">
        <v>81965.110156249997</v>
      </c>
      <c r="J223" s="417">
        <v>19</v>
      </c>
      <c r="K223" s="418">
        <v>1557653.3359375</v>
      </c>
    </row>
    <row r="224" spans="1:11" ht="14.45" customHeight="1" x14ac:dyDescent="0.2">
      <c r="A224" s="412" t="s">
        <v>402</v>
      </c>
      <c r="B224" s="413" t="s">
        <v>403</v>
      </c>
      <c r="C224" s="414" t="s">
        <v>411</v>
      </c>
      <c r="D224" s="415" t="s">
        <v>412</v>
      </c>
      <c r="E224" s="414" t="s">
        <v>877</v>
      </c>
      <c r="F224" s="415" t="s">
        <v>878</v>
      </c>
      <c r="G224" s="414" t="s">
        <v>909</v>
      </c>
      <c r="H224" s="414" t="s">
        <v>910</v>
      </c>
      <c r="I224" s="417">
        <v>82000.25</v>
      </c>
      <c r="J224" s="417">
        <v>2</v>
      </c>
      <c r="K224" s="418">
        <v>164000.5</v>
      </c>
    </row>
    <row r="225" spans="1:11" ht="14.45" customHeight="1" x14ac:dyDescent="0.2">
      <c r="A225" s="412" t="s">
        <v>402</v>
      </c>
      <c r="B225" s="413" t="s">
        <v>403</v>
      </c>
      <c r="C225" s="414" t="s">
        <v>411</v>
      </c>
      <c r="D225" s="415" t="s">
        <v>412</v>
      </c>
      <c r="E225" s="414" t="s">
        <v>877</v>
      </c>
      <c r="F225" s="415" t="s">
        <v>878</v>
      </c>
      <c r="G225" s="414" t="s">
        <v>911</v>
      </c>
      <c r="H225" s="414" t="s">
        <v>912</v>
      </c>
      <c r="I225" s="417">
        <v>10036.23046875</v>
      </c>
      <c r="J225" s="417">
        <v>2</v>
      </c>
      <c r="K225" s="418">
        <v>20072.44921875</v>
      </c>
    </row>
    <row r="226" spans="1:11" ht="14.45" customHeight="1" x14ac:dyDescent="0.2">
      <c r="A226" s="412" t="s">
        <v>402</v>
      </c>
      <c r="B226" s="413" t="s">
        <v>403</v>
      </c>
      <c r="C226" s="414" t="s">
        <v>411</v>
      </c>
      <c r="D226" s="415" t="s">
        <v>412</v>
      </c>
      <c r="E226" s="414" t="s">
        <v>877</v>
      </c>
      <c r="F226" s="415" t="s">
        <v>878</v>
      </c>
      <c r="G226" s="414" t="s">
        <v>913</v>
      </c>
      <c r="H226" s="414" t="s">
        <v>914</v>
      </c>
      <c r="I226" s="417">
        <v>10051.91015625</v>
      </c>
      <c r="J226" s="417">
        <v>2</v>
      </c>
      <c r="K226" s="418">
        <v>20103.810546875</v>
      </c>
    </row>
    <row r="227" spans="1:11" ht="14.45" customHeight="1" x14ac:dyDescent="0.2">
      <c r="A227" s="412" t="s">
        <v>402</v>
      </c>
      <c r="B227" s="413" t="s">
        <v>403</v>
      </c>
      <c r="C227" s="414" t="s">
        <v>411</v>
      </c>
      <c r="D227" s="415" t="s">
        <v>412</v>
      </c>
      <c r="E227" s="414" t="s">
        <v>877</v>
      </c>
      <c r="F227" s="415" t="s">
        <v>878</v>
      </c>
      <c r="G227" s="414" t="s">
        <v>915</v>
      </c>
      <c r="H227" s="414" t="s">
        <v>916</v>
      </c>
      <c r="I227" s="417">
        <v>100509.25390625</v>
      </c>
      <c r="J227" s="417">
        <v>5</v>
      </c>
      <c r="K227" s="418">
        <v>502477.6640625</v>
      </c>
    </row>
    <row r="228" spans="1:11" ht="14.45" customHeight="1" x14ac:dyDescent="0.2">
      <c r="A228" s="412" t="s">
        <v>402</v>
      </c>
      <c r="B228" s="413" t="s">
        <v>403</v>
      </c>
      <c r="C228" s="414" t="s">
        <v>411</v>
      </c>
      <c r="D228" s="415" t="s">
        <v>412</v>
      </c>
      <c r="E228" s="414" t="s">
        <v>877</v>
      </c>
      <c r="F228" s="415" t="s">
        <v>878</v>
      </c>
      <c r="G228" s="414" t="s">
        <v>892</v>
      </c>
      <c r="H228" s="414" t="s">
        <v>917</v>
      </c>
      <c r="I228" s="417">
        <v>100492.103515625</v>
      </c>
      <c r="J228" s="417">
        <v>15</v>
      </c>
      <c r="K228" s="418">
        <v>1508158.2734375</v>
      </c>
    </row>
    <row r="229" spans="1:11" ht="14.45" customHeight="1" x14ac:dyDescent="0.2">
      <c r="A229" s="412" t="s">
        <v>402</v>
      </c>
      <c r="B229" s="413" t="s">
        <v>403</v>
      </c>
      <c r="C229" s="414" t="s">
        <v>411</v>
      </c>
      <c r="D229" s="415" t="s">
        <v>412</v>
      </c>
      <c r="E229" s="414" t="s">
        <v>877</v>
      </c>
      <c r="F229" s="415" t="s">
        <v>878</v>
      </c>
      <c r="G229" s="414" t="s">
        <v>894</v>
      </c>
      <c r="H229" s="414" t="s">
        <v>918</v>
      </c>
      <c r="I229" s="417">
        <v>82036.025781250006</v>
      </c>
      <c r="J229" s="417">
        <v>21</v>
      </c>
      <c r="K229" s="418">
        <v>1722442.8359375</v>
      </c>
    </row>
    <row r="230" spans="1:11" ht="14.45" customHeight="1" x14ac:dyDescent="0.2">
      <c r="A230" s="412" t="s">
        <v>402</v>
      </c>
      <c r="B230" s="413" t="s">
        <v>403</v>
      </c>
      <c r="C230" s="414" t="s">
        <v>411</v>
      </c>
      <c r="D230" s="415" t="s">
        <v>412</v>
      </c>
      <c r="E230" s="414" t="s">
        <v>877</v>
      </c>
      <c r="F230" s="415" t="s">
        <v>878</v>
      </c>
      <c r="G230" s="414" t="s">
        <v>896</v>
      </c>
      <c r="H230" s="414" t="s">
        <v>919</v>
      </c>
      <c r="I230" s="417">
        <v>119198.22569444444</v>
      </c>
      <c r="J230" s="417">
        <v>22</v>
      </c>
      <c r="K230" s="418">
        <v>2621568.53125</v>
      </c>
    </row>
    <row r="231" spans="1:11" ht="14.45" customHeight="1" x14ac:dyDescent="0.2">
      <c r="A231" s="412" t="s">
        <v>402</v>
      </c>
      <c r="B231" s="413" t="s">
        <v>403</v>
      </c>
      <c r="C231" s="414" t="s">
        <v>411</v>
      </c>
      <c r="D231" s="415" t="s">
        <v>412</v>
      </c>
      <c r="E231" s="414" t="s">
        <v>877</v>
      </c>
      <c r="F231" s="415" t="s">
        <v>878</v>
      </c>
      <c r="G231" s="414" t="s">
        <v>898</v>
      </c>
      <c r="H231" s="414" t="s">
        <v>920</v>
      </c>
      <c r="I231" s="417">
        <v>1936.9392465444712</v>
      </c>
      <c r="J231" s="417">
        <v>879</v>
      </c>
      <c r="K231" s="418">
        <v>1703474.4024658203</v>
      </c>
    </row>
    <row r="232" spans="1:11" ht="14.45" customHeight="1" x14ac:dyDescent="0.2">
      <c r="A232" s="412" t="s">
        <v>402</v>
      </c>
      <c r="B232" s="413" t="s">
        <v>403</v>
      </c>
      <c r="C232" s="414" t="s">
        <v>411</v>
      </c>
      <c r="D232" s="415" t="s">
        <v>412</v>
      </c>
      <c r="E232" s="414" t="s">
        <v>877</v>
      </c>
      <c r="F232" s="415" t="s">
        <v>878</v>
      </c>
      <c r="G232" s="414" t="s">
        <v>900</v>
      </c>
      <c r="H232" s="414" t="s">
        <v>921</v>
      </c>
      <c r="I232" s="417">
        <v>671.34199829101567</v>
      </c>
      <c r="J232" s="417">
        <v>200</v>
      </c>
      <c r="K232" s="418">
        <v>134268.4794921875</v>
      </c>
    </row>
    <row r="233" spans="1:11" ht="14.45" customHeight="1" x14ac:dyDescent="0.2">
      <c r="A233" s="412" t="s">
        <v>402</v>
      </c>
      <c r="B233" s="413" t="s">
        <v>403</v>
      </c>
      <c r="C233" s="414" t="s">
        <v>411</v>
      </c>
      <c r="D233" s="415" t="s">
        <v>412</v>
      </c>
      <c r="E233" s="414" t="s">
        <v>877</v>
      </c>
      <c r="F233" s="415" t="s">
        <v>878</v>
      </c>
      <c r="G233" s="414" t="s">
        <v>902</v>
      </c>
      <c r="H233" s="414" t="s">
        <v>922</v>
      </c>
      <c r="I233" s="417">
        <v>930.61874389648438</v>
      </c>
      <c r="J233" s="417">
        <v>234</v>
      </c>
      <c r="K233" s="418">
        <v>217875.138671875</v>
      </c>
    </row>
    <row r="234" spans="1:11" ht="14.45" customHeight="1" x14ac:dyDescent="0.2">
      <c r="A234" s="412" t="s">
        <v>402</v>
      </c>
      <c r="B234" s="413" t="s">
        <v>403</v>
      </c>
      <c r="C234" s="414" t="s">
        <v>411</v>
      </c>
      <c r="D234" s="415" t="s">
        <v>412</v>
      </c>
      <c r="E234" s="414" t="s">
        <v>877</v>
      </c>
      <c r="F234" s="415" t="s">
        <v>878</v>
      </c>
      <c r="G234" s="414" t="s">
        <v>923</v>
      </c>
      <c r="H234" s="414" t="s">
        <v>924</v>
      </c>
      <c r="I234" s="417">
        <v>74284.3203125</v>
      </c>
      <c r="J234" s="417">
        <v>1</v>
      </c>
      <c r="K234" s="418">
        <v>74284.3203125</v>
      </c>
    </row>
    <row r="235" spans="1:11" ht="14.45" customHeight="1" x14ac:dyDescent="0.2">
      <c r="A235" s="412" t="s">
        <v>402</v>
      </c>
      <c r="B235" s="413" t="s">
        <v>403</v>
      </c>
      <c r="C235" s="414" t="s">
        <v>411</v>
      </c>
      <c r="D235" s="415" t="s">
        <v>412</v>
      </c>
      <c r="E235" s="414" t="s">
        <v>877</v>
      </c>
      <c r="F235" s="415" t="s">
        <v>878</v>
      </c>
      <c r="G235" s="414" t="s">
        <v>904</v>
      </c>
      <c r="H235" s="414" t="s">
        <v>925</v>
      </c>
      <c r="I235" s="417">
        <v>745.06182306463063</v>
      </c>
      <c r="J235" s="417">
        <v>210</v>
      </c>
      <c r="K235" s="418">
        <v>156527.05810546875</v>
      </c>
    </row>
    <row r="236" spans="1:11" ht="14.45" customHeight="1" x14ac:dyDescent="0.2">
      <c r="A236" s="412" t="s">
        <v>402</v>
      </c>
      <c r="B236" s="413" t="s">
        <v>403</v>
      </c>
      <c r="C236" s="414" t="s">
        <v>411</v>
      </c>
      <c r="D236" s="415" t="s">
        <v>412</v>
      </c>
      <c r="E236" s="414" t="s">
        <v>877</v>
      </c>
      <c r="F236" s="415" t="s">
        <v>878</v>
      </c>
      <c r="G236" s="414" t="s">
        <v>926</v>
      </c>
      <c r="H236" s="414" t="s">
        <v>927</v>
      </c>
      <c r="I236" s="417">
        <v>23368.130859375</v>
      </c>
      <c r="J236" s="417">
        <v>12</v>
      </c>
      <c r="K236" s="418">
        <v>280417.5</v>
      </c>
    </row>
    <row r="237" spans="1:11" ht="14.45" customHeight="1" x14ac:dyDescent="0.2">
      <c r="A237" s="412" t="s">
        <v>402</v>
      </c>
      <c r="B237" s="413" t="s">
        <v>403</v>
      </c>
      <c r="C237" s="414" t="s">
        <v>411</v>
      </c>
      <c r="D237" s="415" t="s">
        <v>412</v>
      </c>
      <c r="E237" s="414" t="s">
        <v>877</v>
      </c>
      <c r="F237" s="415" t="s">
        <v>878</v>
      </c>
      <c r="G237" s="414" t="s">
        <v>906</v>
      </c>
      <c r="H237" s="414" t="s">
        <v>928</v>
      </c>
      <c r="I237" s="417">
        <v>670.54273015802562</v>
      </c>
      <c r="J237" s="417">
        <v>840</v>
      </c>
      <c r="K237" s="418">
        <v>563486.93359375</v>
      </c>
    </row>
    <row r="238" spans="1:11" ht="14.45" customHeight="1" x14ac:dyDescent="0.2">
      <c r="A238" s="412" t="s">
        <v>402</v>
      </c>
      <c r="B238" s="413" t="s">
        <v>403</v>
      </c>
      <c r="C238" s="414" t="s">
        <v>411</v>
      </c>
      <c r="D238" s="415" t="s">
        <v>412</v>
      </c>
      <c r="E238" s="414" t="s">
        <v>877</v>
      </c>
      <c r="F238" s="415" t="s">
        <v>878</v>
      </c>
      <c r="G238" s="414" t="s">
        <v>929</v>
      </c>
      <c r="H238" s="414" t="s">
        <v>930</v>
      </c>
      <c r="I238" s="417">
        <v>598.95001220703125</v>
      </c>
      <c r="J238" s="417">
        <v>25</v>
      </c>
      <c r="K238" s="418">
        <v>14973.75</v>
      </c>
    </row>
    <row r="239" spans="1:11" ht="14.45" customHeight="1" x14ac:dyDescent="0.2">
      <c r="A239" s="412" t="s">
        <v>402</v>
      </c>
      <c r="B239" s="413" t="s">
        <v>403</v>
      </c>
      <c r="C239" s="414" t="s">
        <v>411</v>
      </c>
      <c r="D239" s="415" t="s">
        <v>412</v>
      </c>
      <c r="E239" s="414" t="s">
        <v>877</v>
      </c>
      <c r="F239" s="415" t="s">
        <v>878</v>
      </c>
      <c r="G239" s="414" t="s">
        <v>929</v>
      </c>
      <c r="H239" s="414" t="s">
        <v>931</v>
      </c>
      <c r="I239" s="417">
        <v>598.95001220703125</v>
      </c>
      <c r="J239" s="417">
        <v>180</v>
      </c>
      <c r="K239" s="418">
        <v>107811</v>
      </c>
    </row>
    <row r="240" spans="1:11" ht="14.45" customHeight="1" x14ac:dyDescent="0.2">
      <c r="A240" s="412" t="s">
        <v>402</v>
      </c>
      <c r="B240" s="413" t="s">
        <v>403</v>
      </c>
      <c r="C240" s="414" t="s">
        <v>411</v>
      </c>
      <c r="D240" s="415" t="s">
        <v>412</v>
      </c>
      <c r="E240" s="414" t="s">
        <v>877</v>
      </c>
      <c r="F240" s="415" t="s">
        <v>878</v>
      </c>
      <c r="G240" s="414" t="s">
        <v>932</v>
      </c>
      <c r="H240" s="414" t="s">
        <v>933</v>
      </c>
      <c r="I240" s="417">
        <v>15278.669921875</v>
      </c>
      <c r="J240" s="417">
        <v>2</v>
      </c>
      <c r="K240" s="418">
        <v>30557.33984375</v>
      </c>
    </row>
    <row r="241" spans="1:11" ht="14.45" customHeight="1" x14ac:dyDescent="0.2">
      <c r="A241" s="412" t="s">
        <v>402</v>
      </c>
      <c r="B241" s="413" t="s">
        <v>403</v>
      </c>
      <c r="C241" s="414" t="s">
        <v>411</v>
      </c>
      <c r="D241" s="415" t="s">
        <v>412</v>
      </c>
      <c r="E241" s="414" t="s">
        <v>877</v>
      </c>
      <c r="F241" s="415" t="s">
        <v>878</v>
      </c>
      <c r="G241" s="414" t="s">
        <v>934</v>
      </c>
      <c r="H241" s="414" t="s">
        <v>935</v>
      </c>
      <c r="I241" s="417">
        <v>1771.43994140625</v>
      </c>
      <c r="J241" s="417">
        <v>10</v>
      </c>
      <c r="K241" s="418">
        <v>17714.400390625</v>
      </c>
    </row>
    <row r="242" spans="1:11" ht="14.45" customHeight="1" x14ac:dyDescent="0.2">
      <c r="A242" s="412" t="s">
        <v>402</v>
      </c>
      <c r="B242" s="413" t="s">
        <v>403</v>
      </c>
      <c r="C242" s="414" t="s">
        <v>411</v>
      </c>
      <c r="D242" s="415" t="s">
        <v>412</v>
      </c>
      <c r="E242" s="414" t="s">
        <v>877</v>
      </c>
      <c r="F242" s="415" t="s">
        <v>878</v>
      </c>
      <c r="G242" s="414" t="s">
        <v>934</v>
      </c>
      <c r="H242" s="414" t="s">
        <v>936</v>
      </c>
      <c r="I242" s="417">
        <v>1852.6319335937501</v>
      </c>
      <c r="J242" s="417">
        <v>50</v>
      </c>
      <c r="K242" s="418">
        <v>92631.55078125</v>
      </c>
    </row>
    <row r="243" spans="1:11" ht="14.45" customHeight="1" x14ac:dyDescent="0.2">
      <c r="A243" s="412" t="s">
        <v>402</v>
      </c>
      <c r="B243" s="413" t="s">
        <v>403</v>
      </c>
      <c r="C243" s="414" t="s">
        <v>411</v>
      </c>
      <c r="D243" s="415" t="s">
        <v>412</v>
      </c>
      <c r="E243" s="414" t="s">
        <v>877</v>
      </c>
      <c r="F243" s="415" t="s">
        <v>878</v>
      </c>
      <c r="G243" s="414" t="s">
        <v>937</v>
      </c>
      <c r="H243" s="414" t="s">
        <v>938</v>
      </c>
      <c r="I243" s="417">
        <v>1265</v>
      </c>
      <c r="J243" s="417">
        <v>4</v>
      </c>
      <c r="K243" s="418">
        <v>5060</v>
      </c>
    </row>
    <row r="244" spans="1:11" ht="14.45" customHeight="1" x14ac:dyDescent="0.2">
      <c r="A244" s="412" t="s">
        <v>402</v>
      </c>
      <c r="B244" s="413" t="s">
        <v>403</v>
      </c>
      <c r="C244" s="414" t="s">
        <v>411</v>
      </c>
      <c r="D244" s="415" t="s">
        <v>412</v>
      </c>
      <c r="E244" s="414" t="s">
        <v>877</v>
      </c>
      <c r="F244" s="415" t="s">
        <v>878</v>
      </c>
      <c r="G244" s="414" t="s">
        <v>937</v>
      </c>
      <c r="H244" s="414" t="s">
        <v>939</v>
      </c>
      <c r="I244" s="417">
        <v>1265</v>
      </c>
      <c r="J244" s="417">
        <v>16</v>
      </c>
      <c r="K244" s="418">
        <v>20240</v>
      </c>
    </row>
    <row r="245" spans="1:11" ht="14.45" customHeight="1" x14ac:dyDescent="0.2">
      <c r="A245" s="412" t="s">
        <v>402</v>
      </c>
      <c r="B245" s="413" t="s">
        <v>403</v>
      </c>
      <c r="C245" s="414" t="s">
        <v>411</v>
      </c>
      <c r="D245" s="415" t="s">
        <v>412</v>
      </c>
      <c r="E245" s="414" t="s">
        <v>877</v>
      </c>
      <c r="F245" s="415" t="s">
        <v>878</v>
      </c>
      <c r="G245" s="414" t="s">
        <v>940</v>
      </c>
      <c r="H245" s="414" t="s">
        <v>941</v>
      </c>
      <c r="I245" s="417">
        <v>1493.8699951171875</v>
      </c>
      <c r="J245" s="417">
        <v>30</v>
      </c>
      <c r="K245" s="418">
        <v>44815.98046875</v>
      </c>
    </row>
    <row r="246" spans="1:11" ht="14.45" customHeight="1" x14ac:dyDescent="0.2">
      <c r="A246" s="412" t="s">
        <v>402</v>
      </c>
      <c r="B246" s="413" t="s">
        <v>403</v>
      </c>
      <c r="C246" s="414" t="s">
        <v>411</v>
      </c>
      <c r="D246" s="415" t="s">
        <v>412</v>
      </c>
      <c r="E246" s="414" t="s">
        <v>877</v>
      </c>
      <c r="F246" s="415" t="s">
        <v>878</v>
      </c>
      <c r="G246" s="414" t="s">
        <v>940</v>
      </c>
      <c r="H246" s="414" t="s">
        <v>942</v>
      </c>
      <c r="I246" s="417">
        <v>1493.8699951171875</v>
      </c>
      <c r="J246" s="417">
        <v>204</v>
      </c>
      <c r="K246" s="418">
        <v>304748.6640625</v>
      </c>
    </row>
    <row r="247" spans="1:11" ht="14.45" customHeight="1" x14ac:dyDescent="0.2">
      <c r="A247" s="412" t="s">
        <v>402</v>
      </c>
      <c r="B247" s="413" t="s">
        <v>403</v>
      </c>
      <c r="C247" s="414" t="s">
        <v>411</v>
      </c>
      <c r="D247" s="415" t="s">
        <v>412</v>
      </c>
      <c r="E247" s="414" t="s">
        <v>877</v>
      </c>
      <c r="F247" s="415" t="s">
        <v>878</v>
      </c>
      <c r="G247" s="414" t="s">
        <v>943</v>
      </c>
      <c r="H247" s="414" t="s">
        <v>944</v>
      </c>
      <c r="I247" s="417">
        <v>2652.929931640625</v>
      </c>
      <c r="J247" s="417">
        <v>18</v>
      </c>
      <c r="K247" s="418">
        <v>47752.6494140625</v>
      </c>
    </row>
    <row r="248" spans="1:11" ht="14.45" customHeight="1" x14ac:dyDescent="0.2">
      <c r="A248" s="412" t="s">
        <v>402</v>
      </c>
      <c r="B248" s="413" t="s">
        <v>403</v>
      </c>
      <c r="C248" s="414" t="s">
        <v>411</v>
      </c>
      <c r="D248" s="415" t="s">
        <v>412</v>
      </c>
      <c r="E248" s="414" t="s">
        <v>877</v>
      </c>
      <c r="F248" s="415" t="s">
        <v>878</v>
      </c>
      <c r="G248" s="414" t="s">
        <v>945</v>
      </c>
      <c r="H248" s="414" t="s">
        <v>946</v>
      </c>
      <c r="I248" s="417">
        <v>2593.639892578125</v>
      </c>
      <c r="J248" s="417">
        <v>24</v>
      </c>
      <c r="K248" s="418">
        <v>62247.23828125</v>
      </c>
    </row>
    <row r="249" spans="1:11" ht="14.45" customHeight="1" x14ac:dyDescent="0.2">
      <c r="A249" s="412" t="s">
        <v>402</v>
      </c>
      <c r="B249" s="413" t="s">
        <v>403</v>
      </c>
      <c r="C249" s="414" t="s">
        <v>411</v>
      </c>
      <c r="D249" s="415" t="s">
        <v>412</v>
      </c>
      <c r="E249" s="414" t="s">
        <v>947</v>
      </c>
      <c r="F249" s="415" t="s">
        <v>948</v>
      </c>
      <c r="G249" s="414" t="s">
        <v>949</v>
      </c>
      <c r="H249" s="414" t="s">
        <v>950</v>
      </c>
      <c r="I249" s="417">
        <v>10.170000076293945</v>
      </c>
      <c r="J249" s="417">
        <v>20</v>
      </c>
      <c r="K249" s="418">
        <v>203.39999389648438</v>
      </c>
    </row>
    <row r="250" spans="1:11" ht="14.45" customHeight="1" x14ac:dyDescent="0.2">
      <c r="A250" s="412" t="s">
        <v>402</v>
      </c>
      <c r="B250" s="413" t="s">
        <v>403</v>
      </c>
      <c r="C250" s="414" t="s">
        <v>411</v>
      </c>
      <c r="D250" s="415" t="s">
        <v>412</v>
      </c>
      <c r="E250" s="414" t="s">
        <v>947</v>
      </c>
      <c r="F250" s="415" t="s">
        <v>948</v>
      </c>
      <c r="G250" s="414" t="s">
        <v>949</v>
      </c>
      <c r="H250" s="414" t="s">
        <v>951</v>
      </c>
      <c r="I250" s="417">
        <v>10.159999847412109</v>
      </c>
      <c r="J250" s="417">
        <v>20</v>
      </c>
      <c r="K250" s="418">
        <v>203.19999694824219</v>
      </c>
    </row>
    <row r="251" spans="1:11" ht="14.45" customHeight="1" x14ac:dyDescent="0.2">
      <c r="A251" s="412" t="s">
        <v>402</v>
      </c>
      <c r="B251" s="413" t="s">
        <v>403</v>
      </c>
      <c r="C251" s="414" t="s">
        <v>411</v>
      </c>
      <c r="D251" s="415" t="s">
        <v>412</v>
      </c>
      <c r="E251" s="414" t="s">
        <v>947</v>
      </c>
      <c r="F251" s="415" t="s">
        <v>948</v>
      </c>
      <c r="G251" s="414" t="s">
        <v>952</v>
      </c>
      <c r="H251" s="414" t="s">
        <v>953</v>
      </c>
      <c r="I251" s="417">
        <v>46.590000152587891</v>
      </c>
      <c r="J251" s="417">
        <v>245</v>
      </c>
      <c r="K251" s="418">
        <v>11413.34033203125</v>
      </c>
    </row>
    <row r="252" spans="1:11" ht="14.45" customHeight="1" x14ac:dyDescent="0.2">
      <c r="A252" s="412" t="s">
        <v>402</v>
      </c>
      <c r="B252" s="413" t="s">
        <v>403</v>
      </c>
      <c r="C252" s="414" t="s">
        <v>411</v>
      </c>
      <c r="D252" s="415" t="s">
        <v>412</v>
      </c>
      <c r="E252" s="414" t="s">
        <v>954</v>
      </c>
      <c r="F252" s="415" t="s">
        <v>955</v>
      </c>
      <c r="G252" s="414" t="s">
        <v>956</v>
      </c>
      <c r="H252" s="414" t="s">
        <v>957</v>
      </c>
      <c r="I252" s="417">
        <v>27.260000228881836</v>
      </c>
      <c r="J252" s="417">
        <v>360</v>
      </c>
      <c r="K252" s="418">
        <v>9811.7998046875</v>
      </c>
    </row>
    <row r="253" spans="1:11" ht="14.45" customHeight="1" x14ac:dyDescent="0.2">
      <c r="A253" s="412" t="s">
        <v>402</v>
      </c>
      <c r="B253" s="413" t="s">
        <v>403</v>
      </c>
      <c r="C253" s="414" t="s">
        <v>411</v>
      </c>
      <c r="D253" s="415" t="s">
        <v>412</v>
      </c>
      <c r="E253" s="414" t="s">
        <v>954</v>
      </c>
      <c r="F253" s="415" t="s">
        <v>955</v>
      </c>
      <c r="G253" s="414" t="s">
        <v>958</v>
      </c>
      <c r="H253" s="414" t="s">
        <v>959</v>
      </c>
      <c r="I253" s="417">
        <v>28.059999465942383</v>
      </c>
      <c r="J253" s="417">
        <v>144</v>
      </c>
      <c r="K253" s="418">
        <v>4040.639892578125</v>
      </c>
    </row>
    <row r="254" spans="1:11" ht="14.45" customHeight="1" x14ac:dyDescent="0.2">
      <c r="A254" s="412" t="s">
        <v>402</v>
      </c>
      <c r="B254" s="413" t="s">
        <v>403</v>
      </c>
      <c r="C254" s="414" t="s">
        <v>411</v>
      </c>
      <c r="D254" s="415" t="s">
        <v>412</v>
      </c>
      <c r="E254" s="414" t="s">
        <v>954</v>
      </c>
      <c r="F254" s="415" t="s">
        <v>955</v>
      </c>
      <c r="G254" s="414" t="s">
        <v>960</v>
      </c>
      <c r="H254" s="414" t="s">
        <v>961</v>
      </c>
      <c r="I254" s="417">
        <v>148.58000183105469</v>
      </c>
      <c r="J254" s="417">
        <v>216</v>
      </c>
      <c r="K254" s="418">
        <v>32093.279296875</v>
      </c>
    </row>
    <row r="255" spans="1:11" ht="14.45" customHeight="1" x14ac:dyDescent="0.2">
      <c r="A255" s="412" t="s">
        <v>402</v>
      </c>
      <c r="B255" s="413" t="s">
        <v>403</v>
      </c>
      <c r="C255" s="414" t="s">
        <v>411</v>
      </c>
      <c r="D255" s="415" t="s">
        <v>412</v>
      </c>
      <c r="E255" s="414" t="s">
        <v>954</v>
      </c>
      <c r="F255" s="415" t="s">
        <v>955</v>
      </c>
      <c r="G255" s="414" t="s">
        <v>962</v>
      </c>
      <c r="H255" s="414" t="s">
        <v>963</v>
      </c>
      <c r="I255" s="417">
        <v>108.22000122070313</v>
      </c>
      <c r="J255" s="417">
        <v>336</v>
      </c>
      <c r="K255" s="418">
        <v>36360.2392578125</v>
      </c>
    </row>
    <row r="256" spans="1:11" ht="14.45" customHeight="1" x14ac:dyDescent="0.2">
      <c r="A256" s="412" t="s">
        <v>402</v>
      </c>
      <c r="B256" s="413" t="s">
        <v>403</v>
      </c>
      <c r="C256" s="414" t="s">
        <v>411</v>
      </c>
      <c r="D256" s="415" t="s">
        <v>412</v>
      </c>
      <c r="E256" s="414" t="s">
        <v>954</v>
      </c>
      <c r="F256" s="415" t="s">
        <v>955</v>
      </c>
      <c r="G256" s="414" t="s">
        <v>964</v>
      </c>
      <c r="H256" s="414" t="s">
        <v>965</v>
      </c>
      <c r="I256" s="417">
        <v>72.69000244140625</v>
      </c>
      <c r="J256" s="417">
        <v>216</v>
      </c>
      <c r="K256" s="418">
        <v>15700.9501953125</v>
      </c>
    </row>
    <row r="257" spans="1:11" ht="14.45" customHeight="1" x14ac:dyDescent="0.2">
      <c r="A257" s="412" t="s">
        <v>402</v>
      </c>
      <c r="B257" s="413" t="s">
        <v>403</v>
      </c>
      <c r="C257" s="414" t="s">
        <v>411</v>
      </c>
      <c r="D257" s="415" t="s">
        <v>412</v>
      </c>
      <c r="E257" s="414" t="s">
        <v>954</v>
      </c>
      <c r="F257" s="415" t="s">
        <v>955</v>
      </c>
      <c r="G257" s="414" t="s">
        <v>966</v>
      </c>
      <c r="H257" s="414" t="s">
        <v>967</v>
      </c>
      <c r="I257" s="417">
        <v>204.30000305175781</v>
      </c>
      <c r="J257" s="417">
        <v>36</v>
      </c>
      <c r="K257" s="418">
        <v>7354.7099609375</v>
      </c>
    </row>
    <row r="258" spans="1:11" ht="14.45" customHeight="1" x14ac:dyDescent="0.2">
      <c r="A258" s="412" t="s">
        <v>402</v>
      </c>
      <c r="B258" s="413" t="s">
        <v>403</v>
      </c>
      <c r="C258" s="414" t="s">
        <v>411</v>
      </c>
      <c r="D258" s="415" t="s">
        <v>412</v>
      </c>
      <c r="E258" s="414" t="s">
        <v>954</v>
      </c>
      <c r="F258" s="415" t="s">
        <v>955</v>
      </c>
      <c r="G258" s="414" t="s">
        <v>968</v>
      </c>
      <c r="H258" s="414" t="s">
        <v>969</v>
      </c>
      <c r="I258" s="417">
        <v>100.68000030517578</v>
      </c>
      <c r="J258" s="417">
        <v>360</v>
      </c>
      <c r="K258" s="418">
        <v>36245.69921875</v>
      </c>
    </row>
    <row r="259" spans="1:11" ht="14.45" customHeight="1" x14ac:dyDescent="0.2">
      <c r="A259" s="412" t="s">
        <v>402</v>
      </c>
      <c r="B259" s="413" t="s">
        <v>403</v>
      </c>
      <c r="C259" s="414" t="s">
        <v>411</v>
      </c>
      <c r="D259" s="415" t="s">
        <v>412</v>
      </c>
      <c r="E259" s="414" t="s">
        <v>954</v>
      </c>
      <c r="F259" s="415" t="s">
        <v>955</v>
      </c>
      <c r="G259" s="414" t="s">
        <v>970</v>
      </c>
      <c r="H259" s="414" t="s">
        <v>971</v>
      </c>
      <c r="I259" s="417">
        <v>142.72000122070313</v>
      </c>
      <c r="J259" s="417">
        <v>360</v>
      </c>
      <c r="K259" s="418">
        <v>51377.3984375</v>
      </c>
    </row>
    <row r="260" spans="1:11" ht="14.45" customHeight="1" x14ac:dyDescent="0.2">
      <c r="A260" s="412" t="s">
        <v>402</v>
      </c>
      <c r="B260" s="413" t="s">
        <v>403</v>
      </c>
      <c r="C260" s="414" t="s">
        <v>411</v>
      </c>
      <c r="D260" s="415" t="s">
        <v>412</v>
      </c>
      <c r="E260" s="414" t="s">
        <v>954</v>
      </c>
      <c r="F260" s="415" t="s">
        <v>955</v>
      </c>
      <c r="G260" s="414" t="s">
        <v>972</v>
      </c>
      <c r="H260" s="414" t="s">
        <v>973</v>
      </c>
      <c r="I260" s="417">
        <v>210.16000366210938</v>
      </c>
      <c r="J260" s="417">
        <v>180</v>
      </c>
      <c r="K260" s="418">
        <v>37829.25</v>
      </c>
    </row>
    <row r="261" spans="1:11" ht="14.45" customHeight="1" x14ac:dyDescent="0.2">
      <c r="A261" s="412" t="s">
        <v>402</v>
      </c>
      <c r="B261" s="413" t="s">
        <v>403</v>
      </c>
      <c r="C261" s="414" t="s">
        <v>411</v>
      </c>
      <c r="D261" s="415" t="s">
        <v>412</v>
      </c>
      <c r="E261" s="414" t="s">
        <v>954</v>
      </c>
      <c r="F261" s="415" t="s">
        <v>955</v>
      </c>
      <c r="G261" s="414" t="s">
        <v>974</v>
      </c>
      <c r="H261" s="414" t="s">
        <v>975</v>
      </c>
      <c r="I261" s="417">
        <v>89.410003662109375</v>
      </c>
      <c r="J261" s="417">
        <v>72</v>
      </c>
      <c r="K261" s="418">
        <v>6437.7001953125</v>
      </c>
    </row>
    <row r="262" spans="1:11" ht="14.45" customHeight="1" x14ac:dyDescent="0.2">
      <c r="A262" s="412" t="s">
        <v>402</v>
      </c>
      <c r="B262" s="413" t="s">
        <v>403</v>
      </c>
      <c r="C262" s="414" t="s">
        <v>411</v>
      </c>
      <c r="D262" s="415" t="s">
        <v>412</v>
      </c>
      <c r="E262" s="414" t="s">
        <v>954</v>
      </c>
      <c r="F262" s="415" t="s">
        <v>955</v>
      </c>
      <c r="G262" s="414" t="s">
        <v>976</v>
      </c>
      <c r="H262" s="414" t="s">
        <v>977</v>
      </c>
      <c r="I262" s="417">
        <v>86.25</v>
      </c>
      <c r="J262" s="417">
        <v>72</v>
      </c>
      <c r="K262" s="418">
        <v>6210</v>
      </c>
    </row>
    <row r="263" spans="1:11" ht="14.45" customHeight="1" x14ac:dyDescent="0.2">
      <c r="A263" s="412" t="s">
        <v>402</v>
      </c>
      <c r="B263" s="413" t="s">
        <v>403</v>
      </c>
      <c r="C263" s="414" t="s">
        <v>411</v>
      </c>
      <c r="D263" s="415" t="s">
        <v>412</v>
      </c>
      <c r="E263" s="414" t="s">
        <v>954</v>
      </c>
      <c r="F263" s="415" t="s">
        <v>955</v>
      </c>
      <c r="G263" s="414" t="s">
        <v>978</v>
      </c>
      <c r="H263" s="414" t="s">
        <v>979</v>
      </c>
      <c r="I263" s="417">
        <v>77.900001525878906</v>
      </c>
      <c r="J263" s="417">
        <v>72</v>
      </c>
      <c r="K263" s="418">
        <v>5609.009765625</v>
      </c>
    </row>
    <row r="264" spans="1:11" ht="14.45" customHeight="1" x14ac:dyDescent="0.2">
      <c r="A264" s="412" t="s">
        <v>402</v>
      </c>
      <c r="B264" s="413" t="s">
        <v>403</v>
      </c>
      <c r="C264" s="414" t="s">
        <v>411</v>
      </c>
      <c r="D264" s="415" t="s">
        <v>412</v>
      </c>
      <c r="E264" s="414" t="s">
        <v>954</v>
      </c>
      <c r="F264" s="415" t="s">
        <v>955</v>
      </c>
      <c r="G264" s="414" t="s">
        <v>980</v>
      </c>
      <c r="H264" s="414" t="s">
        <v>981</v>
      </c>
      <c r="I264" s="417">
        <v>75.650001525878906</v>
      </c>
      <c r="J264" s="417">
        <v>72</v>
      </c>
      <c r="K264" s="418">
        <v>5446.85986328125</v>
      </c>
    </row>
    <row r="265" spans="1:11" ht="14.45" customHeight="1" x14ac:dyDescent="0.2">
      <c r="A265" s="412" t="s">
        <v>402</v>
      </c>
      <c r="B265" s="413" t="s">
        <v>403</v>
      </c>
      <c r="C265" s="414" t="s">
        <v>411</v>
      </c>
      <c r="D265" s="415" t="s">
        <v>412</v>
      </c>
      <c r="E265" s="414" t="s">
        <v>954</v>
      </c>
      <c r="F265" s="415" t="s">
        <v>955</v>
      </c>
      <c r="G265" s="414" t="s">
        <v>982</v>
      </c>
      <c r="H265" s="414" t="s">
        <v>983</v>
      </c>
      <c r="I265" s="417">
        <v>34.159999847412109</v>
      </c>
      <c r="J265" s="417">
        <v>108</v>
      </c>
      <c r="K265" s="418">
        <v>3689.090087890625</v>
      </c>
    </row>
    <row r="266" spans="1:11" ht="14.45" customHeight="1" x14ac:dyDescent="0.2">
      <c r="A266" s="412" t="s">
        <v>402</v>
      </c>
      <c r="B266" s="413" t="s">
        <v>403</v>
      </c>
      <c r="C266" s="414" t="s">
        <v>411</v>
      </c>
      <c r="D266" s="415" t="s">
        <v>412</v>
      </c>
      <c r="E266" s="414" t="s">
        <v>954</v>
      </c>
      <c r="F266" s="415" t="s">
        <v>955</v>
      </c>
      <c r="G266" s="414" t="s">
        <v>984</v>
      </c>
      <c r="H266" s="414" t="s">
        <v>985</v>
      </c>
      <c r="I266" s="417">
        <v>41.810001373291016</v>
      </c>
      <c r="J266" s="417">
        <v>108</v>
      </c>
      <c r="K266" s="418">
        <v>4515.47998046875</v>
      </c>
    </row>
    <row r="267" spans="1:11" ht="14.45" customHeight="1" x14ac:dyDescent="0.2">
      <c r="A267" s="412" t="s">
        <v>402</v>
      </c>
      <c r="B267" s="413" t="s">
        <v>403</v>
      </c>
      <c r="C267" s="414" t="s">
        <v>411</v>
      </c>
      <c r="D267" s="415" t="s">
        <v>412</v>
      </c>
      <c r="E267" s="414" t="s">
        <v>954</v>
      </c>
      <c r="F267" s="415" t="s">
        <v>955</v>
      </c>
      <c r="G267" s="414" t="s">
        <v>986</v>
      </c>
      <c r="H267" s="414" t="s">
        <v>987</v>
      </c>
      <c r="I267" s="417">
        <v>40.639999389648438</v>
      </c>
      <c r="J267" s="417">
        <v>288</v>
      </c>
      <c r="K267" s="418">
        <v>11703.3203125</v>
      </c>
    </row>
    <row r="268" spans="1:11" ht="14.45" customHeight="1" x14ac:dyDescent="0.2">
      <c r="A268" s="412" t="s">
        <v>402</v>
      </c>
      <c r="B268" s="413" t="s">
        <v>403</v>
      </c>
      <c r="C268" s="414" t="s">
        <v>411</v>
      </c>
      <c r="D268" s="415" t="s">
        <v>412</v>
      </c>
      <c r="E268" s="414" t="s">
        <v>954</v>
      </c>
      <c r="F268" s="415" t="s">
        <v>955</v>
      </c>
      <c r="G268" s="414" t="s">
        <v>988</v>
      </c>
      <c r="H268" s="414" t="s">
        <v>989</v>
      </c>
      <c r="I268" s="417">
        <v>20.590000152587891</v>
      </c>
      <c r="J268" s="417">
        <v>252</v>
      </c>
      <c r="K268" s="418">
        <v>5187.419921875</v>
      </c>
    </row>
    <row r="269" spans="1:11" ht="14.45" customHeight="1" x14ac:dyDescent="0.2">
      <c r="A269" s="412" t="s">
        <v>402</v>
      </c>
      <c r="B269" s="413" t="s">
        <v>403</v>
      </c>
      <c r="C269" s="414" t="s">
        <v>411</v>
      </c>
      <c r="D269" s="415" t="s">
        <v>412</v>
      </c>
      <c r="E269" s="414" t="s">
        <v>954</v>
      </c>
      <c r="F269" s="415" t="s">
        <v>955</v>
      </c>
      <c r="G269" s="414" t="s">
        <v>956</v>
      </c>
      <c r="H269" s="414" t="s">
        <v>990</v>
      </c>
      <c r="I269" s="417">
        <v>27.260000228881836</v>
      </c>
      <c r="J269" s="417">
        <v>1368</v>
      </c>
      <c r="K269" s="418">
        <v>37287.7197265625</v>
      </c>
    </row>
    <row r="270" spans="1:11" ht="14.45" customHeight="1" x14ac:dyDescent="0.2">
      <c r="A270" s="412" t="s">
        <v>402</v>
      </c>
      <c r="B270" s="413" t="s">
        <v>403</v>
      </c>
      <c r="C270" s="414" t="s">
        <v>411</v>
      </c>
      <c r="D270" s="415" t="s">
        <v>412</v>
      </c>
      <c r="E270" s="414" t="s">
        <v>954</v>
      </c>
      <c r="F270" s="415" t="s">
        <v>955</v>
      </c>
      <c r="G270" s="414" t="s">
        <v>958</v>
      </c>
      <c r="H270" s="414" t="s">
        <v>991</v>
      </c>
      <c r="I270" s="417">
        <v>28.059999465942383</v>
      </c>
      <c r="J270" s="417">
        <v>720</v>
      </c>
      <c r="K270" s="418">
        <v>20203.19970703125</v>
      </c>
    </row>
    <row r="271" spans="1:11" ht="14.45" customHeight="1" x14ac:dyDescent="0.2">
      <c r="A271" s="412" t="s">
        <v>402</v>
      </c>
      <c r="B271" s="413" t="s">
        <v>403</v>
      </c>
      <c r="C271" s="414" t="s">
        <v>411</v>
      </c>
      <c r="D271" s="415" t="s">
        <v>412</v>
      </c>
      <c r="E271" s="414" t="s">
        <v>954</v>
      </c>
      <c r="F271" s="415" t="s">
        <v>955</v>
      </c>
      <c r="G271" s="414" t="s">
        <v>992</v>
      </c>
      <c r="H271" s="414" t="s">
        <v>993</v>
      </c>
      <c r="I271" s="417">
        <v>26.569999694824219</v>
      </c>
      <c r="J271" s="417">
        <v>432</v>
      </c>
      <c r="K271" s="418">
        <v>11476.080078125</v>
      </c>
    </row>
    <row r="272" spans="1:11" ht="14.45" customHeight="1" x14ac:dyDescent="0.2">
      <c r="A272" s="412" t="s">
        <v>402</v>
      </c>
      <c r="B272" s="413" t="s">
        <v>403</v>
      </c>
      <c r="C272" s="414" t="s">
        <v>411</v>
      </c>
      <c r="D272" s="415" t="s">
        <v>412</v>
      </c>
      <c r="E272" s="414" t="s">
        <v>954</v>
      </c>
      <c r="F272" s="415" t="s">
        <v>955</v>
      </c>
      <c r="G272" s="414" t="s">
        <v>960</v>
      </c>
      <c r="H272" s="414" t="s">
        <v>994</v>
      </c>
      <c r="I272" s="417">
        <v>148.58000183105469</v>
      </c>
      <c r="J272" s="417">
        <v>240</v>
      </c>
      <c r="K272" s="418">
        <v>35659.19921875</v>
      </c>
    </row>
    <row r="273" spans="1:11" ht="14.45" customHeight="1" x14ac:dyDescent="0.2">
      <c r="A273" s="412" t="s">
        <v>402</v>
      </c>
      <c r="B273" s="413" t="s">
        <v>403</v>
      </c>
      <c r="C273" s="414" t="s">
        <v>411</v>
      </c>
      <c r="D273" s="415" t="s">
        <v>412</v>
      </c>
      <c r="E273" s="414" t="s">
        <v>954</v>
      </c>
      <c r="F273" s="415" t="s">
        <v>955</v>
      </c>
      <c r="G273" s="414" t="s">
        <v>995</v>
      </c>
      <c r="H273" s="414" t="s">
        <v>996</v>
      </c>
      <c r="I273" s="417">
        <v>108.5</v>
      </c>
      <c r="J273" s="417">
        <v>72</v>
      </c>
      <c r="K273" s="418">
        <v>7812.18017578125</v>
      </c>
    </row>
    <row r="274" spans="1:11" ht="14.45" customHeight="1" x14ac:dyDescent="0.2">
      <c r="A274" s="412" t="s">
        <v>402</v>
      </c>
      <c r="B274" s="413" t="s">
        <v>403</v>
      </c>
      <c r="C274" s="414" t="s">
        <v>411</v>
      </c>
      <c r="D274" s="415" t="s">
        <v>412</v>
      </c>
      <c r="E274" s="414" t="s">
        <v>954</v>
      </c>
      <c r="F274" s="415" t="s">
        <v>955</v>
      </c>
      <c r="G274" s="414" t="s">
        <v>997</v>
      </c>
      <c r="H274" s="414" t="s">
        <v>998</v>
      </c>
      <c r="I274" s="417">
        <v>132.94000244140625</v>
      </c>
      <c r="J274" s="417">
        <v>80</v>
      </c>
      <c r="K274" s="418">
        <v>10635.2001953125</v>
      </c>
    </row>
    <row r="275" spans="1:11" ht="14.45" customHeight="1" x14ac:dyDescent="0.2">
      <c r="A275" s="412" t="s">
        <v>402</v>
      </c>
      <c r="B275" s="413" t="s">
        <v>403</v>
      </c>
      <c r="C275" s="414" t="s">
        <v>411</v>
      </c>
      <c r="D275" s="415" t="s">
        <v>412</v>
      </c>
      <c r="E275" s="414" t="s">
        <v>954</v>
      </c>
      <c r="F275" s="415" t="s">
        <v>955</v>
      </c>
      <c r="G275" s="414" t="s">
        <v>999</v>
      </c>
      <c r="H275" s="414" t="s">
        <v>1000</v>
      </c>
      <c r="I275" s="417">
        <v>93.839996337890625</v>
      </c>
      <c r="J275" s="417">
        <v>48</v>
      </c>
      <c r="K275" s="418">
        <v>4504.31982421875</v>
      </c>
    </row>
    <row r="276" spans="1:11" ht="14.45" customHeight="1" x14ac:dyDescent="0.2">
      <c r="A276" s="412" t="s">
        <v>402</v>
      </c>
      <c r="B276" s="413" t="s">
        <v>403</v>
      </c>
      <c r="C276" s="414" t="s">
        <v>411</v>
      </c>
      <c r="D276" s="415" t="s">
        <v>412</v>
      </c>
      <c r="E276" s="414" t="s">
        <v>954</v>
      </c>
      <c r="F276" s="415" t="s">
        <v>955</v>
      </c>
      <c r="G276" s="414" t="s">
        <v>962</v>
      </c>
      <c r="H276" s="414" t="s">
        <v>1001</v>
      </c>
      <c r="I276" s="417">
        <v>108.22000122070313</v>
      </c>
      <c r="J276" s="417">
        <v>720</v>
      </c>
      <c r="K276" s="418">
        <v>77914.798828125</v>
      </c>
    </row>
    <row r="277" spans="1:11" ht="14.45" customHeight="1" x14ac:dyDescent="0.2">
      <c r="A277" s="412" t="s">
        <v>402</v>
      </c>
      <c r="B277" s="413" t="s">
        <v>403</v>
      </c>
      <c r="C277" s="414" t="s">
        <v>411</v>
      </c>
      <c r="D277" s="415" t="s">
        <v>412</v>
      </c>
      <c r="E277" s="414" t="s">
        <v>954</v>
      </c>
      <c r="F277" s="415" t="s">
        <v>955</v>
      </c>
      <c r="G277" s="414" t="s">
        <v>1002</v>
      </c>
      <c r="H277" s="414" t="s">
        <v>1003</v>
      </c>
      <c r="I277" s="417">
        <v>89.349998474121094</v>
      </c>
      <c r="J277" s="417">
        <v>468</v>
      </c>
      <c r="K277" s="418">
        <v>41813.6591796875</v>
      </c>
    </row>
    <row r="278" spans="1:11" ht="14.45" customHeight="1" x14ac:dyDescent="0.2">
      <c r="A278" s="412" t="s">
        <v>402</v>
      </c>
      <c r="B278" s="413" t="s">
        <v>403</v>
      </c>
      <c r="C278" s="414" t="s">
        <v>411</v>
      </c>
      <c r="D278" s="415" t="s">
        <v>412</v>
      </c>
      <c r="E278" s="414" t="s">
        <v>954</v>
      </c>
      <c r="F278" s="415" t="s">
        <v>955</v>
      </c>
      <c r="G278" s="414" t="s">
        <v>1004</v>
      </c>
      <c r="H278" s="414" t="s">
        <v>1005</v>
      </c>
      <c r="I278" s="417">
        <v>115.41000366210938</v>
      </c>
      <c r="J278" s="417">
        <v>324</v>
      </c>
      <c r="K278" s="418">
        <v>37392.4814453125</v>
      </c>
    </row>
    <row r="279" spans="1:11" ht="14.45" customHeight="1" x14ac:dyDescent="0.2">
      <c r="A279" s="412" t="s">
        <v>402</v>
      </c>
      <c r="B279" s="413" t="s">
        <v>403</v>
      </c>
      <c r="C279" s="414" t="s">
        <v>411</v>
      </c>
      <c r="D279" s="415" t="s">
        <v>412</v>
      </c>
      <c r="E279" s="414" t="s">
        <v>954</v>
      </c>
      <c r="F279" s="415" t="s">
        <v>955</v>
      </c>
      <c r="G279" s="414" t="s">
        <v>1006</v>
      </c>
      <c r="H279" s="414" t="s">
        <v>1007</v>
      </c>
      <c r="I279" s="417">
        <v>46.959999084472656</v>
      </c>
      <c r="J279" s="417">
        <v>252</v>
      </c>
      <c r="K279" s="418">
        <v>11833.820068359375</v>
      </c>
    </row>
    <row r="280" spans="1:11" ht="14.45" customHeight="1" x14ac:dyDescent="0.2">
      <c r="A280" s="412" t="s">
        <v>402</v>
      </c>
      <c r="B280" s="413" t="s">
        <v>403</v>
      </c>
      <c r="C280" s="414" t="s">
        <v>411</v>
      </c>
      <c r="D280" s="415" t="s">
        <v>412</v>
      </c>
      <c r="E280" s="414" t="s">
        <v>954</v>
      </c>
      <c r="F280" s="415" t="s">
        <v>955</v>
      </c>
      <c r="G280" s="414" t="s">
        <v>1008</v>
      </c>
      <c r="H280" s="414" t="s">
        <v>1009</v>
      </c>
      <c r="I280" s="417">
        <v>94</v>
      </c>
      <c r="J280" s="417">
        <v>324</v>
      </c>
      <c r="K280" s="418">
        <v>30455.9091796875</v>
      </c>
    </row>
    <row r="281" spans="1:11" ht="14.45" customHeight="1" x14ac:dyDescent="0.2">
      <c r="A281" s="412" t="s">
        <v>402</v>
      </c>
      <c r="B281" s="413" t="s">
        <v>403</v>
      </c>
      <c r="C281" s="414" t="s">
        <v>411</v>
      </c>
      <c r="D281" s="415" t="s">
        <v>412</v>
      </c>
      <c r="E281" s="414" t="s">
        <v>954</v>
      </c>
      <c r="F281" s="415" t="s">
        <v>955</v>
      </c>
      <c r="G281" s="414" t="s">
        <v>1010</v>
      </c>
      <c r="H281" s="414" t="s">
        <v>1011</v>
      </c>
      <c r="I281" s="417">
        <v>64.709999084472656</v>
      </c>
      <c r="J281" s="417">
        <v>252</v>
      </c>
      <c r="K281" s="418">
        <v>16306.8798828125</v>
      </c>
    </row>
    <row r="282" spans="1:11" ht="14.45" customHeight="1" x14ac:dyDescent="0.2">
      <c r="A282" s="412" t="s">
        <v>402</v>
      </c>
      <c r="B282" s="413" t="s">
        <v>403</v>
      </c>
      <c r="C282" s="414" t="s">
        <v>411</v>
      </c>
      <c r="D282" s="415" t="s">
        <v>412</v>
      </c>
      <c r="E282" s="414" t="s">
        <v>954</v>
      </c>
      <c r="F282" s="415" t="s">
        <v>955</v>
      </c>
      <c r="G282" s="414" t="s">
        <v>964</v>
      </c>
      <c r="H282" s="414" t="s">
        <v>1012</v>
      </c>
      <c r="I282" s="417">
        <v>72.69000244140625</v>
      </c>
      <c r="J282" s="417">
        <v>144</v>
      </c>
      <c r="K282" s="418">
        <v>10467.2998046875</v>
      </c>
    </row>
    <row r="283" spans="1:11" ht="14.45" customHeight="1" x14ac:dyDescent="0.2">
      <c r="A283" s="412" t="s">
        <v>402</v>
      </c>
      <c r="B283" s="413" t="s">
        <v>403</v>
      </c>
      <c r="C283" s="414" t="s">
        <v>411</v>
      </c>
      <c r="D283" s="415" t="s">
        <v>412</v>
      </c>
      <c r="E283" s="414" t="s">
        <v>954</v>
      </c>
      <c r="F283" s="415" t="s">
        <v>955</v>
      </c>
      <c r="G283" s="414" t="s">
        <v>1013</v>
      </c>
      <c r="H283" s="414" t="s">
        <v>1014</v>
      </c>
      <c r="I283" s="417">
        <v>74.160003662109375</v>
      </c>
      <c r="J283" s="417">
        <v>144</v>
      </c>
      <c r="K283" s="418">
        <v>10678.4404296875</v>
      </c>
    </row>
    <row r="284" spans="1:11" ht="14.45" customHeight="1" x14ac:dyDescent="0.2">
      <c r="A284" s="412" t="s">
        <v>402</v>
      </c>
      <c r="B284" s="413" t="s">
        <v>403</v>
      </c>
      <c r="C284" s="414" t="s">
        <v>411</v>
      </c>
      <c r="D284" s="415" t="s">
        <v>412</v>
      </c>
      <c r="E284" s="414" t="s">
        <v>954</v>
      </c>
      <c r="F284" s="415" t="s">
        <v>955</v>
      </c>
      <c r="G284" s="414" t="s">
        <v>1015</v>
      </c>
      <c r="H284" s="414" t="s">
        <v>1016</v>
      </c>
      <c r="I284" s="417">
        <v>345</v>
      </c>
      <c r="J284" s="417">
        <v>60</v>
      </c>
      <c r="K284" s="418">
        <v>20700</v>
      </c>
    </row>
    <row r="285" spans="1:11" ht="14.45" customHeight="1" x14ac:dyDescent="0.2">
      <c r="A285" s="412" t="s">
        <v>402</v>
      </c>
      <c r="B285" s="413" t="s">
        <v>403</v>
      </c>
      <c r="C285" s="414" t="s">
        <v>411</v>
      </c>
      <c r="D285" s="415" t="s">
        <v>412</v>
      </c>
      <c r="E285" s="414" t="s">
        <v>954</v>
      </c>
      <c r="F285" s="415" t="s">
        <v>955</v>
      </c>
      <c r="G285" s="414" t="s">
        <v>1017</v>
      </c>
      <c r="H285" s="414" t="s">
        <v>1018</v>
      </c>
      <c r="I285" s="417">
        <v>345</v>
      </c>
      <c r="J285" s="417">
        <v>36</v>
      </c>
      <c r="K285" s="418">
        <v>12420</v>
      </c>
    </row>
    <row r="286" spans="1:11" ht="14.45" customHeight="1" x14ac:dyDescent="0.2">
      <c r="A286" s="412" t="s">
        <v>402</v>
      </c>
      <c r="B286" s="413" t="s">
        <v>403</v>
      </c>
      <c r="C286" s="414" t="s">
        <v>411</v>
      </c>
      <c r="D286" s="415" t="s">
        <v>412</v>
      </c>
      <c r="E286" s="414" t="s">
        <v>954</v>
      </c>
      <c r="F286" s="415" t="s">
        <v>955</v>
      </c>
      <c r="G286" s="414" t="s">
        <v>968</v>
      </c>
      <c r="H286" s="414" t="s">
        <v>1019</v>
      </c>
      <c r="I286" s="417">
        <v>100.68000030517578</v>
      </c>
      <c r="J286" s="417">
        <v>288</v>
      </c>
      <c r="K286" s="418">
        <v>28996.560546875</v>
      </c>
    </row>
    <row r="287" spans="1:11" ht="14.45" customHeight="1" x14ac:dyDescent="0.2">
      <c r="A287" s="412" t="s">
        <v>402</v>
      </c>
      <c r="B287" s="413" t="s">
        <v>403</v>
      </c>
      <c r="C287" s="414" t="s">
        <v>411</v>
      </c>
      <c r="D287" s="415" t="s">
        <v>412</v>
      </c>
      <c r="E287" s="414" t="s">
        <v>954</v>
      </c>
      <c r="F287" s="415" t="s">
        <v>955</v>
      </c>
      <c r="G287" s="414" t="s">
        <v>970</v>
      </c>
      <c r="H287" s="414" t="s">
        <v>1020</v>
      </c>
      <c r="I287" s="417">
        <v>142.72000122070313</v>
      </c>
      <c r="J287" s="417">
        <v>216</v>
      </c>
      <c r="K287" s="418">
        <v>30826.439453125</v>
      </c>
    </row>
    <row r="288" spans="1:11" ht="14.45" customHeight="1" x14ac:dyDescent="0.2">
      <c r="A288" s="412" t="s">
        <v>402</v>
      </c>
      <c r="B288" s="413" t="s">
        <v>403</v>
      </c>
      <c r="C288" s="414" t="s">
        <v>411</v>
      </c>
      <c r="D288" s="415" t="s">
        <v>412</v>
      </c>
      <c r="E288" s="414" t="s">
        <v>954</v>
      </c>
      <c r="F288" s="415" t="s">
        <v>955</v>
      </c>
      <c r="G288" s="414" t="s">
        <v>1021</v>
      </c>
      <c r="H288" s="414" t="s">
        <v>1022</v>
      </c>
      <c r="I288" s="417">
        <v>31.360000610351563</v>
      </c>
      <c r="J288" s="417">
        <v>2520</v>
      </c>
      <c r="K288" s="418">
        <v>79018.8017578125</v>
      </c>
    </row>
    <row r="289" spans="1:11" ht="14.45" customHeight="1" x14ac:dyDescent="0.2">
      <c r="A289" s="412" t="s">
        <v>402</v>
      </c>
      <c r="B289" s="413" t="s">
        <v>403</v>
      </c>
      <c r="C289" s="414" t="s">
        <v>411</v>
      </c>
      <c r="D289" s="415" t="s">
        <v>412</v>
      </c>
      <c r="E289" s="414" t="s">
        <v>954</v>
      </c>
      <c r="F289" s="415" t="s">
        <v>955</v>
      </c>
      <c r="G289" s="414" t="s">
        <v>1023</v>
      </c>
      <c r="H289" s="414" t="s">
        <v>1024</v>
      </c>
      <c r="I289" s="417">
        <v>32.409999847412109</v>
      </c>
      <c r="J289" s="417">
        <v>960</v>
      </c>
      <c r="K289" s="418">
        <v>31114.400390625</v>
      </c>
    </row>
    <row r="290" spans="1:11" ht="14.45" customHeight="1" x14ac:dyDescent="0.2">
      <c r="A290" s="412" t="s">
        <v>402</v>
      </c>
      <c r="B290" s="413" t="s">
        <v>403</v>
      </c>
      <c r="C290" s="414" t="s">
        <v>411</v>
      </c>
      <c r="D290" s="415" t="s">
        <v>412</v>
      </c>
      <c r="E290" s="414" t="s">
        <v>954</v>
      </c>
      <c r="F290" s="415" t="s">
        <v>955</v>
      </c>
      <c r="G290" s="414" t="s">
        <v>1025</v>
      </c>
      <c r="H290" s="414" t="s">
        <v>1026</v>
      </c>
      <c r="I290" s="417">
        <v>38.459999084472656</v>
      </c>
      <c r="J290" s="417">
        <v>216</v>
      </c>
      <c r="K290" s="418">
        <v>8306.91015625</v>
      </c>
    </row>
    <row r="291" spans="1:11" ht="14.45" customHeight="1" x14ac:dyDescent="0.2">
      <c r="A291" s="412" t="s">
        <v>402</v>
      </c>
      <c r="B291" s="413" t="s">
        <v>403</v>
      </c>
      <c r="C291" s="414" t="s">
        <v>411</v>
      </c>
      <c r="D291" s="415" t="s">
        <v>412</v>
      </c>
      <c r="E291" s="414" t="s">
        <v>954</v>
      </c>
      <c r="F291" s="415" t="s">
        <v>955</v>
      </c>
      <c r="G291" s="414" t="s">
        <v>1027</v>
      </c>
      <c r="H291" s="414" t="s">
        <v>1028</v>
      </c>
      <c r="I291" s="417">
        <v>30.309999465942383</v>
      </c>
      <c r="J291" s="417">
        <v>3840</v>
      </c>
      <c r="K291" s="418">
        <v>116398.3984375</v>
      </c>
    </row>
    <row r="292" spans="1:11" ht="14.45" customHeight="1" x14ac:dyDescent="0.2">
      <c r="A292" s="412" t="s">
        <v>402</v>
      </c>
      <c r="B292" s="413" t="s">
        <v>403</v>
      </c>
      <c r="C292" s="414" t="s">
        <v>411</v>
      </c>
      <c r="D292" s="415" t="s">
        <v>412</v>
      </c>
      <c r="E292" s="414" t="s">
        <v>954</v>
      </c>
      <c r="F292" s="415" t="s">
        <v>955</v>
      </c>
      <c r="G292" s="414" t="s">
        <v>1029</v>
      </c>
      <c r="H292" s="414" t="s">
        <v>1030</v>
      </c>
      <c r="I292" s="417">
        <v>28.860000610351563</v>
      </c>
      <c r="J292" s="417">
        <v>1296</v>
      </c>
      <c r="K292" s="418">
        <v>37404.89990234375</v>
      </c>
    </row>
    <row r="293" spans="1:11" ht="14.45" customHeight="1" x14ac:dyDescent="0.2">
      <c r="A293" s="412" t="s">
        <v>402</v>
      </c>
      <c r="B293" s="413" t="s">
        <v>403</v>
      </c>
      <c r="C293" s="414" t="s">
        <v>411</v>
      </c>
      <c r="D293" s="415" t="s">
        <v>412</v>
      </c>
      <c r="E293" s="414" t="s">
        <v>954</v>
      </c>
      <c r="F293" s="415" t="s">
        <v>955</v>
      </c>
      <c r="G293" s="414" t="s">
        <v>1031</v>
      </c>
      <c r="H293" s="414" t="s">
        <v>1032</v>
      </c>
      <c r="I293" s="417">
        <v>31.360000610351563</v>
      </c>
      <c r="J293" s="417">
        <v>3360</v>
      </c>
      <c r="K293" s="418">
        <v>105358.40234375</v>
      </c>
    </row>
    <row r="294" spans="1:11" ht="14.45" customHeight="1" x14ac:dyDescent="0.2">
      <c r="A294" s="412" t="s">
        <v>402</v>
      </c>
      <c r="B294" s="413" t="s">
        <v>403</v>
      </c>
      <c r="C294" s="414" t="s">
        <v>411</v>
      </c>
      <c r="D294" s="415" t="s">
        <v>412</v>
      </c>
      <c r="E294" s="414" t="s">
        <v>954</v>
      </c>
      <c r="F294" s="415" t="s">
        <v>955</v>
      </c>
      <c r="G294" s="414" t="s">
        <v>1033</v>
      </c>
      <c r="H294" s="414" t="s">
        <v>1034</v>
      </c>
      <c r="I294" s="417">
        <v>125.12000274658203</v>
      </c>
      <c r="J294" s="417">
        <v>120</v>
      </c>
      <c r="K294" s="418">
        <v>15014.400390625</v>
      </c>
    </row>
    <row r="295" spans="1:11" ht="14.45" customHeight="1" x14ac:dyDescent="0.2">
      <c r="A295" s="412" t="s">
        <v>402</v>
      </c>
      <c r="B295" s="413" t="s">
        <v>403</v>
      </c>
      <c r="C295" s="414" t="s">
        <v>411</v>
      </c>
      <c r="D295" s="415" t="s">
        <v>412</v>
      </c>
      <c r="E295" s="414" t="s">
        <v>954</v>
      </c>
      <c r="F295" s="415" t="s">
        <v>955</v>
      </c>
      <c r="G295" s="414" t="s">
        <v>1035</v>
      </c>
      <c r="H295" s="414" t="s">
        <v>1036</v>
      </c>
      <c r="I295" s="417">
        <v>167.14999389648438</v>
      </c>
      <c r="J295" s="417">
        <v>336</v>
      </c>
      <c r="K295" s="418">
        <v>56163.24072265625</v>
      </c>
    </row>
    <row r="296" spans="1:11" ht="14.45" customHeight="1" x14ac:dyDescent="0.2">
      <c r="A296" s="412" t="s">
        <v>402</v>
      </c>
      <c r="B296" s="413" t="s">
        <v>403</v>
      </c>
      <c r="C296" s="414" t="s">
        <v>411</v>
      </c>
      <c r="D296" s="415" t="s">
        <v>412</v>
      </c>
      <c r="E296" s="414" t="s">
        <v>954</v>
      </c>
      <c r="F296" s="415" t="s">
        <v>955</v>
      </c>
      <c r="G296" s="414" t="s">
        <v>1037</v>
      </c>
      <c r="H296" s="414" t="s">
        <v>1038</v>
      </c>
      <c r="I296" s="417">
        <v>167.14999389648438</v>
      </c>
      <c r="J296" s="417">
        <v>96</v>
      </c>
      <c r="K296" s="418">
        <v>16046.6396484375</v>
      </c>
    </row>
    <row r="297" spans="1:11" ht="14.45" customHeight="1" x14ac:dyDescent="0.2">
      <c r="A297" s="412" t="s">
        <v>402</v>
      </c>
      <c r="B297" s="413" t="s">
        <v>403</v>
      </c>
      <c r="C297" s="414" t="s">
        <v>411</v>
      </c>
      <c r="D297" s="415" t="s">
        <v>412</v>
      </c>
      <c r="E297" s="414" t="s">
        <v>954</v>
      </c>
      <c r="F297" s="415" t="s">
        <v>955</v>
      </c>
      <c r="G297" s="414" t="s">
        <v>1039</v>
      </c>
      <c r="H297" s="414" t="s">
        <v>1040</v>
      </c>
      <c r="I297" s="417">
        <v>216.02999877929688</v>
      </c>
      <c r="J297" s="417">
        <v>72</v>
      </c>
      <c r="K297" s="418">
        <v>15553.98046875</v>
      </c>
    </row>
    <row r="298" spans="1:11" ht="14.45" customHeight="1" x14ac:dyDescent="0.2">
      <c r="A298" s="412" t="s">
        <v>402</v>
      </c>
      <c r="B298" s="413" t="s">
        <v>403</v>
      </c>
      <c r="C298" s="414" t="s">
        <v>411</v>
      </c>
      <c r="D298" s="415" t="s">
        <v>412</v>
      </c>
      <c r="E298" s="414" t="s">
        <v>954</v>
      </c>
      <c r="F298" s="415" t="s">
        <v>955</v>
      </c>
      <c r="G298" s="414" t="s">
        <v>972</v>
      </c>
      <c r="H298" s="414" t="s">
        <v>1041</v>
      </c>
      <c r="I298" s="417">
        <v>210.16000366210938</v>
      </c>
      <c r="J298" s="417">
        <v>540</v>
      </c>
      <c r="K298" s="418">
        <v>113487.75</v>
      </c>
    </row>
    <row r="299" spans="1:11" ht="14.45" customHeight="1" x14ac:dyDescent="0.2">
      <c r="A299" s="412" t="s">
        <v>402</v>
      </c>
      <c r="B299" s="413" t="s">
        <v>403</v>
      </c>
      <c r="C299" s="414" t="s">
        <v>411</v>
      </c>
      <c r="D299" s="415" t="s">
        <v>412</v>
      </c>
      <c r="E299" s="414" t="s">
        <v>954</v>
      </c>
      <c r="F299" s="415" t="s">
        <v>955</v>
      </c>
      <c r="G299" s="414" t="s">
        <v>1042</v>
      </c>
      <c r="H299" s="414" t="s">
        <v>1043</v>
      </c>
      <c r="I299" s="417">
        <v>258.05999755859375</v>
      </c>
      <c r="J299" s="417">
        <v>312</v>
      </c>
      <c r="K299" s="418">
        <v>80514.71875</v>
      </c>
    </row>
    <row r="300" spans="1:11" ht="14.45" customHeight="1" x14ac:dyDescent="0.2">
      <c r="A300" s="412" t="s">
        <v>402</v>
      </c>
      <c r="B300" s="413" t="s">
        <v>403</v>
      </c>
      <c r="C300" s="414" t="s">
        <v>411</v>
      </c>
      <c r="D300" s="415" t="s">
        <v>412</v>
      </c>
      <c r="E300" s="414" t="s">
        <v>954</v>
      </c>
      <c r="F300" s="415" t="s">
        <v>955</v>
      </c>
      <c r="G300" s="414" t="s">
        <v>1044</v>
      </c>
      <c r="H300" s="414" t="s">
        <v>1045</v>
      </c>
      <c r="I300" s="417">
        <v>337.239990234375</v>
      </c>
      <c r="J300" s="417">
        <v>24</v>
      </c>
      <c r="K300" s="418">
        <v>8093.7001953125</v>
      </c>
    </row>
    <row r="301" spans="1:11" ht="14.45" customHeight="1" x14ac:dyDescent="0.2">
      <c r="A301" s="412" t="s">
        <v>402</v>
      </c>
      <c r="B301" s="413" t="s">
        <v>403</v>
      </c>
      <c r="C301" s="414" t="s">
        <v>411</v>
      </c>
      <c r="D301" s="415" t="s">
        <v>412</v>
      </c>
      <c r="E301" s="414" t="s">
        <v>954</v>
      </c>
      <c r="F301" s="415" t="s">
        <v>955</v>
      </c>
      <c r="G301" s="414" t="s">
        <v>1046</v>
      </c>
      <c r="H301" s="414" t="s">
        <v>1047</v>
      </c>
      <c r="I301" s="417">
        <v>216.02999877929688</v>
      </c>
      <c r="J301" s="417">
        <v>24</v>
      </c>
      <c r="K301" s="418">
        <v>5184.66015625</v>
      </c>
    </row>
    <row r="302" spans="1:11" ht="14.45" customHeight="1" x14ac:dyDescent="0.2">
      <c r="A302" s="412" t="s">
        <v>402</v>
      </c>
      <c r="B302" s="413" t="s">
        <v>403</v>
      </c>
      <c r="C302" s="414" t="s">
        <v>411</v>
      </c>
      <c r="D302" s="415" t="s">
        <v>412</v>
      </c>
      <c r="E302" s="414" t="s">
        <v>954</v>
      </c>
      <c r="F302" s="415" t="s">
        <v>955</v>
      </c>
      <c r="G302" s="414" t="s">
        <v>974</v>
      </c>
      <c r="H302" s="414" t="s">
        <v>1048</v>
      </c>
      <c r="I302" s="417">
        <v>89.420001983642578</v>
      </c>
      <c r="J302" s="417">
        <v>96</v>
      </c>
      <c r="K302" s="418">
        <v>8584.19970703125</v>
      </c>
    </row>
    <row r="303" spans="1:11" ht="14.45" customHeight="1" x14ac:dyDescent="0.2">
      <c r="A303" s="412" t="s">
        <v>402</v>
      </c>
      <c r="B303" s="413" t="s">
        <v>403</v>
      </c>
      <c r="C303" s="414" t="s">
        <v>411</v>
      </c>
      <c r="D303" s="415" t="s">
        <v>412</v>
      </c>
      <c r="E303" s="414" t="s">
        <v>954</v>
      </c>
      <c r="F303" s="415" t="s">
        <v>955</v>
      </c>
      <c r="G303" s="414" t="s">
        <v>1049</v>
      </c>
      <c r="H303" s="414" t="s">
        <v>1050</v>
      </c>
      <c r="I303" s="417">
        <v>54.299999237060547</v>
      </c>
      <c r="J303" s="417">
        <v>108</v>
      </c>
      <c r="K303" s="418">
        <v>5863.97021484375</v>
      </c>
    </row>
    <row r="304" spans="1:11" ht="14.45" customHeight="1" x14ac:dyDescent="0.2">
      <c r="A304" s="412" t="s">
        <v>402</v>
      </c>
      <c r="B304" s="413" t="s">
        <v>403</v>
      </c>
      <c r="C304" s="414" t="s">
        <v>411</v>
      </c>
      <c r="D304" s="415" t="s">
        <v>412</v>
      </c>
      <c r="E304" s="414" t="s">
        <v>954</v>
      </c>
      <c r="F304" s="415" t="s">
        <v>955</v>
      </c>
      <c r="G304" s="414" t="s">
        <v>976</v>
      </c>
      <c r="H304" s="414" t="s">
        <v>1051</v>
      </c>
      <c r="I304" s="417">
        <v>86.25</v>
      </c>
      <c r="J304" s="417">
        <v>600</v>
      </c>
      <c r="K304" s="418">
        <v>51750</v>
      </c>
    </row>
    <row r="305" spans="1:11" ht="14.45" customHeight="1" x14ac:dyDescent="0.2">
      <c r="A305" s="412" t="s">
        <v>402</v>
      </c>
      <c r="B305" s="413" t="s">
        <v>403</v>
      </c>
      <c r="C305" s="414" t="s">
        <v>411</v>
      </c>
      <c r="D305" s="415" t="s">
        <v>412</v>
      </c>
      <c r="E305" s="414" t="s">
        <v>954</v>
      </c>
      <c r="F305" s="415" t="s">
        <v>955</v>
      </c>
      <c r="G305" s="414" t="s">
        <v>1052</v>
      </c>
      <c r="H305" s="414" t="s">
        <v>1053</v>
      </c>
      <c r="I305" s="417">
        <v>57.110000610351563</v>
      </c>
      <c r="J305" s="417">
        <v>144</v>
      </c>
      <c r="K305" s="418">
        <v>8223.419921875</v>
      </c>
    </row>
    <row r="306" spans="1:11" ht="14.45" customHeight="1" x14ac:dyDescent="0.2">
      <c r="A306" s="412" t="s">
        <v>402</v>
      </c>
      <c r="B306" s="413" t="s">
        <v>403</v>
      </c>
      <c r="C306" s="414" t="s">
        <v>411</v>
      </c>
      <c r="D306" s="415" t="s">
        <v>412</v>
      </c>
      <c r="E306" s="414" t="s">
        <v>954</v>
      </c>
      <c r="F306" s="415" t="s">
        <v>955</v>
      </c>
      <c r="G306" s="414" t="s">
        <v>978</v>
      </c>
      <c r="H306" s="414" t="s">
        <v>1054</v>
      </c>
      <c r="I306" s="417">
        <v>77.900001525878906</v>
      </c>
      <c r="J306" s="417">
        <v>192</v>
      </c>
      <c r="K306" s="418">
        <v>14957.359375</v>
      </c>
    </row>
    <row r="307" spans="1:11" ht="14.45" customHeight="1" x14ac:dyDescent="0.2">
      <c r="A307" s="412" t="s">
        <v>402</v>
      </c>
      <c r="B307" s="413" t="s">
        <v>403</v>
      </c>
      <c r="C307" s="414" t="s">
        <v>411</v>
      </c>
      <c r="D307" s="415" t="s">
        <v>412</v>
      </c>
      <c r="E307" s="414" t="s">
        <v>954</v>
      </c>
      <c r="F307" s="415" t="s">
        <v>955</v>
      </c>
      <c r="G307" s="414" t="s">
        <v>1055</v>
      </c>
      <c r="H307" s="414" t="s">
        <v>1056</v>
      </c>
      <c r="I307" s="417">
        <v>45.029998779296875</v>
      </c>
      <c r="J307" s="417">
        <v>216</v>
      </c>
      <c r="K307" s="418">
        <v>9725.5498046875</v>
      </c>
    </row>
    <row r="308" spans="1:11" ht="14.45" customHeight="1" x14ac:dyDescent="0.2">
      <c r="A308" s="412" t="s">
        <v>402</v>
      </c>
      <c r="B308" s="413" t="s">
        <v>403</v>
      </c>
      <c r="C308" s="414" t="s">
        <v>411</v>
      </c>
      <c r="D308" s="415" t="s">
        <v>412</v>
      </c>
      <c r="E308" s="414" t="s">
        <v>954</v>
      </c>
      <c r="F308" s="415" t="s">
        <v>955</v>
      </c>
      <c r="G308" s="414" t="s">
        <v>1057</v>
      </c>
      <c r="H308" s="414" t="s">
        <v>1058</v>
      </c>
      <c r="I308" s="417">
        <v>45.029998779296875</v>
      </c>
      <c r="J308" s="417">
        <v>504</v>
      </c>
      <c r="K308" s="418">
        <v>22692.9501953125</v>
      </c>
    </row>
    <row r="309" spans="1:11" ht="14.45" customHeight="1" x14ac:dyDescent="0.2">
      <c r="A309" s="412" t="s">
        <v>402</v>
      </c>
      <c r="B309" s="413" t="s">
        <v>403</v>
      </c>
      <c r="C309" s="414" t="s">
        <v>411</v>
      </c>
      <c r="D309" s="415" t="s">
        <v>412</v>
      </c>
      <c r="E309" s="414" t="s">
        <v>954</v>
      </c>
      <c r="F309" s="415" t="s">
        <v>955</v>
      </c>
      <c r="G309" s="414" t="s">
        <v>1059</v>
      </c>
      <c r="H309" s="414" t="s">
        <v>1060</v>
      </c>
      <c r="I309" s="417">
        <v>45.029998779296875</v>
      </c>
      <c r="J309" s="417">
        <v>288</v>
      </c>
      <c r="K309" s="418">
        <v>12967.400390625</v>
      </c>
    </row>
    <row r="310" spans="1:11" ht="14.45" customHeight="1" x14ac:dyDescent="0.2">
      <c r="A310" s="412" t="s">
        <v>402</v>
      </c>
      <c r="B310" s="413" t="s">
        <v>403</v>
      </c>
      <c r="C310" s="414" t="s">
        <v>411</v>
      </c>
      <c r="D310" s="415" t="s">
        <v>412</v>
      </c>
      <c r="E310" s="414" t="s">
        <v>954</v>
      </c>
      <c r="F310" s="415" t="s">
        <v>955</v>
      </c>
      <c r="G310" s="414" t="s">
        <v>1061</v>
      </c>
      <c r="H310" s="414" t="s">
        <v>1062</v>
      </c>
      <c r="I310" s="417">
        <v>60.659999847412109</v>
      </c>
      <c r="J310" s="417">
        <v>144</v>
      </c>
      <c r="K310" s="418">
        <v>8735.400390625</v>
      </c>
    </row>
    <row r="311" spans="1:11" ht="14.45" customHeight="1" x14ac:dyDescent="0.2">
      <c r="A311" s="412" t="s">
        <v>402</v>
      </c>
      <c r="B311" s="413" t="s">
        <v>403</v>
      </c>
      <c r="C311" s="414" t="s">
        <v>411</v>
      </c>
      <c r="D311" s="415" t="s">
        <v>412</v>
      </c>
      <c r="E311" s="414" t="s">
        <v>954</v>
      </c>
      <c r="F311" s="415" t="s">
        <v>955</v>
      </c>
      <c r="G311" s="414" t="s">
        <v>1063</v>
      </c>
      <c r="H311" s="414" t="s">
        <v>1064</v>
      </c>
      <c r="I311" s="417">
        <v>42</v>
      </c>
      <c r="J311" s="417">
        <v>288</v>
      </c>
      <c r="K311" s="418">
        <v>12095.240234375</v>
      </c>
    </row>
    <row r="312" spans="1:11" ht="14.45" customHeight="1" x14ac:dyDescent="0.2">
      <c r="A312" s="412" t="s">
        <v>402</v>
      </c>
      <c r="B312" s="413" t="s">
        <v>403</v>
      </c>
      <c r="C312" s="414" t="s">
        <v>411</v>
      </c>
      <c r="D312" s="415" t="s">
        <v>412</v>
      </c>
      <c r="E312" s="414" t="s">
        <v>954</v>
      </c>
      <c r="F312" s="415" t="s">
        <v>955</v>
      </c>
      <c r="G312" s="414" t="s">
        <v>1065</v>
      </c>
      <c r="H312" s="414" t="s">
        <v>1066</v>
      </c>
      <c r="I312" s="417">
        <v>50.479999542236328</v>
      </c>
      <c r="J312" s="417">
        <v>468</v>
      </c>
      <c r="K312" s="418">
        <v>23622.5</v>
      </c>
    </row>
    <row r="313" spans="1:11" ht="14.45" customHeight="1" x14ac:dyDescent="0.2">
      <c r="A313" s="412" t="s">
        <v>402</v>
      </c>
      <c r="B313" s="413" t="s">
        <v>403</v>
      </c>
      <c r="C313" s="414" t="s">
        <v>411</v>
      </c>
      <c r="D313" s="415" t="s">
        <v>412</v>
      </c>
      <c r="E313" s="414" t="s">
        <v>954</v>
      </c>
      <c r="F313" s="415" t="s">
        <v>955</v>
      </c>
      <c r="G313" s="414" t="s">
        <v>1067</v>
      </c>
      <c r="H313" s="414" t="s">
        <v>1068</v>
      </c>
      <c r="I313" s="417">
        <v>54.869998931884766</v>
      </c>
      <c r="J313" s="417">
        <v>252</v>
      </c>
      <c r="K313" s="418">
        <v>13826.68017578125</v>
      </c>
    </row>
    <row r="314" spans="1:11" ht="14.45" customHeight="1" x14ac:dyDescent="0.2">
      <c r="A314" s="412" t="s">
        <v>402</v>
      </c>
      <c r="B314" s="413" t="s">
        <v>403</v>
      </c>
      <c r="C314" s="414" t="s">
        <v>411</v>
      </c>
      <c r="D314" s="415" t="s">
        <v>412</v>
      </c>
      <c r="E314" s="414" t="s">
        <v>954</v>
      </c>
      <c r="F314" s="415" t="s">
        <v>955</v>
      </c>
      <c r="G314" s="414" t="s">
        <v>980</v>
      </c>
      <c r="H314" s="414" t="s">
        <v>1069</v>
      </c>
      <c r="I314" s="417">
        <v>75.650001525878906</v>
      </c>
      <c r="J314" s="417">
        <v>504</v>
      </c>
      <c r="K314" s="418">
        <v>38128.0185546875</v>
      </c>
    </row>
    <row r="315" spans="1:11" ht="14.45" customHeight="1" x14ac:dyDescent="0.2">
      <c r="A315" s="412" t="s">
        <v>402</v>
      </c>
      <c r="B315" s="413" t="s">
        <v>403</v>
      </c>
      <c r="C315" s="414" t="s">
        <v>411</v>
      </c>
      <c r="D315" s="415" t="s">
        <v>412</v>
      </c>
      <c r="E315" s="414" t="s">
        <v>954</v>
      </c>
      <c r="F315" s="415" t="s">
        <v>955</v>
      </c>
      <c r="G315" s="414" t="s">
        <v>982</v>
      </c>
      <c r="H315" s="414" t="s">
        <v>1070</v>
      </c>
      <c r="I315" s="417">
        <v>34.159999847412109</v>
      </c>
      <c r="J315" s="417">
        <v>1512</v>
      </c>
      <c r="K315" s="418">
        <v>51647.1904296875</v>
      </c>
    </row>
    <row r="316" spans="1:11" ht="14.45" customHeight="1" x14ac:dyDescent="0.2">
      <c r="A316" s="412" t="s">
        <v>402</v>
      </c>
      <c r="B316" s="413" t="s">
        <v>403</v>
      </c>
      <c r="C316" s="414" t="s">
        <v>411</v>
      </c>
      <c r="D316" s="415" t="s">
        <v>412</v>
      </c>
      <c r="E316" s="414" t="s">
        <v>954</v>
      </c>
      <c r="F316" s="415" t="s">
        <v>955</v>
      </c>
      <c r="G316" s="414" t="s">
        <v>984</v>
      </c>
      <c r="H316" s="414" t="s">
        <v>1071</v>
      </c>
      <c r="I316" s="417">
        <v>41.810001373291016</v>
      </c>
      <c r="J316" s="417">
        <v>1296</v>
      </c>
      <c r="K316" s="418">
        <v>54184.3203125</v>
      </c>
    </row>
    <row r="317" spans="1:11" ht="14.45" customHeight="1" x14ac:dyDescent="0.2">
      <c r="A317" s="412" t="s">
        <v>402</v>
      </c>
      <c r="B317" s="413" t="s">
        <v>403</v>
      </c>
      <c r="C317" s="414" t="s">
        <v>411</v>
      </c>
      <c r="D317" s="415" t="s">
        <v>412</v>
      </c>
      <c r="E317" s="414" t="s">
        <v>954</v>
      </c>
      <c r="F317" s="415" t="s">
        <v>955</v>
      </c>
      <c r="G317" s="414" t="s">
        <v>1072</v>
      </c>
      <c r="H317" s="414" t="s">
        <v>1073</v>
      </c>
      <c r="I317" s="417">
        <v>47.740001678466797</v>
      </c>
      <c r="J317" s="417">
        <v>540</v>
      </c>
      <c r="K317" s="418">
        <v>25781.8505859375</v>
      </c>
    </row>
    <row r="318" spans="1:11" ht="14.45" customHeight="1" x14ac:dyDescent="0.2">
      <c r="A318" s="412" t="s">
        <v>402</v>
      </c>
      <c r="B318" s="413" t="s">
        <v>403</v>
      </c>
      <c r="C318" s="414" t="s">
        <v>411</v>
      </c>
      <c r="D318" s="415" t="s">
        <v>412</v>
      </c>
      <c r="E318" s="414" t="s">
        <v>954</v>
      </c>
      <c r="F318" s="415" t="s">
        <v>955</v>
      </c>
      <c r="G318" s="414" t="s">
        <v>986</v>
      </c>
      <c r="H318" s="414" t="s">
        <v>1074</v>
      </c>
      <c r="I318" s="417">
        <v>40.639999389648438</v>
      </c>
      <c r="J318" s="417">
        <v>1584</v>
      </c>
      <c r="K318" s="418">
        <v>64368.26171875</v>
      </c>
    </row>
    <row r="319" spans="1:11" ht="14.45" customHeight="1" x14ac:dyDescent="0.2">
      <c r="A319" s="412" t="s">
        <v>402</v>
      </c>
      <c r="B319" s="413" t="s">
        <v>403</v>
      </c>
      <c r="C319" s="414" t="s">
        <v>411</v>
      </c>
      <c r="D319" s="415" t="s">
        <v>412</v>
      </c>
      <c r="E319" s="414" t="s">
        <v>954</v>
      </c>
      <c r="F319" s="415" t="s">
        <v>955</v>
      </c>
      <c r="G319" s="414" t="s">
        <v>1075</v>
      </c>
      <c r="H319" s="414" t="s">
        <v>1076</v>
      </c>
      <c r="I319" s="417">
        <v>40.009998321533203</v>
      </c>
      <c r="J319" s="417">
        <v>252</v>
      </c>
      <c r="K319" s="418">
        <v>10081.81982421875</v>
      </c>
    </row>
    <row r="320" spans="1:11" ht="14.45" customHeight="1" x14ac:dyDescent="0.2">
      <c r="A320" s="412" t="s">
        <v>402</v>
      </c>
      <c r="B320" s="413" t="s">
        <v>403</v>
      </c>
      <c r="C320" s="414" t="s">
        <v>411</v>
      </c>
      <c r="D320" s="415" t="s">
        <v>412</v>
      </c>
      <c r="E320" s="414" t="s">
        <v>954</v>
      </c>
      <c r="F320" s="415" t="s">
        <v>955</v>
      </c>
      <c r="G320" s="414" t="s">
        <v>1077</v>
      </c>
      <c r="H320" s="414" t="s">
        <v>1078</v>
      </c>
      <c r="I320" s="417">
        <v>129.25999450683594</v>
      </c>
      <c r="J320" s="417">
        <v>192</v>
      </c>
      <c r="K320" s="418">
        <v>24817.009765625</v>
      </c>
    </row>
    <row r="321" spans="1:11" ht="14.45" customHeight="1" x14ac:dyDescent="0.2">
      <c r="A321" s="412" t="s">
        <v>402</v>
      </c>
      <c r="B321" s="413" t="s">
        <v>403</v>
      </c>
      <c r="C321" s="414" t="s">
        <v>411</v>
      </c>
      <c r="D321" s="415" t="s">
        <v>412</v>
      </c>
      <c r="E321" s="414" t="s">
        <v>954</v>
      </c>
      <c r="F321" s="415" t="s">
        <v>955</v>
      </c>
      <c r="G321" s="414" t="s">
        <v>1079</v>
      </c>
      <c r="H321" s="414" t="s">
        <v>1080</v>
      </c>
      <c r="I321" s="417">
        <v>73.790000915527344</v>
      </c>
      <c r="J321" s="417">
        <v>36</v>
      </c>
      <c r="K321" s="418">
        <v>2656.5</v>
      </c>
    </row>
    <row r="322" spans="1:11" ht="14.45" customHeight="1" x14ac:dyDescent="0.2">
      <c r="A322" s="412" t="s">
        <v>402</v>
      </c>
      <c r="B322" s="413" t="s">
        <v>403</v>
      </c>
      <c r="C322" s="414" t="s">
        <v>411</v>
      </c>
      <c r="D322" s="415" t="s">
        <v>412</v>
      </c>
      <c r="E322" s="414" t="s">
        <v>954</v>
      </c>
      <c r="F322" s="415" t="s">
        <v>955</v>
      </c>
      <c r="G322" s="414" t="s">
        <v>1081</v>
      </c>
      <c r="H322" s="414" t="s">
        <v>1082</v>
      </c>
      <c r="I322" s="417">
        <v>73.790000915527344</v>
      </c>
      <c r="J322" s="417">
        <v>36</v>
      </c>
      <c r="K322" s="418">
        <v>2656.5</v>
      </c>
    </row>
    <row r="323" spans="1:11" ht="14.45" customHeight="1" x14ac:dyDescent="0.2">
      <c r="A323" s="412" t="s">
        <v>402</v>
      </c>
      <c r="B323" s="413" t="s">
        <v>403</v>
      </c>
      <c r="C323" s="414" t="s">
        <v>411</v>
      </c>
      <c r="D323" s="415" t="s">
        <v>412</v>
      </c>
      <c r="E323" s="414" t="s">
        <v>954</v>
      </c>
      <c r="F323" s="415" t="s">
        <v>955</v>
      </c>
      <c r="G323" s="414" t="s">
        <v>1083</v>
      </c>
      <c r="H323" s="414" t="s">
        <v>1084</v>
      </c>
      <c r="I323" s="417">
        <v>105.56999969482422</v>
      </c>
      <c r="J323" s="417">
        <v>108</v>
      </c>
      <c r="K323" s="418">
        <v>11401.56005859375</v>
      </c>
    </row>
    <row r="324" spans="1:11" ht="14.45" customHeight="1" x14ac:dyDescent="0.2">
      <c r="A324" s="412" t="s">
        <v>402</v>
      </c>
      <c r="B324" s="413" t="s">
        <v>403</v>
      </c>
      <c r="C324" s="414" t="s">
        <v>411</v>
      </c>
      <c r="D324" s="415" t="s">
        <v>412</v>
      </c>
      <c r="E324" s="414" t="s">
        <v>1085</v>
      </c>
      <c r="F324" s="415" t="s">
        <v>1086</v>
      </c>
      <c r="G324" s="414" t="s">
        <v>1087</v>
      </c>
      <c r="H324" s="414" t="s">
        <v>1088</v>
      </c>
      <c r="I324" s="417">
        <v>925.6500244140625</v>
      </c>
      <c r="J324" s="417">
        <v>15</v>
      </c>
      <c r="K324" s="418">
        <v>13884.75</v>
      </c>
    </row>
    <row r="325" spans="1:11" ht="14.45" customHeight="1" x14ac:dyDescent="0.2">
      <c r="A325" s="412" t="s">
        <v>402</v>
      </c>
      <c r="B325" s="413" t="s">
        <v>403</v>
      </c>
      <c r="C325" s="414" t="s">
        <v>411</v>
      </c>
      <c r="D325" s="415" t="s">
        <v>412</v>
      </c>
      <c r="E325" s="414" t="s">
        <v>1085</v>
      </c>
      <c r="F325" s="415" t="s">
        <v>1086</v>
      </c>
      <c r="G325" s="414" t="s">
        <v>1089</v>
      </c>
      <c r="H325" s="414" t="s">
        <v>1090</v>
      </c>
      <c r="I325" s="417">
        <v>925.6500244140625</v>
      </c>
      <c r="J325" s="417">
        <v>15</v>
      </c>
      <c r="K325" s="418">
        <v>13884.75</v>
      </c>
    </row>
    <row r="326" spans="1:11" ht="14.45" customHeight="1" x14ac:dyDescent="0.2">
      <c r="A326" s="412" t="s">
        <v>402</v>
      </c>
      <c r="B326" s="413" t="s">
        <v>403</v>
      </c>
      <c r="C326" s="414" t="s">
        <v>411</v>
      </c>
      <c r="D326" s="415" t="s">
        <v>412</v>
      </c>
      <c r="E326" s="414" t="s">
        <v>1085</v>
      </c>
      <c r="F326" s="415" t="s">
        <v>1086</v>
      </c>
      <c r="G326" s="414" t="s">
        <v>1091</v>
      </c>
      <c r="H326" s="414" t="s">
        <v>1092</v>
      </c>
      <c r="I326" s="417">
        <v>12.609999656677246</v>
      </c>
      <c r="J326" s="417">
        <v>130</v>
      </c>
      <c r="K326" s="418">
        <v>1639.0699462890625</v>
      </c>
    </row>
    <row r="327" spans="1:11" ht="14.45" customHeight="1" x14ac:dyDescent="0.2">
      <c r="A327" s="412" t="s">
        <v>402</v>
      </c>
      <c r="B327" s="413" t="s">
        <v>403</v>
      </c>
      <c r="C327" s="414" t="s">
        <v>411</v>
      </c>
      <c r="D327" s="415" t="s">
        <v>412</v>
      </c>
      <c r="E327" s="414" t="s">
        <v>1085</v>
      </c>
      <c r="F327" s="415" t="s">
        <v>1086</v>
      </c>
      <c r="G327" s="414" t="s">
        <v>1093</v>
      </c>
      <c r="H327" s="414" t="s">
        <v>1094</v>
      </c>
      <c r="I327" s="417">
        <v>11.989999771118164</v>
      </c>
      <c r="J327" s="417">
        <v>40</v>
      </c>
      <c r="K327" s="418">
        <v>479.6400146484375</v>
      </c>
    </row>
    <row r="328" spans="1:11" ht="14.45" customHeight="1" x14ac:dyDescent="0.2">
      <c r="A328" s="412" t="s">
        <v>402</v>
      </c>
      <c r="B328" s="413" t="s">
        <v>403</v>
      </c>
      <c r="C328" s="414" t="s">
        <v>411</v>
      </c>
      <c r="D328" s="415" t="s">
        <v>412</v>
      </c>
      <c r="E328" s="414" t="s">
        <v>1085</v>
      </c>
      <c r="F328" s="415" t="s">
        <v>1086</v>
      </c>
      <c r="G328" s="414" t="s">
        <v>1095</v>
      </c>
      <c r="H328" s="414" t="s">
        <v>1096</v>
      </c>
      <c r="I328" s="417">
        <v>12.609999656677246</v>
      </c>
      <c r="J328" s="417">
        <v>200</v>
      </c>
      <c r="K328" s="418">
        <v>2521.5999450683594</v>
      </c>
    </row>
    <row r="329" spans="1:11" ht="14.45" customHeight="1" x14ac:dyDescent="0.2">
      <c r="A329" s="412" t="s">
        <v>402</v>
      </c>
      <c r="B329" s="413" t="s">
        <v>403</v>
      </c>
      <c r="C329" s="414" t="s">
        <v>411</v>
      </c>
      <c r="D329" s="415" t="s">
        <v>412</v>
      </c>
      <c r="E329" s="414" t="s">
        <v>1085</v>
      </c>
      <c r="F329" s="415" t="s">
        <v>1086</v>
      </c>
      <c r="G329" s="414" t="s">
        <v>1097</v>
      </c>
      <c r="H329" s="414" t="s">
        <v>1098</v>
      </c>
      <c r="I329" s="417">
        <v>12.609999656677246</v>
      </c>
      <c r="J329" s="417">
        <v>90</v>
      </c>
      <c r="K329" s="418">
        <v>1134.7399597167969</v>
      </c>
    </row>
    <row r="330" spans="1:11" ht="14.45" customHeight="1" x14ac:dyDescent="0.2">
      <c r="A330" s="412" t="s">
        <v>402</v>
      </c>
      <c r="B330" s="413" t="s">
        <v>403</v>
      </c>
      <c r="C330" s="414" t="s">
        <v>411</v>
      </c>
      <c r="D330" s="415" t="s">
        <v>412</v>
      </c>
      <c r="E330" s="414" t="s">
        <v>1085</v>
      </c>
      <c r="F330" s="415" t="s">
        <v>1086</v>
      </c>
      <c r="G330" s="414" t="s">
        <v>1099</v>
      </c>
      <c r="H330" s="414" t="s">
        <v>1100</v>
      </c>
      <c r="I330" s="417">
        <v>12.609999656677246</v>
      </c>
      <c r="J330" s="417">
        <v>90</v>
      </c>
      <c r="K330" s="418">
        <v>1134.7399597167969</v>
      </c>
    </row>
    <row r="331" spans="1:11" ht="14.45" customHeight="1" x14ac:dyDescent="0.2">
      <c r="A331" s="412" t="s">
        <v>402</v>
      </c>
      <c r="B331" s="413" t="s">
        <v>403</v>
      </c>
      <c r="C331" s="414" t="s">
        <v>411</v>
      </c>
      <c r="D331" s="415" t="s">
        <v>412</v>
      </c>
      <c r="E331" s="414" t="s">
        <v>1085</v>
      </c>
      <c r="F331" s="415" t="s">
        <v>1086</v>
      </c>
      <c r="G331" s="414" t="s">
        <v>1101</v>
      </c>
      <c r="H331" s="414" t="s">
        <v>1102</v>
      </c>
      <c r="I331" s="417">
        <v>12.609999656677246</v>
      </c>
      <c r="J331" s="417">
        <v>40</v>
      </c>
      <c r="K331" s="418">
        <v>504.32998657226563</v>
      </c>
    </row>
    <row r="332" spans="1:11" ht="14.45" customHeight="1" x14ac:dyDescent="0.2">
      <c r="A332" s="412" t="s">
        <v>402</v>
      </c>
      <c r="B332" s="413" t="s">
        <v>403</v>
      </c>
      <c r="C332" s="414" t="s">
        <v>411</v>
      </c>
      <c r="D332" s="415" t="s">
        <v>412</v>
      </c>
      <c r="E332" s="414" t="s">
        <v>1085</v>
      </c>
      <c r="F332" s="415" t="s">
        <v>1086</v>
      </c>
      <c r="G332" s="414" t="s">
        <v>1103</v>
      </c>
      <c r="H332" s="414" t="s">
        <v>1104</v>
      </c>
      <c r="I332" s="417">
        <v>12.609999656677246</v>
      </c>
      <c r="J332" s="417">
        <v>200</v>
      </c>
      <c r="K332" s="418">
        <v>2521.639892578125</v>
      </c>
    </row>
    <row r="333" spans="1:11" ht="14.45" customHeight="1" x14ac:dyDescent="0.2">
      <c r="A333" s="412" t="s">
        <v>402</v>
      </c>
      <c r="B333" s="413" t="s">
        <v>403</v>
      </c>
      <c r="C333" s="414" t="s">
        <v>411</v>
      </c>
      <c r="D333" s="415" t="s">
        <v>412</v>
      </c>
      <c r="E333" s="414" t="s">
        <v>1085</v>
      </c>
      <c r="F333" s="415" t="s">
        <v>1086</v>
      </c>
      <c r="G333" s="414" t="s">
        <v>1105</v>
      </c>
      <c r="H333" s="414" t="s">
        <v>1106</v>
      </c>
      <c r="I333" s="417">
        <v>13.020000457763672</v>
      </c>
      <c r="J333" s="417">
        <v>10</v>
      </c>
      <c r="K333" s="418">
        <v>130.19999694824219</v>
      </c>
    </row>
    <row r="334" spans="1:11" ht="14.45" customHeight="1" x14ac:dyDescent="0.2">
      <c r="A334" s="412" t="s">
        <v>402</v>
      </c>
      <c r="B334" s="413" t="s">
        <v>403</v>
      </c>
      <c r="C334" s="414" t="s">
        <v>411</v>
      </c>
      <c r="D334" s="415" t="s">
        <v>412</v>
      </c>
      <c r="E334" s="414" t="s">
        <v>1085</v>
      </c>
      <c r="F334" s="415" t="s">
        <v>1086</v>
      </c>
      <c r="G334" s="414" t="s">
        <v>1107</v>
      </c>
      <c r="H334" s="414" t="s">
        <v>1108</v>
      </c>
      <c r="I334" s="417">
        <v>12.609999656677246</v>
      </c>
      <c r="J334" s="417">
        <v>40</v>
      </c>
      <c r="K334" s="418">
        <v>504.32998657226563</v>
      </c>
    </row>
    <row r="335" spans="1:11" ht="14.45" customHeight="1" x14ac:dyDescent="0.2">
      <c r="A335" s="412" t="s">
        <v>402</v>
      </c>
      <c r="B335" s="413" t="s">
        <v>403</v>
      </c>
      <c r="C335" s="414" t="s">
        <v>411</v>
      </c>
      <c r="D335" s="415" t="s">
        <v>412</v>
      </c>
      <c r="E335" s="414" t="s">
        <v>1085</v>
      </c>
      <c r="F335" s="415" t="s">
        <v>1086</v>
      </c>
      <c r="G335" s="414" t="s">
        <v>1109</v>
      </c>
      <c r="H335" s="414" t="s">
        <v>1110</v>
      </c>
      <c r="I335" s="417">
        <v>12.609999656677246</v>
      </c>
      <c r="J335" s="417">
        <v>90</v>
      </c>
      <c r="K335" s="418">
        <v>1134.7399597167969</v>
      </c>
    </row>
    <row r="336" spans="1:11" ht="14.45" customHeight="1" x14ac:dyDescent="0.2">
      <c r="A336" s="412" t="s">
        <v>402</v>
      </c>
      <c r="B336" s="413" t="s">
        <v>403</v>
      </c>
      <c r="C336" s="414" t="s">
        <v>411</v>
      </c>
      <c r="D336" s="415" t="s">
        <v>412</v>
      </c>
      <c r="E336" s="414" t="s">
        <v>1085</v>
      </c>
      <c r="F336" s="415" t="s">
        <v>1086</v>
      </c>
      <c r="G336" s="414" t="s">
        <v>1111</v>
      </c>
      <c r="H336" s="414" t="s">
        <v>1112</v>
      </c>
      <c r="I336" s="417">
        <v>13.020000457763672</v>
      </c>
      <c r="J336" s="417">
        <v>20</v>
      </c>
      <c r="K336" s="418">
        <v>260.3900146484375</v>
      </c>
    </row>
    <row r="337" spans="1:11" ht="14.45" customHeight="1" x14ac:dyDescent="0.2">
      <c r="A337" s="412" t="s">
        <v>402</v>
      </c>
      <c r="B337" s="413" t="s">
        <v>403</v>
      </c>
      <c r="C337" s="414" t="s">
        <v>411</v>
      </c>
      <c r="D337" s="415" t="s">
        <v>412</v>
      </c>
      <c r="E337" s="414" t="s">
        <v>1085</v>
      </c>
      <c r="F337" s="415" t="s">
        <v>1086</v>
      </c>
      <c r="G337" s="414" t="s">
        <v>1113</v>
      </c>
      <c r="H337" s="414" t="s">
        <v>1114</v>
      </c>
      <c r="I337" s="417">
        <v>0.30000001192092896</v>
      </c>
      <c r="J337" s="417">
        <v>200</v>
      </c>
      <c r="K337" s="418">
        <v>60</v>
      </c>
    </row>
    <row r="338" spans="1:11" ht="14.45" customHeight="1" x14ac:dyDescent="0.2">
      <c r="A338" s="412" t="s">
        <v>402</v>
      </c>
      <c r="B338" s="413" t="s">
        <v>403</v>
      </c>
      <c r="C338" s="414" t="s">
        <v>411</v>
      </c>
      <c r="D338" s="415" t="s">
        <v>412</v>
      </c>
      <c r="E338" s="414" t="s">
        <v>1085</v>
      </c>
      <c r="F338" s="415" t="s">
        <v>1086</v>
      </c>
      <c r="G338" s="414" t="s">
        <v>1115</v>
      </c>
      <c r="H338" s="414" t="s">
        <v>1116</v>
      </c>
      <c r="I338" s="417">
        <v>0.47499999403953552</v>
      </c>
      <c r="J338" s="417">
        <v>200</v>
      </c>
      <c r="K338" s="418">
        <v>95</v>
      </c>
    </row>
    <row r="339" spans="1:11" ht="14.45" customHeight="1" x14ac:dyDescent="0.2">
      <c r="A339" s="412" t="s">
        <v>402</v>
      </c>
      <c r="B339" s="413" t="s">
        <v>403</v>
      </c>
      <c r="C339" s="414" t="s">
        <v>411</v>
      </c>
      <c r="D339" s="415" t="s">
        <v>412</v>
      </c>
      <c r="E339" s="414" t="s">
        <v>1085</v>
      </c>
      <c r="F339" s="415" t="s">
        <v>1086</v>
      </c>
      <c r="G339" s="414" t="s">
        <v>1113</v>
      </c>
      <c r="H339" s="414" t="s">
        <v>1117</v>
      </c>
      <c r="I339" s="417">
        <v>0.30500000715255737</v>
      </c>
      <c r="J339" s="417">
        <v>400</v>
      </c>
      <c r="K339" s="418">
        <v>121</v>
      </c>
    </row>
    <row r="340" spans="1:11" ht="14.45" customHeight="1" x14ac:dyDescent="0.2">
      <c r="A340" s="412" t="s">
        <v>402</v>
      </c>
      <c r="B340" s="413" t="s">
        <v>403</v>
      </c>
      <c r="C340" s="414" t="s">
        <v>411</v>
      </c>
      <c r="D340" s="415" t="s">
        <v>412</v>
      </c>
      <c r="E340" s="414" t="s">
        <v>1085</v>
      </c>
      <c r="F340" s="415" t="s">
        <v>1086</v>
      </c>
      <c r="G340" s="414" t="s">
        <v>1118</v>
      </c>
      <c r="H340" s="414" t="s">
        <v>1119</v>
      </c>
      <c r="I340" s="417">
        <v>0.31000000238418579</v>
      </c>
      <c r="J340" s="417">
        <v>200</v>
      </c>
      <c r="K340" s="418">
        <v>62</v>
      </c>
    </row>
    <row r="341" spans="1:11" ht="14.45" customHeight="1" x14ac:dyDescent="0.2">
      <c r="A341" s="412" t="s">
        <v>402</v>
      </c>
      <c r="B341" s="413" t="s">
        <v>403</v>
      </c>
      <c r="C341" s="414" t="s">
        <v>411</v>
      </c>
      <c r="D341" s="415" t="s">
        <v>412</v>
      </c>
      <c r="E341" s="414" t="s">
        <v>1085</v>
      </c>
      <c r="F341" s="415" t="s">
        <v>1086</v>
      </c>
      <c r="G341" s="414" t="s">
        <v>1120</v>
      </c>
      <c r="H341" s="414" t="s">
        <v>1121</v>
      </c>
      <c r="I341" s="417">
        <v>0.54000002145767212</v>
      </c>
      <c r="J341" s="417">
        <v>900</v>
      </c>
      <c r="K341" s="418">
        <v>486</v>
      </c>
    </row>
    <row r="342" spans="1:11" ht="14.45" customHeight="1" x14ac:dyDescent="0.2">
      <c r="A342" s="412" t="s">
        <v>402</v>
      </c>
      <c r="B342" s="413" t="s">
        <v>403</v>
      </c>
      <c r="C342" s="414" t="s">
        <v>411</v>
      </c>
      <c r="D342" s="415" t="s">
        <v>412</v>
      </c>
      <c r="E342" s="414" t="s">
        <v>1122</v>
      </c>
      <c r="F342" s="415" t="s">
        <v>1123</v>
      </c>
      <c r="G342" s="414" t="s">
        <v>1124</v>
      </c>
      <c r="H342" s="414" t="s">
        <v>1125</v>
      </c>
      <c r="I342" s="417">
        <v>15.729999542236328</v>
      </c>
      <c r="J342" s="417">
        <v>200</v>
      </c>
      <c r="K342" s="418">
        <v>3146</v>
      </c>
    </row>
    <row r="343" spans="1:11" ht="14.45" customHeight="1" x14ac:dyDescent="0.2">
      <c r="A343" s="412" t="s">
        <v>402</v>
      </c>
      <c r="B343" s="413" t="s">
        <v>403</v>
      </c>
      <c r="C343" s="414" t="s">
        <v>411</v>
      </c>
      <c r="D343" s="415" t="s">
        <v>412</v>
      </c>
      <c r="E343" s="414" t="s">
        <v>1122</v>
      </c>
      <c r="F343" s="415" t="s">
        <v>1123</v>
      </c>
      <c r="G343" s="414" t="s">
        <v>1126</v>
      </c>
      <c r="H343" s="414" t="s">
        <v>1127</v>
      </c>
      <c r="I343" s="417">
        <v>15.729999542236328</v>
      </c>
      <c r="J343" s="417">
        <v>200</v>
      </c>
      <c r="K343" s="418">
        <v>3146</v>
      </c>
    </row>
    <row r="344" spans="1:11" ht="14.45" customHeight="1" x14ac:dyDescent="0.2">
      <c r="A344" s="412" t="s">
        <v>402</v>
      </c>
      <c r="B344" s="413" t="s">
        <v>403</v>
      </c>
      <c r="C344" s="414" t="s">
        <v>411</v>
      </c>
      <c r="D344" s="415" t="s">
        <v>412</v>
      </c>
      <c r="E344" s="414" t="s">
        <v>1122</v>
      </c>
      <c r="F344" s="415" t="s">
        <v>1123</v>
      </c>
      <c r="G344" s="414" t="s">
        <v>1128</v>
      </c>
      <c r="H344" s="414" t="s">
        <v>1129</v>
      </c>
      <c r="I344" s="417">
        <v>15.729999542236328</v>
      </c>
      <c r="J344" s="417">
        <v>420</v>
      </c>
      <c r="K344" s="418">
        <v>6606.60009765625</v>
      </c>
    </row>
    <row r="345" spans="1:11" ht="14.45" customHeight="1" x14ac:dyDescent="0.2">
      <c r="A345" s="412" t="s">
        <v>402</v>
      </c>
      <c r="B345" s="413" t="s">
        <v>403</v>
      </c>
      <c r="C345" s="414" t="s">
        <v>411</v>
      </c>
      <c r="D345" s="415" t="s">
        <v>412</v>
      </c>
      <c r="E345" s="414" t="s">
        <v>1122</v>
      </c>
      <c r="F345" s="415" t="s">
        <v>1123</v>
      </c>
      <c r="G345" s="414" t="s">
        <v>1130</v>
      </c>
      <c r="H345" s="414" t="s">
        <v>1131</v>
      </c>
      <c r="I345" s="417">
        <v>15.729999542236328</v>
      </c>
      <c r="J345" s="417">
        <v>600</v>
      </c>
      <c r="K345" s="418">
        <v>9438</v>
      </c>
    </row>
    <row r="346" spans="1:11" ht="14.45" customHeight="1" x14ac:dyDescent="0.2">
      <c r="A346" s="412" t="s">
        <v>402</v>
      </c>
      <c r="B346" s="413" t="s">
        <v>403</v>
      </c>
      <c r="C346" s="414" t="s">
        <v>411</v>
      </c>
      <c r="D346" s="415" t="s">
        <v>412</v>
      </c>
      <c r="E346" s="414" t="s">
        <v>1122</v>
      </c>
      <c r="F346" s="415" t="s">
        <v>1123</v>
      </c>
      <c r="G346" s="414" t="s">
        <v>1132</v>
      </c>
      <c r="H346" s="414" t="s">
        <v>1133</v>
      </c>
      <c r="I346" s="417">
        <v>15.729999542236328</v>
      </c>
      <c r="J346" s="417">
        <v>200</v>
      </c>
      <c r="K346" s="418">
        <v>3146</v>
      </c>
    </row>
    <row r="347" spans="1:11" ht="14.45" customHeight="1" x14ac:dyDescent="0.2">
      <c r="A347" s="412" t="s">
        <v>402</v>
      </c>
      <c r="B347" s="413" t="s">
        <v>403</v>
      </c>
      <c r="C347" s="414" t="s">
        <v>411</v>
      </c>
      <c r="D347" s="415" t="s">
        <v>412</v>
      </c>
      <c r="E347" s="414" t="s">
        <v>1122</v>
      </c>
      <c r="F347" s="415" t="s">
        <v>1123</v>
      </c>
      <c r="G347" s="414" t="s">
        <v>1134</v>
      </c>
      <c r="H347" s="414" t="s">
        <v>1135</v>
      </c>
      <c r="I347" s="417">
        <v>15.729999542236328</v>
      </c>
      <c r="J347" s="417">
        <v>400</v>
      </c>
      <c r="K347" s="418">
        <v>6292</v>
      </c>
    </row>
    <row r="348" spans="1:11" ht="14.45" customHeight="1" x14ac:dyDescent="0.2">
      <c r="A348" s="412" t="s">
        <v>402</v>
      </c>
      <c r="B348" s="413" t="s">
        <v>403</v>
      </c>
      <c r="C348" s="414" t="s">
        <v>411</v>
      </c>
      <c r="D348" s="415" t="s">
        <v>412</v>
      </c>
      <c r="E348" s="414" t="s">
        <v>1122</v>
      </c>
      <c r="F348" s="415" t="s">
        <v>1123</v>
      </c>
      <c r="G348" s="414" t="s">
        <v>1136</v>
      </c>
      <c r="H348" s="414" t="s">
        <v>1137</v>
      </c>
      <c r="I348" s="417">
        <v>24.200000762939453</v>
      </c>
      <c r="J348" s="417">
        <v>400</v>
      </c>
      <c r="K348" s="418">
        <v>9680</v>
      </c>
    </row>
    <row r="349" spans="1:11" ht="14.45" customHeight="1" x14ac:dyDescent="0.2">
      <c r="A349" s="412" t="s">
        <v>402</v>
      </c>
      <c r="B349" s="413" t="s">
        <v>403</v>
      </c>
      <c r="C349" s="414" t="s">
        <v>411</v>
      </c>
      <c r="D349" s="415" t="s">
        <v>412</v>
      </c>
      <c r="E349" s="414" t="s">
        <v>1122</v>
      </c>
      <c r="F349" s="415" t="s">
        <v>1123</v>
      </c>
      <c r="G349" s="414" t="s">
        <v>1138</v>
      </c>
      <c r="H349" s="414" t="s">
        <v>1139</v>
      </c>
      <c r="I349" s="417">
        <v>19.600000381469727</v>
      </c>
      <c r="J349" s="417">
        <v>600</v>
      </c>
      <c r="K349" s="418">
        <v>11761.2001953125</v>
      </c>
    </row>
    <row r="350" spans="1:11" ht="14.45" customHeight="1" x14ac:dyDescent="0.2">
      <c r="A350" s="412" t="s">
        <v>402</v>
      </c>
      <c r="B350" s="413" t="s">
        <v>403</v>
      </c>
      <c r="C350" s="414" t="s">
        <v>411</v>
      </c>
      <c r="D350" s="415" t="s">
        <v>412</v>
      </c>
      <c r="E350" s="414" t="s">
        <v>1122</v>
      </c>
      <c r="F350" s="415" t="s">
        <v>1123</v>
      </c>
      <c r="G350" s="414" t="s">
        <v>1140</v>
      </c>
      <c r="H350" s="414" t="s">
        <v>1141</v>
      </c>
      <c r="I350" s="417">
        <v>15.729999542236328</v>
      </c>
      <c r="J350" s="417">
        <v>700</v>
      </c>
      <c r="K350" s="418">
        <v>11011</v>
      </c>
    </row>
    <row r="351" spans="1:11" ht="14.45" customHeight="1" x14ac:dyDescent="0.2">
      <c r="A351" s="412" t="s">
        <v>402</v>
      </c>
      <c r="B351" s="413" t="s">
        <v>403</v>
      </c>
      <c r="C351" s="414" t="s">
        <v>411</v>
      </c>
      <c r="D351" s="415" t="s">
        <v>412</v>
      </c>
      <c r="E351" s="414" t="s">
        <v>1122</v>
      </c>
      <c r="F351" s="415" t="s">
        <v>1123</v>
      </c>
      <c r="G351" s="414" t="s">
        <v>1124</v>
      </c>
      <c r="H351" s="414" t="s">
        <v>1142</v>
      </c>
      <c r="I351" s="417">
        <v>15.729999542236328</v>
      </c>
      <c r="J351" s="417">
        <v>1800</v>
      </c>
      <c r="K351" s="418">
        <v>28314</v>
      </c>
    </row>
    <row r="352" spans="1:11" ht="14.45" customHeight="1" x14ac:dyDescent="0.2">
      <c r="A352" s="412" t="s">
        <v>402</v>
      </c>
      <c r="B352" s="413" t="s">
        <v>403</v>
      </c>
      <c r="C352" s="414" t="s">
        <v>411</v>
      </c>
      <c r="D352" s="415" t="s">
        <v>412</v>
      </c>
      <c r="E352" s="414" t="s">
        <v>1122</v>
      </c>
      <c r="F352" s="415" t="s">
        <v>1123</v>
      </c>
      <c r="G352" s="414" t="s">
        <v>1126</v>
      </c>
      <c r="H352" s="414" t="s">
        <v>1143</v>
      </c>
      <c r="I352" s="417">
        <v>15.729999542236328</v>
      </c>
      <c r="J352" s="417">
        <v>2200</v>
      </c>
      <c r="K352" s="418">
        <v>34606</v>
      </c>
    </row>
    <row r="353" spans="1:11" ht="14.45" customHeight="1" x14ac:dyDescent="0.2">
      <c r="A353" s="412" t="s">
        <v>402</v>
      </c>
      <c r="B353" s="413" t="s">
        <v>403</v>
      </c>
      <c r="C353" s="414" t="s">
        <v>411</v>
      </c>
      <c r="D353" s="415" t="s">
        <v>412</v>
      </c>
      <c r="E353" s="414" t="s">
        <v>1122</v>
      </c>
      <c r="F353" s="415" t="s">
        <v>1123</v>
      </c>
      <c r="G353" s="414" t="s">
        <v>1128</v>
      </c>
      <c r="H353" s="414" t="s">
        <v>1144</v>
      </c>
      <c r="I353" s="417">
        <v>15.729999542236328</v>
      </c>
      <c r="J353" s="417">
        <v>3150</v>
      </c>
      <c r="K353" s="418">
        <v>49549.5</v>
      </c>
    </row>
    <row r="354" spans="1:11" ht="14.45" customHeight="1" x14ac:dyDescent="0.2">
      <c r="A354" s="412" t="s">
        <v>402</v>
      </c>
      <c r="B354" s="413" t="s">
        <v>403</v>
      </c>
      <c r="C354" s="414" t="s">
        <v>411</v>
      </c>
      <c r="D354" s="415" t="s">
        <v>412</v>
      </c>
      <c r="E354" s="414" t="s">
        <v>1122</v>
      </c>
      <c r="F354" s="415" t="s">
        <v>1123</v>
      </c>
      <c r="G354" s="414" t="s">
        <v>1130</v>
      </c>
      <c r="H354" s="414" t="s">
        <v>1145</v>
      </c>
      <c r="I354" s="417">
        <v>15.729999542236328</v>
      </c>
      <c r="J354" s="417">
        <v>600</v>
      </c>
      <c r="K354" s="418">
        <v>9438</v>
      </c>
    </row>
    <row r="355" spans="1:11" ht="14.45" customHeight="1" x14ac:dyDescent="0.2">
      <c r="A355" s="412" t="s">
        <v>402</v>
      </c>
      <c r="B355" s="413" t="s">
        <v>403</v>
      </c>
      <c r="C355" s="414" t="s">
        <v>411</v>
      </c>
      <c r="D355" s="415" t="s">
        <v>412</v>
      </c>
      <c r="E355" s="414" t="s">
        <v>1122</v>
      </c>
      <c r="F355" s="415" t="s">
        <v>1123</v>
      </c>
      <c r="G355" s="414" t="s">
        <v>1132</v>
      </c>
      <c r="H355" s="414" t="s">
        <v>1146</v>
      </c>
      <c r="I355" s="417">
        <v>15.704999923706055</v>
      </c>
      <c r="J355" s="417">
        <v>800</v>
      </c>
      <c r="K355" s="418">
        <v>12564</v>
      </c>
    </row>
    <row r="356" spans="1:11" ht="14.45" customHeight="1" x14ac:dyDescent="0.2">
      <c r="A356" s="412" t="s">
        <v>402</v>
      </c>
      <c r="B356" s="413" t="s">
        <v>403</v>
      </c>
      <c r="C356" s="414" t="s">
        <v>411</v>
      </c>
      <c r="D356" s="415" t="s">
        <v>412</v>
      </c>
      <c r="E356" s="414" t="s">
        <v>1122</v>
      </c>
      <c r="F356" s="415" t="s">
        <v>1123</v>
      </c>
      <c r="G356" s="414" t="s">
        <v>1134</v>
      </c>
      <c r="H356" s="414" t="s">
        <v>1147</v>
      </c>
      <c r="I356" s="417">
        <v>15.729999542236328</v>
      </c>
      <c r="J356" s="417">
        <v>2800</v>
      </c>
      <c r="K356" s="418">
        <v>44044</v>
      </c>
    </row>
    <row r="357" spans="1:11" ht="14.45" customHeight="1" x14ac:dyDescent="0.2">
      <c r="A357" s="412" t="s">
        <v>402</v>
      </c>
      <c r="B357" s="413" t="s">
        <v>403</v>
      </c>
      <c r="C357" s="414" t="s">
        <v>411</v>
      </c>
      <c r="D357" s="415" t="s">
        <v>412</v>
      </c>
      <c r="E357" s="414" t="s">
        <v>1122</v>
      </c>
      <c r="F357" s="415" t="s">
        <v>1123</v>
      </c>
      <c r="G357" s="414" t="s">
        <v>1148</v>
      </c>
      <c r="H357" s="414" t="s">
        <v>1149</v>
      </c>
      <c r="I357" s="417">
        <v>24.200000762939453</v>
      </c>
      <c r="J357" s="417">
        <v>50</v>
      </c>
      <c r="K357" s="418">
        <v>1210</v>
      </c>
    </row>
    <row r="358" spans="1:11" ht="14.45" customHeight="1" x14ac:dyDescent="0.2">
      <c r="A358" s="412" t="s">
        <v>402</v>
      </c>
      <c r="B358" s="413" t="s">
        <v>403</v>
      </c>
      <c r="C358" s="414" t="s">
        <v>411</v>
      </c>
      <c r="D358" s="415" t="s">
        <v>412</v>
      </c>
      <c r="E358" s="414" t="s">
        <v>1122</v>
      </c>
      <c r="F358" s="415" t="s">
        <v>1123</v>
      </c>
      <c r="G358" s="414" t="s">
        <v>1150</v>
      </c>
      <c r="H358" s="414" t="s">
        <v>1151</v>
      </c>
      <c r="I358" s="417">
        <v>7.0199999809265137</v>
      </c>
      <c r="J358" s="417">
        <v>200</v>
      </c>
      <c r="K358" s="418">
        <v>1404</v>
      </c>
    </row>
    <row r="359" spans="1:11" ht="14.45" customHeight="1" x14ac:dyDescent="0.2">
      <c r="A359" s="412" t="s">
        <v>402</v>
      </c>
      <c r="B359" s="413" t="s">
        <v>403</v>
      </c>
      <c r="C359" s="414" t="s">
        <v>411</v>
      </c>
      <c r="D359" s="415" t="s">
        <v>412</v>
      </c>
      <c r="E359" s="414" t="s">
        <v>1122</v>
      </c>
      <c r="F359" s="415" t="s">
        <v>1123</v>
      </c>
      <c r="G359" s="414" t="s">
        <v>1152</v>
      </c>
      <c r="H359" s="414" t="s">
        <v>1153</v>
      </c>
      <c r="I359" s="417">
        <v>0.62999999523162842</v>
      </c>
      <c r="J359" s="417">
        <v>4000</v>
      </c>
      <c r="K359" s="418">
        <v>2520</v>
      </c>
    </row>
    <row r="360" spans="1:11" ht="14.45" customHeight="1" x14ac:dyDescent="0.2">
      <c r="A360" s="412" t="s">
        <v>402</v>
      </c>
      <c r="B360" s="413" t="s">
        <v>403</v>
      </c>
      <c r="C360" s="414" t="s">
        <v>411</v>
      </c>
      <c r="D360" s="415" t="s">
        <v>412</v>
      </c>
      <c r="E360" s="414" t="s">
        <v>1122</v>
      </c>
      <c r="F360" s="415" t="s">
        <v>1123</v>
      </c>
      <c r="G360" s="414" t="s">
        <v>1154</v>
      </c>
      <c r="H360" s="414" t="s">
        <v>1155</v>
      </c>
      <c r="I360" s="417">
        <v>0.62999999523162842</v>
      </c>
      <c r="J360" s="417">
        <v>2000</v>
      </c>
      <c r="K360" s="418">
        <v>1260</v>
      </c>
    </row>
    <row r="361" spans="1:11" ht="14.45" customHeight="1" x14ac:dyDescent="0.2">
      <c r="A361" s="412" t="s">
        <v>402</v>
      </c>
      <c r="B361" s="413" t="s">
        <v>403</v>
      </c>
      <c r="C361" s="414" t="s">
        <v>411</v>
      </c>
      <c r="D361" s="415" t="s">
        <v>412</v>
      </c>
      <c r="E361" s="414" t="s">
        <v>1122</v>
      </c>
      <c r="F361" s="415" t="s">
        <v>1123</v>
      </c>
      <c r="G361" s="414" t="s">
        <v>1156</v>
      </c>
      <c r="H361" s="414" t="s">
        <v>1157</v>
      </c>
      <c r="I361" s="417">
        <v>0.62999999523162842</v>
      </c>
      <c r="J361" s="417">
        <v>1700</v>
      </c>
      <c r="K361" s="418">
        <v>1071</v>
      </c>
    </row>
    <row r="362" spans="1:11" ht="14.45" customHeight="1" x14ac:dyDescent="0.2">
      <c r="A362" s="412" t="s">
        <v>402</v>
      </c>
      <c r="B362" s="413" t="s">
        <v>403</v>
      </c>
      <c r="C362" s="414" t="s">
        <v>411</v>
      </c>
      <c r="D362" s="415" t="s">
        <v>412</v>
      </c>
      <c r="E362" s="414" t="s">
        <v>1122</v>
      </c>
      <c r="F362" s="415" t="s">
        <v>1123</v>
      </c>
      <c r="G362" s="414" t="s">
        <v>1152</v>
      </c>
      <c r="H362" s="414" t="s">
        <v>1158</v>
      </c>
      <c r="I362" s="417">
        <v>0.62999999523162842</v>
      </c>
      <c r="J362" s="417">
        <v>9000</v>
      </c>
      <c r="K362" s="418">
        <v>5670</v>
      </c>
    </row>
    <row r="363" spans="1:11" ht="14.45" customHeight="1" x14ac:dyDescent="0.2">
      <c r="A363" s="412" t="s">
        <v>402</v>
      </c>
      <c r="B363" s="413" t="s">
        <v>403</v>
      </c>
      <c r="C363" s="414" t="s">
        <v>411</v>
      </c>
      <c r="D363" s="415" t="s">
        <v>412</v>
      </c>
      <c r="E363" s="414" t="s">
        <v>1122</v>
      </c>
      <c r="F363" s="415" t="s">
        <v>1123</v>
      </c>
      <c r="G363" s="414" t="s">
        <v>1154</v>
      </c>
      <c r="H363" s="414" t="s">
        <v>1159</v>
      </c>
      <c r="I363" s="417">
        <v>0.62999999523162842</v>
      </c>
      <c r="J363" s="417">
        <v>3000</v>
      </c>
      <c r="K363" s="418">
        <v>1890</v>
      </c>
    </row>
    <row r="364" spans="1:11" ht="14.45" customHeight="1" x14ac:dyDescent="0.2">
      <c r="A364" s="412" t="s">
        <v>402</v>
      </c>
      <c r="B364" s="413" t="s">
        <v>403</v>
      </c>
      <c r="C364" s="414" t="s">
        <v>411</v>
      </c>
      <c r="D364" s="415" t="s">
        <v>412</v>
      </c>
      <c r="E364" s="414" t="s">
        <v>1122</v>
      </c>
      <c r="F364" s="415" t="s">
        <v>1123</v>
      </c>
      <c r="G364" s="414" t="s">
        <v>1156</v>
      </c>
      <c r="H364" s="414" t="s">
        <v>1160</v>
      </c>
      <c r="I364" s="417">
        <v>0.62999999523162842</v>
      </c>
      <c r="J364" s="417">
        <v>17850</v>
      </c>
      <c r="K364" s="418">
        <v>11245.499938964844</v>
      </c>
    </row>
    <row r="365" spans="1:11" ht="14.45" customHeight="1" x14ac:dyDescent="0.2">
      <c r="A365" s="412" t="s">
        <v>402</v>
      </c>
      <c r="B365" s="413" t="s">
        <v>403</v>
      </c>
      <c r="C365" s="414" t="s">
        <v>411</v>
      </c>
      <c r="D365" s="415" t="s">
        <v>412</v>
      </c>
      <c r="E365" s="414" t="s">
        <v>1161</v>
      </c>
      <c r="F365" s="415" t="s">
        <v>1162</v>
      </c>
      <c r="G365" s="414" t="s">
        <v>1163</v>
      </c>
      <c r="H365" s="414" t="s">
        <v>1164</v>
      </c>
      <c r="I365" s="417">
        <v>10.739999771118164</v>
      </c>
      <c r="J365" s="417">
        <v>575</v>
      </c>
      <c r="K365" s="418">
        <v>6178.2598876953125</v>
      </c>
    </row>
    <row r="366" spans="1:11" ht="14.45" customHeight="1" x14ac:dyDescent="0.2">
      <c r="A366" s="412" t="s">
        <v>402</v>
      </c>
      <c r="B366" s="413" t="s">
        <v>403</v>
      </c>
      <c r="C366" s="414" t="s">
        <v>411</v>
      </c>
      <c r="D366" s="415" t="s">
        <v>412</v>
      </c>
      <c r="E366" s="414" t="s">
        <v>1161</v>
      </c>
      <c r="F366" s="415" t="s">
        <v>1162</v>
      </c>
      <c r="G366" s="414" t="s">
        <v>1163</v>
      </c>
      <c r="H366" s="414" t="s">
        <v>1165</v>
      </c>
      <c r="I366" s="417">
        <v>10.739999771118164</v>
      </c>
      <c r="J366" s="417">
        <v>100</v>
      </c>
      <c r="K366" s="418">
        <v>1074.47998046875</v>
      </c>
    </row>
    <row r="367" spans="1:11" ht="14.45" customHeight="1" x14ac:dyDescent="0.2">
      <c r="A367" s="412" t="s">
        <v>402</v>
      </c>
      <c r="B367" s="413" t="s">
        <v>403</v>
      </c>
      <c r="C367" s="414" t="s">
        <v>411</v>
      </c>
      <c r="D367" s="415" t="s">
        <v>412</v>
      </c>
      <c r="E367" s="414" t="s">
        <v>1161</v>
      </c>
      <c r="F367" s="415" t="s">
        <v>1162</v>
      </c>
      <c r="G367" s="414" t="s">
        <v>1166</v>
      </c>
      <c r="H367" s="414" t="s">
        <v>1167</v>
      </c>
      <c r="I367" s="417">
        <v>13.789999961853027</v>
      </c>
      <c r="J367" s="417">
        <v>450</v>
      </c>
      <c r="K367" s="418">
        <v>6207.3001708984375</v>
      </c>
    </row>
    <row r="368" spans="1:11" ht="14.45" customHeight="1" x14ac:dyDescent="0.2">
      <c r="A368" s="412" t="s">
        <v>402</v>
      </c>
      <c r="B368" s="413" t="s">
        <v>403</v>
      </c>
      <c r="C368" s="414" t="s">
        <v>411</v>
      </c>
      <c r="D368" s="415" t="s">
        <v>412</v>
      </c>
      <c r="E368" s="414" t="s">
        <v>1161</v>
      </c>
      <c r="F368" s="415" t="s">
        <v>1162</v>
      </c>
      <c r="G368" s="414" t="s">
        <v>1168</v>
      </c>
      <c r="H368" s="414" t="s">
        <v>1169</v>
      </c>
      <c r="I368" s="417">
        <v>74.921427045549663</v>
      </c>
      <c r="J368" s="417">
        <v>270</v>
      </c>
      <c r="K368" s="418">
        <v>20229.299865722656</v>
      </c>
    </row>
    <row r="369" spans="1:11" ht="14.45" customHeight="1" x14ac:dyDescent="0.2">
      <c r="A369" s="412" t="s">
        <v>402</v>
      </c>
      <c r="B369" s="413" t="s">
        <v>403</v>
      </c>
      <c r="C369" s="414" t="s">
        <v>411</v>
      </c>
      <c r="D369" s="415" t="s">
        <v>412</v>
      </c>
      <c r="E369" s="414" t="s">
        <v>1161</v>
      </c>
      <c r="F369" s="415" t="s">
        <v>1162</v>
      </c>
      <c r="G369" s="414" t="s">
        <v>1170</v>
      </c>
      <c r="H369" s="414" t="s">
        <v>1171</v>
      </c>
      <c r="I369" s="417">
        <v>82.660003662109375</v>
      </c>
      <c r="J369" s="417">
        <v>60</v>
      </c>
      <c r="K369" s="418">
        <v>4959.2998046875</v>
      </c>
    </row>
    <row r="370" spans="1:11" ht="14.45" customHeight="1" x14ac:dyDescent="0.2">
      <c r="A370" s="412" t="s">
        <v>402</v>
      </c>
      <c r="B370" s="413" t="s">
        <v>403</v>
      </c>
      <c r="C370" s="414" t="s">
        <v>411</v>
      </c>
      <c r="D370" s="415" t="s">
        <v>412</v>
      </c>
      <c r="E370" s="414" t="s">
        <v>1161</v>
      </c>
      <c r="F370" s="415" t="s">
        <v>1162</v>
      </c>
      <c r="G370" s="414" t="s">
        <v>1172</v>
      </c>
      <c r="H370" s="414" t="s">
        <v>1173</v>
      </c>
      <c r="I370" s="417">
        <v>43.560001373291016</v>
      </c>
      <c r="J370" s="417">
        <v>40</v>
      </c>
      <c r="K370" s="418">
        <v>1742.4000244140625</v>
      </c>
    </row>
    <row r="371" spans="1:11" ht="14.45" customHeight="1" x14ac:dyDescent="0.2">
      <c r="A371" s="412" t="s">
        <v>402</v>
      </c>
      <c r="B371" s="413" t="s">
        <v>403</v>
      </c>
      <c r="C371" s="414" t="s">
        <v>411</v>
      </c>
      <c r="D371" s="415" t="s">
        <v>412</v>
      </c>
      <c r="E371" s="414" t="s">
        <v>1161</v>
      </c>
      <c r="F371" s="415" t="s">
        <v>1162</v>
      </c>
      <c r="G371" s="414" t="s">
        <v>1174</v>
      </c>
      <c r="H371" s="414" t="s">
        <v>1175</v>
      </c>
      <c r="I371" s="417">
        <v>56.389999389648438</v>
      </c>
      <c r="J371" s="417">
        <v>150</v>
      </c>
      <c r="K371" s="418">
        <v>8457.900390625</v>
      </c>
    </row>
    <row r="372" spans="1:11" ht="14.45" customHeight="1" x14ac:dyDescent="0.2">
      <c r="A372" s="412" t="s">
        <v>402</v>
      </c>
      <c r="B372" s="413" t="s">
        <v>403</v>
      </c>
      <c r="C372" s="414" t="s">
        <v>411</v>
      </c>
      <c r="D372" s="415" t="s">
        <v>412</v>
      </c>
      <c r="E372" s="414" t="s">
        <v>1161</v>
      </c>
      <c r="F372" s="415" t="s">
        <v>1162</v>
      </c>
      <c r="G372" s="414" t="s">
        <v>1174</v>
      </c>
      <c r="H372" s="414" t="s">
        <v>1176</v>
      </c>
      <c r="I372" s="417">
        <v>56.388888465033638</v>
      </c>
      <c r="J372" s="417">
        <v>1380</v>
      </c>
      <c r="K372" s="418">
        <v>77812.4423828125</v>
      </c>
    </row>
    <row r="373" spans="1:11" ht="14.45" customHeight="1" x14ac:dyDescent="0.2">
      <c r="A373" s="412" t="s">
        <v>402</v>
      </c>
      <c r="B373" s="413" t="s">
        <v>403</v>
      </c>
      <c r="C373" s="414" t="s">
        <v>416</v>
      </c>
      <c r="D373" s="415" t="s">
        <v>417</v>
      </c>
      <c r="E373" s="414" t="s">
        <v>507</v>
      </c>
      <c r="F373" s="415" t="s">
        <v>508</v>
      </c>
      <c r="G373" s="414" t="s">
        <v>512</v>
      </c>
      <c r="H373" s="414" t="s">
        <v>516</v>
      </c>
      <c r="I373" s="417">
        <v>15.529999732971191</v>
      </c>
      <c r="J373" s="417">
        <v>20</v>
      </c>
      <c r="K373" s="418">
        <v>310.60000610351563</v>
      </c>
    </row>
    <row r="374" spans="1:11" ht="14.45" customHeight="1" x14ac:dyDescent="0.2">
      <c r="A374" s="412" t="s">
        <v>402</v>
      </c>
      <c r="B374" s="413" t="s">
        <v>403</v>
      </c>
      <c r="C374" s="414" t="s">
        <v>416</v>
      </c>
      <c r="D374" s="415" t="s">
        <v>417</v>
      </c>
      <c r="E374" s="414" t="s">
        <v>507</v>
      </c>
      <c r="F374" s="415" t="s">
        <v>508</v>
      </c>
      <c r="G374" s="414" t="s">
        <v>1177</v>
      </c>
      <c r="H374" s="414" t="s">
        <v>1178</v>
      </c>
      <c r="I374" s="417">
        <v>0.625</v>
      </c>
      <c r="J374" s="417">
        <v>4800</v>
      </c>
      <c r="K374" s="418">
        <v>2982</v>
      </c>
    </row>
    <row r="375" spans="1:11" ht="14.45" customHeight="1" x14ac:dyDescent="0.2">
      <c r="A375" s="412" t="s">
        <v>402</v>
      </c>
      <c r="B375" s="413" t="s">
        <v>403</v>
      </c>
      <c r="C375" s="414" t="s">
        <v>416</v>
      </c>
      <c r="D375" s="415" t="s">
        <v>417</v>
      </c>
      <c r="E375" s="414" t="s">
        <v>507</v>
      </c>
      <c r="F375" s="415" t="s">
        <v>508</v>
      </c>
      <c r="G375" s="414" t="s">
        <v>522</v>
      </c>
      <c r="H375" s="414" t="s">
        <v>524</v>
      </c>
      <c r="I375" s="417">
        <v>5.6399998664855957</v>
      </c>
      <c r="J375" s="417">
        <v>3150</v>
      </c>
      <c r="K375" s="418">
        <v>17750.250091552734</v>
      </c>
    </row>
    <row r="376" spans="1:11" ht="14.45" customHeight="1" x14ac:dyDescent="0.2">
      <c r="A376" s="412" t="s">
        <v>402</v>
      </c>
      <c r="B376" s="413" t="s">
        <v>403</v>
      </c>
      <c r="C376" s="414" t="s">
        <v>416</v>
      </c>
      <c r="D376" s="415" t="s">
        <v>417</v>
      </c>
      <c r="E376" s="414" t="s">
        <v>507</v>
      </c>
      <c r="F376" s="415" t="s">
        <v>508</v>
      </c>
      <c r="G376" s="414" t="s">
        <v>543</v>
      </c>
      <c r="H376" s="414" t="s">
        <v>544</v>
      </c>
      <c r="I376" s="417">
        <v>517.5</v>
      </c>
      <c r="J376" s="417">
        <v>100</v>
      </c>
      <c r="K376" s="418">
        <v>51750</v>
      </c>
    </row>
    <row r="377" spans="1:11" ht="14.45" customHeight="1" x14ac:dyDescent="0.2">
      <c r="A377" s="412" t="s">
        <v>402</v>
      </c>
      <c r="B377" s="413" t="s">
        <v>403</v>
      </c>
      <c r="C377" s="414" t="s">
        <v>416</v>
      </c>
      <c r="D377" s="415" t="s">
        <v>417</v>
      </c>
      <c r="E377" s="414" t="s">
        <v>507</v>
      </c>
      <c r="F377" s="415" t="s">
        <v>508</v>
      </c>
      <c r="G377" s="414" t="s">
        <v>547</v>
      </c>
      <c r="H377" s="414" t="s">
        <v>548</v>
      </c>
      <c r="I377" s="417">
        <v>108.66000366210938</v>
      </c>
      <c r="J377" s="417">
        <v>25</v>
      </c>
      <c r="K377" s="418">
        <v>2716.5</v>
      </c>
    </row>
    <row r="378" spans="1:11" ht="14.45" customHeight="1" x14ac:dyDescent="0.2">
      <c r="A378" s="412" t="s">
        <v>402</v>
      </c>
      <c r="B378" s="413" t="s">
        <v>403</v>
      </c>
      <c r="C378" s="414" t="s">
        <v>416</v>
      </c>
      <c r="D378" s="415" t="s">
        <v>417</v>
      </c>
      <c r="E378" s="414" t="s">
        <v>507</v>
      </c>
      <c r="F378" s="415" t="s">
        <v>508</v>
      </c>
      <c r="G378" s="414" t="s">
        <v>549</v>
      </c>
      <c r="H378" s="414" t="s">
        <v>550</v>
      </c>
      <c r="I378" s="417">
        <v>3031.169921875</v>
      </c>
      <c r="J378" s="417">
        <v>10</v>
      </c>
      <c r="K378" s="418">
        <v>30311.69921875</v>
      </c>
    </row>
    <row r="379" spans="1:11" ht="14.45" customHeight="1" x14ac:dyDescent="0.2">
      <c r="A379" s="412" t="s">
        <v>402</v>
      </c>
      <c r="B379" s="413" t="s">
        <v>403</v>
      </c>
      <c r="C379" s="414" t="s">
        <v>416</v>
      </c>
      <c r="D379" s="415" t="s">
        <v>417</v>
      </c>
      <c r="E379" s="414" t="s">
        <v>507</v>
      </c>
      <c r="F379" s="415" t="s">
        <v>508</v>
      </c>
      <c r="G379" s="414" t="s">
        <v>537</v>
      </c>
      <c r="H379" s="414" t="s">
        <v>559</v>
      </c>
      <c r="I379" s="417">
        <v>3.619999885559082</v>
      </c>
      <c r="J379" s="417">
        <v>20</v>
      </c>
      <c r="K379" s="418">
        <v>72.400001525878906</v>
      </c>
    </row>
    <row r="380" spans="1:11" ht="14.45" customHeight="1" x14ac:dyDescent="0.2">
      <c r="A380" s="412" t="s">
        <v>402</v>
      </c>
      <c r="B380" s="413" t="s">
        <v>403</v>
      </c>
      <c r="C380" s="414" t="s">
        <v>416</v>
      </c>
      <c r="D380" s="415" t="s">
        <v>417</v>
      </c>
      <c r="E380" s="414" t="s">
        <v>507</v>
      </c>
      <c r="F380" s="415" t="s">
        <v>508</v>
      </c>
      <c r="G380" s="414" t="s">
        <v>563</v>
      </c>
      <c r="H380" s="414" t="s">
        <v>564</v>
      </c>
      <c r="I380" s="417">
        <v>69</v>
      </c>
      <c r="J380" s="417">
        <v>270</v>
      </c>
      <c r="K380" s="418">
        <v>18630</v>
      </c>
    </row>
    <row r="381" spans="1:11" ht="14.45" customHeight="1" x14ac:dyDescent="0.2">
      <c r="A381" s="412" t="s">
        <v>402</v>
      </c>
      <c r="B381" s="413" t="s">
        <v>403</v>
      </c>
      <c r="C381" s="414" t="s">
        <v>416</v>
      </c>
      <c r="D381" s="415" t="s">
        <v>417</v>
      </c>
      <c r="E381" s="414" t="s">
        <v>507</v>
      </c>
      <c r="F381" s="415" t="s">
        <v>508</v>
      </c>
      <c r="G381" s="414" t="s">
        <v>565</v>
      </c>
      <c r="H381" s="414" t="s">
        <v>575</v>
      </c>
      <c r="I381" s="417">
        <v>0.85500001907348633</v>
      </c>
      <c r="J381" s="417">
        <v>300</v>
      </c>
      <c r="K381" s="418">
        <v>255.90000152587891</v>
      </c>
    </row>
    <row r="382" spans="1:11" ht="14.45" customHeight="1" x14ac:dyDescent="0.2">
      <c r="A382" s="412" t="s">
        <v>402</v>
      </c>
      <c r="B382" s="413" t="s">
        <v>403</v>
      </c>
      <c r="C382" s="414" t="s">
        <v>416</v>
      </c>
      <c r="D382" s="415" t="s">
        <v>417</v>
      </c>
      <c r="E382" s="414" t="s">
        <v>507</v>
      </c>
      <c r="F382" s="415" t="s">
        <v>508</v>
      </c>
      <c r="G382" s="414" t="s">
        <v>567</v>
      </c>
      <c r="H382" s="414" t="s">
        <v>576</v>
      </c>
      <c r="I382" s="417">
        <v>1.5199999809265137</v>
      </c>
      <c r="J382" s="417">
        <v>300</v>
      </c>
      <c r="K382" s="418">
        <v>456</v>
      </c>
    </row>
    <row r="383" spans="1:11" ht="14.45" customHeight="1" x14ac:dyDescent="0.2">
      <c r="A383" s="412" t="s">
        <v>402</v>
      </c>
      <c r="B383" s="413" t="s">
        <v>403</v>
      </c>
      <c r="C383" s="414" t="s">
        <v>416</v>
      </c>
      <c r="D383" s="415" t="s">
        <v>417</v>
      </c>
      <c r="E383" s="414" t="s">
        <v>507</v>
      </c>
      <c r="F383" s="415" t="s">
        <v>508</v>
      </c>
      <c r="G383" s="414" t="s">
        <v>588</v>
      </c>
      <c r="H383" s="414" t="s">
        <v>589</v>
      </c>
      <c r="I383" s="417">
        <v>18.889999389648438</v>
      </c>
      <c r="J383" s="417">
        <v>48</v>
      </c>
      <c r="K383" s="418">
        <v>906.719970703125</v>
      </c>
    </row>
    <row r="384" spans="1:11" ht="14.45" customHeight="1" x14ac:dyDescent="0.2">
      <c r="A384" s="412" t="s">
        <v>402</v>
      </c>
      <c r="B384" s="413" t="s">
        <v>403</v>
      </c>
      <c r="C384" s="414" t="s">
        <v>416</v>
      </c>
      <c r="D384" s="415" t="s">
        <v>417</v>
      </c>
      <c r="E384" s="414" t="s">
        <v>507</v>
      </c>
      <c r="F384" s="415" t="s">
        <v>508</v>
      </c>
      <c r="G384" s="414" t="s">
        <v>620</v>
      </c>
      <c r="H384" s="414" t="s">
        <v>624</v>
      </c>
      <c r="I384" s="417">
        <v>16.219999313354492</v>
      </c>
      <c r="J384" s="417">
        <v>13860</v>
      </c>
      <c r="K384" s="418">
        <v>224739.8984375</v>
      </c>
    </row>
    <row r="385" spans="1:11" ht="14.45" customHeight="1" x14ac:dyDescent="0.2">
      <c r="A385" s="412" t="s">
        <v>402</v>
      </c>
      <c r="B385" s="413" t="s">
        <v>403</v>
      </c>
      <c r="C385" s="414" t="s">
        <v>416</v>
      </c>
      <c r="D385" s="415" t="s">
        <v>417</v>
      </c>
      <c r="E385" s="414" t="s">
        <v>507</v>
      </c>
      <c r="F385" s="415" t="s">
        <v>508</v>
      </c>
      <c r="G385" s="414" t="s">
        <v>622</v>
      </c>
      <c r="H385" s="414" t="s">
        <v>625</v>
      </c>
      <c r="I385" s="417">
        <v>29.100000381469727</v>
      </c>
      <c r="J385" s="417">
        <v>1728</v>
      </c>
      <c r="K385" s="418">
        <v>50276.1611328125</v>
      </c>
    </row>
    <row r="386" spans="1:11" ht="14.45" customHeight="1" x14ac:dyDescent="0.2">
      <c r="A386" s="412" t="s">
        <v>402</v>
      </c>
      <c r="B386" s="413" t="s">
        <v>403</v>
      </c>
      <c r="C386" s="414" t="s">
        <v>416</v>
      </c>
      <c r="D386" s="415" t="s">
        <v>417</v>
      </c>
      <c r="E386" s="414" t="s">
        <v>507</v>
      </c>
      <c r="F386" s="415" t="s">
        <v>508</v>
      </c>
      <c r="G386" s="414" t="s">
        <v>1179</v>
      </c>
      <c r="H386" s="414" t="s">
        <v>1180</v>
      </c>
      <c r="I386" s="417">
        <v>8.630000114440918</v>
      </c>
      <c r="J386" s="417">
        <v>100</v>
      </c>
      <c r="K386" s="418">
        <v>862.5</v>
      </c>
    </row>
    <row r="387" spans="1:11" ht="14.45" customHeight="1" x14ac:dyDescent="0.2">
      <c r="A387" s="412" t="s">
        <v>402</v>
      </c>
      <c r="B387" s="413" t="s">
        <v>403</v>
      </c>
      <c r="C387" s="414" t="s">
        <v>416</v>
      </c>
      <c r="D387" s="415" t="s">
        <v>417</v>
      </c>
      <c r="E387" s="414" t="s">
        <v>507</v>
      </c>
      <c r="F387" s="415" t="s">
        <v>508</v>
      </c>
      <c r="G387" s="414" t="s">
        <v>1181</v>
      </c>
      <c r="H387" s="414" t="s">
        <v>1182</v>
      </c>
      <c r="I387" s="417">
        <v>0.6600000262260437</v>
      </c>
      <c r="J387" s="417">
        <v>500</v>
      </c>
      <c r="K387" s="418">
        <v>330</v>
      </c>
    </row>
    <row r="388" spans="1:11" ht="14.45" customHeight="1" x14ac:dyDescent="0.2">
      <c r="A388" s="412" t="s">
        <v>402</v>
      </c>
      <c r="B388" s="413" t="s">
        <v>403</v>
      </c>
      <c r="C388" s="414" t="s">
        <v>416</v>
      </c>
      <c r="D388" s="415" t="s">
        <v>417</v>
      </c>
      <c r="E388" s="414" t="s">
        <v>507</v>
      </c>
      <c r="F388" s="415" t="s">
        <v>508</v>
      </c>
      <c r="G388" s="414" t="s">
        <v>636</v>
      </c>
      <c r="H388" s="414" t="s">
        <v>637</v>
      </c>
      <c r="I388" s="417">
        <v>2.5399999618530273</v>
      </c>
      <c r="J388" s="417">
        <v>2000</v>
      </c>
      <c r="K388" s="418">
        <v>5078.39990234375</v>
      </c>
    </row>
    <row r="389" spans="1:11" ht="14.45" customHeight="1" x14ac:dyDescent="0.2">
      <c r="A389" s="412" t="s">
        <v>402</v>
      </c>
      <c r="B389" s="413" t="s">
        <v>403</v>
      </c>
      <c r="C389" s="414" t="s">
        <v>416</v>
      </c>
      <c r="D389" s="415" t="s">
        <v>417</v>
      </c>
      <c r="E389" s="414" t="s">
        <v>507</v>
      </c>
      <c r="F389" s="415" t="s">
        <v>508</v>
      </c>
      <c r="G389" s="414" t="s">
        <v>640</v>
      </c>
      <c r="H389" s="414" t="s">
        <v>641</v>
      </c>
      <c r="I389" s="417">
        <v>0.14000000059604645</v>
      </c>
      <c r="J389" s="417">
        <v>100</v>
      </c>
      <c r="K389" s="418">
        <v>14</v>
      </c>
    </row>
    <row r="390" spans="1:11" ht="14.45" customHeight="1" x14ac:dyDescent="0.2">
      <c r="A390" s="412" t="s">
        <v>402</v>
      </c>
      <c r="B390" s="413" t="s">
        <v>403</v>
      </c>
      <c r="C390" s="414" t="s">
        <v>416</v>
      </c>
      <c r="D390" s="415" t="s">
        <v>417</v>
      </c>
      <c r="E390" s="414" t="s">
        <v>644</v>
      </c>
      <c r="F390" s="415" t="s">
        <v>645</v>
      </c>
      <c r="G390" s="414" t="s">
        <v>657</v>
      </c>
      <c r="H390" s="414" t="s">
        <v>659</v>
      </c>
      <c r="I390" s="417">
        <v>17.459999084472656</v>
      </c>
      <c r="J390" s="417">
        <v>40</v>
      </c>
      <c r="K390" s="418">
        <v>698.40997314453125</v>
      </c>
    </row>
    <row r="391" spans="1:11" ht="14.45" customHeight="1" x14ac:dyDescent="0.2">
      <c r="A391" s="412" t="s">
        <v>402</v>
      </c>
      <c r="B391" s="413" t="s">
        <v>403</v>
      </c>
      <c r="C391" s="414" t="s">
        <v>416</v>
      </c>
      <c r="D391" s="415" t="s">
        <v>417</v>
      </c>
      <c r="E391" s="414" t="s">
        <v>644</v>
      </c>
      <c r="F391" s="415" t="s">
        <v>645</v>
      </c>
      <c r="G391" s="414" t="s">
        <v>660</v>
      </c>
      <c r="H391" s="414" t="s">
        <v>661</v>
      </c>
      <c r="I391" s="417">
        <v>11.680000305175781</v>
      </c>
      <c r="J391" s="417">
        <v>40</v>
      </c>
      <c r="K391" s="418">
        <v>467.20001220703125</v>
      </c>
    </row>
    <row r="392" spans="1:11" ht="14.45" customHeight="1" x14ac:dyDescent="0.2">
      <c r="A392" s="412" t="s">
        <v>402</v>
      </c>
      <c r="B392" s="413" t="s">
        <v>403</v>
      </c>
      <c r="C392" s="414" t="s">
        <v>416</v>
      </c>
      <c r="D392" s="415" t="s">
        <v>417</v>
      </c>
      <c r="E392" s="414" t="s">
        <v>644</v>
      </c>
      <c r="F392" s="415" t="s">
        <v>645</v>
      </c>
      <c r="G392" s="414" t="s">
        <v>662</v>
      </c>
      <c r="H392" s="414" t="s">
        <v>663</v>
      </c>
      <c r="I392" s="417">
        <v>2.9000000953674316</v>
      </c>
      <c r="J392" s="417">
        <v>300</v>
      </c>
      <c r="K392" s="418">
        <v>870</v>
      </c>
    </row>
    <row r="393" spans="1:11" ht="14.45" customHeight="1" x14ac:dyDescent="0.2">
      <c r="A393" s="412" t="s">
        <v>402</v>
      </c>
      <c r="B393" s="413" t="s">
        <v>403</v>
      </c>
      <c r="C393" s="414" t="s">
        <v>416</v>
      </c>
      <c r="D393" s="415" t="s">
        <v>417</v>
      </c>
      <c r="E393" s="414" t="s">
        <v>644</v>
      </c>
      <c r="F393" s="415" t="s">
        <v>645</v>
      </c>
      <c r="G393" s="414" t="s">
        <v>664</v>
      </c>
      <c r="H393" s="414" t="s">
        <v>665</v>
      </c>
      <c r="I393" s="417">
        <v>2.9100000858306885</v>
      </c>
      <c r="J393" s="417">
        <v>300</v>
      </c>
      <c r="K393" s="418">
        <v>873</v>
      </c>
    </row>
    <row r="394" spans="1:11" ht="14.45" customHeight="1" x14ac:dyDescent="0.2">
      <c r="A394" s="412" t="s">
        <v>402</v>
      </c>
      <c r="B394" s="413" t="s">
        <v>403</v>
      </c>
      <c r="C394" s="414" t="s">
        <v>416</v>
      </c>
      <c r="D394" s="415" t="s">
        <v>417</v>
      </c>
      <c r="E394" s="414" t="s">
        <v>644</v>
      </c>
      <c r="F394" s="415" t="s">
        <v>645</v>
      </c>
      <c r="G394" s="414" t="s">
        <v>684</v>
      </c>
      <c r="H394" s="414" t="s">
        <v>1183</v>
      </c>
      <c r="I394" s="417">
        <v>839.97998046875</v>
      </c>
      <c r="J394" s="417">
        <v>30</v>
      </c>
      <c r="K394" s="418">
        <v>25199.279296875</v>
      </c>
    </row>
    <row r="395" spans="1:11" ht="14.45" customHeight="1" x14ac:dyDescent="0.2">
      <c r="A395" s="412" t="s">
        <v>402</v>
      </c>
      <c r="B395" s="413" t="s">
        <v>403</v>
      </c>
      <c r="C395" s="414" t="s">
        <v>416</v>
      </c>
      <c r="D395" s="415" t="s">
        <v>417</v>
      </c>
      <c r="E395" s="414" t="s">
        <v>644</v>
      </c>
      <c r="F395" s="415" t="s">
        <v>645</v>
      </c>
      <c r="G395" s="414" t="s">
        <v>684</v>
      </c>
      <c r="H395" s="414" t="s">
        <v>685</v>
      </c>
      <c r="I395" s="417">
        <v>839.97998046875</v>
      </c>
      <c r="J395" s="417">
        <v>70</v>
      </c>
      <c r="K395" s="418">
        <v>58798.318359375</v>
      </c>
    </row>
    <row r="396" spans="1:11" ht="14.45" customHeight="1" x14ac:dyDescent="0.2">
      <c r="A396" s="412" t="s">
        <v>402</v>
      </c>
      <c r="B396" s="413" t="s">
        <v>403</v>
      </c>
      <c r="C396" s="414" t="s">
        <v>416</v>
      </c>
      <c r="D396" s="415" t="s">
        <v>417</v>
      </c>
      <c r="E396" s="414" t="s">
        <v>644</v>
      </c>
      <c r="F396" s="415" t="s">
        <v>645</v>
      </c>
      <c r="G396" s="414" t="s">
        <v>675</v>
      </c>
      <c r="H396" s="414" t="s">
        <v>686</v>
      </c>
      <c r="I396" s="417">
        <v>48.279998779296875</v>
      </c>
      <c r="J396" s="417">
        <v>150</v>
      </c>
      <c r="K396" s="418">
        <v>7242</v>
      </c>
    </row>
    <row r="397" spans="1:11" ht="14.45" customHeight="1" x14ac:dyDescent="0.2">
      <c r="A397" s="412" t="s">
        <v>402</v>
      </c>
      <c r="B397" s="413" t="s">
        <v>403</v>
      </c>
      <c r="C397" s="414" t="s">
        <v>416</v>
      </c>
      <c r="D397" s="415" t="s">
        <v>417</v>
      </c>
      <c r="E397" s="414" t="s">
        <v>644</v>
      </c>
      <c r="F397" s="415" t="s">
        <v>645</v>
      </c>
      <c r="G397" s="414" t="s">
        <v>695</v>
      </c>
      <c r="H397" s="414" t="s">
        <v>1184</v>
      </c>
      <c r="I397" s="417">
        <v>57.479999542236328</v>
      </c>
      <c r="J397" s="417">
        <v>750</v>
      </c>
      <c r="K397" s="418">
        <v>43106.25</v>
      </c>
    </row>
    <row r="398" spans="1:11" ht="14.45" customHeight="1" x14ac:dyDescent="0.2">
      <c r="A398" s="412" t="s">
        <v>402</v>
      </c>
      <c r="B398" s="413" t="s">
        <v>403</v>
      </c>
      <c r="C398" s="414" t="s">
        <v>416</v>
      </c>
      <c r="D398" s="415" t="s">
        <v>417</v>
      </c>
      <c r="E398" s="414" t="s">
        <v>644</v>
      </c>
      <c r="F398" s="415" t="s">
        <v>645</v>
      </c>
      <c r="G398" s="414" t="s">
        <v>1185</v>
      </c>
      <c r="H398" s="414" t="s">
        <v>1186</v>
      </c>
      <c r="I398" s="417">
        <v>87.480003356933594</v>
      </c>
      <c r="J398" s="417">
        <v>250</v>
      </c>
      <c r="K398" s="418">
        <v>21870.75</v>
      </c>
    </row>
    <row r="399" spans="1:11" ht="14.45" customHeight="1" x14ac:dyDescent="0.2">
      <c r="A399" s="412" t="s">
        <v>402</v>
      </c>
      <c r="B399" s="413" t="s">
        <v>403</v>
      </c>
      <c r="C399" s="414" t="s">
        <v>416</v>
      </c>
      <c r="D399" s="415" t="s">
        <v>417</v>
      </c>
      <c r="E399" s="414" t="s">
        <v>644</v>
      </c>
      <c r="F399" s="415" t="s">
        <v>645</v>
      </c>
      <c r="G399" s="414" t="s">
        <v>692</v>
      </c>
      <c r="H399" s="414" t="s">
        <v>694</v>
      </c>
      <c r="I399" s="417">
        <v>62.560001373291016</v>
      </c>
      <c r="J399" s="417">
        <v>200</v>
      </c>
      <c r="K399" s="418">
        <v>12511.400390625</v>
      </c>
    </row>
    <row r="400" spans="1:11" ht="14.45" customHeight="1" x14ac:dyDescent="0.2">
      <c r="A400" s="412" t="s">
        <v>402</v>
      </c>
      <c r="B400" s="413" t="s">
        <v>403</v>
      </c>
      <c r="C400" s="414" t="s">
        <v>416</v>
      </c>
      <c r="D400" s="415" t="s">
        <v>417</v>
      </c>
      <c r="E400" s="414" t="s">
        <v>644</v>
      </c>
      <c r="F400" s="415" t="s">
        <v>645</v>
      </c>
      <c r="G400" s="414" t="s">
        <v>1187</v>
      </c>
      <c r="H400" s="414" t="s">
        <v>1188</v>
      </c>
      <c r="I400" s="417">
        <v>87.480003356933594</v>
      </c>
      <c r="J400" s="417">
        <v>200</v>
      </c>
      <c r="K400" s="418">
        <v>17496.60009765625</v>
      </c>
    </row>
    <row r="401" spans="1:11" ht="14.45" customHeight="1" x14ac:dyDescent="0.2">
      <c r="A401" s="412" t="s">
        <v>402</v>
      </c>
      <c r="B401" s="413" t="s">
        <v>403</v>
      </c>
      <c r="C401" s="414" t="s">
        <v>416</v>
      </c>
      <c r="D401" s="415" t="s">
        <v>417</v>
      </c>
      <c r="E401" s="414" t="s">
        <v>644</v>
      </c>
      <c r="F401" s="415" t="s">
        <v>645</v>
      </c>
      <c r="G401" s="414" t="s">
        <v>695</v>
      </c>
      <c r="H401" s="414" t="s">
        <v>696</v>
      </c>
      <c r="I401" s="417">
        <v>57.479999542236328</v>
      </c>
      <c r="J401" s="417">
        <v>2100</v>
      </c>
      <c r="K401" s="418">
        <v>120698.75</v>
      </c>
    </row>
    <row r="402" spans="1:11" ht="14.45" customHeight="1" x14ac:dyDescent="0.2">
      <c r="A402" s="412" t="s">
        <v>402</v>
      </c>
      <c r="B402" s="413" t="s">
        <v>403</v>
      </c>
      <c r="C402" s="414" t="s">
        <v>416</v>
      </c>
      <c r="D402" s="415" t="s">
        <v>417</v>
      </c>
      <c r="E402" s="414" t="s">
        <v>644</v>
      </c>
      <c r="F402" s="415" t="s">
        <v>645</v>
      </c>
      <c r="G402" s="414" t="s">
        <v>1189</v>
      </c>
      <c r="H402" s="414" t="s">
        <v>1190</v>
      </c>
      <c r="I402" s="417">
        <v>3115.75</v>
      </c>
      <c r="J402" s="417">
        <v>3</v>
      </c>
      <c r="K402" s="418">
        <v>9347.25</v>
      </c>
    </row>
    <row r="403" spans="1:11" ht="14.45" customHeight="1" x14ac:dyDescent="0.2">
      <c r="A403" s="412" t="s">
        <v>402</v>
      </c>
      <c r="B403" s="413" t="s">
        <v>403</v>
      </c>
      <c r="C403" s="414" t="s">
        <v>416</v>
      </c>
      <c r="D403" s="415" t="s">
        <v>417</v>
      </c>
      <c r="E403" s="414" t="s">
        <v>644</v>
      </c>
      <c r="F403" s="415" t="s">
        <v>645</v>
      </c>
      <c r="G403" s="414" t="s">
        <v>1191</v>
      </c>
      <c r="H403" s="414" t="s">
        <v>1192</v>
      </c>
      <c r="I403" s="417">
        <v>968</v>
      </c>
      <c r="J403" s="417">
        <v>1</v>
      </c>
      <c r="K403" s="418">
        <v>968</v>
      </c>
    </row>
    <row r="404" spans="1:11" ht="14.45" customHeight="1" x14ac:dyDescent="0.2">
      <c r="A404" s="412" t="s">
        <v>402</v>
      </c>
      <c r="B404" s="413" t="s">
        <v>403</v>
      </c>
      <c r="C404" s="414" t="s">
        <v>416</v>
      </c>
      <c r="D404" s="415" t="s">
        <v>417</v>
      </c>
      <c r="E404" s="414" t="s">
        <v>644</v>
      </c>
      <c r="F404" s="415" t="s">
        <v>645</v>
      </c>
      <c r="G404" s="414" t="s">
        <v>1193</v>
      </c>
      <c r="H404" s="414" t="s">
        <v>1194</v>
      </c>
      <c r="I404" s="417">
        <v>2041.27001953125</v>
      </c>
      <c r="J404" s="417">
        <v>1</v>
      </c>
      <c r="K404" s="418">
        <v>2041.27001953125</v>
      </c>
    </row>
    <row r="405" spans="1:11" ht="14.45" customHeight="1" x14ac:dyDescent="0.2">
      <c r="A405" s="412" t="s">
        <v>402</v>
      </c>
      <c r="B405" s="413" t="s">
        <v>403</v>
      </c>
      <c r="C405" s="414" t="s">
        <v>416</v>
      </c>
      <c r="D405" s="415" t="s">
        <v>417</v>
      </c>
      <c r="E405" s="414" t="s">
        <v>644</v>
      </c>
      <c r="F405" s="415" t="s">
        <v>645</v>
      </c>
      <c r="G405" s="414" t="s">
        <v>1195</v>
      </c>
      <c r="H405" s="414" t="s">
        <v>1196</v>
      </c>
      <c r="I405" s="417">
        <v>1202.739990234375</v>
      </c>
      <c r="J405" s="417">
        <v>1</v>
      </c>
      <c r="K405" s="418">
        <v>1202.739990234375</v>
      </c>
    </row>
    <row r="406" spans="1:11" ht="14.45" customHeight="1" x14ac:dyDescent="0.2">
      <c r="A406" s="412" t="s">
        <v>402</v>
      </c>
      <c r="B406" s="413" t="s">
        <v>403</v>
      </c>
      <c r="C406" s="414" t="s">
        <v>416</v>
      </c>
      <c r="D406" s="415" t="s">
        <v>417</v>
      </c>
      <c r="E406" s="414" t="s">
        <v>644</v>
      </c>
      <c r="F406" s="415" t="s">
        <v>645</v>
      </c>
      <c r="G406" s="414" t="s">
        <v>738</v>
      </c>
      <c r="H406" s="414" t="s">
        <v>740</v>
      </c>
      <c r="I406" s="417">
        <v>80.580001831054688</v>
      </c>
      <c r="J406" s="417">
        <v>400</v>
      </c>
      <c r="K406" s="418">
        <v>32232.000244140625</v>
      </c>
    </row>
    <row r="407" spans="1:11" ht="14.45" customHeight="1" x14ac:dyDescent="0.2">
      <c r="A407" s="412" t="s">
        <v>402</v>
      </c>
      <c r="B407" s="413" t="s">
        <v>403</v>
      </c>
      <c r="C407" s="414" t="s">
        <v>416</v>
      </c>
      <c r="D407" s="415" t="s">
        <v>417</v>
      </c>
      <c r="E407" s="414" t="s">
        <v>644</v>
      </c>
      <c r="F407" s="415" t="s">
        <v>645</v>
      </c>
      <c r="G407" s="414" t="s">
        <v>1197</v>
      </c>
      <c r="H407" s="414" t="s">
        <v>1198</v>
      </c>
      <c r="I407" s="417">
        <v>955.41998291015625</v>
      </c>
      <c r="J407" s="417">
        <v>1</v>
      </c>
      <c r="K407" s="418">
        <v>955.41998291015625</v>
      </c>
    </row>
    <row r="408" spans="1:11" ht="14.45" customHeight="1" x14ac:dyDescent="0.2">
      <c r="A408" s="412" t="s">
        <v>402</v>
      </c>
      <c r="B408" s="413" t="s">
        <v>403</v>
      </c>
      <c r="C408" s="414" t="s">
        <v>416</v>
      </c>
      <c r="D408" s="415" t="s">
        <v>417</v>
      </c>
      <c r="E408" s="414" t="s">
        <v>644</v>
      </c>
      <c r="F408" s="415" t="s">
        <v>645</v>
      </c>
      <c r="G408" s="414" t="s">
        <v>760</v>
      </c>
      <c r="H408" s="414" t="s">
        <v>761</v>
      </c>
      <c r="I408" s="417">
        <v>13.359999656677246</v>
      </c>
      <c r="J408" s="417">
        <v>70</v>
      </c>
      <c r="K408" s="418">
        <v>935.09002685546875</v>
      </c>
    </row>
    <row r="409" spans="1:11" ht="14.45" customHeight="1" x14ac:dyDescent="0.2">
      <c r="A409" s="412" t="s">
        <v>402</v>
      </c>
      <c r="B409" s="413" t="s">
        <v>403</v>
      </c>
      <c r="C409" s="414" t="s">
        <v>416</v>
      </c>
      <c r="D409" s="415" t="s">
        <v>417</v>
      </c>
      <c r="E409" s="414" t="s">
        <v>644</v>
      </c>
      <c r="F409" s="415" t="s">
        <v>645</v>
      </c>
      <c r="G409" s="414" t="s">
        <v>762</v>
      </c>
      <c r="H409" s="414" t="s">
        <v>763</v>
      </c>
      <c r="I409" s="417">
        <v>22.460000038146973</v>
      </c>
      <c r="J409" s="417">
        <v>245</v>
      </c>
      <c r="K409" s="418">
        <v>5659.14990234375</v>
      </c>
    </row>
    <row r="410" spans="1:11" ht="14.45" customHeight="1" x14ac:dyDescent="0.2">
      <c r="A410" s="412" t="s">
        <v>402</v>
      </c>
      <c r="B410" s="413" t="s">
        <v>403</v>
      </c>
      <c r="C410" s="414" t="s">
        <v>416</v>
      </c>
      <c r="D410" s="415" t="s">
        <v>417</v>
      </c>
      <c r="E410" s="414" t="s">
        <v>644</v>
      </c>
      <c r="F410" s="415" t="s">
        <v>645</v>
      </c>
      <c r="G410" s="414" t="s">
        <v>766</v>
      </c>
      <c r="H410" s="414" t="s">
        <v>767</v>
      </c>
      <c r="I410" s="417">
        <v>7.25</v>
      </c>
      <c r="J410" s="417">
        <v>100</v>
      </c>
      <c r="K410" s="418">
        <v>724.78997802734375</v>
      </c>
    </row>
    <row r="411" spans="1:11" ht="14.45" customHeight="1" x14ac:dyDescent="0.2">
      <c r="A411" s="412" t="s">
        <v>402</v>
      </c>
      <c r="B411" s="413" t="s">
        <v>403</v>
      </c>
      <c r="C411" s="414" t="s">
        <v>416</v>
      </c>
      <c r="D411" s="415" t="s">
        <v>417</v>
      </c>
      <c r="E411" s="414" t="s">
        <v>644</v>
      </c>
      <c r="F411" s="415" t="s">
        <v>645</v>
      </c>
      <c r="G411" s="414" t="s">
        <v>749</v>
      </c>
      <c r="H411" s="414" t="s">
        <v>768</v>
      </c>
      <c r="I411" s="417">
        <v>91.129997253417969</v>
      </c>
      <c r="J411" s="417">
        <v>128</v>
      </c>
      <c r="K411" s="418">
        <v>11664.009765625</v>
      </c>
    </row>
    <row r="412" spans="1:11" ht="14.45" customHeight="1" x14ac:dyDescent="0.2">
      <c r="A412" s="412" t="s">
        <v>402</v>
      </c>
      <c r="B412" s="413" t="s">
        <v>403</v>
      </c>
      <c r="C412" s="414" t="s">
        <v>416</v>
      </c>
      <c r="D412" s="415" t="s">
        <v>417</v>
      </c>
      <c r="E412" s="414" t="s">
        <v>644</v>
      </c>
      <c r="F412" s="415" t="s">
        <v>645</v>
      </c>
      <c r="G412" s="414" t="s">
        <v>1199</v>
      </c>
      <c r="H412" s="414" t="s">
        <v>1200</v>
      </c>
      <c r="I412" s="417">
        <v>714</v>
      </c>
      <c r="J412" s="417">
        <v>1</v>
      </c>
      <c r="K412" s="418">
        <v>714</v>
      </c>
    </row>
    <row r="413" spans="1:11" ht="14.45" customHeight="1" x14ac:dyDescent="0.2">
      <c r="A413" s="412" t="s">
        <v>402</v>
      </c>
      <c r="B413" s="413" t="s">
        <v>403</v>
      </c>
      <c r="C413" s="414" t="s">
        <v>416</v>
      </c>
      <c r="D413" s="415" t="s">
        <v>417</v>
      </c>
      <c r="E413" s="414" t="s">
        <v>644</v>
      </c>
      <c r="F413" s="415" t="s">
        <v>645</v>
      </c>
      <c r="G413" s="414" t="s">
        <v>1201</v>
      </c>
      <c r="H413" s="414" t="s">
        <v>1202</v>
      </c>
      <c r="I413" s="417">
        <v>714</v>
      </c>
      <c r="J413" s="417">
        <v>1</v>
      </c>
      <c r="K413" s="418">
        <v>714</v>
      </c>
    </row>
    <row r="414" spans="1:11" ht="14.45" customHeight="1" x14ac:dyDescent="0.2">
      <c r="A414" s="412" t="s">
        <v>402</v>
      </c>
      <c r="B414" s="413" t="s">
        <v>403</v>
      </c>
      <c r="C414" s="414" t="s">
        <v>416</v>
      </c>
      <c r="D414" s="415" t="s">
        <v>417</v>
      </c>
      <c r="E414" s="414" t="s">
        <v>644</v>
      </c>
      <c r="F414" s="415" t="s">
        <v>645</v>
      </c>
      <c r="G414" s="414" t="s">
        <v>780</v>
      </c>
      <c r="H414" s="414" t="s">
        <v>790</v>
      </c>
      <c r="I414" s="417">
        <v>72.80999755859375</v>
      </c>
      <c r="J414" s="417">
        <v>72</v>
      </c>
      <c r="K414" s="418">
        <v>5242.6201171875</v>
      </c>
    </row>
    <row r="415" spans="1:11" ht="14.45" customHeight="1" x14ac:dyDescent="0.2">
      <c r="A415" s="412" t="s">
        <v>402</v>
      </c>
      <c r="B415" s="413" t="s">
        <v>403</v>
      </c>
      <c r="C415" s="414" t="s">
        <v>416</v>
      </c>
      <c r="D415" s="415" t="s">
        <v>417</v>
      </c>
      <c r="E415" s="414" t="s">
        <v>644</v>
      </c>
      <c r="F415" s="415" t="s">
        <v>645</v>
      </c>
      <c r="G415" s="414" t="s">
        <v>801</v>
      </c>
      <c r="H415" s="414" t="s">
        <v>803</v>
      </c>
      <c r="I415" s="417">
        <v>21.180000305175781</v>
      </c>
      <c r="J415" s="417">
        <v>50</v>
      </c>
      <c r="K415" s="418">
        <v>1058.75</v>
      </c>
    </row>
    <row r="416" spans="1:11" ht="14.45" customHeight="1" x14ac:dyDescent="0.2">
      <c r="A416" s="412" t="s">
        <v>402</v>
      </c>
      <c r="B416" s="413" t="s">
        <v>403</v>
      </c>
      <c r="C416" s="414" t="s">
        <v>416</v>
      </c>
      <c r="D416" s="415" t="s">
        <v>417</v>
      </c>
      <c r="E416" s="414" t="s">
        <v>644</v>
      </c>
      <c r="F416" s="415" t="s">
        <v>645</v>
      </c>
      <c r="G416" s="414" t="s">
        <v>806</v>
      </c>
      <c r="H416" s="414" t="s">
        <v>1203</v>
      </c>
      <c r="I416" s="417">
        <v>496.35000610351563</v>
      </c>
      <c r="J416" s="417">
        <v>30</v>
      </c>
      <c r="K416" s="418">
        <v>14890.5</v>
      </c>
    </row>
    <row r="417" spans="1:11" ht="14.45" customHeight="1" x14ac:dyDescent="0.2">
      <c r="A417" s="412" t="s">
        <v>402</v>
      </c>
      <c r="B417" s="413" t="s">
        <v>403</v>
      </c>
      <c r="C417" s="414" t="s">
        <v>416</v>
      </c>
      <c r="D417" s="415" t="s">
        <v>417</v>
      </c>
      <c r="E417" s="414" t="s">
        <v>644</v>
      </c>
      <c r="F417" s="415" t="s">
        <v>645</v>
      </c>
      <c r="G417" s="414" t="s">
        <v>806</v>
      </c>
      <c r="H417" s="414" t="s">
        <v>807</v>
      </c>
      <c r="I417" s="417">
        <v>496.35000610351563</v>
      </c>
      <c r="J417" s="417">
        <v>70</v>
      </c>
      <c r="K417" s="418">
        <v>34744.7802734375</v>
      </c>
    </row>
    <row r="418" spans="1:11" ht="14.45" customHeight="1" x14ac:dyDescent="0.2">
      <c r="A418" s="412" t="s">
        <v>402</v>
      </c>
      <c r="B418" s="413" t="s">
        <v>403</v>
      </c>
      <c r="C418" s="414" t="s">
        <v>416</v>
      </c>
      <c r="D418" s="415" t="s">
        <v>417</v>
      </c>
      <c r="E418" s="414" t="s">
        <v>644</v>
      </c>
      <c r="F418" s="415" t="s">
        <v>645</v>
      </c>
      <c r="G418" s="414" t="s">
        <v>1204</v>
      </c>
      <c r="H418" s="414" t="s">
        <v>1205</v>
      </c>
      <c r="I418" s="417">
        <v>6.6599998474121094</v>
      </c>
      <c r="J418" s="417">
        <v>50</v>
      </c>
      <c r="K418" s="418">
        <v>333</v>
      </c>
    </row>
    <row r="419" spans="1:11" ht="14.45" customHeight="1" x14ac:dyDescent="0.2">
      <c r="A419" s="412" t="s">
        <v>402</v>
      </c>
      <c r="B419" s="413" t="s">
        <v>403</v>
      </c>
      <c r="C419" s="414" t="s">
        <v>416</v>
      </c>
      <c r="D419" s="415" t="s">
        <v>417</v>
      </c>
      <c r="E419" s="414" t="s">
        <v>644</v>
      </c>
      <c r="F419" s="415" t="s">
        <v>645</v>
      </c>
      <c r="G419" s="414" t="s">
        <v>1206</v>
      </c>
      <c r="H419" s="414" t="s">
        <v>1207</v>
      </c>
      <c r="I419" s="417">
        <v>13.310000419616699</v>
      </c>
      <c r="J419" s="417">
        <v>50</v>
      </c>
      <c r="K419" s="418">
        <v>665.469970703125</v>
      </c>
    </row>
    <row r="420" spans="1:11" ht="14.45" customHeight="1" x14ac:dyDescent="0.2">
      <c r="A420" s="412" t="s">
        <v>402</v>
      </c>
      <c r="B420" s="413" t="s">
        <v>403</v>
      </c>
      <c r="C420" s="414" t="s">
        <v>416</v>
      </c>
      <c r="D420" s="415" t="s">
        <v>417</v>
      </c>
      <c r="E420" s="414" t="s">
        <v>644</v>
      </c>
      <c r="F420" s="415" t="s">
        <v>645</v>
      </c>
      <c r="G420" s="414" t="s">
        <v>1208</v>
      </c>
      <c r="H420" s="414" t="s">
        <v>1209</v>
      </c>
      <c r="I420" s="417">
        <v>313.08999633789063</v>
      </c>
      <c r="J420" s="417">
        <v>10</v>
      </c>
      <c r="K420" s="418">
        <v>3130.8798828125</v>
      </c>
    </row>
    <row r="421" spans="1:11" ht="14.45" customHeight="1" x14ac:dyDescent="0.2">
      <c r="A421" s="412" t="s">
        <v>402</v>
      </c>
      <c r="B421" s="413" t="s">
        <v>403</v>
      </c>
      <c r="C421" s="414" t="s">
        <v>416</v>
      </c>
      <c r="D421" s="415" t="s">
        <v>417</v>
      </c>
      <c r="E421" s="414" t="s">
        <v>644</v>
      </c>
      <c r="F421" s="415" t="s">
        <v>645</v>
      </c>
      <c r="G421" s="414" t="s">
        <v>1210</v>
      </c>
      <c r="H421" s="414" t="s">
        <v>1211</v>
      </c>
      <c r="I421" s="417">
        <v>1654.8599853515625</v>
      </c>
      <c r="J421" s="417">
        <v>2</v>
      </c>
      <c r="K421" s="418">
        <v>3309.7099609375</v>
      </c>
    </row>
    <row r="422" spans="1:11" ht="14.45" customHeight="1" x14ac:dyDescent="0.2">
      <c r="A422" s="412" t="s">
        <v>402</v>
      </c>
      <c r="B422" s="413" t="s">
        <v>403</v>
      </c>
      <c r="C422" s="414" t="s">
        <v>416</v>
      </c>
      <c r="D422" s="415" t="s">
        <v>417</v>
      </c>
      <c r="E422" s="414" t="s">
        <v>644</v>
      </c>
      <c r="F422" s="415" t="s">
        <v>645</v>
      </c>
      <c r="G422" s="414" t="s">
        <v>872</v>
      </c>
      <c r="H422" s="414" t="s">
        <v>874</v>
      </c>
      <c r="I422" s="417">
        <v>21.239999771118164</v>
      </c>
      <c r="J422" s="417">
        <v>60</v>
      </c>
      <c r="K422" s="418">
        <v>1274.4000244140625</v>
      </c>
    </row>
    <row r="423" spans="1:11" ht="14.45" customHeight="1" x14ac:dyDescent="0.2">
      <c r="A423" s="412" t="s">
        <v>402</v>
      </c>
      <c r="B423" s="413" t="s">
        <v>403</v>
      </c>
      <c r="C423" s="414" t="s">
        <v>416</v>
      </c>
      <c r="D423" s="415" t="s">
        <v>417</v>
      </c>
      <c r="E423" s="414" t="s">
        <v>947</v>
      </c>
      <c r="F423" s="415" t="s">
        <v>948</v>
      </c>
      <c r="G423" s="414" t="s">
        <v>1212</v>
      </c>
      <c r="H423" s="414" t="s">
        <v>1213</v>
      </c>
      <c r="I423" s="417">
        <v>6125.1298828125</v>
      </c>
      <c r="J423" s="417">
        <v>2</v>
      </c>
      <c r="K423" s="418">
        <v>12250.259765625</v>
      </c>
    </row>
    <row r="424" spans="1:11" ht="14.45" customHeight="1" x14ac:dyDescent="0.2">
      <c r="A424" s="412" t="s">
        <v>402</v>
      </c>
      <c r="B424" s="413" t="s">
        <v>403</v>
      </c>
      <c r="C424" s="414" t="s">
        <v>416</v>
      </c>
      <c r="D424" s="415" t="s">
        <v>417</v>
      </c>
      <c r="E424" s="414" t="s">
        <v>954</v>
      </c>
      <c r="F424" s="415" t="s">
        <v>955</v>
      </c>
      <c r="G424" s="414" t="s">
        <v>960</v>
      </c>
      <c r="H424" s="414" t="s">
        <v>961</v>
      </c>
      <c r="I424" s="417">
        <v>148.58000183105469</v>
      </c>
      <c r="J424" s="417">
        <v>60</v>
      </c>
      <c r="K424" s="418">
        <v>8914.7998046875</v>
      </c>
    </row>
    <row r="425" spans="1:11" ht="14.45" customHeight="1" x14ac:dyDescent="0.2">
      <c r="A425" s="412" t="s">
        <v>402</v>
      </c>
      <c r="B425" s="413" t="s">
        <v>403</v>
      </c>
      <c r="C425" s="414" t="s">
        <v>416</v>
      </c>
      <c r="D425" s="415" t="s">
        <v>417</v>
      </c>
      <c r="E425" s="414" t="s">
        <v>954</v>
      </c>
      <c r="F425" s="415" t="s">
        <v>955</v>
      </c>
      <c r="G425" s="414" t="s">
        <v>968</v>
      </c>
      <c r="H425" s="414" t="s">
        <v>969</v>
      </c>
      <c r="I425" s="417">
        <v>100.68000030517578</v>
      </c>
      <c r="J425" s="417">
        <v>144</v>
      </c>
      <c r="K425" s="418">
        <v>14498.2802734375</v>
      </c>
    </row>
    <row r="426" spans="1:11" ht="14.45" customHeight="1" x14ac:dyDescent="0.2">
      <c r="A426" s="412" t="s">
        <v>402</v>
      </c>
      <c r="B426" s="413" t="s">
        <v>403</v>
      </c>
      <c r="C426" s="414" t="s">
        <v>416</v>
      </c>
      <c r="D426" s="415" t="s">
        <v>417</v>
      </c>
      <c r="E426" s="414" t="s">
        <v>954</v>
      </c>
      <c r="F426" s="415" t="s">
        <v>955</v>
      </c>
      <c r="G426" s="414" t="s">
        <v>1214</v>
      </c>
      <c r="H426" s="414" t="s">
        <v>1215</v>
      </c>
      <c r="I426" s="417">
        <v>135.8699951171875</v>
      </c>
      <c r="J426" s="417">
        <v>48</v>
      </c>
      <c r="K426" s="418">
        <v>6521.8798828125</v>
      </c>
    </row>
    <row r="427" spans="1:11" ht="14.45" customHeight="1" x14ac:dyDescent="0.2">
      <c r="A427" s="412" t="s">
        <v>402</v>
      </c>
      <c r="B427" s="413" t="s">
        <v>403</v>
      </c>
      <c r="C427" s="414" t="s">
        <v>416</v>
      </c>
      <c r="D427" s="415" t="s">
        <v>417</v>
      </c>
      <c r="E427" s="414" t="s">
        <v>954</v>
      </c>
      <c r="F427" s="415" t="s">
        <v>955</v>
      </c>
      <c r="G427" s="414" t="s">
        <v>1216</v>
      </c>
      <c r="H427" s="414" t="s">
        <v>1217</v>
      </c>
      <c r="I427" s="417">
        <v>90.910003662109375</v>
      </c>
      <c r="J427" s="417">
        <v>36</v>
      </c>
      <c r="K427" s="418">
        <v>3272.669921875</v>
      </c>
    </row>
    <row r="428" spans="1:11" ht="14.45" customHeight="1" x14ac:dyDescent="0.2">
      <c r="A428" s="412" t="s">
        <v>402</v>
      </c>
      <c r="B428" s="413" t="s">
        <v>403</v>
      </c>
      <c r="C428" s="414" t="s">
        <v>416</v>
      </c>
      <c r="D428" s="415" t="s">
        <v>417</v>
      </c>
      <c r="E428" s="414" t="s">
        <v>954</v>
      </c>
      <c r="F428" s="415" t="s">
        <v>955</v>
      </c>
      <c r="G428" s="414" t="s">
        <v>1218</v>
      </c>
      <c r="H428" s="414" t="s">
        <v>1219</v>
      </c>
      <c r="I428" s="417">
        <v>147.60000610351563</v>
      </c>
      <c r="J428" s="417">
        <v>72</v>
      </c>
      <c r="K428" s="418">
        <v>10627.3798828125</v>
      </c>
    </row>
    <row r="429" spans="1:11" ht="14.45" customHeight="1" x14ac:dyDescent="0.2">
      <c r="A429" s="412" t="s">
        <v>402</v>
      </c>
      <c r="B429" s="413" t="s">
        <v>403</v>
      </c>
      <c r="C429" s="414" t="s">
        <v>416</v>
      </c>
      <c r="D429" s="415" t="s">
        <v>417</v>
      </c>
      <c r="E429" s="414" t="s">
        <v>954</v>
      </c>
      <c r="F429" s="415" t="s">
        <v>955</v>
      </c>
      <c r="G429" s="414" t="s">
        <v>1220</v>
      </c>
      <c r="H429" s="414" t="s">
        <v>1221</v>
      </c>
      <c r="I429" s="417">
        <v>65.169998168945313</v>
      </c>
      <c r="J429" s="417">
        <v>108</v>
      </c>
      <c r="K429" s="418">
        <v>7038.68994140625</v>
      </c>
    </row>
    <row r="430" spans="1:11" ht="14.45" customHeight="1" x14ac:dyDescent="0.2">
      <c r="A430" s="412" t="s">
        <v>402</v>
      </c>
      <c r="B430" s="413" t="s">
        <v>403</v>
      </c>
      <c r="C430" s="414" t="s">
        <v>416</v>
      </c>
      <c r="D430" s="415" t="s">
        <v>417</v>
      </c>
      <c r="E430" s="414" t="s">
        <v>954</v>
      </c>
      <c r="F430" s="415" t="s">
        <v>955</v>
      </c>
      <c r="G430" s="414" t="s">
        <v>970</v>
      </c>
      <c r="H430" s="414" t="s">
        <v>1020</v>
      </c>
      <c r="I430" s="417">
        <v>142.72000122070313</v>
      </c>
      <c r="J430" s="417">
        <v>72</v>
      </c>
      <c r="K430" s="418">
        <v>10275.48046875</v>
      </c>
    </row>
    <row r="431" spans="1:11" ht="14.45" customHeight="1" x14ac:dyDescent="0.2">
      <c r="A431" s="412" t="s">
        <v>402</v>
      </c>
      <c r="B431" s="413" t="s">
        <v>403</v>
      </c>
      <c r="C431" s="414" t="s">
        <v>416</v>
      </c>
      <c r="D431" s="415" t="s">
        <v>417</v>
      </c>
      <c r="E431" s="414" t="s">
        <v>954</v>
      </c>
      <c r="F431" s="415" t="s">
        <v>955</v>
      </c>
      <c r="G431" s="414" t="s">
        <v>1222</v>
      </c>
      <c r="H431" s="414" t="s">
        <v>1223</v>
      </c>
      <c r="I431" s="417">
        <v>39.740001678466797</v>
      </c>
      <c r="J431" s="417">
        <v>108</v>
      </c>
      <c r="K431" s="418">
        <v>4291.7998046875</v>
      </c>
    </row>
    <row r="432" spans="1:11" ht="14.45" customHeight="1" x14ac:dyDescent="0.2">
      <c r="A432" s="412" t="s">
        <v>402</v>
      </c>
      <c r="B432" s="413" t="s">
        <v>403</v>
      </c>
      <c r="C432" s="414" t="s">
        <v>416</v>
      </c>
      <c r="D432" s="415" t="s">
        <v>417</v>
      </c>
      <c r="E432" s="414" t="s">
        <v>954</v>
      </c>
      <c r="F432" s="415" t="s">
        <v>955</v>
      </c>
      <c r="G432" s="414" t="s">
        <v>1224</v>
      </c>
      <c r="H432" s="414" t="s">
        <v>1225</v>
      </c>
      <c r="I432" s="417">
        <v>45.029998779296875</v>
      </c>
      <c r="J432" s="417">
        <v>72</v>
      </c>
      <c r="K432" s="418">
        <v>3241.85009765625</v>
      </c>
    </row>
    <row r="433" spans="1:11" ht="14.45" customHeight="1" x14ac:dyDescent="0.2">
      <c r="A433" s="412" t="s">
        <v>402</v>
      </c>
      <c r="B433" s="413" t="s">
        <v>403</v>
      </c>
      <c r="C433" s="414" t="s">
        <v>416</v>
      </c>
      <c r="D433" s="415" t="s">
        <v>417</v>
      </c>
      <c r="E433" s="414" t="s">
        <v>954</v>
      </c>
      <c r="F433" s="415" t="s">
        <v>955</v>
      </c>
      <c r="G433" s="414" t="s">
        <v>1055</v>
      </c>
      <c r="H433" s="414" t="s">
        <v>1056</v>
      </c>
      <c r="I433" s="417">
        <v>45.029998779296875</v>
      </c>
      <c r="J433" s="417">
        <v>108</v>
      </c>
      <c r="K433" s="418">
        <v>4862.77978515625</v>
      </c>
    </row>
    <row r="434" spans="1:11" ht="14.45" customHeight="1" x14ac:dyDescent="0.2">
      <c r="A434" s="412" t="s">
        <v>402</v>
      </c>
      <c r="B434" s="413" t="s">
        <v>403</v>
      </c>
      <c r="C434" s="414" t="s">
        <v>416</v>
      </c>
      <c r="D434" s="415" t="s">
        <v>417</v>
      </c>
      <c r="E434" s="414" t="s">
        <v>954</v>
      </c>
      <c r="F434" s="415" t="s">
        <v>955</v>
      </c>
      <c r="G434" s="414" t="s">
        <v>1226</v>
      </c>
      <c r="H434" s="414" t="s">
        <v>1227</v>
      </c>
      <c r="I434" s="417">
        <v>106.55000305175781</v>
      </c>
      <c r="J434" s="417">
        <v>72</v>
      </c>
      <c r="K434" s="418">
        <v>7671.419921875</v>
      </c>
    </row>
    <row r="435" spans="1:11" ht="14.45" customHeight="1" x14ac:dyDescent="0.2">
      <c r="A435" s="412" t="s">
        <v>402</v>
      </c>
      <c r="B435" s="413" t="s">
        <v>403</v>
      </c>
      <c r="C435" s="414" t="s">
        <v>416</v>
      </c>
      <c r="D435" s="415" t="s">
        <v>417</v>
      </c>
      <c r="E435" s="414" t="s">
        <v>954</v>
      </c>
      <c r="F435" s="415" t="s">
        <v>955</v>
      </c>
      <c r="G435" s="414" t="s">
        <v>1228</v>
      </c>
      <c r="H435" s="414" t="s">
        <v>1229</v>
      </c>
      <c r="I435" s="417">
        <v>356.79000854492188</v>
      </c>
      <c r="J435" s="417">
        <v>48</v>
      </c>
      <c r="K435" s="418">
        <v>17125.80078125</v>
      </c>
    </row>
    <row r="436" spans="1:11" ht="14.45" customHeight="1" x14ac:dyDescent="0.2">
      <c r="A436" s="412" t="s">
        <v>402</v>
      </c>
      <c r="B436" s="413" t="s">
        <v>403</v>
      </c>
      <c r="C436" s="414" t="s">
        <v>416</v>
      </c>
      <c r="D436" s="415" t="s">
        <v>417</v>
      </c>
      <c r="E436" s="414" t="s">
        <v>1085</v>
      </c>
      <c r="F436" s="415" t="s">
        <v>1086</v>
      </c>
      <c r="G436" s="414" t="s">
        <v>1115</v>
      </c>
      <c r="H436" s="414" t="s">
        <v>1116</v>
      </c>
      <c r="I436" s="417">
        <v>0.47999998927116394</v>
      </c>
      <c r="J436" s="417">
        <v>300</v>
      </c>
      <c r="K436" s="418">
        <v>144</v>
      </c>
    </row>
    <row r="437" spans="1:11" ht="14.45" customHeight="1" x14ac:dyDescent="0.2">
      <c r="A437" s="412" t="s">
        <v>402</v>
      </c>
      <c r="B437" s="413" t="s">
        <v>403</v>
      </c>
      <c r="C437" s="414" t="s">
        <v>416</v>
      </c>
      <c r="D437" s="415" t="s">
        <v>417</v>
      </c>
      <c r="E437" s="414" t="s">
        <v>1085</v>
      </c>
      <c r="F437" s="415" t="s">
        <v>1086</v>
      </c>
      <c r="G437" s="414" t="s">
        <v>1230</v>
      </c>
      <c r="H437" s="414" t="s">
        <v>1231</v>
      </c>
      <c r="I437" s="417">
        <v>0.31000000238418579</v>
      </c>
      <c r="J437" s="417">
        <v>100</v>
      </c>
      <c r="K437" s="418">
        <v>31</v>
      </c>
    </row>
    <row r="438" spans="1:11" ht="14.45" customHeight="1" x14ac:dyDescent="0.2">
      <c r="A438" s="412" t="s">
        <v>402</v>
      </c>
      <c r="B438" s="413" t="s">
        <v>403</v>
      </c>
      <c r="C438" s="414" t="s">
        <v>416</v>
      </c>
      <c r="D438" s="415" t="s">
        <v>417</v>
      </c>
      <c r="E438" s="414" t="s">
        <v>1085</v>
      </c>
      <c r="F438" s="415" t="s">
        <v>1086</v>
      </c>
      <c r="G438" s="414" t="s">
        <v>1113</v>
      </c>
      <c r="H438" s="414" t="s">
        <v>1117</v>
      </c>
      <c r="I438" s="417">
        <v>0.31000000238418579</v>
      </c>
      <c r="J438" s="417">
        <v>200</v>
      </c>
      <c r="K438" s="418">
        <v>62</v>
      </c>
    </row>
    <row r="439" spans="1:11" ht="14.45" customHeight="1" x14ac:dyDescent="0.2">
      <c r="A439" s="412" t="s">
        <v>402</v>
      </c>
      <c r="B439" s="413" t="s">
        <v>403</v>
      </c>
      <c r="C439" s="414" t="s">
        <v>416</v>
      </c>
      <c r="D439" s="415" t="s">
        <v>417</v>
      </c>
      <c r="E439" s="414" t="s">
        <v>1085</v>
      </c>
      <c r="F439" s="415" t="s">
        <v>1086</v>
      </c>
      <c r="G439" s="414" t="s">
        <v>1232</v>
      </c>
      <c r="H439" s="414" t="s">
        <v>1233</v>
      </c>
      <c r="I439" s="417">
        <v>0.31000000238418579</v>
      </c>
      <c r="J439" s="417">
        <v>100</v>
      </c>
      <c r="K439" s="418">
        <v>31</v>
      </c>
    </row>
    <row r="440" spans="1:11" ht="14.45" customHeight="1" x14ac:dyDescent="0.2">
      <c r="A440" s="412" t="s">
        <v>402</v>
      </c>
      <c r="B440" s="413" t="s">
        <v>403</v>
      </c>
      <c r="C440" s="414" t="s">
        <v>416</v>
      </c>
      <c r="D440" s="415" t="s">
        <v>417</v>
      </c>
      <c r="E440" s="414" t="s">
        <v>1085</v>
      </c>
      <c r="F440" s="415" t="s">
        <v>1086</v>
      </c>
      <c r="G440" s="414" t="s">
        <v>1120</v>
      </c>
      <c r="H440" s="414" t="s">
        <v>1121</v>
      </c>
      <c r="I440" s="417">
        <v>0.55000001192092896</v>
      </c>
      <c r="J440" s="417">
        <v>200</v>
      </c>
      <c r="K440" s="418">
        <v>110</v>
      </c>
    </row>
    <row r="441" spans="1:11" ht="14.45" customHeight="1" x14ac:dyDescent="0.2">
      <c r="A441" s="412" t="s">
        <v>402</v>
      </c>
      <c r="B441" s="413" t="s">
        <v>403</v>
      </c>
      <c r="C441" s="414" t="s">
        <v>416</v>
      </c>
      <c r="D441" s="415" t="s">
        <v>417</v>
      </c>
      <c r="E441" s="414" t="s">
        <v>1122</v>
      </c>
      <c r="F441" s="415" t="s">
        <v>1123</v>
      </c>
      <c r="G441" s="414" t="s">
        <v>1124</v>
      </c>
      <c r="H441" s="414" t="s">
        <v>1125</v>
      </c>
      <c r="I441" s="417">
        <v>15.729999542236328</v>
      </c>
      <c r="J441" s="417">
        <v>400</v>
      </c>
      <c r="K441" s="418">
        <v>6292</v>
      </c>
    </row>
    <row r="442" spans="1:11" ht="14.45" customHeight="1" x14ac:dyDescent="0.2">
      <c r="A442" s="412" t="s">
        <v>402</v>
      </c>
      <c r="B442" s="413" t="s">
        <v>403</v>
      </c>
      <c r="C442" s="414" t="s">
        <v>416</v>
      </c>
      <c r="D442" s="415" t="s">
        <v>417</v>
      </c>
      <c r="E442" s="414" t="s">
        <v>1122</v>
      </c>
      <c r="F442" s="415" t="s">
        <v>1123</v>
      </c>
      <c r="G442" s="414" t="s">
        <v>1234</v>
      </c>
      <c r="H442" s="414" t="s">
        <v>1235</v>
      </c>
      <c r="I442" s="417">
        <v>16.940000534057617</v>
      </c>
      <c r="J442" s="417">
        <v>100</v>
      </c>
      <c r="K442" s="418">
        <v>1694</v>
      </c>
    </row>
    <row r="443" spans="1:11" ht="14.45" customHeight="1" x14ac:dyDescent="0.2">
      <c r="A443" s="412" t="s">
        <v>402</v>
      </c>
      <c r="B443" s="413" t="s">
        <v>403</v>
      </c>
      <c r="C443" s="414" t="s">
        <v>416</v>
      </c>
      <c r="D443" s="415" t="s">
        <v>417</v>
      </c>
      <c r="E443" s="414" t="s">
        <v>1122</v>
      </c>
      <c r="F443" s="415" t="s">
        <v>1123</v>
      </c>
      <c r="G443" s="414" t="s">
        <v>1140</v>
      </c>
      <c r="H443" s="414" t="s">
        <v>1141</v>
      </c>
      <c r="I443" s="417">
        <v>15.729999542236328</v>
      </c>
      <c r="J443" s="417">
        <v>300</v>
      </c>
      <c r="K443" s="418">
        <v>4719</v>
      </c>
    </row>
    <row r="444" spans="1:11" ht="14.45" customHeight="1" x14ac:dyDescent="0.2">
      <c r="A444" s="412" t="s">
        <v>402</v>
      </c>
      <c r="B444" s="413" t="s">
        <v>403</v>
      </c>
      <c r="C444" s="414" t="s">
        <v>416</v>
      </c>
      <c r="D444" s="415" t="s">
        <v>417</v>
      </c>
      <c r="E444" s="414" t="s">
        <v>1122</v>
      </c>
      <c r="F444" s="415" t="s">
        <v>1123</v>
      </c>
      <c r="G444" s="414" t="s">
        <v>1124</v>
      </c>
      <c r="H444" s="414" t="s">
        <v>1142</v>
      </c>
      <c r="I444" s="417">
        <v>15.729999542236328</v>
      </c>
      <c r="J444" s="417">
        <v>423</v>
      </c>
      <c r="K444" s="418">
        <v>6653.7900390625</v>
      </c>
    </row>
    <row r="445" spans="1:11" ht="14.45" customHeight="1" x14ac:dyDescent="0.2">
      <c r="A445" s="412" t="s">
        <v>402</v>
      </c>
      <c r="B445" s="413" t="s">
        <v>403</v>
      </c>
      <c r="C445" s="414" t="s">
        <v>416</v>
      </c>
      <c r="D445" s="415" t="s">
        <v>417</v>
      </c>
      <c r="E445" s="414" t="s">
        <v>1122</v>
      </c>
      <c r="F445" s="415" t="s">
        <v>1123</v>
      </c>
      <c r="G445" s="414" t="s">
        <v>1126</v>
      </c>
      <c r="H445" s="414" t="s">
        <v>1143</v>
      </c>
      <c r="I445" s="417">
        <v>15.729999542236328</v>
      </c>
      <c r="J445" s="417">
        <v>250</v>
      </c>
      <c r="K445" s="418">
        <v>3932.5</v>
      </c>
    </row>
    <row r="446" spans="1:11" ht="14.45" customHeight="1" x14ac:dyDescent="0.2">
      <c r="A446" s="412" t="s">
        <v>402</v>
      </c>
      <c r="B446" s="413" t="s">
        <v>403</v>
      </c>
      <c r="C446" s="414" t="s">
        <v>416</v>
      </c>
      <c r="D446" s="415" t="s">
        <v>417</v>
      </c>
      <c r="E446" s="414" t="s">
        <v>1122</v>
      </c>
      <c r="F446" s="415" t="s">
        <v>1123</v>
      </c>
      <c r="G446" s="414" t="s">
        <v>1128</v>
      </c>
      <c r="H446" s="414" t="s">
        <v>1144</v>
      </c>
      <c r="I446" s="417">
        <v>15.729999542236328</v>
      </c>
      <c r="J446" s="417">
        <v>200</v>
      </c>
      <c r="K446" s="418">
        <v>3146</v>
      </c>
    </row>
    <row r="447" spans="1:11" ht="14.45" customHeight="1" x14ac:dyDescent="0.2">
      <c r="A447" s="412" t="s">
        <v>402</v>
      </c>
      <c r="B447" s="413" t="s">
        <v>403</v>
      </c>
      <c r="C447" s="414" t="s">
        <v>416</v>
      </c>
      <c r="D447" s="415" t="s">
        <v>417</v>
      </c>
      <c r="E447" s="414" t="s">
        <v>1122</v>
      </c>
      <c r="F447" s="415" t="s">
        <v>1123</v>
      </c>
      <c r="G447" s="414" t="s">
        <v>1130</v>
      </c>
      <c r="H447" s="414" t="s">
        <v>1145</v>
      </c>
      <c r="I447" s="417">
        <v>15.729999542236328</v>
      </c>
      <c r="J447" s="417">
        <v>200</v>
      </c>
      <c r="K447" s="418">
        <v>3146</v>
      </c>
    </row>
    <row r="448" spans="1:11" ht="14.45" customHeight="1" x14ac:dyDescent="0.2">
      <c r="A448" s="412" t="s">
        <v>402</v>
      </c>
      <c r="B448" s="413" t="s">
        <v>403</v>
      </c>
      <c r="C448" s="414" t="s">
        <v>416</v>
      </c>
      <c r="D448" s="415" t="s">
        <v>417</v>
      </c>
      <c r="E448" s="414" t="s">
        <v>1122</v>
      </c>
      <c r="F448" s="415" t="s">
        <v>1123</v>
      </c>
      <c r="G448" s="414" t="s">
        <v>1134</v>
      </c>
      <c r="H448" s="414" t="s">
        <v>1147</v>
      </c>
      <c r="I448" s="417">
        <v>15.729999542236328</v>
      </c>
      <c r="J448" s="417">
        <v>250</v>
      </c>
      <c r="K448" s="418">
        <v>3932.5</v>
      </c>
    </row>
    <row r="449" spans="1:11" ht="14.45" customHeight="1" x14ac:dyDescent="0.2">
      <c r="A449" s="412" t="s">
        <v>402</v>
      </c>
      <c r="B449" s="413" t="s">
        <v>403</v>
      </c>
      <c r="C449" s="414" t="s">
        <v>416</v>
      </c>
      <c r="D449" s="415" t="s">
        <v>417</v>
      </c>
      <c r="E449" s="414" t="s">
        <v>1122</v>
      </c>
      <c r="F449" s="415" t="s">
        <v>1123</v>
      </c>
      <c r="G449" s="414" t="s">
        <v>1236</v>
      </c>
      <c r="H449" s="414" t="s">
        <v>1237</v>
      </c>
      <c r="I449" s="417">
        <v>7.0199999809265137</v>
      </c>
      <c r="J449" s="417">
        <v>50</v>
      </c>
      <c r="K449" s="418">
        <v>351</v>
      </c>
    </row>
    <row r="450" spans="1:11" ht="14.45" customHeight="1" x14ac:dyDescent="0.2">
      <c r="A450" s="412" t="s">
        <v>402</v>
      </c>
      <c r="B450" s="413" t="s">
        <v>403</v>
      </c>
      <c r="C450" s="414" t="s">
        <v>416</v>
      </c>
      <c r="D450" s="415" t="s">
        <v>417</v>
      </c>
      <c r="E450" s="414" t="s">
        <v>1161</v>
      </c>
      <c r="F450" s="415" t="s">
        <v>1162</v>
      </c>
      <c r="G450" s="414" t="s">
        <v>1163</v>
      </c>
      <c r="H450" s="414" t="s">
        <v>1164</v>
      </c>
      <c r="I450" s="417">
        <v>10.739999771118164</v>
      </c>
      <c r="J450" s="417">
        <v>175</v>
      </c>
      <c r="K450" s="418">
        <v>1880.3399658203125</v>
      </c>
    </row>
    <row r="451" spans="1:11" ht="14.45" customHeight="1" x14ac:dyDescent="0.2">
      <c r="A451" s="412" t="s">
        <v>402</v>
      </c>
      <c r="B451" s="413" t="s">
        <v>403</v>
      </c>
      <c r="C451" s="414" t="s">
        <v>416</v>
      </c>
      <c r="D451" s="415" t="s">
        <v>417</v>
      </c>
      <c r="E451" s="414" t="s">
        <v>1161</v>
      </c>
      <c r="F451" s="415" t="s">
        <v>1162</v>
      </c>
      <c r="G451" s="414" t="s">
        <v>1168</v>
      </c>
      <c r="H451" s="414" t="s">
        <v>1169</v>
      </c>
      <c r="I451" s="417">
        <v>74.919998168945313</v>
      </c>
      <c r="J451" s="417">
        <v>60</v>
      </c>
      <c r="K451" s="418">
        <v>4495.39990234375</v>
      </c>
    </row>
    <row r="452" spans="1:11" ht="14.45" customHeight="1" x14ac:dyDescent="0.2">
      <c r="A452" s="412" t="s">
        <v>402</v>
      </c>
      <c r="B452" s="413" t="s">
        <v>403</v>
      </c>
      <c r="C452" s="414" t="s">
        <v>416</v>
      </c>
      <c r="D452" s="415" t="s">
        <v>417</v>
      </c>
      <c r="E452" s="414" t="s">
        <v>1161</v>
      </c>
      <c r="F452" s="415" t="s">
        <v>1162</v>
      </c>
      <c r="G452" s="414" t="s">
        <v>1174</v>
      </c>
      <c r="H452" s="414" t="s">
        <v>1176</v>
      </c>
      <c r="I452" s="417">
        <v>56.389999389648438</v>
      </c>
      <c r="J452" s="417">
        <v>300</v>
      </c>
      <c r="K452" s="418">
        <v>16915.80078125</v>
      </c>
    </row>
    <row r="453" spans="1:11" ht="14.45" customHeight="1" thickBot="1" x14ac:dyDescent="0.25">
      <c r="A453" s="419" t="s">
        <v>402</v>
      </c>
      <c r="B453" s="420" t="s">
        <v>403</v>
      </c>
      <c r="C453" s="421" t="s">
        <v>416</v>
      </c>
      <c r="D453" s="422" t="s">
        <v>417</v>
      </c>
      <c r="E453" s="421" t="s">
        <v>1238</v>
      </c>
      <c r="F453" s="422" t="s">
        <v>1239</v>
      </c>
      <c r="G453" s="421" t="s">
        <v>1240</v>
      </c>
      <c r="H453" s="421" t="s">
        <v>1241</v>
      </c>
      <c r="I453" s="424">
        <v>58408.51953125</v>
      </c>
      <c r="J453" s="424">
        <v>2</v>
      </c>
      <c r="K453" s="425">
        <v>116817.0390625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76498DE-5BE2-4BBA-9A8A-9947ABC3E1C6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180</v>
      </c>
      <c r="Q3" s="359"/>
      <c r="R3" s="359"/>
      <c r="S3" s="360"/>
    </row>
    <row r="4" spans="1:19" ht="15.75" thickBot="1" x14ac:dyDescent="0.3">
      <c r="A4" s="333">
        <v>2019</v>
      </c>
      <c r="B4" s="334"/>
      <c r="C4" s="335" t="s">
        <v>179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178</v>
      </c>
      <c r="J4" s="331" t="s">
        <v>124</v>
      </c>
      <c r="K4" s="350" t="s">
        <v>177</v>
      </c>
      <c r="L4" s="351"/>
      <c r="M4" s="351"/>
      <c r="N4" s="352"/>
      <c r="O4" s="339" t="s">
        <v>176</v>
      </c>
      <c r="P4" s="342" t="s">
        <v>175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174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173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53.621428571428581</v>
      </c>
      <c r="D6" s="249"/>
      <c r="E6" s="249"/>
      <c r="F6" s="248"/>
      <c r="G6" s="250">
        <f ca="1">SUM(Tabulka[05 h_vram])/2</f>
        <v>54562.25</v>
      </c>
      <c r="H6" s="249">
        <f ca="1">SUM(Tabulka[06 h_naduv])/2</f>
        <v>3970.75</v>
      </c>
      <c r="I6" s="249">
        <f ca="1">SUM(Tabulka[07 h_nadzk])/2</f>
        <v>114.5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29832</v>
      </c>
      <c r="N6" s="249">
        <f ca="1">SUM(Tabulka[12 m_oc])/2</f>
        <v>29832</v>
      </c>
      <c r="O6" s="248">
        <f ca="1">SUM(Tabulka[13 m_sk])/2</f>
        <v>16836362</v>
      </c>
      <c r="P6" s="247">
        <f ca="1">SUM(Tabulka[14_vzsk])/2</f>
        <v>19735</v>
      </c>
      <c r="Q6" s="247">
        <f ca="1">SUM(Tabulka[15_vzpl])/2</f>
        <v>20748.533724340177</v>
      </c>
      <c r="R6" s="246">
        <f ca="1">IF(Q6=0,0,P6/Q6)</f>
        <v>0.95115154941521496</v>
      </c>
      <c r="S6" s="245">
        <f ca="1">Q6-P6</f>
        <v>1013.5337243401773</v>
      </c>
    </row>
    <row r="7" spans="1:19" hidden="1" x14ac:dyDescent="0.25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25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216.00000000000003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131614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331.86705767350929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331.86705767350929</v>
      </c>
    </row>
    <row r="9" spans="1:19" x14ac:dyDescent="0.25">
      <c r="A9" s="227">
        <v>99</v>
      </c>
      <c r="B9" s="226" t="s">
        <v>1252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331.86705767350929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331.86705767350929</v>
      </c>
    </row>
    <row r="10" spans="1:19" x14ac:dyDescent="0.25">
      <c r="A10" s="227">
        <v>101</v>
      </c>
      <c r="B10" s="226" t="s">
        <v>1253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216.00000000000003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131614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1243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53.421428571428578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54346.25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3970.75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114.5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29832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29832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16704748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20416.666666666668</v>
      </c>
      <c r="R11" s="229">
        <f ca="1">IF(Tabulka[[#This Row],[15_vzpl]]=0,"",Tabulka[[#This Row],[14_vzsk]]/Tabulka[[#This Row],[15_vzpl]])</f>
        <v>0.96661224489795916</v>
      </c>
      <c r="S11" s="228">
        <f ca="1">IF(Tabulka[[#This Row],[15_vzpl]]-Tabulka[[#This Row],[14_vzsk]]=0,"",Tabulka[[#This Row],[15_vzpl]]-Tabulka[[#This Row],[14_vzsk]])</f>
        <v>681.66666666666788</v>
      </c>
    </row>
    <row r="12" spans="1:19" x14ac:dyDescent="0.25">
      <c r="A12" s="227">
        <v>303</v>
      </c>
      <c r="B12" s="226" t="s">
        <v>1254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16.25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16273.75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907.25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114.5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13500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13500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4938160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20416.666666666668</v>
      </c>
      <c r="R12" s="229">
        <f ca="1">IF(Tabulka[[#This Row],[15_vzpl]]=0,"",Tabulka[[#This Row],[14_vzsk]]/Tabulka[[#This Row],[15_vzpl]])</f>
        <v>0.96661224489795916</v>
      </c>
      <c r="S12" s="228">
        <f ca="1">IF(Tabulka[[#This Row],[15_vzpl]]-Tabulka[[#This Row],[14_vzsk]]=0,"",Tabulka[[#This Row],[15_vzpl]]-Tabulka[[#This Row],[14_vzsk]])</f>
        <v>681.66666666666788</v>
      </c>
    </row>
    <row r="13" spans="1:19" x14ac:dyDescent="0.25">
      <c r="A13" s="227">
        <v>304</v>
      </c>
      <c r="B13" s="226" t="s">
        <v>1255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18.457142857142856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18861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1086.5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6385450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1256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4.2857142857142856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4186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1807960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306</v>
      </c>
      <c r="B15" s="226" t="s">
        <v>1257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0.42857142857142855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s="227">
        <v>642</v>
      </c>
      <c r="B16" s="226" t="s">
        <v>1258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14574.5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1695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7332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7332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3386892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182</v>
      </c>
    </row>
    <row r="18" spans="1:1" x14ac:dyDescent="0.25">
      <c r="A18" s="90" t="s">
        <v>102</v>
      </c>
    </row>
    <row r="19" spans="1:1" x14ac:dyDescent="0.25">
      <c r="A19" s="91" t="s">
        <v>152</v>
      </c>
    </row>
    <row r="20" spans="1:1" x14ac:dyDescent="0.25">
      <c r="A20" s="219" t="s">
        <v>151</v>
      </c>
    </row>
    <row r="21" spans="1:1" x14ac:dyDescent="0.25">
      <c r="A21" s="186" t="s">
        <v>130</v>
      </c>
    </row>
    <row r="22" spans="1:1" x14ac:dyDescent="0.25">
      <c r="A22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CA862E8-1C50-488C-AECA-0E3F0304A00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1251</v>
      </c>
    </row>
    <row r="2" spans="1:19" x14ac:dyDescent="0.25">
      <c r="A2" s="183" t="s">
        <v>205</v>
      </c>
    </row>
    <row r="3" spans="1:19" x14ac:dyDescent="0.25">
      <c r="A3" s="265" t="s">
        <v>107</v>
      </c>
      <c r="B3" s="264">
        <v>2019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20080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20080</v>
      </c>
    </row>
    <row r="7" spans="1:19" x14ac:dyDescent="0.25">
      <c r="A7" s="261" t="s">
        <v>111</v>
      </c>
      <c r="B7" s="260">
        <v>4</v>
      </c>
      <c r="C7">
        <v>1</v>
      </c>
      <c r="D7" t="s">
        <v>1243</v>
      </c>
      <c r="E7">
        <v>53.85</v>
      </c>
      <c r="I7">
        <v>8363.5</v>
      </c>
      <c r="J7">
        <v>312</v>
      </c>
      <c r="O7">
        <v>29832</v>
      </c>
      <c r="P7">
        <v>29832</v>
      </c>
      <c r="Q7">
        <v>2137247</v>
      </c>
      <c r="R7">
        <v>13148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16.25</v>
      </c>
      <c r="I8">
        <v>2508.5</v>
      </c>
      <c r="J8">
        <v>10</v>
      </c>
      <c r="O8">
        <v>13500</v>
      </c>
      <c r="P8">
        <v>13500</v>
      </c>
      <c r="Q8">
        <v>601434</v>
      </c>
      <c r="R8">
        <v>13148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18.600000000000001</v>
      </c>
      <c r="I9">
        <v>2995</v>
      </c>
      <c r="J9">
        <v>57</v>
      </c>
      <c r="O9">
        <v>7500</v>
      </c>
      <c r="P9">
        <v>7500</v>
      </c>
      <c r="Q9">
        <v>829224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648.5</v>
      </c>
      <c r="J10">
        <v>19</v>
      </c>
      <c r="O10">
        <v>1500</v>
      </c>
      <c r="P10">
        <v>1500</v>
      </c>
      <c r="Q10">
        <v>234699</v>
      </c>
    </row>
    <row r="11" spans="1:19" x14ac:dyDescent="0.25">
      <c r="A11" s="261" t="s">
        <v>115</v>
      </c>
      <c r="B11" s="260">
        <v>8</v>
      </c>
      <c r="C11">
        <v>1</v>
      </c>
      <c r="D11">
        <v>306</v>
      </c>
      <c r="E11">
        <v>1</v>
      </c>
      <c r="I11">
        <v>173.5</v>
      </c>
      <c r="Q11">
        <v>54895</v>
      </c>
    </row>
    <row r="12" spans="1:19" x14ac:dyDescent="0.25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2038</v>
      </c>
      <c r="J12">
        <v>226</v>
      </c>
      <c r="O12">
        <v>7332</v>
      </c>
      <c r="P12">
        <v>7332</v>
      </c>
      <c r="Q12">
        <v>416995</v>
      </c>
    </row>
    <row r="13" spans="1:19" x14ac:dyDescent="0.25">
      <c r="A13" s="261" t="s">
        <v>117</v>
      </c>
      <c r="B13" s="260">
        <v>10</v>
      </c>
      <c r="C13" t="s">
        <v>1244</v>
      </c>
      <c r="E13">
        <v>54.05</v>
      </c>
      <c r="I13">
        <v>8400.2999999999993</v>
      </c>
      <c r="J13">
        <v>312</v>
      </c>
      <c r="O13">
        <v>29832</v>
      </c>
      <c r="P13">
        <v>29832</v>
      </c>
      <c r="Q13">
        <v>2157327</v>
      </c>
      <c r="R13">
        <v>13148</v>
      </c>
      <c r="S13">
        <v>2964.0762463343108</v>
      </c>
    </row>
    <row r="14" spans="1:19" x14ac:dyDescent="0.25">
      <c r="A14" s="263" t="s">
        <v>118</v>
      </c>
      <c r="B14" s="262">
        <v>11</v>
      </c>
      <c r="C14">
        <v>2</v>
      </c>
      <c r="D14" t="s">
        <v>153</v>
      </c>
      <c r="E14">
        <v>0.2</v>
      </c>
      <c r="I14">
        <v>27.2</v>
      </c>
      <c r="Q14">
        <v>19735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>
        <v>99</v>
      </c>
      <c r="S15">
        <v>47.409579667644181</v>
      </c>
    </row>
    <row r="16" spans="1:19" x14ac:dyDescent="0.25">
      <c r="A16" s="259" t="s">
        <v>107</v>
      </c>
      <c r="B16" s="258">
        <v>2019</v>
      </c>
      <c r="C16">
        <v>2</v>
      </c>
      <c r="D16">
        <v>101</v>
      </c>
      <c r="E16">
        <v>0.2</v>
      </c>
      <c r="I16">
        <v>27.2</v>
      </c>
      <c r="Q16">
        <v>19735</v>
      </c>
    </row>
    <row r="17" spans="3:19" x14ac:dyDescent="0.25">
      <c r="C17">
        <v>2</v>
      </c>
      <c r="D17" t="s">
        <v>1243</v>
      </c>
      <c r="E17">
        <v>53.85</v>
      </c>
      <c r="I17">
        <v>7550.75</v>
      </c>
      <c r="J17">
        <v>590.25</v>
      </c>
      <c r="K17">
        <v>13</v>
      </c>
      <c r="Q17">
        <v>2230033</v>
      </c>
      <c r="S17">
        <v>2916.6666666666665</v>
      </c>
    </row>
    <row r="18" spans="3:19" x14ac:dyDescent="0.25">
      <c r="C18">
        <v>2</v>
      </c>
      <c r="D18">
        <v>303</v>
      </c>
      <c r="E18">
        <v>16.25</v>
      </c>
      <c r="I18">
        <v>2246.75</v>
      </c>
      <c r="J18">
        <v>108.75</v>
      </c>
      <c r="K18">
        <v>13</v>
      </c>
      <c r="Q18">
        <v>613003</v>
      </c>
      <c r="S18">
        <v>2916.6666666666665</v>
      </c>
    </row>
    <row r="19" spans="3:19" x14ac:dyDescent="0.25">
      <c r="C19">
        <v>2</v>
      </c>
      <c r="D19">
        <v>304</v>
      </c>
      <c r="E19">
        <v>18.600000000000001</v>
      </c>
      <c r="I19">
        <v>2566.5</v>
      </c>
      <c r="J19">
        <v>140</v>
      </c>
      <c r="Q19">
        <v>843586</v>
      </c>
    </row>
    <row r="20" spans="3:19" x14ac:dyDescent="0.25">
      <c r="C20">
        <v>2</v>
      </c>
      <c r="D20">
        <v>305</v>
      </c>
      <c r="E20">
        <v>4</v>
      </c>
      <c r="I20">
        <v>560</v>
      </c>
      <c r="J20">
        <v>20.5</v>
      </c>
      <c r="Q20">
        <v>228663</v>
      </c>
    </row>
    <row r="21" spans="3:19" x14ac:dyDescent="0.25">
      <c r="C21">
        <v>2</v>
      </c>
      <c r="D21">
        <v>306</v>
      </c>
      <c r="E21">
        <v>1</v>
      </c>
      <c r="I21">
        <v>146</v>
      </c>
      <c r="J21">
        <v>34</v>
      </c>
      <c r="Q21">
        <v>65204</v>
      </c>
    </row>
    <row r="22" spans="3:19" x14ac:dyDescent="0.25">
      <c r="C22">
        <v>2</v>
      </c>
      <c r="D22">
        <v>642</v>
      </c>
      <c r="E22">
        <v>14</v>
      </c>
      <c r="I22">
        <v>2031.5</v>
      </c>
      <c r="J22">
        <v>287</v>
      </c>
      <c r="Q22">
        <v>479577</v>
      </c>
    </row>
    <row r="23" spans="3:19" x14ac:dyDescent="0.25">
      <c r="C23" t="s">
        <v>1245</v>
      </c>
      <c r="E23">
        <v>54.05</v>
      </c>
      <c r="I23">
        <v>7577.95</v>
      </c>
      <c r="J23">
        <v>590.25</v>
      </c>
      <c r="K23">
        <v>13</v>
      </c>
      <c r="Q23">
        <v>2249768</v>
      </c>
      <c r="S23">
        <v>2964.0762463343108</v>
      </c>
    </row>
    <row r="24" spans="3:19" x14ac:dyDescent="0.25">
      <c r="C24">
        <v>3</v>
      </c>
      <c r="D24" t="s">
        <v>153</v>
      </c>
      <c r="E24">
        <v>0.2</v>
      </c>
      <c r="I24">
        <v>33.6</v>
      </c>
      <c r="Q24">
        <v>20080</v>
      </c>
      <c r="S24">
        <v>47.409579667644181</v>
      </c>
    </row>
    <row r="25" spans="3:19" x14ac:dyDescent="0.25">
      <c r="C25">
        <v>3</v>
      </c>
      <c r="D25">
        <v>99</v>
      </c>
      <c r="S25">
        <v>47.409579667644181</v>
      </c>
    </row>
    <row r="26" spans="3:19" x14ac:dyDescent="0.25">
      <c r="C26">
        <v>3</v>
      </c>
      <c r="D26">
        <v>101</v>
      </c>
      <c r="E26">
        <v>0.2</v>
      </c>
      <c r="I26">
        <v>33.6</v>
      </c>
      <c r="Q26">
        <v>20080</v>
      </c>
    </row>
    <row r="27" spans="3:19" x14ac:dyDescent="0.25">
      <c r="C27">
        <v>3</v>
      </c>
      <c r="D27" t="s">
        <v>1243</v>
      </c>
      <c r="E27">
        <v>53.85</v>
      </c>
      <c r="I27">
        <v>7711.5</v>
      </c>
      <c r="J27">
        <v>650</v>
      </c>
      <c r="K27">
        <v>6.5</v>
      </c>
      <c r="Q27">
        <v>2318974</v>
      </c>
      <c r="S27">
        <v>2916.6666666666665</v>
      </c>
    </row>
    <row r="28" spans="3:19" x14ac:dyDescent="0.25">
      <c r="C28">
        <v>3</v>
      </c>
      <c r="D28">
        <v>303</v>
      </c>
      <c r="E28">
        <v>16.25</v>
      </c>
      <c r="I28">
        <v>2427.5</v>
      </c>
      <c r="J28">
        <v>144</v>
      </c>
      <c r="K28">
        <v>6.5</v>
      </c>
      <c r="Q28">
        <v>685879</v>
      </c>
      <c r="S28">
        <v>2916.6666666666665</v>
      </c>
    </row>
    <row r="29" spans="3:19" x14ac:dyDescent="0.25">
      <c r="C29">
        <v>3</v>
      </c>
      <c r="D29">
        <v>304</v>
      </c>
      <c r="E29">
        <v>18.600000000000001</v>
      </c>
      <c r="I29">
        <v>2532.5</v>
      </c>
      <c r="J29">
        <v>155</v>
      </c>
      <c r="Q29">
        <v>845090</v>
      </c>
    </row>
    <row r="30" spans="3:19" x14ac:dyDescent="0.25">
      <c r="C30">
        <v>3</v>
      </c>
      <c r="D30">
        <v>305</v>
      </c>
      <c r="E30">
        <v>4</v>
      </c>
      <c r="I30">
        <v>536</v>
      </c>
      <c r="J30">
        <v>35</v>
      </c>
      <c r="Q30">
        <v>242050</v>
      </c>
    </row>
    <row r="31" spans="3:19" x14ac:dyDescent="0.25">
      <c r="C31">
        <v>3</v>
      </c>
      <c r="D31">
        <v>306</v>
      </c>
      <c r="E31">
        <v>1</v>
      </c>
      <c r="I31">
        <v>131.5</v>
      </c>
      <c r="J31">
        <v>30</v>
      </c>
      <c r="Q31">
        <v>66187</v>
      </c>
    </row>
    <row r="32" spans="3:19" x14ac:dyDescent="0.25">
      <c r="C32">
        <v>3</v>
      </c>
      <c r="D32">
        <v>642</v>
      </c>
      <c r="E32">
        <v>14</v>
      </c>
      <c r="I32">
        <v>2084</v>
      </c>
      <c r="J32">
        <v>286</v>
      </c>
      <c r="Q32">
        <v>479768</v>
      </c>
    </row>
    <row r="33" spans="3:19" x14ac:dyDescent="0.25">
      <c r="C33" t="s">
        <v>1246</v>
      </c>
      <c r="E33">
        <v>54.05</v>
      </c>
      <c r="I33">
        <v>7745.1</v>
      </c>
      <c r="J33">
        <v>650</v>
      </c>
      <c r="K33">
        <v>6.5</v>
      </c>
      <c r="Q33">
        <v>2339054</v>
      </c>
      <c r="S33">
        <v>2964.0762463343108</v>
      </c>
    </row>
    <row r="34" spans="3:19" x14ac:dyDescent="0.25">
      <c r="C34">
        <v>4</v>
      </c>
      <c r="D34" t="s">
        <v>153</v>
      </c>
      <c r="E34">
        <v>0.2</v>
      </c>
      <c r="I34">
        <v>35.200000000000003</v>
      </c>
      <c r="Q34">
        <v>11865</v>
      </c>
      <c r="S34">
        <v>47.409579667644181</v>
      </c>
    </row>
    <row r="35" spans="3:19" x14ac:dyDescent="0.25">
      <c r="C35">
        <v>4</v>
      </c>
      <c r="D35">
        <v>99</v>
      </c>
      <c r="S35">
        <v>47.409579667644181</v>
      </c>
    </row>
    <row r="36" spans="3:19" x14ac:dyDescent="0.25">
      <c r="C36">
        <v>4</v>
      </c>
      <c r="D36">
        <v>101</v>
      </c>
      <c r="E36">
        <v>0.2</v>
      </c>
      <c r="I36">
        <v>35.200000000000003</v>
      </c>
      <c r="Q36">
        <v>11865</v>
      </c>
    </row>
    <row r="37" spans="3:19" x14ac:dyDescent="0.25">
      <c r="C37">
        <v>4</v>
      </c>
      <c r="D37" t="s">
        <v>1243</v>
      </c>
      <c r="E37">
        <v>53.85</v>
      </c>
      <c r="I37">
        <v>8034</v>
      </c>
      <c r="J37">
        <v>538.5</v>
      </c>
      <c r="K37">
        <v>50</v>
      </c>
      <c r="Q37">
        <v>2326841</v>
      </c>
      <c r="R37">
        <v>4987</v>
      </c>
      <c r="S37">
        <v>2916.6666666666665</v>
      </c>
    </row>
    <row r="38" spans="3:19" x14ac:dyDescent="0.25">
      <c r="C38">
        <v>4</v>
      </c>
      <c r="D38">
        <v>303</v>
      </c>
      <c r="E38">
        <v>16.25</v>
      </c>
      <c r="I38">
        <v>2301.5</v>
      </c>
      <c r="J38">
        <v>105</v>
      </c>
      <c r="K38">
        <v>50</v>
      </c>
      <c r="Q38">
        <v>701269</v>
      </c>
      <c r="R38">
        <v>4987</v>
      </c>
      <c r="S38">
        <v>2916.6666666666665</v>
      </c>
    </row>
    <row r="39" spans="3:19" x14ac:dyDescent="0.25">
      <c r="C39">
        <v>4</v>
      </c>
      <c r="D39">
        <v>304</v>
      </c>
      <c r="E39">
        <v>18.600000000000001</v>
      </c>
      <c r="I39">
        <v>2771</v>
      </c>
      <c r="J39">
        <v>185</v>
      </c>
      <c r="Q39">
        <v>902533</v>
      </c>
    </row>
    <row r="40" spans="3:19" x14ac:dyDescent="0.25">
      <c r="C40">
        <v>4</v>
      </c>
      <c r="D40">
        <v>305</v>
      </c>
      <c r="E40">
        <v>5</v>
      </c>
      <c r="I40">
        <v>669</v>
      </c>
      <c r="J40">
        <v>13.5</v>
      </c>
      <c r="Q40">
        <v>244900</v>
      </c>
    </row>
    <row r="41" spans="3:19" x14ac:dyDescent="0.25">
      <c r="C41">
        <v>4</v>
      </c>
      <c r="D41">
        <v>642</v>
      </c>
      <c r="E41">
        <v>14</v>
      </c>
      <c r="I41">
        <v>2292.5</v>
      </c>
      <c r="J41">
        <v>235</v>
      </c>
      <c r="Q41">
        <v>478139</v>
      </c>
    </row>
    <row r="42" spans="3:19" x14ac:dyDescent="0.25">
      <c r="C42" t="s">
        <v>1247</v>
      </c>
      <c r="E42">
        <v>54.05</v>
      </c>
      <c r="I42">
        <v>8069.2</v>
      </c>
      <c r="J42">
        <v>538.5</v>
      </c>
      <c r="K42">
        <v>50</v>
      </c>
      <c r="Q42">
        <v>2338706</v>
      </c>
      <c r="R42">
        <v>4987</v>
      </c>
      <c r="S42">
        <v>2964.0762463343108</v>
      </c>
    </row>
    <row r="43" spans="3:19" x14ac:dyDescent="0.25">
      <c r="C43">
        <v>5</v>
      </c>
      <c r="D43" t="s">
        <v>153</v>
      </c>
      <c r="E43">
        <v>0.2</v>
      </c>
      <c r="I43">
        <v>36.799999999999997</v>
      </c>
      <c r="Q43">
        <v>20080</v>
      </c>
      <c r="S43">
        <v>47.409579667644181</v>
      </c>
    </row>
    <row r="44" spans="3:19" x14ac:dyDescent="0.25">
      <c r="C44">
        <v>5</v>
      </c>
      <c r="D44">
        <v>99</v>
      </c>
      <c r="S44">
        <v>47.409579667644181</v>
      </c>
    </row>
    <row r="45" spans="3:19" x14ac:dyDescent="0.25">
      <c r="C45">
        <v>5</v>
      </c>
      <c r="D45">
        <v>101</v>
      </c>
      <c r="E45">
        <v>0.2</v>
      </c>
      <c r="I45">
        <v>36.799999999999997</v>
      </c>
      <c r="Q45">
        <v>20080</v>
      </c>
    </row>
    <row r="46" spans="3:19" x14ac:dyDescent="0.25">
      <c r="C46">
        <v>5</v>
      </c>
      <c r="D46" t="s">
        <v>1243</v>
      </c>
      <c r="E46">
        <v>53.85</v>
      </c>
      <c r="I46">
        <v>8609.5</v>
      </c>
      <c r="J46">
        <v>582.5</v>
      </c>
      <c r="K46">
        <v>25</v>
      </c>
      <c r="Q46">
        <v>2431251</v>
      </c>
      <c r="R46">
        <v>800</v>
      </c>
      <c r="S46">
        <v>2916.6666666666665</v>
      </c>
    </row>
    <row r="47" spans="3:19" x14ac:dyDescent="0.25">
      <c r="C47">
        <v>5</v>
      </c>
      <c r="D47">
        <v>303</v>
      </c>
      <c r="E47">
        <v>16.25</v>
      </c>
      <c r="I47">
        <v>2489.5</v>
      </c>
      <c r="J47">
        <v>213.5</v>
      </c>
      <c r="K47">
        <v>25</v>
      </c>
      <c r="Q47">
        <v>757915</v>
      </c>
      <c r="R47">
        <v>800</v>
      </c>
      <c r="S47">
        <v>2916.6666666666665</v>
      </c>
    </row>
    <row r="48" spans="3:19" x14ac:dyDescent="0.25">
      <c r="C48">
        <v>5</v>
      </c>
      <c r="D48">
        <v>304</v>
      </c>
      <c r="E48">
        <v>18.600000000000001</v>
      </c>
      <c r="I48">
        <v>3108</v>
      </c>
      <c r="J48">
        <v>147.5</v>
      </c>
      <c r="Q48">
        <v>925070</v>
      </c>
    </row>
    <row r="49" spans="3:19" x14ac:dyDescent="0.25">
      <c r="C49">
        <v>5</v>
      </c>
      <c r="D49">
        <v>305</v>
      </c>
      <c r="E49">
        <v>5</v>
      </c>
      <c r="I49">
        <v>685.5</v>
      </c>
      <c r="J49">
        <v>50</v>
      </c>
      <c r="Q49">
        <v>280814</v>
      </c>
    </row>
    <row r="50" spans="3:19" x14ac:dyDescent="0.25">
      <c r="C50">
        <v>5</v>
      </c>
      <c r="D50">
        <v>642</v>
      </c>
      <c r="E50">
        <v>14</v>
      </c>
      <c r="I50">
        <v>2326.5</v>
      </c>
      <c r="J50">
        <v>171.5</v>
      </c>
      <c r="Q50">
        <v>467452</v>
      </c>
    </row>
    <row r="51" spans="3:19" x14ac:dyDescent="0.25">
      <c r="C51" t="s">
        <v>1248</v>
      </c>
      <c r="E51">
        <v>54.05</v>
      </c>
      <c r="I51">
        <v>8646.2999999999993</v>
      </c>
      <c r="J51">
        <v>582.5</v>
      </c>
      <c r="K51">
        <v>25</v>
      </c>
      <c r="Q51">
        <v>2451331</v>
      </c>
      <c r="R51">
        <v>800</v>
      </c>
      <c r="S51">
        <v>2964.0762463343108</v>
      </c>
    </row>
    <row r="52" spans="3:19" x14ac:dyDescent="0.25">
      <c r="C52">
        <v>6</v>
      </c>
      <c r="D52" t="s">
        <v>153</v>
      </c>
      <c r="E52">
        <v>0.2</v>
      </c>
      <c r="I52">
        <v>17.600000000000001</v>
      </c>
      <c r="Q52">
        <v>19487</v>
      </c>
      <c r="S52">
        <v>47.409579667644181</v>
      </c>
    </row>
    <row r="53" spans="3:19" x14ac:dyDescent="0.25">
      <c r="C53">
        <v>6</v>
      </c>
      <c r="D53">
        <v>99</v>
      </c>
      <c r="S53">
        <v>47.409579667644181</v>
      </c>
    </row>
    <row r="54" spans="3:19" x14ac:dyDescent="0.25">
      <c r="C54">
        <v>6</v>
      </c>
      <c r="D54">
        <v>101</v>
      </c>
      <c r="E54">
        <v>0.2</v>
      </c>
      <c r="I54">
        <v>17.600000000000001</v>
      </c>
      <c r="Q54">
        <v>19487</v>
      </c>
    </row>
    <row r="55" spans="3:19" x14ac:dyDescent="0.25">
      <c r="C55">
        <v>6</v>
      </c>
      <c r="D55" t="s">
        <v>1243</v>
      </c>
      <c r="E55">
        <v>52.85</v>
      </c>
      <c r="I55">
        <v>7305</v>
      </c>
      <c r="J55">
        <v>906</v>
      </c>
      <c r="K55">
        <v>20</v>
      </c>
      <c r="Q55">
        <v>2349685</v>
      </c>
      <c r="R55">
        <v>800</v>
      </c>
      <c r="S55">
        <v>2916.6666666666665</v>
      </c>
    </row>
    <row r="56" spans="3:19" x14ac:dyDescent="0.25">
      <c r="C56">
        <v>6</v>
      </c>
      <c r="D56">
        <v>303</v>
      </c>
      <c r="E56">
        <v>16.25</v>
      </c>
      <c r="I56">
        <v>2259</v>
      </c>
      <c r="J56">
        <v>300.5</v>
      </c>
      <c r="K56">
        <v>20</v>
      </c>
      <c r="Q56">
        <v>720846</v>
      </c>
      <c r="R56">
        <v>800</v>
      </c>
      <c r="S56">
        <v>2916.6666666666665</v>
      </c>
    </row>
    <row r="57" spans="3:19" x14ac:dyDescent="0.25">
      <c r="C57">
        <v>6</v>
      </c>
      <c r="D57">
        <v>304</v>
      </c>
      <c r="E57">
        <v>18.600000000000001</v>
      </c>
      <c r="I57">
        <v>2458</v>
      </c>
      <c r="J57">
        <v>253.5</v>
      </c>
      <c r="Q57">
        <v>920550</v>
      </c>
    </row>
    <row r="58" spans="3:19" x14ac:dyDescent="0.25">
      <c r="C58">
        <v>6</v>
      </c>
      <c r="D58">
        <v>305</v>
      </c>
      <c r="E58">
        <v>4</v>
      </c>
      <c r="I58">
        <v>610.5</v>
      </c>
      <c r="J58">
        <v>45</v>
      </c>
      <c r="Q58">
        <v>236721</v>
      </c>
    </row>
    <row r="59" spans="3:19" x14ac:dyDescent="0.25">
      <c r="C59">
        <v>6</v>
      </c>
      <c r="D59">
        <v>642</v>
      </c>
      <c r="E59">
        <v>14</v>
      </c>
      <c r="I59">
        <v>1977.5</v>
      </c>
      <c r="J59">
        <v>307</v>
      </c>
      <c r="Q59">
        <v>471568</v>
      </c>
    </row>
    <row r="60" spans="3:19" x14ac:dyDescent="0.25">
      <c r="C60" t="s">
        <v>1249</v>
      </c>
      <c r="E60">
        <v>53.05</v>
      </c>
      <c r="I60">
        <v>7322.6</v>
      </c>
      <c r="J60">
        <v>906</v>
      </c>
      <c r="K60">
        <v>20</v>
      </c>
      <c r="Q60">
        <v>2369172</v>
      </c>
      <c r="R60">
        <v>800</v>
      </c>
      <c r="S60">
        <v>2964.0762463343108</v>
      </c>
    </row>
    <row r="61" spans="3:19" x14ac:dyDescent="0.25">
      <c r="C61">
        <v>7</v>
      </c>
      <c r="D61" t="s">
        <v>153</v>
      </c>
      <c r="E61">
        <v>0.2</v>
      </c>
      <c r="I61">
        <v>28.8</v>
      </c>
      <c r="Q61">
        <v>20287</v>
      </c>
      <c r="S61">
        <v>47.409579667644181</v>
      </c>
    </row>
    <row r="62" spans="3:19" x14ac:dyDescent="0.25">
      <c r="C62">
        <v>7</v>
      </c>
      <c r="D62">
        <v>99</v>
      </c>
      <c r="S62">
        <v>47.409579667644181</v>
      </c>
    </row>
    <row r="63" spans="3:19" x14ac:dyDescent="0.25">
      <c r="C63">
        <v>7</v>
      </c>
      <c r="D63">
        <v>101</v>
      </c>
      <c r="E63">
        <v>0.2</v>
      </c>
      <c r="I63">
        <v>28.8</v>
      </c>
      <c r="Q63">
        <v>20287</v>
      </c>
    </row>
    <row r="64" spans="3:19" x14ac:dyDescent="0.25">
      <c r="C64">
        <v>7</v>
      </c>
      <c r="D64" t="s">
        <v>1243</v>
      </c>
      <c r="E64">
        <v>51.85</v>
      </c>
      <c r="I64">
        <v>6772</v>
      </c>
      <c r="J64">
        <v>391.5</v>
      </c>
      <c r="Q64">
        <v>2910717</v>
      </c>
      <c r="S64">
        <v>2916.6666666666665</v>
      </c>
    </row>
    <row r="65" spans="3:19" x14ac:dyDescent="0.25">
      <c r="C65">
        <v>7</v>
      </c>
      <c r="D65">
        <v>303</v>
      </c>
      <c r="E65">
        <v>16.25</v>
      </c>
      <c r="I65">
        <v>2041</v>
      </c>
      <c r="J65">
        <v>25.5</v>
      </c>
      <c r="Q65">
        <v>857814</v>
      </c>
      <c r="S65">
        <v>2916.6666666666665</v>
      </c>
    </row>
    <row r="66" spans="3:19" x14ac:dyDescent="0.25">
      <c r="C66">
        <v>7</v>
      </c>
      <c r="D66">
        <v>304</v>
      </c>
      <c r="E66">
        <v>17.600000000000001</v>
      </c>
      <c r="I66">
        <v>2430</v>
      </c>
      <c r="J66">
        <v>148.5</v>
      </c>
      <c r="Q66">
        <v>1119397</v>
      </c>
    </row>
    <row r="67" spans="3:19" x14ac:dyDescent="0.25">
      <c r="C67">
        <v>7</v>
      </c>
      <c r="D67">
        <v>305</v>
      </c>
      <c r="E67">
        <v>4</v>
      </c>
      <c r="I67">
        <v>476.5</v>
      </c>
      <c r="J67">
        <v>35</v>
      </c>
      <c r="Q67">
        <v>340113</v>
      </c>
    </row>
    <row r="68" spans="3:19" x14ac:dyDescent="0.25">
      <c r="C68">
        <v>7</v>
      </c>
      <c r="D68">
        <v>642</v>
      </c>
      <c r="E68">
        <v>14</v>
      </c>
      <c r="I68">
        <v>1824.5</v>
      </c>
      <c r="J68">
        <v>182.5</v>
      </c>
      <c r="Q68">
        <v>593393</v>
      </c>
    </row>
    <row r="69" spans="3:19" x14ac:dyDescent="0.25">
      <c r="C69" t="s">
        <v>1250</v>
      </c>
      <c r="E69">
        <v>52.05</v>
      </c>
      <c r="I69">
        <v>6800.8</v>
      </c>
      <c r="J69">
        <v>391.5</v>
      </c>
      <c r="Q69">
        <v>2931004</v>
      </c>
      <c r="S69">
        <v>2964.0762463343108</v>
      </c>
    </row>
  </sheetData>
  <hyperlinks>
    <hyperlink ref="A2" location="Obsah!A1" display="Zpět na Obsah  KL 01  1.-4.měsíc" xr:uid="{BC68137F-63F6-4E0A-9BF3-1F0A788EB7DC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48751.010846786499</v>
      </c>
      <c r="D4" s="134">
        <f ca="1">IF(ISERROR(VLOOKUP("Náklady celkem",INDIRECT("HI!$A:$G"),5,0)),0,VLOOKUP("Náklady celkem",INDIRECT("HI!$A:$G"),5,0))</f>
        <v>53544.139669999975</v>
      </c>
      <c r="E4" s="135">
        <f ca="1">IF(C4=0,0,D4/C4)</f>
        <v>1.098318552578883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554.16666931152349</v>
      </c>
      <c r="D7" s="142">
        <f>IF(ISERROR(HI!E5),"",HI!E5)</f>
        <v>569.5980800000001</v>
      </c>
      <c r="E7" s="139">
        <f t="shared" ref="E7:E13" si="0">IF(C7=0,0,D7/C7)</f>
        <v>1.0278461544929218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1.4644351464435146E-2</v>
      </c>
      <c r="E9" s="139">
        <f>IF(C9=0,0,D9/C9)</f>
        <v>4.8814504881450491E-2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6025.2498098144524</v>
      </c>
      <c r="D13" s="142">
        <f>IF(ISERROR(HI!E6),"",HI!E6)</f>
        <v>6380.0934500000003</v>
      </c>
      <c r="E13" s="139">
        <f t="shared" si="0"/>
        <v>1.0588927681649891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21651.368161987306</v>
      </c>
      <c r="D14" s="138">
        <f ca="1">IF(ISERROR(VLOOKUP("Osobní náklady (Kč) *",INDIRECT("HI!$A:$G"),5,0)),0,VLOOKUP("Osobní náklady (Kč) *",INDIRECT("HI!$A:$G"),5,0))</f>
        <v>22909.538230000006</v>
      </c>
      <c r="E14" s="139">
        <f ca="1">IF(C14=0,0,D14/C14)</f>
        <v>1.0581104186395773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80154E9-2B54-448C-9AF1-40E33D603D6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2015</v>
      </c>
      <c r="C3" s="40">
        <v>2018</v>
      </c>
      <c r="D3" s="7"/>
      <c r="E3" s="276">
        <v>2019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5" customHeight="1" x14ac:dyDescent="0.2">
      <c r="A5" s="89" t="str">
        <f>HYPERLINK("#'Léky Žádanky'!A1","Léky (Kč)")</f>
        <v>Léky (Kč)</v>
      </c>
      <c r="B5" s="27">
        <v>511.68324999999982</v>
      </c>
      <c r="C5" s="29">
        <v>523.62761000000012</v>
      </c>
      <c r="D5" s="8"/>
      <c r="E5" s="94">
        <v>569.5980800000001</v>
      </c>
      <c r="F5" s="28">
        <v>554.16666931152349</v>
      </c>
      <c r="G5" s="93">
        <f>E5-F5</f>
        <v>15.431410688476603</v>
      </c>
      <c r="H5" s="99">
        <f>IF(F5&lt;0.00000001,"",E5/F5)</f>
        <v>1.0278461544929218</v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8271.945929999998</v>
      </c>
      <c r="C6" s="31">
        <v>6767.0023099999962</v>
      </c>
      <c r="D6" s="8"/>
      <c r="E6" s="95">
        <v>6380.0934500000003</v>
      </c>
      <c r="F6" s="30">
        <v>6025.2498098144524</v>
      </c>
      <c r="G6" s="96">
        <f>E6-F6</f>
        <v>354.84364018554788</v>
      </c>
      <c r="H6" s="100">
        <f>IF(F6&lt;0.00000001,"",E6/F6)</f>
        <v>1.0588927681649891</v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17076.756579999997</v>
      </c>
      <c r="C7" s="31">
        <v>19476.228320000002</v>
      </c>
      <c r="D7" s="8"/>
      <c r="E7" s="95">
        <v>22909.538230000006</v>
      </c>
      <c r="F7" s="30">
        <v>21651.368161987306</v>
      </c>
      <c r="G7" s="96">
        <f>E7-F7</f>
        <v>1258.1700680126996</v>
      </c>
      <c r="H7" s="100">
        <f>IF(F7&lt;0.00000001,"",E7/F7)</f>
        <v>1.0581104186395773</v>
      </c>
    </row>
    <row r="8" spans="1:10" ht="14.45" customHeight="1" thickBot="1" x14ac:dyDescent="0.25">
      <c r="A8" s="1" t="s">
        <v>60</v>
      </c>
      <c r="B8" s="11">
        <v>22787.964080000002</v>
      </c>
      <c r="C8" s="33">
        <v>14663.386859999995</v>
      </c>
      <c r="D8" s="8"/>
      <c r="E8" s="97">
        <v>23684.909909999969</v>
      </c>
      <c r="F8" s="32">
        <v>20520.226205673218</v>
      </c>
      <c r="G8" s="98">
        <f>E8-F8</f>
        <v>3164.6837043267515</v>
      </c>
      <c r="H8" s="101">
        <f>IF(F8&lt;0.00000001,"",E8/F8)</f>
        <v>1.1542226519633498</v>
      </c>
    </row>
    <row r="9" spans="1:10" ht="14.45" customHeight="1" thickBot="1" x14ac:dyDescent="0.25">
      <c r="A9" s="2" t="s">
        <v>61</v>
      </c>
      <c r="B9" s="3">
        <v>48648.349839999995</v>
      </c>
      <c r="C9" s="35">
        <v>41430.245099999993</v>
      </c>
      <c r="D9" s="8"/>
      <c r="E9" s="3">
        <v>53544.139669999975</v>
      </c>
      <c r="F9" s="34">
        <v>48751.010846786499</v>
      </c>
      <c r="G9" s="34">
        <f>E9-F9</f>
        <v>4793.1288232134757</v>
      </c>
      <c r="H9" s="102">
        <f>IF(F9&lt;0.00000001,"",E9/F9)</f>
        <v>1.098318552578883</v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184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 xr:uid="{F67686B8-28DD-402E-8B4B-8585DD74B54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2019</v>
      </c>
      <c r="C4" s="115" t="s">
        <v>17</v>
      </c>
      <c r="D4" s="210" t="s">
        <v>185</v>
      </c>
      <c r="E4" s="210" t="s">
        <v>186</v>
      </c>
      <c r="F4" s="210" t="s">
        <v>187</v>
      </c>
      <c r="G4" s="210" t="s">
        <v>188</v>
      </c>
      <c r="H4" s="210" t="s">
        <v>189</v>
      </c>
      <c r="I4" s="210" t="s">
        <v>190</v>
      </c>
      <c r="J4" s="210" t="s">
        <v>191</v>
      </c>
      <c r="K4" s="210" t="s">
        <v>192</v>
      </c>
      <c r="L4" s="210" t="s">
        <v>193</v>
      </c>
      <c r="M4" s="210" t="s">
        <v>194</v>
      </c>
      <c r="N4" s="210" t="s">
        <v>195</v>
      </c>
      <c r="O4" s="210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950</v>
      </c>
      <c r="C7" s="52">
        <v>79.166666666666003</v>
      </c>
      <c r="D7" s="52">
        <v>66.816119999999998</v>
      </c>
      <c r="E7" s="52">
        <v>100.42615000000001</v>
      </c>
      <c r="F7" s="52">
        <v>92.245869999999002</v>
      </c>
      <c r="G7" s="52">
        <v>113.44240000000001</v>
      </c>
      <c r="H7" s="52">
        <v>72.867769999999993</v>
      </c>
      <c r="I7" s="52">
        <v>66.228849999998999</v>
      </c>
      <c r="J7" s="52">
        <v>57.570920000000001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569.59807999999896</v>
      </c>
      <c r="Q7" s="78">
        <v>1.0278461593979999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10329</v>
      </c>
      <c r="C9" s="52">
        <v>860.75</v>
      </c>
      <c r="D9" s="52">
        <v>1770.14571</v>
      </c>
      <c r="E9" s="52">
        <v>808.53677000000198</v>
      </c>
      <c r="F9" s="52">
        <v>864.61327999999799</v>
      </c>
      <c r="G9" s="52">
        <v>593.72060999999803</v>
      </c>
      <c r="H9" s="52">
        <v>661.70968000000005</v>
      </c>
      <c r="I9" s="52">
        <v>1374.2157999999899</v>
      </c>
      <c r="J9" s="52">
        <v>307.15159999999997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6380.0934499999903</v>
      </c>
      <c r="Q9" s="78">
        <v>1.058892734741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745.56952670936198</v>
      </c>
      <c r="C11" s="52">
        <v>62.130793892446</v>
      </c>
      <c r="D11" s="52">
        <v>66.099059999999994</v>
      </c>
      <c r="E11" s="52">
        <v>56.409019999999998</v>
      </c>
      <c r="F11" s="52">
        <v>31.571849999998999</v>
      </c>
      <c r="G11" s="52">
        <v>69.884079999999003</v>
      </c>
      <c r="H11" s="52">
        <v>60.418349999999997</v>
      </c>
      <c r="I11" s="52">
        <v>92.064299999998994</v>
      </c>
      <c r="J11" s="52">
        <v>54.685839999999999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431.13249999999903</v>
      </c>
      <c r="Q11" s="78">
        <v>0.99130162813400002</v>
      </c>
    </row>
    <row r="12" spans="1:17" ht="14.45" customHeight="1" x14ac:dyDescent="0.2">
      <c r="A12" s="15" t="s">
        <v>27</v>
      </c>
      <c r="B12" s="51">
        <v>524.87615801854804</v>
      </c>
      <c r="C12" s="52">
        <v>43.739679834878999</v>
      </c>
      <c r="D12" s="52">
        <v>24.0503</v>
      </c>
      <c r="E12" s="52">
        <v>179.12724</v>
      </c>
      <c r="F12" s="52">
        <v>18.688559999999999</v>
      </c>
      <c r="G12" s="52">
        <v>-16.156799999998999</v>
      </c>
      <c r="H12" s="52">
        <v>8.2400000000000001E-2</v>
      </c>
      <c r="I12" s="52">
        <v>5.4282899999990004</v>
      </c>
      <c r="J12" s="52">
        <v>76.608530000000002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287.82852000000003</v>
      </c>
      <c r="Q12" s="78">
        <v>0.940069981198</v>
      </c>
    </row>
    <row r="13" spans="1:17" ht="14.45" customHeight="1" x14ac:dyDescent="0.2">
      <c r="A13" s="15" t="s">
        <v>28</v>
      </c>
      <c r="B13" s="51">
        <v>6684.6329353912897</v>
      </c>
      <c r="C13" s="52">
        <v>557.05274461594104</v>
      </c>
      <c r="D13" s="52">
        <v>769.60760000000198</v>
      </c>
      <c r="E13" s="52">
        <v>473.240960000001</v>
      </c>
      <c r="F13" s="52">
        <v>584.00046999999802</v>
      </c>
      <c r="G13" s="52">
        <v>775.79322999999704</v>
      </c>
      <c r="H13" s="52">
        <v>548.98546999999996</v>
      </c>
      <c r="I13" s="52">
        <v>633.31697999999801</v>
      </c>
      <c r="J13" s="52">
        <v>380.92471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4165.86942</v>
      </c>
      <c r="Q13" s="78">
        <v>1.0683444406460001</v>
      </c>
    </row>
    <row r="14" spans="1:17" ht="14.45" customHeight="1" x14ac:dyDescent="0.2">
      <c r="A14" s="15" t="s">
        <v>29</v>
      </c>
      <c r="B14" s="51">
        <v>2505.5156903978</v>
      </c>
      <c r="C14" s="52">
        <v>208.792974199817</v>
      </c>
      <c r="D14" s="52">
        <v>289.85600000000102</v>
      </c>
      <c r="E14" s="52">
        <v>225.09299999999999</v>
      </c>
      <c r="F14" s="52">
        <v>220.52599999999899</v>
      </c>
      <c r="G14" s="52">
        <v>202.76999999999899</v>
      </c>
      <c r="H14" s="52">
        <v>191.566</v>
      </c>
      <c r="I14" s="52">
        <v>172.28299999999899</v>
      </c>
      <c r="J14" s="52">
        <v>176.18299999999999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1478.277</v>
      </c>
      <c r="Q14" s="78">
        <v>1.011444132067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4342.8557989605997</v>
      </c>
      <c r="C17" s="52">
        <v>361.90464991338303</v>
      </c>
      <c r="D17" s="52">
        <v>148.64663999999999</v>
      </c>
      <c r="E17" s="52">
        <v>242.87200000000101</v>
      </c>
      <c r="F17" s="52">
        <v>195.76886999999999</v>
      </c>
      <c r="G17" s="52">
        <v>13.839579999999</v>
      </c>
      <c r="H17" s="52">
        <v>119.46760999999999</v>
      </c>
      <c r="I17" s="52">
        <v>114.31918</v>
      </c>
      <c r="J17" s="52">
        <v>111.56853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946.48240999999996</v>
      </c>
      <c r="Q17" s="78">
        <v>0.37361159324499998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9.3160000000000007</v>
      </c>
      <c r="F18" s="52">
        <v>-1.486</v>
      </c>
      <c r="G18" s="52">
        <v>3.9409999999990002</v>
      </c>
      <c r="H18" s="52">
        <v>2.5000000000000001E-2</v>
      </c>
      <c r="I18" s="52">
        <v>0.32599999999899998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12.122</v>
      </c>
      <c r="Q18" s="78" t="s">
        <v>206</v>
      </c>
    </row>
    <row r="19" spans="1:17" ht="14.45" customHeight="1" x14ac:dyDescent="0.2">
      <c r="A19" s="15" t="s">
        <v>34</v>
      </c>
      <c r="B19" s="51">
        <v>4838.0810454216398</v>
      </c>
      <c r="C19" s="52">
        <v>403.17342045180402</v>
      </c>
      <c r="D19" s="52">
        <v>479.434830000001</v>
      </c>
      <c r="E19" s="52">
        <v>443.24608000000097</v>
      </c>
      <c r="F19" s="52">
        <v>3881.7818399999901</v>
      </c>
      <c r="G19" s="52">
        <v>368.01234999999798</v>
      </c>
      <c r="H19" s="52">
        <v>654.86019999999996</v>
      </c>
      <c r="I19" s="52">
        <v>550.17238999999802</v>
      </c>
      <c r="J19" s="52">
        <v>379.15346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6756.6611499999899</v>
      </c>
      <c r="Q19" s="78">
        <v>2.3940995566150001</v>
      </c>
    </row>
    <row r="20" spans="1:17" ht="14.45" customHeight="1" x14ac:dyDescent="0.2">
      <c r="A20" s="15" t="s">
        <v>35</v>
      </c>
      <c r="B20" s="51">
        <v>37116.629716000098</v>
      </c>
      <c r="C20" s="52">
        <v>3093.0524763333401</v>
      </c>
      <c r="D20" s="52">
        <v>2933.95991000001</v>
      </c>
      <c r="E20" s="52">
        <v>3058.2907700000101</v>
      </c>
      <c r="F20" s="52">
        <v>3180.4717399999899</v>
      </c>
      <c r="G20" s="52">
        <v>3178.89382999999</v>
      </c>
      <c r="H20" s="52">
        <v>3334.8192899999999</v>
      </c>
      <c r="I20" s="52">
        <v>3221.7451299999898</v>
      </c>
      <c r="J20" s="52">
        <v>4001.3575599999999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22909.538229999998</v>
      </c>
      <c r="Q20" s="78">
        <v>1.0581104590870001</v>
      </c>
    </row>
    <row r="21" spans="1:17" ht="14.45" customHeight="1" x14ac:dyDescent="0.2">
      <c r="A21" s="16" t="s">
        <v>36</v>
      </c>
      <c r="B21" s="51">
        <v>15461.9999999998</v>
      </c>
      <c r="C21" s="52">
        <v>1288.49999999998</v>
      </c>
      <c r="D21" s="52">
        <v>1265.37772</v>
      </c>
      <c r="E21" s="52">
        <v>1262.8212699999999</v>
      </c>
      <c r="F21" s="52">
        <v>1266.74224</v>
      </c>
      <c r="G21" s="52">
        <v>1298.39029999999</v>
      </c>
      <c r="H21" s="52">
        <v>1298.3902499999999</v>
      </c>
      <c r="I21" s="52">
        <v>1298.3902399999999</v>
      </c>
      <c r="J21" s="52">
        <v>1297.6452400000001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8987.7572599999894</v>
      </c>
      <c r="Q21" s="78">
        <v>0.99648065413800002</v>
      </c>
    </row>
    <row r="22" spans="1:17" ht="14.45" customHeight="1" x14ac:dyDescent="0.2">
      <c r="A22" s="15" t="s">
        <v>37</v>
      </c>
      <c r="B22" s="51">
        <v>74</v>
      </c>
      <c r="C22" s="52">
        <v>6.1666666666659999</v>
      </c>
      <c r="D22" s="52">
        <v>16.940000000000001</v>
      </c>
      <c r="E22" s="52">
        <v>0</v>
      </c>
      <c r="F22" s="52">
        <v>214.97346999999999</v>
      </c>
      <c r="G22" s="52">
        <v>129.44225999999901</v>
      </c>
      <c r="H22" s="52">
        <v>27.055599999999998</v>
      </c>
      <c r="I22" s="52">
        <v>122.42299</v>
      </c>
      <c r="J22" s="52">
        <v>19.273389999999999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530.10770999999897</v>
      </c>
      <c r="Q22" s="78">
        <v>12.280487490346999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1.45519152283669E-11</v>
      </c>
      <c r="C24" s="52">
        <v>9.0949470177292804E-13</v>
      </c>
      <c r="D24" s="52">
        <v>0.75316999999900003</v>
      </c>
      <c r="E24" s="52">
        <v>30.175829999998999</v>
      </c>
      <c r="F24" s="52">
        <v>2.8719800000009998</v>
      </c>
      <c r="G24" s="52">
        <v>35.787799999996999</v>
      </c>
      <c r="H24" s="52">
        <v>12.053240000000001</v>
      </c>
      <c r="I24" s="52">
        <v>3.83575</v>
      </c>
      <c r="J24" s="52">
        <v>3.1941700000000002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88.671939999998997</v>
      </c>
      <c r="Q24" s="78"/>
    </row>
    <row r="25" spans="1:17" ht="14.45" customHeight="1" x14ac:dyDescent="0.2">
      <c r="A25" s="17" t="s">
        <v>40</v>
      </c>
      <c r="B25" s="54">
        <v>83573.160870899097</v>
      </c>
      <c r="C25" s="55">
        <v>6964.4300725749199</v>
      </c>
      <c r="D25" s="55">
        <v>7831.6870600000202</v>
      </c>
      <c r="E25" s="55">
        <v>6889.5550900000098</v>
      </c>
      <c r="F25" s="55">
        <v>10552.77017</v>
      </c>
      <c r="G25" s="55">
        <v>6767.7606399999704</v>
      </c>
      <c r="H25" s="55">
        <v>6982.3008600000003</v>
      </c>
      <c r="I25" s="55">
        <v>7654.7488999999696</v>
      </c>
      <c r="J25" s="55">
        <v>6865.3169500000004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53544.139669999902</v>
      </c>
      <c r="Q25" s="79">
        <v>1.0983185602100001</v>
      </c>
    </row>
    <row r="26" spans="1:17" ht="14.45" customHeight="1" x14ac:dyDescent="0.2">
      <c r="A26" s="15" t="s">
        <v>41</v>
      </c>
      <c r="B26" s="51">
        <v>4836.4880016182897</v>
      </c>
      <c r="C26" s="52">
        <v>403.04066680152403</v>
      </c>
      <c r="D26" s="52">
        <v>381.55144000000098</v>
      </c>
      <c r="E26" s="52">
        <v>444.06193000000002</v>
      </c>
      <c r="F26" s="52">
        <v>404.6902</v>
      </c>
      <c r="G26" s="52">
        <v>494.06123000000002</v>
      </c>
      <c r="H26" s="52">
        <v>417.09327000000002</v>
      </c>
      <c r="I26" s="52">
        <v>571.81152999999995</v>
      </c>
      <c r="J26" s="52">
        <v>480.00743999999997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3193.2770399999999</v>
      </c>
      <c r="Q26" s="78">
        <v>1.1318521227789999</v>
      </c>
    </row>
    <row r="27" spans="1:17" ht="14.45" customHeight="1" x14ac:dyDescent="0.2">
      <c r="A27" s="18" t="s">
        <v>42</v>
      </c>
      <c r="B27" s="54">
        <v>88409.648872517399</v>
      </c>
      <c r="C27" s="55">
        <v>7367.4707393764502</v>
      </c>
      <c r="D27" s="55">
        <v>8213.2385000000195</v>
      </c>
      <c r="E27" s="55">
        <v>7333.6170200000097</v>
      </c>
      <c r="F27" s="55">
        <v>10957.460370000001</v>
      </c>
      <c r="G27" s="55">
        <v>7261.8218699999697</v>
      </c>
      <c r="H27" s="55">
        <v>7399.3941299999997</v>
      </c>
      <c r="I27" s="55">
        <v>8226.5604299999704</v>
      </c>
      <c r="J27" s="55">
        <v>7345.3243899999998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56737.416709999903</v>
      </c>
      <c r="Q27" s="79">
        <v>1.1001530282250001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12.5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10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963FC40-99FA-48E2-BD59-45228B68A5D9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1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5" customHeight="1" thickBot="1" x14ac:dyDescent="0.2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5" customHeight="1" x14ac:dyDescent="0.2">
      <c r="A4" s="67"/>
      <c r="B4" s="288"/>
      <c r="C4" s="289"/>
      <c r="D4" s="289"/>
      <c r="E4" s="289"/>
      <c r="F4" s="292" t="s">
        <v>201</v>
      </c>
      <c r="G4" s="294" t="s">
        <v>51</v>
      </c>
      <c r="H4" s="117" t="s">
        <v>89</v>
      </c>
      <c r="I4" s="292" t="s">
        <v>52</v>
      </c>
      <c r="J4" s="294" t="s">
        <v>203</v>
      </c>
      <c r="K4" s="295" t="s">
        <v>204</v>
      </c>
    </row>
    <row r="5" spans="1:11" ht="39" thickBot="1" x14ac:dyDescent="0.25">
      <c r="A5" s="68"/>
      <c r="B5" s="24" t="s">
        <v>197</v>
      </c>
      <c r="C5" s="25" t="s">
        <v>198</v>
      </c>
      <c r="D5" s="26" t="s">
        <v>199</v>
      </c>
      <c r="E5" s="26" t="s">
        <v>200</v>
      </c>
      <c r="F5" s="293"/>
      <c r="G5" s="293"/>
      <c r="H5" s="25" t="s">
        <v>202</v>
      </c>
      <c r="I5" s="293"/>
      <c r="J5" s="293"/>
      <c r="K5" s="296"/>
    </row>
    <row r="6" spans="1:11" ht="14.45" customHeight="1" thickBot="1" x14ac:dyDescent="0.25">
      <c r="A6" s="382" t="s">
        <v>208</v>
      </c>
      <c r="B6" s="364">
        <v>78677.483471735395</v>
      </c>
      <c r="C6" s="364">
        <v>82394.779500000193</v>
      </c>
      <c r="D6" s="365">
        <v>3717.29602826474</v>
      </c>
      <c r="E6" s="366">
        <v>1.0472472664879999</v>
      </c>
      <c r="F6" s="364">
        <v>83573.160870899097</v>
      </c>
      <c r="G6" s="365">
        <v>48751.010508024498</v>
      </c>
      <c r="H6" s="367">
        <v>6865.3169500000004</v>
      </c>
      <c r="I6" s="364">
        <v>53544.139669999902</v>
      </c>
      <c r="J6" s="365">
        <v>4793.1291619754802</v>
      </c>
      <c r="K6" s="368">
        <v>0.64068582678899999</v>
      </c>
    </row>
    <row r="7" spans="1:11" ht="14.45" customHeight="1" thickBot="1" x14ac:dyDescent="0.25">
      <c r="A7" s="383" t="s">
        <v>209</v>
      </c>
      <c r="B7" s="364">
        <v>22079.7952783045</v>
      </c>
      <c r="C7" s="364">
        <v>25448.423560000101</v>
      </c>
      <c r="D7" s="365">
        <v>3368.6282816955299</v>
      </c>
      <c r="E7" s="366">
        <v>1.1525661012349999</v>
      </c>
      <c r="F7" s="364">
        <v>21739.594310517001</v>
      </c>
      <c r="G7" s="365">
        <v>12681.4300144682</v>
      </c>
      <c r="H7" s="367">
        <v>1053.1271300000001</v>
      </c>
      <c r="I7" s="364">
        <v>13312.815140000001</v>
      </c>
      <c r="J7" s="365">
        <v>631.38512553173905</v>
      </c>
      <c r="K7" s="368">
        <v>0.61237642937699999</v>
      </c>
    </row>
    <row r="8" spans="1:11" ht="14.45" customHeight="1" thickBot="1" x14ac:dyDescent="0.25">
      <c r="A8" s="384" t="s">
        <v>210</v>
      </c>
      <c r="B8" s="364">
        <v>19819.428228790701</v>
      </c>
      <c r="C8" s="364">
        <v>23153.920559999999</v>
      </c>
      <c r="D8" s="365">
        <v>3334.4923312093101</v>
      </c>
      <c r="E8" s="366">
        <v>1.168243618974</v>
      </c>
      <c r="F8" s="364">
        <v>19234.078620119199</v>
      </c>
      <c r="G8" s="365">
        <v>11219.879195069499</v>
      </c>
      <c r="H8" s="367">
        <v>876.94412999999997</v>
      </c>
      <c r="I8" s="364">
        <v>11834.538140000001</v>
      </c>
      <c r="J8" s="365">
        <v>614.65894493045403</v>
      </c>
      <c r="K8" s="368">
        <v>0.61529009908499999</v>
      </c>
    </row>
    <row r="9" spans="1:11" ht="14.45" customHeight="1" thickBot="1" x14ac:dyDescent="0.25">
      <c r="A9" s="385" t="s">
        <v>211</v>
      </c>
      <c r="B9" s="369">
        <v>0</v>
      </c>
      <c r="C9" s="369">
        <v>3.9530000000000003E-2</v>
      </c>
      <c r="D9" s="370">
        <v>3.9530000000000003E-2</v>
      </c>
      <c r="E9" s="371" t="s">
        <v>206</v>
      </c>
      <c r="F9" s="369">
        <v>0</v>
      </c>
      <c r="G9" s="370">
        <v>0</v>
      </c>
      <c r="H9" s="372">
        <v>2.5300000000000001E-3</v>
      </c>
      <c r="I9" s="369">
        <v>1.617E-2</v>
      </c>
      <c r="J9" s="370">
        <v>1.617E-2</v>
      </c>
      <c r="K9" s="373" t="s">
        <v>206</v>
      </c>
    </row>
    <row r="10" spans="1:11" ht="14.45" customHeight="1" thickBot="1" x14ac:dyDescent="0.25">
      <c r="A10" s="386" t="s">
        <v>212</v>
      </c>
      <c r="B10" s="364">
        <v>0</v>
      </c>
      <c r="C10" s="364">
        <v>3.9530000000000003E-2</v>
      </c>
      <c r="D10" s="365">
        <v>3.9530000000000003E-2</v>
      </c>
      <c r="E10" s="374" t="s">
        <v>206</v>
      </c>
      <c r="F10" s="364">
        <v>0</v>
      </c>
      <c r="G10" s="365">
        <v>0</v>
      </c>
      <c r="H10" s="367">
        <v>2.5300000000000001E-3</v>
      </c>
      <c r="I10" s="364">
        <v>1.617E-2</v>
      </c>
      <c r="J10" s="365">
        <v>1.617E-2</v>
      </c>
      <c r="K10" s="375" t="s">
        <v>206</v>
      </c>
    </row>
    <row r="11" spans="1:11" ht="14.45" customHeight="1" thickBot="1" x14ac:dyDescent="0.25">
      <c r="A11" s="385" t="s">
        <v>213</v>
      </c>
      <c r="B11" s="369">
        <v>903</v>
      </c>
      <c r="C11" s="369">
        <v>938.87399000000198</v>
      </c>
      <c r="D11" s="370">
        <v>35.873990000001001</v>
      </c>
      <c r="E11" s="376">
        <v>1.0397275636759999</v>
      </c>
      <c r="F11" s="369">
        <v>950</v>
      </c>
      <c r="G11" s="370">
        <v>554.16666666666697</v>
      </c>
      <c r="H11" s="372">
        <v>57.570920000000001</v>
      </c>
      <c r="I11" s="369">
        <v>569.59807999999896</v>
      </c>
      <c r="J11" s="370">
        <v>15.431413333331999</v>
      </c>
      <c r="K11" s="377">
        <v>0.59957692631500004</v>
      </c>
    </row>
    <row r="12" spans="1:11" ht="14.45" customHeight="1" thickBot="1" x14ac:dyDescent="0.25">
      <c r="A12" s="386" t="s">
        <v>214</v>
      </c>
      <c r="B12" s="364">
        <v>673</v>
      </c>
      <c r="C12" s="364">
        <v>757.57550000000106</v>
      </c>
      <c r="D12" s="365">
        <v>84.575500000001</v>
      </c>
      <c r="E12" s="366">
        <v>1.1256693907869999</v>
      </c>
      <c r="F12" s="364">
        <v>745</v>
      </c>
      <c r="G12" s="365">
        <v>434.58333333333297</v>
      </c>
      <c r="H12" s="367">
        <v>44.791359999999997</v>
      </c>
      <c r="I12" s="364">
        <v>483.98541999999901</v>
      </c>
      <c r="J12" s="365">
        <v>49.402086666666001</v>
      </c>
      <c r="K12" s="368">
        <v>0.64964485906000002</v>
      </c>
    </row>
    <row r="13" spans="1:11" ht="14.45" customHeight="1" thickBot="1" x14ac:dyDescent="0.25">
      <c r="A13" s="386" t="s">
        <v>215</v>
      </c>
      <c r="B13" s="364">
        <v>40</v>
      </c>
      <c r="C13" s="364">
        <v>9.7262699999999995</v>
      </c>
      <c r="D13" s="365">
        <v>-30.27373</v>
      </c>
      <c r="E13" s="366">
        <v>0.24315675</v>
      </c>
      <c r="F13" s="364">
        <v>15</v>
      </c>
      <c r="G13" s="365">
        <v>8.75</v>
      </c>
      <c r="H13" s="367">
        <v>0</v>
      </c>
      <c r="I13" s="364">
        <v>0</v>
      </c>
      <c r="J13" s="365">
        <v>-8.75</v>
      </c>
      <c r="K13" s="368">
        <v>0</v>
      </c>
    </row>
    <row r="14" spans="1:11" ht="14.45" customHeight="1" thickBot="1" x14ac:dyDescent="0.25">
      <c r="A14" s="386" t="s">
        <v>216</v>
      </c>
      <c r="B14" s="364">
        <v>15</v>
      </c>
      <c r="C14" s="364">
        <v>26.808440000000001</v>
      </c>
      <c r="D14" s="365">
        <v>11.808439999999999</v>
      </c>
      <c r="E14" s="366">
        <v>1.787229333333</v>
      </c>
      <c r="F14" s="364">
        <v>20</v>
      </c>
      <c r="G14" s="365">
        <v>11.666666666666</v>
      </c>
      <c r="H14" s="367">
        <v>0.78349999999999997</v>
      </c>
      <c r="I14" s="364">
        <v>9.8116799999990008</v>
      </c>
      <c r="J14" s="365">
        <v>-1.854986666666</v>
      </c>
      <c r="K14" s="368">
        <v>0.49058400000000002</v>
      </c>
    </row>
    <row r="15" spans="1:11" ht="14.45" customHeight="1" thickBot="1" x14ac:dyDescent="0.25">
      <c r="A15" s="386" t="s">
        <v>217</v>
      </c>
      <c r="B15" s="364">
        <v>175</v>
      </c>
      <c r="C15" s="364">
        <v>144.76378</v>
      </c>
      <c r="D15" s="365">
        <v>-30.236219999999001</v>
      </c>
      <c r="E15" s="366">
        <v>0.8272216</v>
      </c>
      <c r="F15" s="364">
        <v>170</v>
      </c>
      <c r="G15" s="365">
        <v>99.166666666666003</v>
      </c>
      <c r="H15" s="367">
        <v>11.99606</v>
      </c>
      <c r="I15" s="364">
        <v>75.800979999999996</v>
      </c>
      <c r="J15" s="365">
        <v>-23.365686666666001</v>
      </c>
      <c r="K15" s="368">
        <v>0.44588811764699998</v>
      </c>
    </row>
    <row r="16" spans="1:11" ht="14.45" customHeight="1" thickBot="1" x14ac:dyDescent="0.25">
      <c r="A16" s="385" t="s">
        <v>218</v>
      </c>
      <c r="B16" s="369">
        <v>10735</v>
      </c>
      <c r="C16" s="369">
        <v>13524.95391</v>
      </c>
      <c r="D16" s="370">
        <v>2789.9539100000302</v>
      </c>
      <c r="E16" s="376">
        <v>1.2598932380059999</v>
      </c>
      <c r="F16" s="369">
        <v>10329</v>
      </c>
      <c r="G16" s="370">
        <v>6025.25</v>
      </c>
      <c r="H16" s="372">
        <v>307.15159999999997</v>
      </c>
      <c r="I16" s="369">
        <v>6380.0934499999903</v>
      </c>
      <c r="J16" s="370">
        <v>354.84344999999598</v>
      </c>
      <c r="K16" s="377">
        <v>0.61768742859900005</v>
      </c>
    </row>
    <row r="17" spans="1:11" ht="14.45" customHeight="1" thickBot="1" x14ac:dyDescent="0.25">
      <c r="A17" s="386" t="s">
        <v>219</v>
      </c>
      <c r="B17" s="364">
        <v>2</v>
      </c>
      <c r="C17" s="364">
        <v>0</v>
      </c>
      <c r="D17" s="365">
        <v>-2</v>
      </c>
      <c r="E17" s="366">
        <v>0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68">
        <v>7</v>
      </c>
    </row>
    <row r="18" spans="1:11" ht="14.45" customHeight="1" thickBot="1" x14ac:dyDescent="0.25">
      <c r="A18" s="386" t="s">
        <v>220</v>
      </c>
      <c r="B18" s="364">
        <v>3400</v>
      </c>
      <c r="C18" s="364">
        <v>3626.24984000001</v>
      </c>
      <c r="D18" s="365">
        <v>226.249840000006</v>
      </c>
      <c r="E18" s="366">
        <v>1.066544070588</v>
      </c>
      <c r="F18" s="364">
        <v>3294</v>
      </c>
      <c r="G18" s="365">
        <v>1921.5</v>
      </c>
      <c r="H18" s="367">
        <v>128.64680000000001</v>
      </c>
      <c r="I18" s="364">
        <v>1954.0894699999999</v>
      </c>
      <c r="J18" s="365">
        <v>32.589469999997</v>
      </c>
      <c r="K18" s="368">
        <v>0.59322691863900001</v>
      </c>
    </row>
    <row r="19" spans="1:11" ht="14.45" customHeight="1" thickBot="1" x14ac:dyDescent="0.25">
      <c r="A19" s="386" t="s">
        <v>221</v>
      </c>
      <c r="B19" s="364">
        <v>1800</v>
      </c>
      <c r="C19" s="364">
        <v>1800.65013</v>
      </c>
      <c r="D19" s="365">
        <v>0.65013000000300003</v>
      </c>
      <c r="E19" s="366">
        <v>1.0003611833329999</v>
      </c>
      <c r="F19" s="364">
        <v>1800</v>
      </c>
      <c r="G19" s="365">
        <v>1050</v>
      </c>
      <c r="H19" s="367">
        <v>199.44668999999999</v>
      </c>
      <c r="I19" s="364">
        <v>1133.4542200000001</v>
      </c>
      <c r="J19" s="365">
        <v>83.454219999998003</v>
      </c>
      <c r="K19" s="368">
        <v>0.62969678888799996</v>
      </c>
    </row>
    <row r="20" spans="1:11" ht="14.45" customHeight="1" thickBot="1" x14ac:dyDescent="0.25">
      <c r="A20" s="386" t="s">
        <v>222</v>
      </c>
      <c r="B20" s="364">
        <v>0</v>
      </c>
      <c r="C20" s="364">
        <v>2633.8671300000101</v>
      </c>
      <c r="D20" s="365">
        <v>2633.8671300000101</v>
      </c>
      <c r="E20" s="374" t="s">
        <v>206</v>
      </c>
      <c r="F20" s="364">
        <v>0</v>
      </c>
      <c r="G20" s="365">
        <v>0</v>
      </c>
      <c r="H20" s="367">
        <v>-384.71735999999999</v>
      </c>
      <c r="I20" s="364">
        <v>656.12462000000198</v>
      </c>
      <c r="J20" s="365">
        <v>656.12462000000198</v>
      </c>
      <c r="K20" s="375" t="s">
        <v>206</v>
      </c>
    </row>
    <row r="21" spans="1:11" ht="14.45" customHeight="1" thickBot="1" x14ac:dyDescent="0.25">
      <c r="A21" s="386" t="s">
        <v>223</v>
      </c>
      <c r="B21" s="364">
        <v>40</v>
      </c>
      <c r="C21" s="364">
        <v>37.114190000000001</v>
      </c>
      <c r="D21" s="365">
        <v>-2.8858099999990001</v>
      </c>
      <c r="E21" s="366">
        <v>0.92785474999999995</v>
      </c>
      <c r="F21" s="364">
        <v>40</v>
      </c>
      <c r="G21" s="365">
        <v>23.333333333333002</v>
      </c>
      <c r="H21" s="367">
        <v>0.2034</v>
      </c>
      <c r="I21" s="364">
        <v>24.0702</v>
      </c>
      <c r="J21" s="365">
        <v>0.73686666666599998</v>
      </c>
      <c r="K21" s="368">
        <v>0.60175500000000004</v>
      </c>
    </row>
    <row r="22" spans="1:11" ht="14.45" customHeight="1" thickBot="1" x14ac:dyDescent="0.25">
      <c r="A22" s="386" t="s">
        <v>224</v>
      </c>
      <c r="B22" s="364">
        <v>3900</v>
      </c>
      <c r="C22" s="364">
        <v>4208.3818900000097</v>
      </c>
      <c r="D22" s="365">
        <v>308.38189000001</v>
      </c>
      <c r="E22" s="366">
        <v>1.079072279487</v>
      </c>
      <c r="F22" s="364">
        <v>3900</v>
      </c>
      <c r="G22" s="365">
        <v>2275</v>
      </c>
      <c r="H22" s="367">
        <v>304.36039</v>
      </c>
      <c r="I22" s="364">
        <v>2001.76847</v>
      </c>
      <c r="J22" s="365">
        <v>-273.23153000000201</v>
      </c>
      <c r="K22" s="368">
        <v>0.513273966666</v>
      </c>
    </row>
    <row r="23" spans="1:11" ht="14.45" customHeight="1" thickBot="1" x14ac:dyDescent="0.25">
      <c r="A23" s="386" t="s">
        <v>225</v>
      </c>
      <c r="B23" s="364">
        <v>100</v>
      </c>
      <c r="C23" s="364">
        <v>50.885660000000001</v>
      </c>
      <c r="D23" s="365">
        <v>-49.114339999998997</v>
      </c>
      <c r="E23" s="366">
        <v>0.50885659999999999</v>
      </c>
      <c r="F23" s="364">
        <v>80</v>
      </c>
      <c r="G23" s="365">
        <v>46.666666666666003</v>
      </c>
      <c r="H23" s="367">
        <v>0.06</v>
      </c>
      <c r="I23" s="364">
        <v>40.936920000000001</v>
      </c>
      <c r="J23" s="365">
        <v>-5.7297466666660002</v>
      </c>
      <c r="K23" s="368">
        <v>0.51171149999999999</v>
      </c>
    </row>
    <row r="24" spans="1:11" ht="14.45" customHeight="1" thickBot="1" x14ac:dyDescent="0.25">
      <c r="A24" s="386" t="s">
        <v>226</v>
      </c>
      <c r="B24" s="364">
        <v>770</v>
      </c>
      <c r="C24" s="364">
        <v>573.67471000000103</v>
      </c>
      <c r="D24" s="365">
        <v>-196.325289999999</v>
      </c>
      <c r="E24" s="366">
        <v>0.74503209090900002</v>
      </c>
      <c r="F24" s="364">
        <v>600</v>
      </c>
      <c r="G24" s="365">
        <v>350</v>
      </c>
      <c r="H24" s="367">
        <v>42.9176</v>
      </c>
      <c r="I24" s="364">
        <v>302.87958999999898</v>
      </c>
      <c r="J24" s="365">
        <v>-47.12041</v>
      </c>
      <c r="K24" s="368">
        <v>0.50479931666599998</v>
      </c>
    </row>
    <row r="25" spans="1:11" ht="14.45" customHeight="1" thickBot="1" x14ac:dyDescent="0.25">
      <c r="A25" s="386" t="s">
        <v>227</v>
      </c>
      <c r="B25" s="364">
        <v>5</v>
      </c>
      <c r="C25" s="364">
        <v>4.3257500000000002</v>
      </c>
      <c r="D25" s="365">
        <v>-0.67425000000000002</v>
      </c>
      <c r="E25" s="366">
        <v>0.86514999999999997</v>
      </c>
      <c r="F25" s="364">
        <v>6</v>
      </c>
      <c r="G25" s="365">
        <v>3.5</v>
      </c>
      <c r="H25" s="367">
        <v>0</v>
      </c>
      <c r="I25" s="364">
        <v>0</v>
      </c>
      <c r="J25" s="365">
        <v>-3.5</v>
      </c>
      <c r="K25" s="368">
        <v>0</v>
      </c>
    </row>
    <row r="26" spans="1:11" ht="14.45" customHeight="1" thickBot="1" x14ac:dyDescent="0.25">
      <c r="A26" s="386" t="s">
        <v>228</v>
      </c>
      <c r="B26" s="364">
        <v>180</v>
      </c>
      <c r="C26" s="364">
        <v>215.65132</v>
      </c>
      <c r="D26" s="365">
        <v>35.651319999999998</v>
      </c>
      <c r="E26" s="366">
        <v>1.1980628888880001</v>
      </c>
      <c r="F26" s="364">
        <v>205</v>
      </c>
      <c r="G26" s="365">
        <v>119.583333333333</v>
      </c>
      <c r="H26" s="367">
        <v>16.234079999999999</v>
      </c>
      <c r="I26" s="364">
        <v>149.95292000000001</v>
      </c>
      <c r="J26" s="365">
        <v>30.369586666665999</v>
      </c>
      <c r="K26" s="368">
        <v>0.731477658536</v>
      </c>
    </row>
    <row r="27" spans="1:11" ht="14.45" customHeight="1" thickBot="1" x14ac:dyDescent="0.25">
      <c r="A27" s="386" t="s">
        <v>229</v>
      </c>
      <c r="B27" s="364">
        <v>538</v>
      </c>
      <c r="C27" s="364">
        <v>374.15329000000099</v>
      </c>
      <c r="D27" s="365">
        <v>-163.84670999999901</v>
      </c>
      <c r="E27" s="366">
        <v>0.69545221189499995</v>
      </c>
      <c r="F27" s="364">
        <v>404</v>
      </c>
      <c r="G27" s="365">
        <v>235.666666666667</v>
      </c>
      <c r="H27" s="367">
        <v>0</v>
      </c>
      <c r="I27" s="364">
        <v>116.817039999999</v>
      </c>
      <c r="J27" s="365">
        <v>-118.84962666666701</v>
      </c>
      <c r="K27" s="368">
        <v>0.28915108910800003</v>
      </c>
    </row>
    <row r="28" spans="1:11" ht="14.45" customHeight="1" thickBot="1" x14ac:dyDescent="0.25">
      <c r="A28" s="385" t="s">
        <v>230</v>
      </c>
      <c r="B28" s="369">
        <v>28.335709562184999</v>
      </c>
      <c r="C28" s="369">
        <v>0</v>
      </c>
      <c r="D28" s="370">
        <v>-28.335709562184999</v>
      </c>
      <c r="E28" s="376">
        <v>0</v>
      </c>
      <c r="F28" s="369">
        <v>0</v>
      </c>
      <c r="G28" s="370">
        <v>0</v>
      </c>
      <c r="H28" s="372">
        <v>0</v>
      </c>
      <c r="I28" s="369">
        <v>0</v>
      </c>
      <c r="J28" s="370">
        <v>0</v>
      </c>
      <c r="K28" s="377">
        <v>7</v>
      </c>
    </row>
    <row r="29" spans="1:11" ht="14.45" customHeight="1" thickBot="1" x14ac:dyDescent="0.25">
      <c r="A29" s="386" t="s">
        <v>231</v>
      </c>
      <c r="B29" s="364">
        <v>28.335709562184999</v>
      </c>
      <c r="C29" s="364">
        <v>0</v>
      </c>
      <c r="D29" s="365">
        <v>-28.335709562184999</v>
      </c>
      <c r="E29" s="366">
        <v>0</v>
      </c>
      <c r="F29" s="364">
        <v>0</v>
      </c>
      <c r="G29" s="365">
        <v>0</v>
      </c>
      <c r="H29" s="367">
        <v>0</v>
      </c>
      <c r="I29" s="364">
        <v>0</v>
      </c>
      <c r="J29" s="365">
        <v>0</v>
      </c>
      <c r="K29" s="368">
        <v>7</v>
      </c>
    </row>
    <row r="30" spans="1:11" ht="14.45" customHeight="1" thickBot="1" x14ac:dyDescent="0.25">
      <c r="A30" s="385" t="s">
        <v>232</v>
      </c>
      <c r="B30" s="369">
        <v>777.85499010847104</v>
      </c>
      <c r="C30" s="369">
        <v>979.58300000000202</v>
      </c>
      <c r="D30" s="370">
        <v>201.728009891531</v>
      </c>
      <c r="E30" s="376">
        <v>1.2593388388019999</v>
      </c>
      <c r="F30" s="369">
        <v>745.56952670936198</v>
      </c>
      <c r="G30" s="370">
        <v>434.91555724712799</v>
      </c>
      <c r="H30" s="372">
        <v>54.685839999999999</v>
      </c>
      <c r="I30" s="369">
        <v>431.13249999999903</v>
      </c>
      <c r="J30" s="370">
        <v>-3.7830572471280002</v>
      </c>
      <c r="K30" s="377">
        <v>0.57825928307800001</v>
      </c>
    </row>
    <row r="31" spans="1:11" ht="14.45" customHeight="1" thickBot="1" x14ac:dyDescent="0.25">
      <c r="A31" s="386" t="s">
        <v>233</v>
      </c>
      <c r="B31" s="364">
        <v>0</v>
      </c>
      <c r="C31" s="364">
        <v>213.86750000000001</v>
      </c>
      <c r="D31" s="365">
        <v>213.86750000000001</v>
      </c>
      <c r="E31" s="374" t="s">
        <v>206</v>
      </c>
      <c r="F31" s="364">
        <v>0</v>
      </c>
      <c r="G31" s="365">
        <v>0</v>
      </c>
      <c r="H31" s="367">
        <v>0</v>
      </c>
      <c r="I31" s="364">
        <v>-23.332999999999998</v>
      </c>
      <c r="J31" s="365">
        <v>-23.332999999999998</v>
      </c>
      <c r="K31" s="375" t="s">
        <v>206</v>
      </c>
    </row>
    <row r="32" spans="1:11" ht="14.45" customHeight="1" thickBot="1" x14ac:dyDescent="0.25">
      <c r="A32" s="386" t="s">
        <v>234</v>
      </c>
      <c r="B32" s="364">
        <v>21</v>
      </c>
      <c r="C32" s="364">
        <v>19.716139999999999</v>
      </c>
      <c r="D32" s="365">
        <v>-1.2838599999989999</v>
      </c>
      <c r="E32" s="366">
        <v>0.93886380952299997</v>
      </c>
      <c r="F32" s="364">
        <v>20</v>
      </c>
      <c r="G32" s="365">
        <v>11.666666666666</v>
      </c>
      <c r="H32" s="367">
        <v>2.1384799999999999</v>
      </c>
      <c r="I32" s="364">
        <v>11.15146</v>
      </c>
      <c r="J32" s="365">
        <v>-0.51520666666600001</v>
      </c>
      <c r="K32" s="368">
        <v>0.55757299999900001</v>
      </c>
    </row>
    <row r="33" spans="1:11" ht="14.45" customHeight="1" thickBot="1" x14ac:dyDescent="0.25">
      <c r="A33" s="386" t="s">
        <v>235</v>
      </c>
      <c r="B33" s="364">
        <v>455.75082291579002</v>
      </c>
      <c r="C33" s="364">
        <v>437.37620000000101</v>
      </c>
      <c r="D33" s="365">
        <v>-18.374622915787999</v>
      </c>
      <c r="E33" s="366">
        <v>0.95968274330600001</v>
      </c>
      <c r="F33" s="364">
        <v>450</v>
      </c>
      <c r="G33" s="365">
        <v>262.5</v>
      </c>
      <c r="H33" s="367">
        <v>21.493880000000001</v>
      </c>
      <c r="I33" s="364">
        <v>276.71453000000002</v>
      </c>
      <c r="J33" s="365">
        <v>14.214529999999</v>
      </c>
      <c r="K33" s="368">
        <v>0.61492117777699995</v>
      </c>
    </row>
    <row r="34" spans="1:11" ht="14.45" customHeight="1" thickBot="1" x14ac:dyDescent="0.25">
      <c r="A34" s="386" t="s">
        <v>236</v>
      </c>
      <c r="B34" s="364">
        <v>25</v>
      </c>
      <c r="C34" s="364">
        <v>27.50825</v>
      </c>
      <c r="D34" s="365">
        <v>2.5082499999999999</v>
      </c>
      <c r="E34" s="366">
        <v>1.10033</v>
      </c>
      <c r="F34" s="364">
        <v>25</v>
      </c>
      <c r="G34" s="365">
        <v>14.583333333333</v>
      </c>
      <c r="H34" s="367">
        <v>9.2945799999999998</v>
      </c>
      <c r="I34" s="364">
        <v>27.49859</v>
      </c>
      <c r="J34" s="365">
        <v>12.915256666666</v>
      </c>
      <c r="K34" s="368">
        <v>1.0999436</v>
      </c>
    </row>
    <row r="35" spans="1:11" ht="14.45" customHeight="1" thickBot="1" x14ac:dyDescent="0.25">
      <c r="A35" s="386" t="s">
        <v>237</v>
      </c>
      <c r="B35" s="364">
        <v>9.7007164980410003</v>
      </c>
      <c r="C35" s="364">
        <v>12.088380000000001</v>
      </c>
      <c r="D35" s="365">
        <v>2.3876635019579999</v>
      </c>
      <c r="E35" s="366">
        <v>1.246132695707</v>
      </c>
      <c r="F35" s="364">
        <v>11.205915769428</v>
      </c>
      <c r="G35" s="365">
        <v>6.5367841988329998</v>
      </c>
      <c r="H35" s="367">
        <v>0.79500000000000004</v>
      </c>
      <c r="I35" s="364">
        <v>4.4020000000000001</v>
      </c>
      <c r="J35" s="365">
        <v>-2.1347841988330001</v>
      </c>
      <c r="K35" s="368">
        <v>0.39282822489199998</v>
      </c>
    </row>
    <row r="36" spans="1:11" ht="14.45" customHeight="1" thickBot="1" x14ac:dyDescent="0.25">
      <c r="A36" s="386" t="s">
        <v>238</v>
      </c>
      <c r="B36" s="364">
        <v>0.456220923783</v>
      </c>
      <c r="C36" s="364">
        <v>0.96367000000000003</v>
      </c>
      <c r="D36" s="365">
        <v>0.50744907621599999</v>
      </c>
      <c r="E36" s="366">
        <v>2.112288038015</v>
      </c>
      <c r="F36" s="364">
        <v>0</v>
      </c>
      <c r="G36" s="365">
        <v>0</v>
      </c>
      <c r="H36" s="367">
        <v>0</v>
      </c>
      <c r="I36" s="364">
        <v>0.45739999999999997</v>
      </c>
      <c r="J36" s="365">
        <v>0.45739999999999997</v>
      </c>
      <c r="K36" s="375" t="s">
        <v>206</v>
      </c>
    </row>
    <row r="37" spans="1:11" ht="14.45" customHeight="1" thickBot="1" x14ac:dyDescent="0.25">
      <c r="A37" s="386" t="s">
        <v>239</v>
      </c>
      <c r="B37" s="364">
        <v>0</v>
      </c>
      <c r="C37" s="364">
        <v>2.4384399999999999</v>
      </c>
      <c r="D37" s="365">
        <v>2.4384399999999999</v>
      </c>
      <c r="E37" s="374" t="s">
        <v>206</v>
      </c>
      <c r="F37" s="364">
        <v>0</v>
      </c>
      <c r="G37" s="365">
        <v>0</v>
      </c>
      <c r="H37" s="367">
        <v>1.1737</v>
      </c>
      <c r="I37" s="364">
        <v>3.755839999999</v>
      </c>
      <c r="J37" s="365">
        <v>3.755839999999</v>
      </c>
      <c r="K37" s="375" t="s">
        <v>206</v>
      </c>
    </row>
    <row r="38" spans="1:11" ht="14.45" customHeight="1" thickBot="1" x14ac:dyDescent="0.25">
      <c r="A38" s="386" t="s">
        <v>240</v>
      </c>
      <c r="B38" s="364">
        <v>12.983729200228</v>
      </c>
      <c r="C38" s="364">
        <v>5.3667899999999999</v>
      </c>
      <c r="D38" s="365">
        <v>-7.6169392002279999</v>
      </c>
      <c r="E38" s="366">
        <v>0.41334734553000002</v>
      </c>
      <c r="F38" s="364">
        <v>0</v>
      </c>
      <c r="G38" s="365">
        <v>0</v>
      </c>
      <c r="H38" s="367">
        <v>0.67081999999999997</v>
      </c>
      <c r="I38" s="364">
        <v>3.0186600000000001</v>
      </c>
      <c r="J38" s="365">
        <v>3.0186600000000001</v>
      </c>
      <c r="K38" s="375" t="s">
        <v>206</v>
      </c>
    </row>
    <row r="39" spans="1:11" ht="14.45" customHeight="1" thickBot="1" x14ac:dyDescent="0.25">
      <c r="A39" s="386" t="s">
        <v>241</v>
      </c>
      <c r="B39" s="364">
        <v>50</v>
      </c>
      <c r="C39" s="364">
        <v>17.514959999999999</v>
      </c>
      <c r="D39" s="365">
        <v>-32.485039999999998</v>
      </c>
      <c r="E39" s="366">
        <v>0.35029919999999998</v>
      </c>
      <c r="F39" s="364">
        <v>30</v>
      </c>
      <c r="G39" s="365">
        <v>17.5</v>
      </c>
      <c r="H39" s="367">
        <v>0</v>
      </c>
      <c r="I39" s="364">
        <v>0</v>
      </c>
      <c r="J39" s="365">
        <v>-17.5</v>
      </c>
      <c r="K39" s="368">
        <v>0</v>
      </c>
    </row>
    <row r="40" spans="1:11" ht="14.45" customHeight="1" thickBot="1" x14ac:dyDescent="0.25">
      <c r="A40" s="386" t="s">
        <v>242</v>
      </c>
      <c r="B40" s="364">
        <v>14.527331025458</v>
      </c>
      <c r="C40" s="364">
        <v>10.381360000000001</v>
      </c>
      <c r="D40" s="365">
        <v>-4.1459710254579996</v>
      </c>
      <c r="E40" s="366">
        <v>0.71460889696800001</v>
      </c>
      <c r="F40" s="364">
        <v>9.3636109399330003</v>
      </c>
      <c r="G40" s="365">
        <v>5.4621063816269997</v>
      </c>
      <c r="H40" s="367">
        <v>0.30249999999999999</v>
      </c>
      <c r="I40" s="364">
        <v>6.2499099999989998</v>
      </c>
      <c r="J40" s="365">
        <v>0.78780361837199997</v>
      </c>
      <c r="K40" s="368">
        <v>0.66746792878200001</v>
      </c>
    </row>
    <row r="41" spans="1:11" ht="14.45" customHeight="1" thickBot="1" x14ac:dyDescent="0.25">
      <c r="A41" s="386" t="s">
        <v>243</v>
      </c>
      <c r="B41" s="364">
        <v>0</v>
      </c>
      <c r="C41" s="364">
        <v>11.17</v>
      </c>
      <c r="D41" s="365">
        <v>11.17</v>
      </c>
      <c r="E41" s="374" t="s">
        <v>244</v>
      </c>
      <c r="F41" s="364">
        <v>0</v>
      </c>
      <c r="G41" s="365">
        <v>0</v>
      </c>
      <c r="H41" s="367">
        <v>0.48399999999999999</v>
      </c>
      <c r="I41" s="364">
        <v>6.0439999999999996</v>
      </c>
      <c r="J41" s="365">
        <v>6.0439999999999996</v>
      </c>
      <c r="K41" s="375" t="s">
        <v>206</v>
      </c>
    </row>
    <row r="42" spans="1:11" ht="14.45" customHeight="1" thickBot="1" x14ac:dyDescent="0.25">
      <c r="A42" s="386" t="s">
        <v>245</v>
      </c>
      <c r="B42" s="364">
        <v>0</v>
      </c>
      <c r="C42" s="364">
        <v>1.21</v>
      </c>
      <c r="D42" s="365">
        <v>1.21</v>
      </c>
      <c r="E42" s="374" t="s">
        <v>244</v>
      </c>
      <c r="F42" s="364">
        <v>0</v>
      </c>
      <c r="G42" s="365">
        <v>0</v>
      </c>
      <c r="H42" s="367">
        <v>0</v>
      </c>
      <c r="I42" s="364">
        <v>0</v>
      </c>
      <c r="J42" s="365">
        <v>0</v>
      </c>
      <c r="K42" s="375" t="s">
        <v>206</v>
      </c>
    </row>
    <row r="43" spans="1:11" ht="14.45" customHeight="1" thickBot="1" x14ac:dyDescent="0.25">
      <c r="A43" s="386" t="s">
        <v>246</v>
      </c>
      <c r="B43" s="364">
        <v>0</v>
      </c>
      <c r="C43" s="364">
        <v>0</v>
      </c>
      <c r="D43" s="365">
        <v>0</v>
      </c>
      <c r="E43" s="366">
        <v>1</v>
      </c>
      <c r="F43" s="364">
        <v>0</v>
      </c>
      <c r="G43" s="365">
        <v>0</v>
      </c>
      <c r="H43" s="367">
        <v>0</v>
      </c>
      <c r="I43" s="364">
        <v>2.8285800000000001</v>
      </c>
      <c r="J43" s="365">
        <v>2.8285800000000001</v>
      </c>
      <c r="K43" s="375" t="s">
        <v>244</v>
      </c>
    </row>
    <row r="44" spans="1:11" ht="14.45" customHeight="1" thickBot="1" x14ac:dyDescent="0.25">
      <c r="A44" s="386" t="s">
        <v>247</v>
      </c>
      <c r="B44" s="364">
        <v>188.43616954517</v>
      </c>
      <c r="C44" s="364">
        <v>219.981310000001</v>
      </c>
      <c r="D44" s="365">
        <v>31.545140454830001</v>
      </c>
      <c r="E44" s="366">
        <v>1.1674049123950001</v>
      </c>
      <c r="F44" s="364">
        <v>200</v>
      </c>
      <c r="G44" s="365">
        <v>116.666666666667</v>
      </c>
      <c r="H44" s="367">
        <v>18.332879999999999</v>
      </c>
      <c r="I44" s="364">
        <v>112.34453000000001</v>
      </c>
      <c r="J44" s="365">
        <v>-4.3221366666660002</v>
      </c>
      <c r="K44" s="368">
        <v>0.56172264999900001</v>
      </c>
    </row>
    <row r="45" spans="1:11" ht="14.45" customHeight="1" thickBot="1" x14ac:dyDescent="0.25">
      <c r="A45" s="385" t="s">
        <v>248</v>
      </c>
      <c r="B45" s="369">
        <v>335.85414851431301</v>
      </c>
      <c r="C45" s="369">
        <v>597.00255000000197</v>
      </c>
      <c r="D45" s="370">
        <v>261.14840148568902</v>
      </c>
      <c r="E45" s="376">
        <v>1.7775649121520001</v>
      </c>
      <c r="F45" s="369">
        <v>524.87615801854804</v>
      </c>
      <c r="G45" s="370">
        <v>306.177758844153</v>
      </c>
      <c r="H45" s="372">
        <v>76.608530000000002</v>
      </c>
      <c r="I45" s="369">
        <v>287.82852000000003</v>
      </c>
      <c r="J45" s="370">
        <v>-18.349238844152001</v>
      </c>
      <c r="K45" s="377">
        <v>0.54837415569900005</v>
      </c>
    </row>
    <row r="46" spans="1:11" ht="14.45" customHeight="1" thickBot="1" x14ac:dyDescent="0.25">
      <c r="A46" s="386" t="s">
        <v>249</v>
      </c>
      <c r="B46" s="364">
        <v>118.550963733599</v>
      </c>
      <c r="C46" s="364">
        <v>108.68514999999999</v>
      </c>
      <c r="D46" s="365">
        <v>-9.8658137335979994</v>
      </c>
      <c r="E46" s="366">
        <v>0.91677997864399996</v>
      </c>
      <c r="F46" s="364">
        <v>28.198934453547999</v>
      </c>
      <c r="G46" s="365">
        <v>16.449378431235999</v>
      </c>
      <c r="H46" s="367">
        <v>33.106400000000001</v>
      </c>
      <c r="I46" s="364">
        <v>82.701610000000002</v>
      </c>
      <c r="J46" s="365">
        <v>66.252231568762994</v>
      </c>
      <c r="K46" s="368">
        <v>2.9327920222029999</v>
      </c>
    </row>
    <row r="47" spans="1:11" ht="14.45" customHeight="1" thickBot="1" x14ac:dyDescent="0.25">
      <c r="A47" s="386" t="s">
        <v>250</v>
      </c>
      <c r="B47" s="364">
        <v>184.09478257749899</v>
      </c>
      <c r="C47" s="364">
        <v>471.12903000000199</v>
      </c>
      <c r="D47" s="365">
        <v>287.03424742250297</v>
      </c>
      <c r="E47" s="366">
        <v>2.5591655744050001</v>
      </c>
      <c r="F47" s="364">
        <v>414.70459035250798</v>
      </c>
      <c r="G47" s="365">
        <v>241.91101103896301</v>
      </c>
      <c r="H47" s="367">
        <v>43.502130000000001</v>
      </c>
      <c r="I47" s="364">
        <v>202.40316000000001</v>
      </c>
      <c r="J47" s="365">
        <v>-39.507851038962002</v>
      </c>
      <c r="K47" s="368">
        <v>0.48806587799700002</v>
      </c>
    </row>
    <row r="48" spans="1:11" ht="14.45" customHeight="1" thickBot="1" x14ac:dyDescent="0.25">
      <c r="A48" s="386" t="s">
        <v>251</v>
      </c>
      <c r="B48" s="364">
        <v>0</v>
      </c>
      <c r="C48" s="364">
        <v>2.6135999999999999</v>
      </c>
      <c r="D48" s="365">
        <v>2.6135999999999999</v>
      </c>
      <c r="E48" s="374" t="s">
        <v>206</v>
      </c>
      <c r="F48" s="364">
        <v>2.2008717364389998</v>
      </c>
      <c r="G48" s="365">
        <v>1.283841846256</v>
      </c>
      <c r="H48" s="367">
        <v>0</v>
      </c>
      <c r="I48" s="364">
        <v>0.42499999999900001</v>
      </c>
      <c r="J48" s="365">
        <v>-0.85884184625600002</v>
      </c>
      <c r="K48" s="368">
        <v>0.19310530139599999</v>
      </c>
    </row>
    <row r="49" spans="1:11" ht="14.45" customHeight="1" thickBot="1" x14ac:dyDescent="0.25">
      <c r="A49" s="386" t="s">
        <v>252</v>
      </c>
      <c r="B49" s="364">
        <v>33.208402203214</v>
      </c>
      <c r="C49" s="364">
        <v>14.574769999999999</v>
      </c>
      <c r="D49" s="365">
        <v>-18.633632203213999</v>
      </c>
      <c r="E49" s="366">
        <v>0.438888023302</v>
      </c>
      <c r="F49" s="364">
        <v>13.974247751106001</v>
      </c>
      <c r="G49" s="365">
        <v>8.1516445214779996</v>
      </c>
      <c r="H49" s="367">
        <v>0</v>
      </c>
      <c r="I49" s="364">
        <v>2.298749999999</v>
      </c>
      <c r="J49" s="365">
        <v>-5.8528945214780004</v>
      </c>
      <c r="K49" s="368">
        <v>0.164499015685</v>
      </c>
    </row>
    <row r="50" spans="1:11" ht="14.45" customHeight="1" thickBot="1" x14ac:dyDescent="0.25">
      <c r="A50" s="386" t="s">
        <v>253</v>
      </c>
      <c r="B50" s="364">
        <v>0</v>
      </c>
      <c r="C50" s="364">
        <v>0</v>
      </c>
      <c r="D50" s="365">
        <v>0</v>
      </c>
      <c r="E50" s="366">
        <v>1</v>
      </c>
      <c r="F50" s="364">
        <v>65.797513724945006</v>
      </c>
      <c r="G50" s="365">
        <v>38.381883006217997</v>
      </c>
      <c r="H50" s="367">
        <v>0</v>
      </c>
      <c r="I50" s="364">
        <v>0</v>
      </c>
      <c r="J50" s="365">
        <v>-38.381883006217997</v>
      </c>
      <c r="K50" s="368">
        <v>0</v>
      </c>
    </row>
    <row r="51" spans="1:11" ht="14.45" customHeight="1" thickBot="1" x14ac:dyDescent="0.25">
      <c r="A51" s="385" t="s">
        <v>254</v>
      </c>
      <c r="B51" s="369">
        <v>7039.3833806057701</v>
      </c>
      <c r="C51" s="369">
        <v>7113.4675800000095</v>
      </c>
      <c r="D51" s="370">
        <v>74.084199394242006</v>
      </c>
      <c r="E51" s="376">
        <v>1.0105242455750001</v>
      </c>
      <c r="F51" s="369">
        <v>6684.6329353912897</v>
      </c>
      <c r="G51" s="370">
        <v>3899.3692123115902</v>
      </c>
      <c r="H51" s="372">
        <v>380.92471</v>
      </c>
      <c r="I51" s="369">
        <v>4165.86942</v>
      </c>
      <c r="J51" s="370">
        <v>266.50020768841</v>
      </c>
      <c r="K51" s="377">
        <v>0.62320092371000002</v>
      </c>
    </row>
    <row r="52" spans="1:11" ht="14.45" customHeight="1" thickBot="1" x14ac:dyDescent="0.25">
      <c r="A52" s="386" t="s">
        <v>255</v>
      </c>
      <c r="B52" s="364">
        <v>38.997494655375</v>
      </c>
      <c r="C52" s="364">
        <v>75.109390000000005</v>
      </c>
      <c r="D52" s="365">
        <v>36.111895344624003</v>
      </c>
      <c r="E52" s="366">
        <v>1.9260055207069999</v>
      </c>
      <c r="F52" s="364">
        <v>0</v>
      </c>
      <c r="G52" s="365">
        <v>0</v>
      </c>
      <c r="H52" s="367">
        <v>5.8987499999999997</v>
      </c>
      <c r="I52" s="364">
        <v>28.732520000000001</v>
      </c>
      <c r="J52" s="365">
        <v>28.732520000000001</v>
      </c>
      <c r="K52" s="375" t="s">
        <v>206</v>
      </c>
    </row>
    <row r="53" spans="1:11" ht="14.45" customHeight="1" thickBot="1" x14ac:dyDescent="0.25">
      <c r="A53" s="386" t="s">
        <v>256</v>
      </c>
      <c r="B53" s="364">
        <v>0</v>
      </c>
      <c r="C53" s="364">
        <v>1.33585</v>
      </c>
      <c r="D53" s="365">
        <v>1.33585</v>
      </c>
      <c r="E53" s="374" t="s">
        <v>244</v>
      </c>
      <c r="F53" s="364">
        <v>0</v>
      </c>
      <c r="G53" s="365">
        <v>0</v>
      </c>
      <c r="H53" s="367">
        <v>0</v>
      </c>
      <c r="I53" s="364">
        <v>0</v>
      </c>
      <c r="J53" s="365">
        <v>0</v>
      </c>
      <c r="K53" s="375" t="s">
        <v>206</v>
      </c>
    </row>
    <row r="54" spans="1:11" ht="14.45" customHeight="1" thickBot="1" x14ac:dyDescent="0.25">
      <c r="A54" s="386" t="s">
        <v>257</v>
      </c>
      <c r="B54" s="364">
        <v>0</v>
      </c>
      <c r="C54" s="364">
        <v>-6.26288</v>
      </c>
      <c r="D54" s="365">
        <v>-6.26288</v>
      </c>
      <c r="E54" s="374" t="s">
        <v>206</v>
      </c>
      <c r="F54" s="364">
        <v>0</v>
      </c>
      <c r="G54" s="365">
        <v>0</v>
      </c>
      <c r="H54" s="367">
        <v>0</v>
      </c>
      <c r="I54" s="364">
        <v>-0.62091999999900005</v>
      </c>
      <c r="J54" s="365">
        <v>-0.62091999999900005</v>
      </c>
      <c r="K54" s="375" t="s">
        <v>206</v>
      </c>
    </row>
    <row r="55" spans="1:11" ht="14.45" customHeight="1" thickBot="1" x14ac:dyDescent="0.25">
      <c r="A55" s="386" t="s">
        <v>258</v>
      </c>
      <c r="B55" s="364">
        <v>2660.3858859503998</v>
      </c>
      <c r="C55" s="364">
        <v>2443.1566899999998</v>
      </c>
      <c r="D55" s="365">
        <v>-217.22919595039201</v>
      </c>
      <c r="E55" s="366">
        <v>0.91834673417199997</v>
      </c>
      <c r="F55" s="364">
        <v>2450</v>
      </c>
      <c r="G55" s="365">
        <v>1429.1666666666699</v>
      </c>
      <c r="H55" s="367">
        <v>129.74585999999999</v>
      </c>
      <c r="I55" s="364">
        <v>1437.1577</v>
      </c>
      <c r="J55" s="365">
        <v>7.991033333331</v>
      </c>
      <c r="K55" s="368">
        <v>0.58659497959100004</v>
      </c>
    </row>
    <row r="56" spans="1:11" ht="14.45" customHeight="1" thickBot="1" x14ac:dyDescent="0.25">
      <c r="A56" s="386" t="s">
        <v>259</v>
      </c>
      <c r="B56" s="364">
        <v>3340</v>
      </c>
      <c r="C56" s="364">
        <v>3635.4677000000102</v>
      </c>
      <c r="D56" s="365">
        <v>295.46770000000703</v>
      </c>
      <c r="E56" s="366">
        <v>1.088463383233</v>
      </c>
      <c r="F56" s="364">
        <v>3515</v>
      </c>
      <c r="G56" s="365">
        <v>2050.4166666666702</v>
      </c>
      <c r="H56" s="367">
        <v>208.89272</v>
      </c>
      <c r="I56" s="364">
        <v>2277.5170199999998</v>
      </c>
      <c r="J56" s="365">
        <v>227.10035333333099</v>
      </c>
      <c r="K56" s="368">
        <v>0.64794225319999998</v>
      </c>
    </row>
    <row r="57" spans="1:11" ht="14.45" customHeight="1" thickBot="1" x14ac:dyDescent="0.25">
      <c r="A57" s="386" t="s">
        <v>260</v>
      </c>
      <c r="B57" s="364">
        <v>1000</v>
      </c>
      <c r="C57" s="364">
        <v>964.66083000000197</v>
      </c>
      <c r="D57" s="365">
        <v>-35.339169999997999</v>
      </c>
      <c r="E57" s="366">
        <v>0.96466083000000002</v>
      </c>
      <c r="F57" s="364">
        <v>719.63293539128995</v>
      </c>
      <c r="G57" s="365">
        <v>419.78587897825298</v>
      </c>
      <c r="H57" s="367">
        <v>36.38738</v>
      </c>
      <c r="I57" s="364">
        <v>423.08309999999898</v>
      </c>
      <c r="J57" s="365">
        <v>3.2972210217460001</v>
      </c>
      <c r="K57" s="368">
        <v>0.58791514283500002</v>
      </c>
    </row>
    <row r="58" spans="1:11" ht="14.45" customHeight="1" thickBot="1" x14ac:dyDescent="0.25">
      <c r="A58" s="384" t="s">
        <v>29</v>
      </c>
      <c r="B58" s="364">
        <v>2260.3670495137799</v>
      </c>
      <c r="C58" s="364">
        <v>2294.5030000000002</v>
      </c>
      <c r="D58" s="365">
        <v>34.135950486219997</v>
      </c>
      <c r="E58" s="366">
        <v>1.015101950142</v>
      </c>
      <c r="F58" s="364">
        <v>2505.5156903978</v>
      </c>
      <c r="G58" s="365">
        <v>1461.55081939872</v>
      </c>
      <c r="H58" s="367">
        <v>176.18299999999999</v>
      </c>
      <c r="I58" s="364">
        <v>1478.277</v>
      </c>
      <c r="J58" s="365">
        <v>16.726180601283001</v>
      </c>
      <c r="K58" s="368">
        <v>0.59000907703899996</v>
      </c>
    </row>
    <row r="59" spans="1:11" ht="14.45" customHeight="1" thickBot="1" x14ac:dyDescent="0.25">
      <c r="A59" s="385" t="s">
        <v>261</v>
      </c>
      <c r="B59" s="369">
        <v>2260.3670495137799</v>
      </c>
      <c r="C59" s="369">
        <v>2294.5030000000002</v>
      </c>
      <c r="D59" s="370">
        <v>34.135950486219997</v>
      </c>
      <c r="E59" s="376">
        <v>1.015101950142</v>
      </c>
      <c r="F59" s="369">
        <v>2505.5156903978</v>
      </c>
      <c r="G59" s="370">
        <v>1461.55081939872</v>
      </c>
      <c r="H59" s="372">
        <v>176.18299999999999</v>
      </c>
      <c r="I59" s="369">
        <v>1478.277</v>
      </c>
      <c r="J59" s="370">
        <v>16.726180601283001</v>
      </c>
      <c r="K59" s="377">
        <v>0.59000907703899996</v>
      </c>
    </row>
    <row r="60" spans="1:11" ht="14.45" customHeight="1" thickBot="1" x14ac:dyDescent="0.25">
      <c r="A60" s="386" t="s">
        <v>262</v>
      </c>
      <c r="B60" s="364">
        <v>492.06731778775202</v>
      </c>
      <c r="C60" s="364">
        <v>512.727000000001</v>
      </c>
      <c r="D60" s="365">
        <v>20.659682212248001</v>
      </c>
      <c r="E60" s="366">
        <v>1.0419854793550001</v>
      </c>
      <c r="F60" s="364">
        <v>671.31940317016199</v>
      </c>
      <c r="G60" s="365">
        <v>391.60298518259498</v>
      </c>
      <c r="H60" s="367">
        <v>61.613</v>
      </c>
      <c r="I60" s="364">
        <v>414.56400000000002</v>
      </c>
      <c r="J60" s="365">
        <v>22.961014817405001</v>
      </c>
      <c r="K60" s="368">
        <v>0.61753615051499999</v>
      </c>
    </row>
    <row r="61" spans="1:11" ht="14.45" customHeight="1" thickBot="1" x14ac:dyDescent="0.25">
      <c r="A61" s="386" t="s">
        <v>263</v>
      </c>
      <c r="B61" s="364">
        <v>1023.44275009489</v>
      </c>
      <c r="C61" s="364">
        <v>1080.2940000000001</v>
      </c>
      <c r="D61" s="365">
        <v>56.851249905114997</v>
      </c>
      <c r="E61" s="366">
        <v>1.0555490279249999</v>
      </c>
      <c r="F61" s="364">
        <v>1065.75430447024</v>
      </c>
      <c r="G61" s="365">
        <v>621.69001094097098</v>
      </c>
      <c r="H61" s="367">
        <v>87.123000000000005</v>
      </c>
      <c r="I61" s="364">
        <v>618.50299999999902</v>
      </c>
      <c r="J61" s="365">
        <v>-3.1870109409710001</v>
      </c>
      <c r="K61" s="368">
        <v>0.58034295278500003</v>
      </c>
    </row>
    <row r="62" spans="1:11" ht="14.45" customHeight="1" thickBot="1" x14ac:dyDescent="0.25">
      <c r="A62" s="386" t="s">
        <v>264</v>
      </c>
      <c r="B62" s="364">
        <v>744.856981631145</v>
      </c>
      <c r="C62" s="364">
        <v>701.48200000000099</v>
      </c>
      <c r="D62" s="365">
        <v>-43.374981631143001</v>
      </c>
      <c r="E62" s="366">
        <v>0.94176736917100001</v>
      </c>
      <c r="F62" s="364">
        <v>768.44198275739996</v>
      </c>
      <c r="G62" s="365">
        <v>448.25782327514997</v>
      </c>
      <c r="H62" s="367">
        <v>27.446999999999999</v>
      </c>
      <c r="I62" s="364">
        <v>445.21</v>
      </c>
      <c r="J62" s="365">
        <v>-3.0478232751490002</v>
      </c>
      <c r="K62" s="368">
        <v>0.579367096006</v>
      </c>
    </row>
    <row r="63" spans="1:11" ht="14.45" customHeight="1" thickBot="1" x14ac:dyDescent="0.25">
      <c r="A63" s="387" t="s">
        <v>265</v>
      </c>
      <c r="B63" s="369">
        <v>10014.7626183665</v>
      </c>
      <c r="C63" s="369">
        <v>11092.95782</v>
      </c>
      <c r="D63" s="370">
        <v>1078.1952016334801</v>
      </c>
      <c r="E63" s="376">
        <v>1.1076605849500001</v>
      </c>
      <c r="F63" s="369">
        <v>9180.9368443822405</v>
      </c>
      <c r="G63" s="370">
        <v>5355.5464925563101</v>
      </c>
      <c r="H63" s="372">
        <v>490.72199000000001</v>
      </c>
      <c r="I63" s="369">
        <v>7715.2655599999898</v>
      </c>
      <c r="J63" s="370">
        <v>2359.7190674436802</v>
      </c>
      <c r="K63" s="377">
        <v>0.84035711069300001</v>
      </c>
    </row>
    <row r="64" spans="1:11" ht="14.45" customHeight="1" thickBot="1" x14ac:dyDescent="0.25">
      <c r="A64" s="384" t="s">
        <v>32</v>
      </c>
      <c r="B64" s="364">
        <v>1615.9609658163099</v>
      </c>
      <c r="C64" s="364">
        <v>5764.3157800000099</v>
      </c>
      <c r="D64" s="365">
        <v>4148.3548141837</v>
      </c>
      <c r="E64" s="366">
        <v>3.5671132545500002</v>
      </c>
      <c r="F64" s="364">
        <v>4342.8557989605997</v>
      </c>
      <c r="G64" s="365">
        <v>2533.33254939368</v>
      </c>
      <c r="H64" s="367">
        <v>111.56853</v>
      </c>
      <c r="I64" s="364">
        <v>946.48240999999996</v>
      </c>
      <c r="J64" s="365">
        <v>-1586.8501393936799</v>
      </c>
      <c r="K64" s="368">
        <v>0.217940096059</v>
      </c>
    </row>
    <row r="65" spans="1:11" ht="14.45" customHeight="1" thickBot="1" x14ac:dyDescent="0.25">
      <c r="A65" s="388" t="s">
        <v>266</v>
      </c>
      <c r="B65" s="364">
        <v>1615.9609658163099</v>
      </c>
      <c r="C65" s="364">
        <v>5764.3157800000099</v>
      </c>
      <c r="D65" s="365">
        <v>4148.3548141837</v>
      </c>
      <c r="E65" s="366">
        <v>3.5671132545500002</v>
      </c>
      <c r="F65" s="364">
        <v>4342.8557989605997</v>
      </c>
      <c r="G65" s="365">
        <v>2533.33254939368</v>
      </c>
      <c r="H65" s="367">
        <v>111.56853</v>
      </c>
      <c r="I65" s="364">
        <v>946.48240999999996</v>
      </c>
      <c r="J65" s="365">
        <v>-1586.8501393936799</v>
      </c>
      <c r="K65" s="368">
        <v>0.217940096059</v>
      </c>
    </row>
    <row r="66" spans="1:11" ht="14.45" customHeight="1" thickBot="1" x14ac:dyDescent="0.25">
      <c r="A66" s="386" t="s">
        <v>267</v>
      </c>
      <c r="B66" s="364">
        <v>1191.1991024958199</v>
      </c>
      <c r="C66" s="364">
        <v>1798.242</v>
      </c>
      <c r="D66" s="365">
        <v>607.04289750418195</v>
      </c>
      <c r="E66" s="366">
        <v>1.5096065772980001</v>
      </c>
      <c r="F66" s="364">
        <v>1182.4584795395201</v>
      </c>
      <c r="G66" s="365">
        <v>689.76744639805395</v>
      </c>
      <c r="H66" s="367">
        <v>98.894099999999995</v>
      </c>
      <c r="I66" s="364">
        <v>678.14134000000001</v>
      </c>
      <c r="J66" s="365">
        <v>-11.626106398053</v>
      </c>
      <c r="K66" s="368">
        <v>0.57350118565099995</v>
      </c>
    </row>
    <row r="67" spans="1:11" ht="14.45" customHeight="1" thickBot="1" x14ac:dyDescent="0.25">
      <c r="A67" s="386" t="s">
        <v>268</v>
      </c>
      <c r="B67" s="364">
        <v>0</v>
      </c>
      <c r="C67" s="364">
        <v>10.504009999999999</v>
      </c>
      <c r="D67" s="365">
        <v>10.504009999999999</v>
      </c>
      <c r="E67" s="374" t="s">
        <v>244</v>
      </c>
      <c r="F67" s="364">
        <v>21.207989068526999</v>
      </c>
      <c r="G67" s="365">
        <v>12.371326956640999</v>
      </c>
      <c r="H67" s="367">
        <v>0</v>
      </c>
      <c r="I67" s="364">
        <v>0</v>
      </c>
      <c r="J67" s="365">
        <v>-12.371326956640999</v>
      </c>
      <c r="K67" s="368">
        <v>0</v>
      </c>
    </row>
    <row r="68" spans="1:11" ht="14.45" customHeight="1" thickBot="1" x14ac:dyDescent="0.25">
      <c r="A68" s="386" t="s">
        <v>269</v>
      </c>
      <c r="B68" s="364">
        <v>75.305616903569998</v>
      </c>
      <c r="C68" s="364">
        <v>537.32086000000095</v>
      </c>
      <c r="D68" s="365">
        <v>462.01524309643099</v>
      </c>
      <c r="E68" s="366">
        <v>7.1352029515669999</v>
      </c>
      <c r="F68" s="364">
        <v>26.582300494710999</v>
      </c>
      <c r="G68" s="365">
        <v>15.506341955248001</v>
      </c>
      <c r="H68" s="367">
        <v>0</v>
      </c>
      <c r="I68" s="364">
        <v>169.61285000000001</v>
      </c>
      <c r="J68" s="365">
        <v>154.10650804475199</v>
      </c>
      <c r="K68" s="368">
        <v>6.3806685969009997</v>
      </c>
    </row>
    <row r="69" spans="1:11" ht="14.45" customHeight="1" thickBot="1" x14ac:dyDescent="0.25">
      <c r="A69" s="386" t="s">
        <v>270</v>
      </c>
      <c r="B69" s="364">
        <v>277.947932746292</v>
      </c>
      <c r="C69" s="364">
        <v>156.06221999998499</v>
      </c>
      <c r="D69" s="365">
        <v>-121.88571274630699</v>
      </c>
      <c r="E69" s="366">
        <v>0.56148005296500003</v>
      </c>
      <c r="F69" s="364">
        <v>243.87009610073599</v>
      </c>
      <c r="G69" s="365">
        <v>142.25755605876299</v>
      </c>
      <c r="H69" s="367">
        <v>9.4948700000000006</v>
      </c>
      <c r="I69" s="364">
        <v>61.87838</v>
      </c>
      <c r="J69" s="365">
        <v>-80.379176058761999</v>
      </c>
      <c r="K69" s="368">
        <v>0.25373500478</v>
      </c>
    </row>
    <row r="70" spans="1:11" ht="14.45" customHeight="1" thickBot="1" x14ac:dyDescent="0.25">
      <c r="A70" s="386" t="s">
        <v>271</v>
      </c>
      <c r="B70" s="364">
        <v>71.508313670622996</v>
      </c>
      <c r="C70" s="364">
        <v>3262.18669000002</v>
      </c>
      <c r="D70" s="365">
        <v>3190.6783763293902</v>
      </c>
      <c r="E70" s="366">
        <v>45.619684237359998</v>
      </c>
      <c r="F70" s="364">
        <v>2332.9600037506598</v>
      </c>
      <c r="G70" s="365">
        <v>1360.89333552122</v>
      </c>
      <c r="H70" s="367">
        <v>3.1795599999999999</v>
      </c>
      <c r="I70" s="364">
        <v>36.84984</v>
      </c>
      <c r="J70" s="365">
        <v>-1324.0434955212199</v>
      </c>
      <c r="K70" s="368">
        <v>1.5795315795999999E-2</v>
      </c>
    </row>
    <row r="71" spans="1:11" ht="14.45" customHeight="1" thickBot="1" x14ac:dyDescent="0.25">
      <c r="A71" s="386" t="s">
        <v>272</v>
      </c>
      <c r="B71" s="364">
        <v>0</v>
      </c>
      <c r="C71" s="364">
        <v>0</v>
      </c>
      <c r="D71" s="365">
        <v>0</v>
      </c>
      <c r="E71" s="366">
        <v>1</v>
      </c>
      <c r="F71" s="364">
        <v>12.348299490624999</v>
      </c>
      <c r="G71" s="365">
        <v>7.2031747028639996</v>
      </c>
      <c r="H71" s="367">
        <v>0</v>
      </c>
      <c r="I71" s="364">
        <v>0</v>
      </c>
      <c r="J71" s="365">
        <v>-7.2031747028639996</v>
      </c>
      <c r="K71" s="368">
        <v>0</v>
      </c>
    </row>
    <row r="72" spans="1:11" ht="14.45" customHeight="1" thickBot="1" x14ac:dyDescent="0.25">
      <c r="A72" s="386" t="s">
        <v>273</v>
      </c>
      <c r="B72" s="364">
        <v>0</v>
      </c>
      <c r="C72" s="364">
        <v>0</v>
      </c>
      <c r="D72" s="365">
        <v>0</v>
      </c>
      <c r="E72" s="366">
        <v>1</v>
      </c>
      <c r="F72" s="364">
        <v>395.24202712418997</v>
      </c>
      <c r="G72" s="365">
        <v>230.557849155778</v>
      </c>
      <c r="H72" s="367">
        <v>0</v>
      </c>
      <c r="I72" s="364">
        <v>0</v>
      </c>
      <c r="J72" s="365">
        <v>-230.557849155778</v>
      </c>
      <c r="K72" s="368">
        <v>0</v>
      </c>
    </row>
    <row r="73" spans="1:11" ht="14.45" customHeight="1" thickBot="1" x14ac:dyDescent="0.25">
      <c r="A73" s="386" t="s">
        <v>274</v>
      </c>
      <c r="B73" s="364">
        <v>0</v>
      </c>
      <c r="C73" s="364">
        <v>0</v>
      </c>
      <c r="D73" s="365">
        <v>0</v>
      </c>
      <c r="E73" s="366">
        <v>1</v>
      </c>
      <c r="F73" s="364">
        <v>128.18660339162901</v>
      </c>
      <c r="G73" s="365">
        <v>74.775518645117003</v>
      </c>
      <c r="H73" s="367">
        <v>0</v>
      </c>
      <c r="I73" s="364">
        <v>0</v>
      </c>
      <c r="J73" s="365">
        <v>-74.775518645117003</v>
      </c>
      <c r="K73" s="368">
        <v>0</v>
      </c>
    </row>
    <row r="74" spans="1:11" ht="14.45" customHeight="1" thickBot="1" x14ac:dyDescent="0.25">
      <c r="A74" s="389" t="s">
        <v>33</v>
      </c>
      <c r="B74" s="369">
        <v>0</v>
      </c>
      <c r="C74" s="369">
        <v>41.740740000000002</v>
      </c>
      <c r="D74" s="370">
        <v>41.740740000000002</v>
      </c>
      <c r="E74" s="371" t="s">
        <v>206</v>
      </c>
      <c r="F74" s="369">
        <v>0</v>
      </c>
      <c r="G74" s="370">
        <v>0</v>
      </c>
      <c r="H74" s="372">
        <v>0</v>
      </c>
      <c r="I74" s="369">
        <v>12.122</v>
      </c>
      <c r="J74" s="370">
        <v>12.122</v>
      </c>
      <c r="K74" s="373" t="s">
        <v>206</v>
      </c>
    </row>
    <row r="75" spans="1:11" ht="14.45" customHeight="1" thickBot="1" x14ac:dyDescent="0.25">
      <c r="A75" s="385" t="s">
        <v>275</v>
      </c>
      <c r="B75" s="369">
        <v>0</v>
      </c>
      <c r="C75" s="369">
        <v>35.78</v>
      </c>
      <c r="D75" s="370">
        <v>35.78</v>
      </c>
      <c r="E75" s="371" t="s">
        <v>206</v>
      </c>
      <c r="F75" s="369">
        <v>0</v>
      </c>
      <c r="G75" s="370">
        <v>0</v>
      </c>
      <c r="H75" s="372">
        <v>0</v>
      </c>
      <c r="I75" s="369">
        <v>12.122</v>
      </c>
      <c r="J75" s="370">
        <v>12.122</v>
      </c>
      <c r="K75" s="373" t="s">
        <v>206</v>
      </c>
    </row>
    <row r="76" spans="1:11" ht="14.45" customHeight="1" thickBot="1" x14ac:dyDescent="0.25">
      <c r="A76" s="386" t="s">
        <v>276</v>
      </c>
      <c r="B76" s="364">
        <v>0</v>
      </c>
      <c r="C76" s="364">
        <v>18.076000000000001</v>
      </c>
      <c r="D76" s="365">
        <v>18.076000000000001</v>
      </c>
      <c r="E76" s="374" t="s">
        <v>206</v>
      </c>
      <c r="F76" s="364">
        <v>0</v>
      </c>
      <c r="G76" s="365">
        <v>0</v>
      </c>
      <c r="H76" s="367">
        <v>0</v>
      </c>
      <c r="I76" s="364">
        <v>8.2719999999990002</v>
      </c>
      <c r="J76" s="365">
        <v>8.2719999999990002</v>
      </c>
      <c r="K76" s="375" t="s">
        <v>206</v>
      </c>
    </row>
    <row r="77" spans="1:11" ht="14.45" customHeight="1" thickBot="1" x14ac:dyDescent="0.25">
      <c r="A77" s="386" t="s">
        <v>277</v>
      </c>
      <c r="B77" s="364">
        <v>0</v>
      </c>
      <c r="C77" s="364">
        <v>17.704000000000001</v>
      </c>
      <c r="D77" s="365">
        <v>17.704000000000001</v>
      </c>
      <c r="E77" s="374" t="s">
        <v>206</v>
      </c>
      <c r="F77" s="364">
        <v>0</v>
      </c>
      <c r="G77" s="365">
        <v>0</v>
      </c>
      <c r="H77" s="367">
        <v>0</v>
      </c>
      <c r="I77" s="364">
        <v>3.85</v>
      </c>
      <c r="J77" s="365">
        <v>3.85</v>
      </c>
      <c r="K77" s="375" t="s">
        <v>206</v>
      </c>
    </row>
    <row r="78" spans="1:11" ht="14.45" customHeight="1" thickBot="1" x14ac:dyDescent="0.25">
      <c r="A78" s="385" t="s">
        <v>278</v>
      </c>
      <c r="B78" s="369">
        <v>0</v>
      </c>
      <c r="C78" s="369">
        <v>5.9607400000000004</v>
      </c>
      <c r="D78" s="370">
        <v>5.9607400000000004</v>
      </c>
      <c r="E78" s="371" t="s">
        <v>206</v>
      </c>
      <c r="F78" s="369">
        <v>0</v>
      </c>
      <c r="G78" s="370">
        <v>0</v>
      </c>
      <c r="H78" s="372">
        <v>0</v>
      </c>
      <c r="I78" s="369">
        <v>0</v>
      </c>
      <c r="J78" s="370">
        <v>0</v>
      </c>
      <c r="K78" s="373" t="s">
        <v>206</v>
      </c>
    </row>
    <row r="79" spans="1:11" ht="14.45" customHeight="1" thickBot="1" x14ac:dyDescent="0.25">
      <c r="A79" s="386" t="s">
        <v>279</v>
      </c>
      <c r="B79" s="364">
        <v>0</v>
      </c>
      <c r="C79" s="364">
        <v>5.9607400000000004</v>
      </c>
      <c r="D79" s="365">
        <v>5.9607400000000004</v>
      </c>
      <c r="E79" s="374" t="s">
        <v>244</v>
      </c>
      <c r="F79" s="364">
        <v>0</v>
      </c>
      <c r="G79" s="365">
        <v>0</v>
      </c>
      <c r="H79" s="367">
        <v>0</v>
      </c>
      <c r="I79" s="364">
        <v>0</v>
      </c>
      <c r="J79" s="365">
        <v>0</v>
      </c>
      <c r="K79" s="375" t="s">
        <v>206</v>
      </c>
    </row>
    <row r="80" spans="1:11" ht="14.45" customHeight="1" thickBot="1" x14ac:dyDescent="0.25">
      <c r="A80" s="384" t="s">
        <v>34</v>
      </c>
      <c r="B80" s="364">
        <v>8398.8016525502208</v>
      </c>
      <c r="C80" s="364">
        <v>5286.9013000000105</v>
      </c>
      <c r="D80" s="365">
        <v>-3111.9003525502098</v>
      </c>
      <c r="E80" s="366">
        <v>0.62948281418100005</v>
      </c>
      <c r="F80" s="364">
        <v>4838.0810454216398</v>
      </c>
      <c r="G80" s="365">
        <v>2822.2139431626301</v>
      </c>
      <c r="H80" s="367">
        <v>379.15346</v>
      </c>
      <c r="I80" s="364">
        <v>6756.6611499999899</v>
      </c>
      <c r="J80" s="365">
        <v>3934.4472068373602</v>
      </c>
      <c r="K80" s="368">
        <v>1.3965580746920001</v>
      </c>
    </row>
    <row r="81" spans="1:11" ht="14.45" customHeight="1" thickBot="1" x14ac:dyDescent="0.25">
      <c r="A81" s="385" t="s">
        <v>280</v>
      </c>
      <c r="B81" s="369">
        <v>3.8154604336309998</v>
      </c>
      <c r="C81" s="369">
        <v>6.7634999999999996</v>
      </c>
      <c r="D81" s="370">
        <v>2.9480395663680001</v>
      </c>
      <c r="E81" s="376">
        <v>1.7726563065309999</v>
      </c>
      <c r="F81" s="369">
        <v>6.7994573056460004</v>
      </c>
      <c r="G81" s="370">
        <v>3.9663500949600001</v>
      </c>
      <c r="H81" s="372">
        <v>-0.61514999999999997</v>
      </c>
      <c r="I81" s="369">
        <v>1.0912500000000001</v>
      </c>
      <c r="J81" s="370">
        <v>-2.8751000949600001</v>
      </c>
      <c r="K81" s="377">
        <v>0.16049074962099999</v>
      </c>
    </row>
    <row r="82" spans="1:11" ht="14.45" customHeight="1" thickBot="1" x14ac:dyDescent="0.25">
      <c r="A82" s="386" t="s">
        <v>281</v>
      </c>
      <c r="B82" s="364">
        <v>3.8154604336309998</v>
      </c>
      <c r="C82" s="364">
        <v>6.7634999999999996</v>
      </c>
      <c r="D82" s="365">
        <v>2.9480395663680001</v>
      </c>
      <c r="E82" s="366">
        <v>1.7726563065309999</v>
      </c>
      <c r="F82" s="364">
        <v>6.7994573056460004</v>
      </c>
      <c r="G82" s="365">
        <v>3.9663500949600001</v>
      </c>
      <c r="H82" s="367">
        <v>-0.61514999999999997</v>
      </c>
      <c r="I82" s="364">
        <v>1.0912500000000001</v>
      </c>
      <c r="J82" s="365">
        <v>-2.8751000949600001</v>
      </c>
      <c r="K82" s="368">
        <v>0.16049074962099999</v>
      </c>
    </row>
    <row r="83" spans="1:11" ht="14.45" customHeight="1" thickBot="1" x14ac:dyDescent="0.25">
      <c r="A83" s="385" t="s">
        <v>282</v>
      </c>
      <c r="B83" s="369">
        <v>37.051652865320001</v>
      </c>
      <c r="C83" s="369">
        <v>28.512619999999998</v>
      </c>
      <c r="D83" s="370">
        <v>-8.5390328653199994</v>
      </c>
      <c r="E83" s="376">
        <v>0.76953705961800001</v>
      </c>
      <c r="F83" s="369">
        <v>29.183878197148999</v>
      </c>
      <c r="G83" s="370">
        <v>17.023928948337002</v>
      </c>
      <c r="H83" s="372">
        <v>2.6675499999999999</v>
      </c>
      <c r="I83" s="369">
        <v>15.338649999999999</v>
      </c>
      <c r="J83" s="370">
        <v>-1.6852789483370001</v>
      </c>
      <c r="K83" s="377">
        <v>0.52558641782899995</v>
      </c>
    </row>
    <row r="84" spans="1:11" ht="14.45" customHeight="1" thickBot="1" x14ac:dyDescent="0.25">
      <c r="A84" s="386" t="s">
        <v>283</v>
      </c>
      <c r="B84" s="364">
        <v>6.8146478873229999</v>
      </c>
      <c r="C84" s="364">
        <v>6.48</v>
      </c>
      <c r="D84" s="365">
        <v>-0.33464788732299999</v>
      </c>
      <c r="E84" s="366">
        <v>0.950892857142</v>
      </c>
      <c r="F84" s="364">
        <v>5.9999999999989999</v>
      </c>
      <c r="G84" s="365">
        <v>3.4999999999989999</v>
      </c>
      <c r="H84" s="367">
        <v>1.08</v>
      </c>
      <c r="I84" s="364">
        <v>4.32</v>
      </c>
      <c r="J84" s="365">
        <v>0.82</v>
      </c>
      <c r="K84" s="368">
        <v>0.72</v>
      </c>
    </row>
    <row r="85" spans="1:11" ht="14.45" customHeight="1" thickBot="1" x14ac:dyDescent="0.25">
      <c r="A85" s="386" t="s">
        <v>284</v>
      </c>
      <c r="B85" s="364">
        <v>30.237004977996001</v>
      </c>
      <c r="C85" s="364">
        <v>22.032620000000001</v>
      </c>
      <c r="D85" s="365">
        <v>-8.2043849779959999</v>
      </c>
      <c r="E85" s="366">
        <v>0.72866409937200005</v>
      </c>
      <c r="F85" s="364">
        <v>23.183878197148999</v>
      </c>
      <c r="G85" s="365">
        <v>13.523928948337</v>
      </c>
      <c r="H85" s="367">
        <v>1.58755</v>
      </c>
      <c r="I85" s="364">
        <v>11.018649999999999</v>
      </c>
      <c r="J85" s="365">
        <v>-2.5052789483370002</v>
      </c>
      <c r="K85" s="368">
        <v>0.47527207942900002</v>
      </c>
    </row>
    <row r="86" spans="1:11" ht="14.45" customHeight="1" thickBot="1" x14ac:dyDescent="0.25">
      <c r="A86" s="385" t="s">
        <v>285</v>
      </c>
      <c r="B86" s="369">
        <v>3297.8573459286699</v>
      </c>
      <c r="C86" s="369">
        <v>3561.2402000000102</v>
      </c>
      <c r="D86" s="370">
        <v>263.38285407133498</v>
      </c>
      <c r="E86" s="376">
        <v>1.079864841454</v>
      </c>
      <c r="F86" s="369">
        <v>3658.4659898715699</v>
      </c>
      <c r="G86" s="370">
        <v>2134.10516075842</v>
      </c>
      <c r="H86" s="372">
        <v>299.23532999999998</v>
      </c>
      <c r="I86" s="369">
        <v>2199.7178399999998</v>
      </c>
      <c r="J86" s="370">
        <v>65.612679241579002</v>
      </c>
      <c r="K86" s="377">
        <v>0.60126781172400001</v>
      </c>
    </row>
    <row r="87" spans="1:11" ht="14.45" customHeight="1" thickBot="1" x14ac:dyDescent="0.25">
      <c r="A87" s="386" t="s">
        <v>286</v>
      </c>
      <c r="B87" s="364">
        <v>2858.42902036652</v>
      </c>
      <c r="C87" s="364">
        <v>3143.43770000001</v>
      </c>
      <c r="D87" s="365">
        <v>285.00867963348497</v>
      </c>
      <c r="E87" s="366">
        <v>1.099708153535</v>
      </c>
      <c r="F87" s="364">
        <v>3273.7305861506202</v>
      </c>
      <c r="G87" s="365">
        <v>1909.6761752545301</v>
      </c>
      <c r="H87" s="367">
        <v>265.27789000000001</v>
      </c>
      <c r="I87" s="364">
        <v>1916.7751699999999</v>
      </c>
      <c r="J87" s="365">
        <v>7.0989947454689997</v>
      </c>
      <c r="K87" s="368">
        <v>0.58550180583199996</v>
      </c>
    </row>
    <row r="88" spans="1:11" ht="14.45" customHeight="1" thickBot="1" x14ac:dyDescent="0.25">
      <c r="A88" s="386" t="s">
        <v>287</v>
      </c>
      <c r="B88" s="364">
        <v>52.742948564635</v>
      </c>
      <c r="C88" s="364">
        <v>47.3352</v>
      </c>
      <c r="D88" s="365">
        <v>-5.4077485646339998</v>
      </c>
      <c r="E88" s="366">
        <v>0.89746973364500005</v>
      </c>
      <c r="F88" s="364">
        <v>0</v>
      </c>
      <c r="G88" s="365">
        <v>0</v>
      </c>
      <c r="H88" s="367">
        <v>1.452</v>
      </c>
      <c r="I88" s="364">
        <v>32.815199999999997</v>
      </c>
      <c r="J88" s="365">
        <v>32.815199999999997</v>
      </c>
      <c r="K88" s="375" t="s">
        <v>206</v>
      </c>
    </row>
    <row r="89" spans="1:11" ht="14.45" customHeight="1" thickBot="1" x14ac:dyDescent="0.25">
      <c r="A89" s="386" t="s">
        <v>288</v>
      </c>
      <c r="B89" s="364">
        <v>0</v>
      </c>
      <c r="C89" s="364">
        <v>1.464</v>
      </c>
      <c r="D89" s="365">
        <v>1.464</v>
      </c>
      <c r="E89" s="374" t="s">
        <v>244</v>
      </c>
      <c r="F89" s="364">
        <v>1.4352673822740001</v>
      </c>
      <c r="G89" s="365">
        <v>0.83723930632599997</v>
      </c>
      <c r="H89" s="367">
        <v>0</v>
      </c>
      <c r="I89" s="364">
        <v>0.65268000000000004</v>
      </c>
      <c r="J89" s="365">
        <v>-0.18455930632600001</v>
      </c>
      <c r="K89" s="368">
        <v>0.454744536147</v>
      </c>
    </row>
    <row r="90" spans="1:11" ht="14.45" customHeight="1" thickBot="1" x14ac:dyDescent="0.25">
      <c r="A90" s="386" t="s">
        <v>289</v>
      </c>
      <c r="B90" s="364">
        <v>386.68537699751602</v>
      </c>
      <c r="C90" s="364">
        <v>369.00330000000099</v>
      </c>
      <c r="D90" s="365">
        <v>-17.682076997515001</v>
      </c>
      <c r="E90" s="366">
        <v>0.95427270321199997</v>
      </c>
      <c r="F90" s="364">
        <v>383.30013633867901</v>
      </c>
      <c r="G90" s="365">
        <v>223.591746197563</v>
      </c>
      <c r="H90" s="367">
        <v>30.306159999999998</v>
      </c>
      <c r="I90" s="364">
        <v>241.09773999999999</v>
      </c>
      <c r="J90" s="365">
        <v>17.505993802437001</v>
      </c>
      <c r="K90" s="368">
        <v>0.62900509846599995</v>
      </c>
    </row>
    <row r="91" spans="1:11" ht="14.45" customHeight="1" thickBot="1" x14ac:dyDescent="0.25">
      <c r="A91" s="386" t="s">
        <v>290</v>
      </c>
      <c r="B91" s="364">
        <v>0</v>
      </c>
      <c r="C91" s="364">
        <v>0</v>
      </c>
      <c r="D91" s="365">
        <v>0</v>
      </c>
      <c r="E91" s="366">
        <v>1</v>
      </c>
      <c r="F91" s="364">
        <v>0</v>
      </c>
      <c r="G91" s="365">
        <v>0</v>
      </c>
      <c r="H91" s="367">
        <v>2.1992799999999999</v>
      </c>
      <c r="I91" s="364">
        <v>8.3770499999990005</v>
      </c>
      <c r="J91" s="365">
        <v>8.3770499999990005</v>
      </c>
      <c r="K91" s="375" t="s">
        <v>244</v>
      </c>
    </row>
    <row r="92" spans="1:11" ht="14.45" customHeight="1" thickBot="1" x14ac:dyDescent="0.25">
      <c r="A92" s="385" t="s">
        <v>291</v>
      </c>
      <c r="B92" s="369">
        <v>4723.5377199121904</v>
      </c>
      <c r="C92" s="369">
        <v>990.86692000000198</v>
      </c>
      <c r="D92" s="370">
        <v>-3732.67079991219</v>
      </c>
      <c r="E92" s="376">
        <v>0.20977220438399999</v>
      </c>
      <c r="F92" s="369">
        <v>1143.6317200472699</v>
      </c>
      <c r="G92" s="370">
        <v>667.11850336090902</v>
      </c>
      <c r="H92" s="372">
        <v>69.730900000000005</v>
      </c>
      <c r="I92" s="369">
        <v>4310.5964699999904</v>
      </c>
      <c r="J92" s="370">
        <v>3643.47796663908</v>
      </c>
      <c r="K92" s="377">
        <v>3.7692173052190001</v>
      </c>
    </row>
    <row r="93" spans="1:11" ht="14.45" customHeight="1" thickBot="1" x14ac:dyDescent="0.25">
      <c r="A93" s="386" t="s">
        <v>292</v>
      </c>
      <c r="B93" s="364">
        <v>0</v>
      </c>
      <c r="C93" s="364">
        <v>1.089</v>
      </c>
      <c r="D93" s="365">
        <v>1.089</v>
      </c>
      <c r="E93" s="374" t="s">
        <v>206</v>
      </c>
      <c r="F93" s="364">
        <v>0</v>
      </c>
      <c r="G93" s="365">
        <v>0</v>
      </c>
      <c r="H93" s="367">
        <v>0</v>
      </c>
      <c r="I93" s="364">
        <v>90.489999999999</v>
      </c>
      <c r="J93" s="365">
        <v>90.489999999999</v>
      </c>
      <c r="K93" s="375" t="s">
        <v>244</v>
      </c>
    </row>
    <row r="94" spans="1:11" ht="14.45" customHeight="1" thickBot="1" x14ac:dyDescent="0.25">
      <c r="A94" s="386" t="s">
        <v>293</v>
      </c>
      <c r="B94" s="364">
        <v>724.31582267720603</v>
      </c>
      <c r="C94" s="364">
        <v>732.83018000000095</v>
      </c>
      <c r="D94" s="365">
        <v>8.514357322795</v>
      </c>
      <c r="E94" s="366">
        <v>1.011755034276</v>
      </c>
      <c r="F94" s="364">
        <v>876.91758996083604</v>
      </c>
      <c r="G94" s="365">
        <v>511.53526081048801</v>
      </c>
      <c r="H94" s="367">
        <v>41.610500000000002</v>
      </c>
      <c r="I94" s="364">
        <v>320.51308999999998</v>
      </c>
      <c r="J94" s="365">
        <v>-191.02217081048801</v>
      </c>
      <c r="K94" s="368">
        <v>0.36549967028699998</v>
      </c>
    </row>
    <row r="95" spans="1:11" ht="14.45" customHeight="1" thickBot="1" x14ac:dyDescent="0.25">
      <c r="A95" s="386" t="s">
        <v>294</v>
      </c>
      <c r="B95" s="364">
        <v>0</v>
      </c>
      <c r="C95" s="364">
        <v>7.5753000000000004</v>
      </c>
      <c r="D95" s="365">
        <v>7.5753000000000004</v>
      </c>
      <c r="E95" s="374" t="s">
        <v>244</v>
      </c>
      <c r="F95" s="364">
        <v>5</v>
      </c>
      <c r="G95" s="365">
        <v>2.9166666666659999</v>
      </c>
      <c r="H95" s="367">
        <v>0</v>
      </c>
      <c r="I95" s="364">
        <v>1.4109999999989999</v>
      </c>
      <c r="J95" s="365">
        <v>-1.5056666666659999</v>
      </c>
      <c r="K95" s="368">
        <v>0.28219999999899997</v>
      </c>
    </row>
    <row r="96" spans="1:11" ht="14.45" customHeight="1" thickBot="1" x14ac:dyDescent="0.25">
      <c r="A96" s="386" t="s">
        <v>295</v>
      </c>
      <c r="B96" s="364">
        <v>0</v>
      </c>
      <c r="C96" s="364">
        <v>6.5730300000000002</v>
      </c>
      <c r="D96" s="365">
        <v>6.5730300000000002</v>
      </c>
      <c r="E96" s="374" t="s">
        <v>244</v>
      </c>
      <c r="F96" s="364">
        <v>6.2109646032199999</v>
      </c>
      <c r="G96" s="365">
        <v>3.6230626852109999</v>
      </c>
      <c r="H96" s="367">
        <v>0</v>
      </c>
      <c r="I96" s="364">
        <v>0</v>
      </c>
      <c r="J96" s="365">
        <v>-3.6230626852109999</v>
      </c>
      <c r="K96" s="368">
        <v>0</v>
      </c>
    </row>
    <row r="97" spans="1:11" ht="14.45" customHeight="1" thickBot="1" x14ac:dyDescent="0.25">
      <c r="A97" s="386" t="s">
        <v>296</v>
      </c>
      <c r="B97" s="364">
        <v>3999.2218972349801</v>
      </c>
      <c r="C97" s="364">
        <v>242.206510000001</v>
      </c>
      <c r="D97" s="365">
        <v>-3757.0153872349802</v>
      </c>
      <c r="E97" s="366">
        <v>6.0563408637999999E-2</v>
      </c>
      <c r="F97" s="364">
        <v>251.14468089794599</v>
      </c>
      <c r="G97" s="365">
        <v>146.50106385713499</v>
      </c>
      <c r="H97" s="367">
        <v>28.1204</v>
      </c>
      <c r="I97" s="364">
        <v>3891.52737999999</v>
      </c>
      <c r="J97" s="365">
        <v>3745.0263161428602</v>
      </c>
      <c r="K97" s="368">
        <v>15.495161458669999</v>
      </c>
    </row>
    <row r="98" spans="1:11" ht="14.45" customHeight="1" thickBot="1" x14ac:dyDescent="0.25">
      <c r="A98" s="386" t="s">
        <v>297</v>
      </c>
      <c r="B98" s="364">
        <v>0</v>
      </c>
      <c r="C98" s="364">
        <v>0.59289999999999998</v>
      </c>
      <c r="D98" s="365">
        <v>0.59289999999999998</v>
      </c>
      <c r="E98" s="374" t="s">
        <v>206</v>
      </c>
      <c r="F98" s="364">
        <v>4.3584845852690002</v>
      </c>
      <c r="G98" s="365">
        <v>2.542449341407</v>
      </c>
      <c r="H98" s="367">
        <v>0</v>
      </c>
      <c r="I98" s="364">
        <v>6.6550000000000002</v>
      </c>
      <c r="J98" s="365">
        <v>4.1125506585920002</v>
      </c>
      <c r="K98" s="368">
        <v>1.5269068571419999</v>
      </c>
    </row>
    <row r="99" spans="1:11" ht="14.45" customHeight="1" thickBot="1" x14ac:dyDescent="0.25">
      <c r="A99" s="385" t="s">
        <v>298</v>
      </c>
      <c r="B99" s="369">
        <v>0</v>
      </c>
      <c r="C99" s="369">
        <v>4.26</v>
      </c>
      <c r="D99" s="370">
        <v>4.26</v>
      </c>
      <c r="E99" s="371" t="s">
        <v>244</v>
      </c>
      <c r="F99" s="369">
        <v>0</v>
      </c>
      <c r="G99" s="370">
        <v>0</v>
      </c>
      <c r="H99" s="372">
        <v>0</v>
      </c>
      <c r="I99" s="369">
        <v>0</v>
      </c>
      <c r="J99" s="370">
        <v>0</v>
      </c>
      <c r="K99" s="373" t="s">
        <v>206</v>
      </c>
    </row>
    <row r="100" spans="1:11" ht="14.45" customHeight="1" thickBot="1" x14ac:dyDescent="0.25">
      <c r="A100" s="386" t="s">
        <v>299</v>
      </c>
      <c r="B100" s="364">
        <v>0</v>
      </c>
      <c r="C100" s="364">
        <v>4.26</v>
      </c>
      <c r="D100" s="365">
        <v>4.26</v>
      </c>
      <c r="E100" s="374" t="s">
        <v>244</v>
      </c>
      <c r="F100" s="364">
        <v>0</v>
      </c>
      <c r="G100" s="365">
        <v>0</v>
      </c>
      <c r="H100" s="367">
        <v>0</v>
      </c>
      <c r="I100" s="364">
        <v>0</v>
      </c>
      <c r="J100" s="365">
        <v>0</v>
      </c>
      <c r="K100" s="375" t="s">
        <v>206</v>
      </c>
    </row>
    <row r="101" spans="1:11" ht="14.45" customHeight="1" thickBot="1" x14ac:dyDescent="0.25">
      <c r="A101" s="385" t="s">
        <v>300</v>
      </c>
      <c r="B101" s="369">
        <v>336.53947341041101</v>
      </c>
      <c r="C101" s="369">
        <v>695.25806000000102</v>
      </c>
      <c r="D101" s="370">
        <v>358.71858658959002</v>
      </c>
      <c r="E101" s="376">
        <v>2.0659034524369999</v>
      </c>
      <c r="F101" s="369">
        <v>0</v>
      </c>
      <c r="G101" s="370">
        <v>0</v>
      </c>
      <c r="H101" s="372">
        <v>8.1348299999999991</v>
      </c>
      <c r="I101" s="369">
        <v>229.91694000000001</v>
      </c>
      <c r="J101" s="370">
        <v>229.91694000000001</v>
      </c>
      <c r="K101" s="373" t="s">
        <v>206</v>
      </c>
    </row>
    <row r="102" spans="1:11" ht="14.45" customHeight="1" thickBot="1" x14ac:dyDescent="0.25">
      <c r="A102" s="386" t="s">
        <v>301</v>
      </c>
      <c r="B102" s="364">
        <v>336.53947341041101</v>
      </c>
      <c r="C102" s="364">
        <v>694.12671000000103</v>
      </c>
      <c r="D102" s="365">
        <v>357.58723658959002</v>
      </c>
      <c r="E102" s="366">
        <v>2.0625417368300001</v>
      </c>
      <c r="F102" s="364">
        <v>0</v>
      </c>
      <c r="G102" s="365">
        <v>0</v>
      </c>
      <c r="H102" s="367">
        <v>8.1348299999999991</v>
      </c>
      <c r="I102" s="364">
        <v>229.91694000000001</v>
      </c>
      <c r="J102" s="365">
        <v>229.91694000000001</v>
      </c>
      <c r="K102" s="375" t="s">
        <v>206</v>
      </c>
    </row>
    <row r="103" spans="1:11" ht="14.45" customHeight="1" thickBot="1" x14ac:dyDescent="0.25">
      <c r="A103" s="386" t="s">
        <v>302</v>
      </c>
      <c r="B103" s="364">
        <v>0</v>
      </c>
      <c r="C103" s="364">
        <v>1.1313500000000001</v>
      </c>
      <c r="D103" s="365">
        <v>1.1313500000000001</v>
      </c>
      <c r="E103" s="374" t="s">
        <v>244</v>
      </c>
      <c r="F103" s="364">
        <v>0</v>
      </c>
      <c r="G103" s="365">
        <v>0</v>
      </c>
      <c r="H103" s="367">
        <v>0</v>
      </c>
      <c r="I103" s="364">
        <v>0</v>
      </c>
      <c r="J103" s="365">
        <v>0</v>
      </c>
      <c r="K103" s="375" t="s">
        <v>206</v>
      </c>
    </row>
    <row r="104" spans="1:11" ht="14.45" customHeight="1" thickBot="1" x14ac:dyDescent="0.25">
      <c r="A104" s="383" t="s">
        <v>35</v>
      </c>
      <c r="B104" s="364">
        <v>31650.886999999901</v>
      </c>
      <c r="C104" s="364">
        <v>34597.174740000097</v>
      </c>
      <c r="D104" s="365">
        <v>2946.2877400001298</v>
      </c>
      <c r="E104" s="366">
        <v>1.093087051241</v>
      </c>
      <c r="F104" s="364">
        <v>37116.629716000098</v>
      </c>
      <c r="G104" s="365">
        <v>21651.367334333401</v>
      </c>
      <c r="H104" s="367">
        <v>4001.3575599999999</v>
      </c>
      <c r="I104" s="364">
        <v>22909.538229999998</v>
      </c>
      <c r="J104" s="365">
        <v>1258.17089566662</v>
      </c>
      <c r="K104" s="368">
        <v>0.61723110113400004</v>
      </c>
    </row>
    <row r="105" spans="1:11" ht="14.45" customHeight="1" thickBot="1" x14ac:dyDescent="0.25">
      <c r="A105" s="389" t="s">
        <v>303</v>
      </c>
      <c r="B105" s="369">
        <v>23287.3669999999</v>
      </c>
      <c r="C105" s="369">
        <v>25475.394</v>
      </c>
      <c r="D105" s="370">
        <v>2188.0270000001101</v>
      </c>
      <c r="E105" s="376">
        <v>1.0939576810030001</v>
      </c>
      <c r="F105" s="369">
        <v>26853.480000000101</v>
      </c>
      <c r="G105" s="370">
        <v>15664.53</v>
      </c>
      <c r="H105" s="372">
        <v>2948.5039999999999</v>
      </c>
      <c r="I105" s="369">
        <v>16855.362000000001</v>
      </c>
      <c r="J105" s="370">
        <v>1190.8319999999501</v>
      </c>
      <c r="K105" s="377">
        <v>0.62767887067100003</v>
      </c>
    </row>
    <row r="106" spans="1:11" ht="14.45" customHeight="1" thickBot="1" x14ac:dyDescent="0.25">
      <c r="A106" s="385" t="s">
        <v>304</v>
      </c>
      <c r="B106" s="369">
        <v>23231.999999999902</v>
      </c>
      <c r="C106" s="369">
        <v>25313.557000000001</v>
      </c>
      <c r="D106" s="370">
        <v>2081.5570000001098</v>
      </c>
      <c r="E106" s="376">
        <v>1.0895987000680001</v>
      </c>
      <c r="F106" s="369">
        <v>26715.040000000099</v>
      </c>
      <c r="G106" s="370">
        <v>15583.7733333334</v>
      </c>
      <c r="H106" s="372">
        <v>2924.0189999999998</v>
      </c>
      <c r="I106" s="369">
        <v>16814.304</v>
      </c>
      <c r="J106" s="370">
        <v>1230.5306666666199</v>
      </c>
      <c r="K106" s="377">
        <v>0.62939467805399996</v>
      </c>
    </row>
    <row r="107" spans="1:11" ht="14.45" customHeight="1" thickBot="1" x14ac:dyDescent="0.25">
      <c r="A107" s="386" t="s">
        <v>305</v>
      </c>
      <c r="B107" s="364">
        <v>23231.999999999902</v>
      </c>
      <c r="C107" s="364">
        <v>25313.557000000001</v>
      </c>
      <c r="D107" s="365">
        <v>2081.5570000001098</v>
      </c>
      <c r="E107" s="366">
        <v>1.0895987000680001</v>
      </c>
      <c r="F107" s="364">
        <v>26715.040000000099</v>
      </c>
      <c r="G107" s="365">
        <v>15583.7733333334</v>
      </c>
      <c r="H107" s="367">
        <v>2924.0189999999998</v>
      </c>
      <c r="I107" s="364">
        <v>16814.304</v>
      </c>
      <c r="J107" s="365">
        <v>1230.5306666666199</v>
      </c>
      <c r="K107" s="368">
        <v>0.62939467805399996</v>
      </c>
    </row>
    <row r="108" spans="1:11" ht="14.45" customHeight="1" thickBot="1" x14ac:dyDescent="0.25">
      <c r="A108" s="385" t="s">
        <v>306</v>
      </c>
      <c r="B108" s="369">
        <v>55.366999999999997</v>
      </c>
      <c r="C108" s="369">
        <v>119.587</v>
      </c>
      <c r="D108" s="370">
        <v>64.22</v>
      </c>
      <c r="E108" s="376">
        <v>2.1598966893629998</v>
      </c>
      <c r="F108" s="369">
        <v>116.6</v>
      </c>
      <c r="G108" s="370">
        <v>68.016666666665998</v>
      </c>
      <c r="H108" s="372">
        <v>6.9850000000000003</v>
      </c>
      <c r="I108" s="369">
        <v>22.058</v>
      </c>
      <c r="J108" s="370">
        <v>-45.958666666665998</v>
      </c>
      <c r="K108" s="377">
        <v>0.18917667238399999</v>
      </c>
    </row>
    <row r="109" spans="1:11" ht="14.45" customHeight="1" thickBot="1" x14ac:dyDescent="0.25">
      <c r="A109" s="386" t="s">
        <v>307</v>
      </c>
      <c r="B109" s="364">
        <v>55.366999999999997</v>
      </c>
      <c r="C109" s="364">
        <v>119.587</v>
      </c>
      <c r="D109" s="365">
        <v>64.22</v>
      </c>
      <c r="E109" s="366">
        <v>2.1598966893629998</v>
      </c>
      <c r="F109" s="364">
        <v>116.6</v>
      </c>
      <c r="G109" s="365">
        <v>68.016666666665998</v>
      </c>
      <c r="H109" s="367">
        <v>6.9850000000000003</v>
      </c>
      <c r="I109" s="364">
        <v>22.058</v>
      </c>
      <c r="J109" s="365">
        <v>-45.958666666665998</v>
      </c>
      <c r="K109" s="368">
        <v>0.18917667238399999</v>
      </c>
    </row>
    <row r="110" spans="1:11" ht="14.45" customHeight="1" thickBot="1" x14ac:dyDescent="0.25">
      <c r="A110" s="388" t="s">
        <v>308</v>
      </c>
      <c r="B110" s="364">
        <v>0</v>
      </c>
      <c r="C110" s="364">
        <v>42.25</v>
      </c>
      <c r="D110" s="365">
        <v>42.25</v>
      </c>
      <c r="E110" s="374" t="s">
        <v>206</v>
      </c>
      <c r="F110" s="364">
        <v>21.84</v>
      </c>
      <c r="G110" s="365">
        <v>12.74</v>
      </c>
      <c r="H110" s="367">
        <v>17.5</v>
      </c>
      <c r="I110" s="364">
        <v>19</v>
      </c>
      <c r="J110" s="365">
        <v>6.26</v>
      </c>
      <c r="K110" s="368">
        <v>0.86996336996300005</v>
      </c>
    </row>
    <row r="111" spans="1:11" ht="14.45" customHeight="1" thickBot="1" x14ac:dyDescent="0.25">
      <c r="A111" s="386" t="s">
        <v>309</v>
      </c>
      <c r="B111" s="364">
        <v>0</v>
      </c>
      <c r="C111" s="364">
        <v>42.25</v>
      </c>
      <c r="D111" s="365">
        <v>42.25</v>
      </c>
      <c r="E111" s="374" t="s">
        <v>206</v>
      </c>
      <c r="F111" s="364">
        <v>21.84</v>
      </c>
      <c r="G111" s="365">
        <v>12.74</v>
      </c>
      <c r="H111" s="367">
        <v>17.5</v>
      </c>
      <c r="I111" s="364">
        <v>19</v>
      </c>
      <c r="J111" s="365">
        <v>6.26</v>
      </c>
      <c r="K111" s="368">
        <v>0.86996336996300005</v>
      </c>
    </row>
    <row r="112" spans="1:11" ht="14.45" customHeight="1" thickBot="1" x14ac:dyDescent="0.25">
      <c r="A112" s="384" t="s">
        <v>310</v>
      </c>
      <c r="B112" s="364">
        <v>7898.88</v>
      </c>
      <c r="C112" s="364">
        <v>8613.1049500000099</v>
      </c>
      <c r="D112" s="365">
        <v>714.22495000001697</v>
      </c>
      <c r="E112" s="366">
        <v>1.090421040704</v>
      </c>
      <c r="F112" s="364">
        <v>9581.0999999999894</v>
      </c>
      <c r="G112" s="365">
        <v>5588.9749999999904</v>
      </c>
      <c r="H112" s="367">
        <v>994.23455000000001</v>
      </c>
      <c r="I112" s="364">
        <v>5717.4308799999999</v>
      </c>
      <c r="J112" s="365">
        <v>128.45588000000001</v>
      </c>
      <c r="K112" s="368">
        <v>0.59674054962300005</v>
      </c>
    </row>
    <row r="113" spans="1:11" ht="14.45" customHeight="1" thickBot="1" x14ac:dyDescent="0.25">
      <c r="A113" s="385" t="s">
        <v>311</v>
      </c>
      <c r="B113" s="369">
        <v>2090.8800000000101</v>
      </c>
      <c r="C113" s="369">
        <v>2282.0221999999999</v>
      </c>
      <c r="D113" s="370">
        <v>191.14219999999801</v>
      </c>
      <c r="E113" s="376">
        <v>1.091417106672</v>
      </c>
      <c r="F113" s="369">
        <v>2538.6799999999998</v>
      </c>
      <c r="G113" s="370">
        <v>1480.8966666666599</v>
      </c>
      <c r="H113" s="372">
        <v>264.73779999999999</v>
      </c>
      <c r="I113" s="369">
        <v>1514.9878900000001</v>
      </c>
      <c r="J113" s="370">
        <v>34.091223333334</v>
      </c>
      <c r="K113" s="377">
        <v>0.59676205350800005</v>
      </c>
    </row>
    <row r="114" spans="1:11" ht="14.45" customHeight="1" thickBot="1" x14ac:dyDescent="0.25">
      <c r="A114" s="386" t="s">
        <v>312</v>
      </c>
      <c r="B114" s="364">
        <v>2090.8800000000101</v>
      </c>
      <c r="C114" s="364">
        <v>2282.0221999999999</v>
      </c>
      <c r="D114" s="365">
        <v>191.14219999999801</v>
      </c>
      <c r="E114" s="366">
        <v>1.091417106672</v>
      </c>
      <c r="F114" s="364">
        <v>2538.6799999999998</v>
      </c>
      <c r="G114" s="365">
        <v>1480.8966666666599</v>
      </c>
      <c r="H114" s="367">
        <v>264.73779999999999</v>
      </c>
      <c r="I114" s="364">
        <v>1514.9878900000001</v>
      </c>
      <c r="J114" s="365">
        <v>34.091223333334</v>
      </c>
      <c r="K114" s="368">
        <v>0.59676205350800005</v>
      </c>
    </row>
    <row r="115" spans="1:11" ht="14.45" customHeight="1" thickBot="1" x14ac:dyDescent="0.25">
      <c r="A115" s="385" t="s">
        <v>313</v>
      </c>
      <c r="B115" s="369">
        <v>5807.99999999999</v>
      </c>
      <c r="C115" s="369">
        <v>6331.0827500000096</v>
      </c>
      <c r="D115" s="370">
        <v>523.08275000001902</v>
      </c>
      <c r="E115" s="376">
        <v>1.0900624569549999</v>
      </c>
      <c r="F115" s="369">
        <v>7042.42</v>
      </c>
      <c r="G115" s="370">
        <v>4108.0783333333302</v>
      </c>
      <c r="H115" s="372">
        <v>729.49675000000002</v>
      </c>
      <c r="I115" s="369">
        <v>4202.4429899999996</v>
      </c>
      <c r="J115" s="370">
        <v>94.364656666664004</v>
      </c>
      <c r="K115" s="377">
        <v>0.59673279781599997</v>
      </c>
    </row>
    <row r="116" spans="1:11" ht="14.45" customHeight="1" thickBot="1" x14ac:dyDescent="0.25">
      <c r="A116" s="386" t="s">
        <v>314</v>
      </c>
      <c r="B116" s="364">
        <v>5807.99999999999</v>
      </c>
      <c r="C116" s="364">
        <v>6331.0827500000096</v>
      </c>
      <c r="D116" s="365">
        <v>523.08275000001902</v>
      </c>
      <c r="E116" s="366">
        <v>1.0900624569549999</v>
      </c>
      <c r="F116" s="364">
        <v>7042.42</v>
      </c>
      <c r="G116" s="365">
        <v>4108.0783333333302</v>
      </c>
      <c r="H116" s="367">
        <v>729.49675000000002</v>
      </c>
      <c r="I116" s="364">
        <v>4202.4429899999996</v>
      </c>
      <c r="J116" s="365">
        <v>94.364656666664004</v>
      </c>
      <c r="K116" s="368">
        <v>0.59673279781599997</v>
      </c>
    </row>
    <row r="117" spans="1:11" ht="14.45" customHeight="1" thickBot="1" x14ac:dyDescent="0.25">
      <c r="A117" s="384" t="s">
        <v>315</v>
      </c>
      <c r="B117" s="364">
        <v>0</v>
      </c>
      <c r="C117" s="364">
        <v>0</v>
      </c>
      <c r="D117" s="365">
        <v>0</v>
      </c>
      <c r="E117" s="366">
        <v>1</v>
      </c>
      <c r="F117" s="364">
        <v>117.88971600000001</v>
      </c>
      <c r="G117" s="365">
        <v>68.769001000000003</v>
      </c>
      <c r="H117" s="367">
        <v>0</v>
      </c>
      <c r="I117" s="364">
        <v>0</v>
      </c>
      <c r="J117" s="365">
        <v>-68.769001000000003</v>
      </c>
      <c r="K117" s="368">
        <v>0</v>
      </c>
    </row>
    <row r="118" spans="1:11" ht="14.45" customHeight="1" thickBot="1" x14ac:dyDescent="0.25">
      <c r="A118" s="385" t="s">
        <v>316</v>
      </c>
      <c r="B118" s="369">
        <v>0</v>
      </c>
      <c r="C118" s="369">
        <v>0</v>
      </c>
      <c r="D118" s="370">
        <v>0</v>
      </c>
      <c r="E118" s="376">
        <v>1</v>
      </c>
      <c r="F118" s="369">
        <v>117.88971600000001</v>
      </c>
      <c r="G118" s="370">
        <v>68.769001000000003</v>
      </c>
      <c r="H118" s="372">
        <v>0</v>
      </c>
      <c r="I118" s="369">
        <v>0</v>
      </c>
      <c r="J118" s="370">
        <v>-68.769001000000003</v>
      </c>
      <c r="K118" s="377">
        <v>0</v>
      </c>
    </row>
    <row r="119" spans="1:11" ht="14.45" customHeight="1" thickBot="1" x14ac:dyDescent="0.25">
      <c r="A119" s="386" t="s">
        <v>317</v>
      </c>
      <c r="B119" s="364">
        <v>0</v>
      </c>
      <c r="C119" s="364">
        <v>0</v>
      </c>
      <c r="D119" s="365">
        <v>0</v>
      </c>
      <c r="E119" s="366">
        <v>1</v>
      </c>
      <c r="F119" s="364">
        <v>117.88971600000001</v>
      </c>
      <c r="G119" s="365">
        <v>68.769001000000003</v>
      </c>
      <c r="H119" s="367">
        <v>0</v>
      </c>
      <c r="I119" s="364">
        <v>0</v>
      </c>
      <c r="J119" s="365">
        <v>-68.769001000000003</v>
      </c>
      <c r="K119" s="368">
        <v>0</v>
      </c>
    </row>
    <row r="120" spans="1:11" ht="14.45" customHeight="1" thickBot="1" x14ac:dyDescent="0.25">
      <c r="A120" s="384" t="s">
        <v>318</v>
      </c>
      <c r="B120" s="364">
        <v>464.64000000000198</v>
      </c>
      <c r="C120" s="364">
        <v>508.67579000000097</v>
      </c>
      <c r="D120" s="365">
        <v>44.035789999998997</v>
      </c>
      <c r="E120" s="366">
        <v>1.0947739970729999</v>
      </c>
      <c r="F120" s="364">
        <v>564.15999999999894</v>
      </c>
      <c r="G120" s="365">
        <v>329.09333333333302</v>
      </c>
      <c r="H120" s="367">
        <v>58.619010000000003</v>
      </c>
      <c r="I120" s="364">
        <v>336.74534999999997</v>
      </c>
      <c r="J120" s="365">
        <v>7.6520166666660003</v>
      </c>
      <c r="K120" s="368">
        <v>0.59689689095200005</v>
      </c>
    </row>
    <row r="121" spans="1:11" ht="14.45" customHeight="1" thickBot="1" x14ac:dyDescent="0.25">
      <c r="A121" s="385" t="s">
        <v>319</v>
      </c>
      <c r="B121" s="369">
        <v>464.64000000000198</v>
      </c>
      <c r="C121" s="369">
        <v>508.67579000000097</v>
      </c>
      <c r="D121" s="370">
        <v>44.035789999998997</v>
      </c>
      <c r="E121" s="376">
        <v>1.0947739970729999</v>
      </c>
      <c r="F121" s="369">
        <v>564.15999999999894</v>
      </c>
      <c r="G121" s="370">
        <v>329.09333333333302</v>
      </c>
      <c r="H121" s="372">
        <v>58.619010000000003</v>
      </c>
      <c r="I121" s="369">
        <v>336.74534999999997</v>
      </c>
      <c r="J121" s="370">
        <v>7.6520166666660003</v>
      </c>
      <c r="K121" s="377">
        <v>0.59689689095200005</v>
      </c>
    </row>
    <row r="122" spans="1:11" ht="14.45" customHeight="1" thickBot="1" x14ac:dyDescent="0.25">
      <c r="A122" s="386" t="s">
        <v>320</v>
      </c>
      <c r="B122" s="364">
        <v>464.64000000000198</v>
      </c>
      <c r="C122" s="364">
        <v>508.67579000000097</v>
      </c>
      <c r="D122" s="365">
        <v>44.035789999998997</v>
      </c>
      <c r="E122" s="366">
        <v>1.0947739970729999</v>
      </c>
      <c r="F122" s="364">
        <v>564.15999999999894</v>
      </c>
      <c r="G122" s="365">
        <v>329.09333333333302</v>
      </c>
      <c r="H122" s="367">
        <v>58.619010000000003</v>
      </c>
      <c r="I122" s="364">
        <v>336.74534999999997</v>
      </c>
      <c r="J122" s="365">
        <v>7.6520166666660003</v>
      </c>
      <c r="K122" s="368">
        <v>0.59689689095200005</v>
      </c>
    </row>
    <row r="123" spans="1:11" ht="14.45" customHeight="1" thickBot="1" x14ac:dyDescent="0.25">
      <c r="A123" s="383" t="s">
        <v>321</v>
      </c>
      <c r="B123" s="364">
        <v>0</v>
      </c>
      <c r="C123" s="364">
        <v>71.732249999999993</v>
      </c>
      <c r="D123" s="365">
        <v>71.732249999999993</v>
      </c>
      <c r="E123" s="374" t="s">
        <v>206</v>
      </c>
      <c r="F123" s="364">
        <v>0</v>
      </c>
      <c r="G123" s="365">
        <v>0</v>
      </c>
      <c r="H123" s="367">
        <v>0</v>
      </c>
      <c r="I123" s="364">
        <v>17.484999999999999</v>
      </c>
      <c r="J123" s="365">
        <v>17.484999999999999</v>
      </c>
      <c r="K123" s="375" t="s">
        <v>206</v>
      </c>
    </row>
    <row r="124" spans="1:11" ht="14.45" customHeight="1" thickBot="1" x14ac:dyDescent="0.25">
      <c r="A124" s="384" t="s">
        <v>322</v>
      </c>
      <c r="B124" s="364">
        <v>0</v>
      </c>
      <c r="C124" s="364">
        <v>71.732249999999993</v>
      </c>
      <c r="D124" s="365">
        <v>71.732249999999993</v>
      </c>
      <c r="E124" s="374" t="s">
        <v>206</v>
      </c>
      <c r="F124" s="364">
        <v>0</v>
      </c>
      <c r="G124" s="365">
        <v>0</v>
      </c>
      <c r="H124" s="367">
        <v>0</v>
      </c>
      <c r="I124" s="364">
        <v>17.484999999999999</v>
      </c>
      <c r="J124" s="365">
        <v>17.484999999999999</v>
      </c>
      <c r="K124" s="375" t="s">
        <v>206</v>
      </c>
    </row>
    <row r="125" spans="1:11" ht="14.45" customHeight="1" thickBot="1" x14ac:dyDescent="0.25">
      <c r="A125" s="385" t="s">
        <v>323</v>
      </c>
      <c r="B125" s="369">
        <v>0</v>
      </c>
      <c r="C125" s="369">
        <v>48.884250000000002</v>
      </c>
      <c r="D125" s="370">
        <v>48.884250000000002</v>
      </c>
      <c r="E125" s="371" t="s">
        <v>206</v>
      </c>
      <c r="F125" s="369">
        <v>0</v>
      </c>
      <c r="G125" s="370">
        <v>0</v>
      </c>
      <c r="H125" s="372">
        <v>0</v>
      </c>
      <c r="I125" s="369">
        <v>12.698</v>
      </c>
      <c r="J125" s="370">
        <v>12.698</v>
      </c>
      <c r="K125" s="373" t="s">
        <v>206</v>
      </c>
    </row>
    <row r="126" spans="1:11" ht="14.45" customHeight="1" thickBot="1" x14ac:dyDescent="0.25">
      <c r="A126" s="386" t="s">
        <v>324</v>
      </c>
      <c r="B126" s="364">
        <v>0</v>
      </c>
      <c r="C126" s="364">
        <v>1.27925</v>
      </c>
      <c r="D126" s="365">
        <v>1.27925</v>
      </c>
      <c r="E126" s="374" t="s">
        <v>206</v>
      </c>
      <c r="F126" s="364">
        <v>0</v>
      </c>
      <c r="G126" s="365">
        <v>0</v>
      </c>
      <c r="H126" s="367">
        <v>0</v>
      </c>
      <c r="I126" s="364">
        <v>0</v>
      </c>
      <c r="J126" s="365">
        <v>0</v>
      </c>
      <c r="K126" s="375" t="s">
        <v>206</v>
      </c>
    </row>
    <row r="127" spans="1:11" ht="14.45" customHeight="1" thickBot="1" x14ac:dyDescent="0.25">
      <c r="A127" s="386" t="s">
        <v>325</v>
      </c>
      <c r="B127" s="364">
        <v>0</v>
      </c>
      <c r="C127" s="364">
        <v>47.604999999999997</v>
      </c>
      <c r="D127" s="365">
        <v>47.604999999999997</v>
      </c>
      <c r="E127" s="374" t="s">
        <v>206</v>
      </c>
      <c r="F127" s="364">
        <v>0</v>
      </c>
      <c r="G127" s="365">
        <v>0</v>
      </c>
      <c r="H127" s="367">
        <v>0</v>
      </c>
      <c r="I127" s="364">
        <v>12.698</v>
      </c>
      <c r="J127" s="365">
        <v>12.698</v>
      </c>
      <c r="K127" s="375" t="s">
        <v>206</v>
      </c>
    </row>
    <row r="128" spans="1:11" ht="14.45" customHeight="1" thickBot="1" x14ac:dyDescent="0.25">
      <c r="A128" s="388" t="s">
        <v>326</v>
      </c>
      <c r="B128" s="364">
        <v>0</v>
      </c>
      <c r="C128" s="364">
        <v>16.998000000000001</v>
      </c>
      <c r="D128" s="365">
        <v>16.998000000000001</v>
      </c>
      <c r="E128" s="374" t="s">
        <v>206</v>
      </c>
      <c r="F128" s="364">
        <v>0</v>
      </c>
      <c r="G128" s="365">
        <v>0</v>
      </c>
      <c r="H128" s="367">
        <v>0</v>
      </c>
      <c r="I128" s="364">
        <v>0</v>
      </c>
      <c r="J128" s="365">
        <v>0</v>
      </c>
      <c r="K128" s="375" t="s">
        <v>206</v>
      </c>
    </row>
    <row r="129" spans="1:11" ht="14.45" customHeight="1" thickBot="1" x14ac:dyDescent="0.25">
      <c r="A129" s="386" t="s">
        <v>327</v>
      </c>
      <c r="B129" s="364">
        <v>0</v>
      </c>
      <c r="C129" s="364">
        <v>16.998000000000001</v>
      </c>
      <c r="D129" s="365">
        <v>16.998000000000001</v>
      </c>
      <c r="E129" s="374" t="s">
        <v>206</v>
      </c>
      <c r="F129" s="364">
        <v>0</v>
      </c>
      <c r="G129" s="365">
        <v>0</v>
      </c>
      <c r="H129" s="367">
        <v>0</v>
      </c>
      <c r="I129" s="364">
        <v>0</v>
      </c>
      <c r="J129" s="365">
        <v>0</v>
      </c>
      <c r="K129" s="375" t="s">
        <v>206</v>
      </c>
    </row>
    <row r="130" spans="1:11" ht="14.45" customHeight="1" thickBot="1" x14ac:dyDescent="0.25">
      <c r="A130" s="388" t="s">
        <v>328</v>
      </c>
      <c r="B130" s="364">
        <v>0</v>
      </c>
      <c r="C130" s="364">
        <v>5.85</v>
      </c>
      <c r="D130" s="365">
        <v>5.85</v>
      </c>
      <c r="E130" s="374" t="s">
        <v>206</v>
      </c>
      <c r="F130" s="364">
        <v>0</v>
      </c>
      <c r="G130" s="365">
        <v>0</v>
      </c>
      <c r="H130" s="367">
        <v>0</v>
      </c>
      <c r="I130" s="364">
        <v>4.7869999999989998</v>
      </c>
      <c r="J130" s="365">
        <v>4.7869999999989998</v>
      </c>
      <c r="K130" s="375" t="s">
        <v>206</v>
      </c>
    </row>
    <row r="131" spans="1:11" ht="14.45" customHeight="1" thickBot="1" x14ac:dyDescent="0.25">
      <c r="A131" s="386" t="s">
        <v>329</v>
      </c>
      <c r="B131" s="364">
        <v>0</v>
      </c>
      <c r="C131" s="364">
        <v>5.85</v>
      </c>
      <c r="D131" s="365">
        <v>5.85</v>
      </c>
      <c r="E131" s="374" t="s">
        <v>206</v>
      </c>
      <c r="F131" s="364">
        <v>0</v>
      </c>
      <c r="G131" s="365">
        <v>0</v>
      </c>
      <c r="H131" s="367">
        <v>0</v>
      </c>
      <c r="I131" s="364">
        <v>4.7869999999989998</v>
      </c>
      <c r="J131" s="365">
        <v>4.7869999999989998</v>
      </c>
      <c r="K131" s="375" t="s">
        <v>206</v>
      </c>
    </row>
    <row r="132" spans="1:11" ht="14.45" customHeight="1" thickBot="1" x14ac:dyDescent="0.25">
      <c r="A132" s="383" t="s">
        <v>330</v>
      </c>
      <c r="B132" s="364">
        <v>14932.0385750644</v>
      </c>
      <c r="C132" s="364">
        <v>11058.635749999999</v>
      </c>
      <c r="D132" s="365">
        <v>-3873.4028250644001</v>
      </c>
      <c r="E132" s="366">
        <v>0.74059785570500003</v>
      </c>
      <c r="F132" s="364">
        <v>15535.9999999998</v>
      </c>
      <c r="G132" s="365">
        <v>9062.6666666665296</v>
      </c>
      <c r="H132" s="367">
        <v>1316.9186299999999</v>
      </c>
      <c r="I132" s="364">
        <v>9517.8649699999896</v>
      </c>
      <c r="J132" s="365">
        <v>455.19830333345601</v>
      </c>
      <c r="K132" s="368">
        <v>0.61263291516399998</v>
      </c>
    </row>
    <row r="133" spans="1:11" ht="14.45" customHeight="1" thickBot="1" x14ac:dyDescent="0.25">
      <c r="A133" s="384" t="s">
        <v>331</v>
      </c>
      <c r="B133" s="364">
        <v>14932.0385750644</v>
      </c>
      <c r="C133" s="364">
        <v>10409.686</v>
      </c>
      <c r="D133" s="365">
        <v>-4522.3525750644003</v>
      </c>
      <c r="E133" s="366">
        <v>0.69713763111899996</v>
      </c>
      <c r="F133" s="364">
        <v>15461.9999999998</v>
      </c>
      <c r="G133" s="365">
        <v>9019.4999999998709</v>
      </c>
      <c r="H133" s="367">
        <v>1297.6452400000001</v>
      </c>
      <c r="I133" s="364">
        <v>8987.7572599999894</v>
      </c>
      <c r="J133" s="365">
        <v>-31.742739999876001</v>
      </c>
      <c r="K133" s="368">
        <v>0.58128038157999995</v>
      </c>
    </row>
    <row r="134" spans="1:11" ht="14.45" customHeight="1" thickBot="1" x14ac:dyDescent="0.25">
      <c r="A134" s="385" t="s">
        <v>332</v>
      </c>
      <c r="B134" s="369">
        <v>14932.0385750644</v>
      </c>
      <c r="C134" s="369">
        <v>10407.671</v>
      </c>
      <c r="D134" s="370">
        <v>-4524.3675750643997</v>
      </c>
      <c r="E134" s="376">
        <v>0.697002686383</v>
      </c>
      <c r="F134" s="369">
        <v>15461.9999999998</v>
      </c>
      <c r="G134" s="370">
        <v>9019.4999999998709</v>
      </c>
      <c r="H134" s="372">
        <v>1297.6452400000001</v>
      </c>
      <c r="I134" s="369">
        <v>8983.8362599999891</v>
      </c>
      <c r="J134" s="370">
        <v>-35.663739999876</v>
      </c>
      <c r="K134" s="377">
        <v>0.58102679213499997</v>
      </c>
    </row>
    <row r="135" spans="1:11" ht="14.45" customHeight="1" thickBot="1" x14ac:dyDescent="0.25">
      <c r="A135" s="386" t="s">
        <v>333</v>
      </c>
      <c r="B135" s="364">
        <v>411.315268444232</v>
      </c>
      <c r="C135" s="364">
        <v>375.17600000000101</v>
      </c>
      <c r="D135" s="365">
        <v>-36.139268444231</v>
      </c>
      <c r="E135" s="366">
        <v>0.912137303871</v>
      </c>
      <c r="F135" s="364">
        <v>375.99999999999397</v>
      </c>
      <c r="G135" s="365">
        <v>219.33333333332999</v>
      </c>
      <c r="H135" s="367">
        <v>31.495509999999999</v>
      </c>
      <c r="I135" s="364">
        <v>220.29127</v>
      </c>
      <c r="J135" s="365">
        <v>0.95793666666900001</v>
      </c>
      <c r="K135" s="368">
        <v>0.58588103723399998</v>
      </c>
    </row>
    <row r="136" spans="1:11" ht="14.45" customHeight="1" thickBot="1" x14ac:dyDescent="0.25">
      <c r="A136" s="386" t="s">
        <v>334</v>
      </c>
      <c r="B136" s="364">
        <v>5863.6648619552798</v>
      </c>
      <c r="C136" s="364">
        <v>5355.35700000001</v>
      </c>
      <c r="D136" s="365">
        <v>-508.30786195526503</v>
      </c>
      <c r="E136" s="366">
        <v>0.91331225881300004</v>
      </c>
      <c r="F136" s="364">
        <v>9461.9999999998599</v>
      </c>
      <c r="G136" s="365">
        <v>5519.49999999992</v>
      </c>
      <c r="H136" s="367">
        <v>797.66740000000004</v>
      </c>
      <c r="I136" s="364">
        <v>5484.1688299999996</v>
      </c>
      <c r="J136" s="365">
        <v>-35.331169999924001</v>
      </c>
      <c r="K136" s="368">
        <v>0.57959932678000003</v>
      </c>
    </row>
    <row r="137" spans="1:11" ht="14.45" customHeight="1" thickBot="1" x14ac:dyDescent="0.25">
      <c r="A137" s="386" t="s">
        <v>335</v>
      </c>
      <c r="B137" s="364">
        <v>418.74712118895201</v>
      </c>
      <c r="C137" s="364">
        <v>394.001000000001</v>
      </c>
      <c r="D137" s="365">
        <v>-24.746121188949999</v>
      </c>
      <c r="E137" s="366">
        <v>0.94090437895099999</v>
      </c>
      <c r="F137" s="364">
        <v>393.99999999999397</v>
      </c>
      <c r="G137" s="365">
        <v>229.83333333332999</v>
      </c>
      <c r="H137" s="367">
        <v>32.832000000000001</v>
      </c>
      <c r="I137" s="364">
        <v>229.82400000000001</v>
      </c>
      <c r="J137" s="365">
        <v>-9.3333333300000005E-3</v>
      </c>
      <c r="K137" s="368">
        <v>0.58330964467000002</v>
      </c>
    </row>
    <row r="138" spans="1:11" ht="14.45" customHeight="1" thickBot="1" x14ac:dyDescent="0.25">
      <c r="A138" s="386" t="s">
        <v>336</v>
      </c>
      <c r="B138" s="364">
        <v>2341.4470266726498</v>
      </c>
      <c r="C138" s="364">
        <v>2177.9679999999998</v>
      </c>
      <c r="D138" s="365">
        <v>-163.47902667265001</v>
      </c>
      <c r="E138" s="366">
        <v>0.93018034368900004</v>
      </c>
      <c r="F138" s="364">
        <v>2175.99999999997</v>
      </c>
      <c r="G138" s="365">
        <v>1269.3333333333101</v>
      </c>
      <c r="H138" s="367">
        <v>181.17072999999999</v>
      </c>
      <c r="I138" s="364">
        <v>1268.19499</v>
      </c>
      <c r="J138" s="365">
        <v>-1.1383433333149999</v>
      </c>
      <c r="K138" s="368">
        <v>0.58281019760999997</v>
      </c>
    </row>
    <row r="139" spans="1:11" ht="14.45" customHeight="1" thickBot="1" x14ac:dyDescent="0.25">
      <c r="A139" s="386" t="s">
        <v>337</v>
      </c>
      <c r="B139" s="364">
        <v>5866.63739050196</v>
      </c>
      <c r="C139" s="364">
        <v>1779.6089999999999</v>
      </c>
      <c r="D139" s="365">
        <v>-4087.0283905019601</v>
      </c>
      <c r="E139" s="366">
        <v>0.30334395694499999</v>
      </c>
      <c r="F139" s="364">
        <v>2668.99999999996</v>
      </c>
      <c r="G139" s="365">
        <v>1556.9166666666399</v>
      </c>
      <c r="H139" s="367">
        <v>222.39760000000001</v>
      </c>
      <c r="I139" s="364">
        <v>1556.7831699999999</v>
      </c>
      <c r="J139" s="365">
        <v>-0.13349666664400001</v>
      </c>
      <c r="K139" s="368">
        <v>0.58328331584799997</v>
      </c>
    </row>
    <row r="140" spans="1:11" ht="14.45" customHeight="1" thickBot="1" x14ac:dyDescent="0.25">
      <c r="A140" s="386" t="s">
        <v>338</v>
      </c>
      <c r="B140" s="364">
        <v>30.226906301345</v>
      </c>
      <c r="C140" s="364">
        <v>325.56000000000103</v>
      </c>
      <c r="D140" s="365">
        <v>295.33309369865498</v>
      </c>
      <c r="E140" s="366">
        <v>10.770536579374999</v>
      </c>
      <c r="F140" s="364">
        <v>384.99999999999397</v>
      </c>
      <c r="G140" s="365">
        <v>224.58333333332999</v>
      </c>
      <c r="H140" s="367">
        <v>32.082000000000001</v>
      </c>
      <c r="I140" s="364">
        <v>224.57400000000001</v>
      </c>
      <c r="J140" s="365">
        <v>-9.3333333300000005E-3</v>
      </c>
      <c r="K140" s="368">
        <v>0.58330909090899996</v>
      </c>
    </row>
    <row r="141" spans="1:11" ht="14.45" customHeight="1" thickBot="1" x14ac:dyDescent="0.25">
      <c r="A141" s="385" t="s">
        <v>339</v>
      </c>
      <c r="B141" s="369">
        <v>0</v>
      </c>
      <c r="C141" s="369">
        <v>2.0150000000000001</v>
      </c>
      <c r="D141" s="370">
        <v>2.0150000000000001</v>
      </c>
      <c r="E141" s="371" t="s">
        <v>244</v>
      </c>
      <c r="F141" s="369">
        <v>0</v>
      </c>
      <c r="G141" s="370">
        <v>0</v>
      </c>
      <c r="H141" s="372">
        <v>0</v>
      </c>
      <c r="I141" s="369">
        <v>3.9209999999990002</v>
      </c>
      <c r="J141" s="370">
        <v>3.9209999999990002</v>
      </c>
      <c r="K141" s="373" t="s">
        <v>206</v>
      </c>
    </row>
    <row r="142" spans="1:11" ht="14.45" customHeight="1" thickBot="1" x14ac:dyDescent="0.25">
      <c r="A142" s="386" t="s">
        <v>340</v>
      </c>
      <c r="B142" s="364">
        <v>0</v>
      </c>
      <c r="C142" s="364">
        <v>0</v>
      </c>
      <c r="D142" s="365">
        <v>0</v>
      </c>
      <c r="E142" s="366">
        <v>1</v>
      </c>
      <c r="F142" s="364">
        <v>0</v>
      </c>
      <c r="G142" s="365">
        <v>0</v>
      </c>
      <c r="H142" s="367">
        <v>0</v>
      </c>
      <c r="I142" s="364">
        <v>3.9209999999990002</v>
      </c>
      <c r="J142" s="365">
        <v>3.9209999999990002</v>
      </c>
      <c r="K142" s="375" t="s">
        <v>244</v>
      </c>
    </row>
    <row r="143" spans="1:11" ht="14.45" customHeight="1" thickBot="1" x14ac:dyDescent="0.25">
      <c r="A143" s="386" t="s">
        <v>341</v>
      </c>
      <c r="B143" s="364">
        <v>0</v>
      </c>
      <c r="C143" s="364">
        <v>2.0150000000000001</v>
      </c>
      <c r="D143" s="365">
        <v>2.0150000000000001</v>
      </c>
      <c r="E143" s="374" t="s">
        <v>244</v>
      </c>
      <c r="F143" s="364">
        <v>0</v>
      </c>
      <c r="G143" s="365">
        <v>0</v>
      </c>
      <c r="H143" s="367">
        <v>0</v>
      </c>
      <c r="I143" s="364">
        <v>0</v>
      </c>
      <c r="J143" s="365">
        <v>0</v>
      </c>
      <c r="K143" s="375" t="s">
        <v>206</v>
      </c>
    </row>
    <row r="144" spans="1:11" ht="14.45" customHeight="1" thickBot="1" x14ac:dyDescent="0.25">
      <c r="A144" s="384" t="s">
        <v>342</v>
      </c>
      <c r="B144" s="364">
        <v>0</v>
      </c>
      <c r="C144" s="364">
        <v>648.94975000000102</v>
      </c>
      <c r="D144" s="365">
        <v>648.94975000000102</v>
      </c>
      <c r="E144" s="374" t="s">
        <v>206</v>
      </c>
      <c r="F144" s="364">
        <v>74</v>
      </c>
      <c r="G144" s="365">
        <v>43.166666666666003</v>
      </c>
      <c r="H144" s="367">
        <v>19.273389999999999</v>
      </c>
      <c r="I144" s="364">
        <v>530.10770999999897</v>
      </c>
      <c r="J144" s="365">
        <v>486.941043333332</v>
      </c>
      <c r="K144" s="368">
        <v>7.163617702702</v>
      </c>
    </row>
    <row r="145" spans="1:11" ht="14.45" customHeight="1" thickBot="1" x14ac:dyDescent="0.25">
      <c r="A145" s="385" t="s">
        <v>343</v>
      </c>
      <c r="B145" s="369">
        <v>0</v>
      </c>
      <c r="C145" s="369">
        <v>442.25754999999998</v>
      </c>
      <c r="D145" s="370">
        <v>442.25754999999998</v>
      </c>
      <c r="E145" s="371" t="s">
        <v>206</v>
      </c>
      <c r="F145" s="369">
        <v>74</v>
      </c>
      <c r="G145" s="370">
        <v>43.166666666666003</v>
      </c>
      <c r="H145" s="372">
        <v>19.273389999999999</v>
      </c>
      <c r="I145" s="369">
        <v>470.43887999999902</v>
      </c>
      <c r="J145" s="370">
        <v>427.27221333333199</v>
      </c>
      <c r="K145" s="377">
        <v>6.3572821621619999</v>
      </c>
    </row>
    <row r="146" spans="1:11" ht="14.45" customHeight="1" thickBot="1" x14ac:dyDescent="0.25">
      <c r="A146" s="386" t="s">
        <v>344</v>
      </c>
      <c r="B146" s="364">
        <v>0</v>
      </c>
      <c r="C146" s="364">
        <v>328.05862000000002</v>
      </c>
      <c r="D146" s="365">
        <v>328.05862000000002</v>
      </c>
      <c r="E146" s="374" t="s">
        <v>244</v>
      </c>
      <c r="F146" s="364">
        <v>74</v>
      </c>
      <c r="G146" s="365">
        <v>43.166666666666003</v>
      </c>
      <c r="H146" s="367">
        <v>0</v>
      </c>
      <c r="I146" s="364">
        <v>51.922459999998999</v>
      </c>
      <c r="J146" s="365">
        <v>8.7557933333329991</v>
      </c>
      <c r="K146" s="368">
        <v>0.70165486486399997</v>
      </c>
    </row>
    <row r="147" spans="1:11" ht="14.45" customHeight="1" thickBot="1" x14ac:dyDescent="0.25">
      <c r="A147" s="386" t="s">
        <v>345</v>
      </c>
      <c r="B147" s="364">
        <v>0</v>
      </c>
      <c r="C147" s="364">
        <v>114.19893</v>
      </c>
      <c r="D147" s="365">
        <v>114.19893</v>
      </c>
      <c r="E147" s="374" t="s">
        <v>206</v>
      </c>
      <c r="F147" s="364">
        <v>0</v>
      </c>
      <c r="G147" s="365">
        <v>0</v>
      </c>
      <c r="H147" s="367">
        <v>19.273389999999999</v>
      </c>
      <c r="I147" s="364">
        <v>418.51641999999902</v>
      </c>
      <c r="J147" s="365">
        <v>418.51641999999902</v>
      </c>
      <c r="K147" s="375" t="s">
        <v>206</v>
      </c>
    </row>
    <row r="148" spans="1:11" ht="14.45" customHeight="1" thickBot="1" x14ac:dyDescent="0.25">
      <c r="A148" s="385" t="s">
        <v>346</v>
      </c>
      <c r="B148" s="369">
        <v>0</v>
      </c>
      <c r="C148" s="369">
        <v>33.033000000000001</v>
      </c>
      <c r="D148" s="370">
        <v>33.033000000000001</v>
      </c>
      <c r="E148" s="371" t="s">
        <v>244</v>
      </c>
      <c r="F148" s="369">
        <v>0</v>
      </c>
      <c r="G148" s="370">
        <v>0</v>
      </c>
      <c r="H148" s="372">
        <v>0</v>
      </c>
      <c r="I148" s="369">
        <v>0</v>
      </c>
      <c r="J148" s="370">
        <v>0</v>
      </c>
      <c r="K148" s="373" t="s">
        <v>206</v>
      </c>
    </row>
    <row r="149" spans="1:11" ht="14.45" customHeight="1" thickBot="1" x14ac:dyDescent="0.25">
      <c r="A149" s="386" t="s">
        <v>347</v>
      </c>
      <c r="B149" s="364">
        <v>0</v>
      </c>
      <c r="C149" s="364">
        <v>12.160500000000001</v>
      </c>
      <c r="D149" s="365">
        <v>12.160500000000001</v>
      </c>
      <c r="E149" s="374" t="s">
        <v>244</v>
      </c>
      <c r="F149" s="364">
        <v>0</v>
      </c>
      <c r="G149" s="365">
        <v>0</v>
      </c>
      <c r="H149" s="367">
        <v>0</v>
      </c>
      <c r="I149" s="364">
        <v>0</v>
      </c>
      <c r="J149" s="365">
        <v>0</v>
      </c>
      <c r="K149" s="375" t="s">
        <v>206</v>
      </c>
    </row>
    <row r="150" spans="1:11" ht="14.45" customHeight="1" thickBot="1" x14ac:dyDescent="0.25">
      <c r="A150" s="386" t="s">
        <v>348</v>
      </c>
      <c r="B150" s="364">
        <v>0</v>
      </c>
      <c r="C150" s="364">
        <v>20.872499999999999</v>
      </c>
      <c r="D150" s="365">
        <v>20.872499999999999</v>
      </c>
      <c r="E150" s="374" t="s">
        <v>244</v>
      </c>
      <c r="F150" s="364">
        <v>0</v>
      </c>
      <c r="G150" s="365">
        <v>0</v>
      </c>
      <c r="H150" s="367">
        <v>0</v>
      </c>
      <c r="I150" s="364">
        <v>0</v>
      </c>
      <c r="J150" s="365">
        <v>0</v>
      </c>
      <c r="K150" s="375" t="s">
        <v>206</v>
      </c>
    </row>
    <row r="151" spans="1:11" ht="14.45" customHeight="1" thickBot="1" x14ac:dyDescent="0.25">
      <c r="A151" s="385" t="s">
        <v>349</v>
      </c>
      <c r="B151" s="369">
        <v>0</v>
      </c>
      <c r="C151" s="369">
        <v>21.199200000000001</v>
      </c>
      <c r="D151" s="370">
        <v>21.199200000000001</v>
      </c>
      <c r="E151" s="371" t="s">
        <v>206</v>
      </c>
      <c r="F151" s="369">
        <v>0</v>
      </c>
      <c r="G151" s="370">
        <v>0</v>
      </c>
      <c r="H151" s="372">
        <v>0</v>
      </c>
      <c r="I151" s="369">
        <v>0</v>
      </c>
      <c r="J151" s="370">
        <v>0</v>
      </c>
      <c r="K151" s="373" t="s">
        <v>206</v>
      </c>
    </row>
    <row r="152" spans="1:11" ht="14.45" customHeight="1" thickBot="1" x14ac:dyDescent="0.25">
      <c r="A152" s="386" t="s">
        <v>350</v>
      </c>
      <c r="B152" s="364">
        <v>0</v>
      </c>
      <c r="C152" s="364">
        <v>21.199200000000001</v>
      </c>
      <c r="D152" s="365">
        <v>21.199200000000001</v>
      </c>
      <c r="E152" s="374" t="s">
        <v>206</v>
      </c>
      <c r="F152" s="364">
        <v>0</v>
      </c>
      <c r="G152" s="365">
        <v>0</v>
      </c>
      <c r="H152" s="367">
        <v>0</v>
      </c>
      <c r="I152" s="364">
        <v>0</v>
      </c>
      <c r="J152" s="365">
        <v>0</v>
      </c>
      <c r="K152" s="375" t="s">
        <v>206</v>
      </c>
    </row>
    <row r="153" spans="1:11" ht="14.45" customHeight="1" thickBot="1" x14ac:dyDescent="0.25">
      <c r="A153" s="385" t="s">
        <v>351</v>
      </c>
      <c r="B153" s="369">
        <v>0</v>
      </c>
      <c r="C153" s="369">
        <v>152.46</v>
      </c>
      <c r="D153" s="370">
        <v>152.46</v>
      </c>
      <c r="E153" s="371" t="s">
        <v>206</v>
      </c>
      <c r="F153" s="369">
        <v>0</v>
      </c>
      <c r="G153" s="370">
        <v>0</v>
      </c>
      <c r="H153" s="372">
        <v>0</v>
      </c>
      <c r="I153" s="369">
        <v>59.668829999998998</v>
      </c>
      <c r="J153" s="370">
        <v>59.668829999998998</v>
      </c>
      <c r="K153" s="373" t="s">
        <v>206</v>
      </c>
    </row>
    <row r="154" spans="1:11" ht="14.45" customHeight="1" thickBot="1" x14ac:dyDescent="0.25">
      <c r="A154" s="386" t="s">
        <v>352</v>
      </c>
      <c r="B154" s="364">
        <v>0</v>
      </c>
      <c r="C154" s="364">
        <v>152.46</v>
      </c>
      <c r="D154" s="365">
        <v>152.46</v>
      </c>
      <c r="E154" s="374" t="s">
        <v>244</v>
      </c>
      <c r="F154" s="364">
        <v>0</v>
      </c>
      <c r="G154" s="365">
        <v>0</v>
      </c>
      <c r="H154" s="367">
        <v>0</v>
      </c>
      <c r="I154" s="364">
        <v>0</v>
      </c>
      <c r="J154" s="365">
        <v>0</v>
      </c>
      <c r="K154" s="375" t="s">
        <v>206</v>
      </c>
    </row>
    <row r="155" spans="1:11" ht="14.45" customHeight="1" thickBot="1" x14ac:dyDescent="0.25">
      <c r="A155" s="386" t="s">
        <v>353</v>
      </c>
      <c r="B155" s="364">
        <v>0</v>
      </c>
      <c r="C155" s="364">
        <v>0</v>
      </c>
      <c r="D155" s="365">
        <v>0</v>
      </c>
      <c r="E155" s="374" t="s">
        <v>206</v>
      </c>
      <c r="F155" s="364">
        <v>0</v>
      </c>
      <c r="G155" s="365">
        <v>0</v>
      </c>
      <c r="H155" s="367">
        <v>0</v>
      </c>
      <c r="I155" s="364">
        <v>59.668829999998998</v>
      </c>
      <c r="J155" s="365">
        <v>59.668829999998998</v>
      </c>
      <c r="K155" s="375" t="s">
        <v>244</v>
      </c>
    </row>
    <row r="156" spans="1:11" ht="14.45" customHeight="1" thickBot="1" x14ac:dyDescent="0.25">
      <c r="A156" s="383" t="s">
        <v>354</v>
      </c>
      <c r="B156" s="364">
        <v>0</v>
      </c>
      <c r="C156" s="364">
        <v>125.85538</v>
      </c>
      <c r="D156" s="365">
        <v>125.85538</v>
      </c>
      <c r="E156" s="374" t="s">
        <v>206</v>
      </c>
      <c r="F156" s="364">
        <v>0</v>
      </c>
      <c r="G156" s="365">
        <v>0</v>
      </c>
      <c r="H156" s="367">
        <v>3.19164</v>
      </c>
      <c r="I156" s="364">
        <v>71.170769999998996</v>
      </c>
      <c r="J156" s="365">
        <v>71.170769999998996</v>
      </c>
      <c r="K156" s="375" t="s">
        <v>206</v>
      </c>
    </row>
    <row r="157" spans="1:11" ht="14.45" customHeight="1" thickBot="1" x14ac:dyDescent="0.25">
      <c r="A157" s="384" t="s">
        <v>355</v>
      </c>
      <c r="B157" s="364">
        <v>0</v>
      </c>
      <c r="C157" s="364">
        <v>125.85538</v>
      </c>
      <c r="D157" s="365">
        <v>125.85538</v>
      </c>
      <c r="E157" s="374" t="s">
        <v>206</v>
      </c>
      <c r="F157" s="364">
        <v>0</v>
      </c>
      <c r="G157" s="365">
        <v>0</v>
      </c>
      <c r="H157" s="367">
        <v>3.19164</v>
      </c>
      <c r="I157" s="364">
        <v>71.170769999998996</v>
      </c>
      <c r="J157" s="365">
        <v>71.170769999998996</v>
      </c>
      <c r="K157" s="375" t="s">
        <v>206</v>
      </c>
    </row>
    <row r="158" spans="1:11" ht="14.45" customHeight="1" thickBot="1" x14ac:dyDescent="0.25">
      <c r="A158" s="385" t="s">
        <v>356</v>
      </c>
      <c r="B158" s="369">
        <v>0</v>
      </c>
      <c r="C158" s="369">
        <v>125.85538</v>
      </c>
      <c r="D158" s="370">
        <v>125.85538</v>
      </c>
      <c r="E158" s="371" t="s">
        <v>206</v>
      </c>
      <c r="F158" s="369">
        <v>0</v>
      </c>
      <c r="G158" s="370">
        <v>0</v>
      </c>
      <c r="H158" s="372">
        <v>3.19164</v>
      </c>
      <c r="I158" s="369">
        <v>71.170769999998996</v>
      </c>
      <c r="J158" s="370">
        <v>71.170769999998996</v>
      </c>
      <c r="K158" s="373" t="s">
        <v>206</v>
      </c>
    </row>
    <row r="159" spans="1:11" ht="14.45" customHeight="1" thickBot="1" x14ac:dyDescent="0.25">
      <c r="A159" s="386" t="s">
        <v>357</v>
      </c>
      <c r="B159" s="364">
        <v>0</v>
      </c>
      <c r="C159" s="364">
        <v>125.85538</v>
      </c>
      <c r="D159" s="365">
        <v>125.85538</v>
      </c>
      <c r="E159" s="374" t="s">
        <v>206</v>
      </c>
      <c r="F159" s="364">
        <v>0</v>
      </c>
      <c r="G159" s="365">
        <v>0</v>
      </c>
      <c r="H159" s="367">
        <v>3.19164</v>
      </c>
      <c r="I159" s="364">
        <v>71.170769999998996</v>
      </c>
      <c r="J159" s="365">
        <v>71.170769999998996</v>
      </c>
      <c r="K159" s="375" t="s">
        <v>206</v>
      </c>
    </row>
    <row r="160" spans="1:11" ht="14.45" customHeight="1" thickBot="1" x14ac:dyDescent="0.25">
      <c r="A160" s="382" t="s">
        <v>358</v>
      </c>
      <c r="B160" s="364">
        <v>10.263191115606</v>
      </c>
      <c r="C160" s="364">
        <v>204.26150999999999</v>
      </c>
      <c r="D160" s="365">
        <v>193.998318884393</v>
      </c>
      <c r="E160" s="366">
        <v>19.902339116475002</v>
      </c>
      <c r="F160" s="364">
        <v>1.8816378848519999</v>
      </c>
      <c r="G160" s="365">
        <v>1.0976220994970001</v>
      </c>
      <c r="H160" s="367">
        <v>23.388919999999999</v>
      </c>
      <c r="I160" s="364">
        <v>102.35489</v>
      </c>
      <c r="J160" s="365">
        <v>101.257267900503</v>
      </c>
      <c r="K160" s="368">
        <v>54.396699186380999</v>
      </c>
    </row>
    <row r="161" spans="1:11" ht="14.45" customHeight="1" thickBot="1" x14ac:dyDescent="0.25">
      <c r="A161" s="383" t="s">
        <v>359</v>
      </c>
      <c r="B161" s="364">
        <v>10.263191115606</v>
      </c>
      <c r="C161" s="364">
        <v>131.30787000000001</v>
      </c>
      <c r="D161" s="365">
        <v>121.04467888439299</v>
      </c>
      <c r="E161" s="366">
        <v>12.79405874069</v>
      </c>
      <c r="F161" s="364">
        <v>0</v>
      </c>
      <c r="G161" s="365">
        <v>0</v>
      </c>
      <c r="H161" s="367">
        <v>17.5</v>
      </c>
      <c r="I161" s="364">
        <v>59</v>
      </c>
      <c r="J161" s="365">
        <v>59</v>
      </c>
      <c r="K161" s="375" t="s">
        <v>206</v>
      </c>
    </row>
    <row r="162" spans="1:11" ht="14.45" customHeight="1" thickBot="1" x14ac:dyDescent="0.25">
      <c r="A162" s="384" t="s">
        <v>360</v>
      </c>
      <c r="B162" s="364">
        <v>0</v>
      </c>
      <c r="C162" s="364">
        <v>42.25</v>
      </c>
      <c r="D162" s="365">
        <v>42.25</v>
      </c>
      <c r="E162" s="374" t="s">
        <v>206</v>
      </c>
      <c r="F162" s="364">
        <v>0</v>
      </c>
      <c r="G162" s="365">
        <v>0</v>
      </c>
      <c r="H162" s="367">
        <v>17.5</v>
      </c>
      <c r="I162" s="364">
        <v>19</v>
      </c>
      <c r="J162" s="365">
        <v>19</v>
      </c>
      <c r="K162" s="375" t="s">
        <v>206</v>
      </c>
    </row>
    <row r="163" spans="1:11" ht="14.45" customHeight="1" thickBot="1" x14ac:dyDescent="0.25">
      <c r="A163" s="385" t="s">
        <v>361</v>
      </c>
      <c r="B163" s="369">
        <v>0</v>
      </c>
      <c r="C163" s="369">
        <v>42.25</v>
      </c>
      <c r="D163" s="370">
        <v>42.25</v>
      </c>
      <c r="E163" s="371" t="s">
        <v>206</v>
      </c>
      <c r="F163" s="369">
        <v>0</v>
      </c>
      <c r="G163" s="370">
        <v>0</v>
      </c>
      <c r="H163" s="372">
        <v>17.5</v>
      </c>
      <c r="I163" s="369">
        <v>19</v>
      </c>
      <c r="J163" s="370">
        <v>19</v>
      </c>
      <c r="K163" s="373" t="s">
        <v>206</v>
      </c>
    </row>
    <row r="164" spans="1:11" ht="14.45" customHeight="1" thickBot="1" x14ac:dyDescent="0.25">
      <c r="A164" s="386" t="s">
        <v>362</v>
      </c>
      <c r="B164" s="364">
        <v>0</v>
      </c>
      <c r="C164" s="364">
        <v>42.25</v>
      </c>
      <c r="D164" s="365">
        <v>42.25</v>
      </c>
      <c r="E164" s="374" t="s">
        <v>206</v>
      </c>
      <c r="F164" s="364">
        <v>0</v>
      </c>
      <c r="G164" s="365">
        <v>0</v>
      </c>
      <c r="H164" s="367">
        <v>17.5</v>
      </c>
      <c r="I164" s="364">
        <v>19</v>
      </c>
      <c r="J164" s="365">
        <v>19</v>
      </c>
      <c r="K164" s="375" t="s">
        <v>206</v>
      </c>
    </row>
    <row r="165" spans="1:11" ht="14.45" customHeight="1" thickBot="1" x14ac:dyDescent="0.25">
      <c r="A165" s="389" t="s">
        <v>363</v>
      </c>
      <c r="B165" s="369">
        <v>10.263191115606</v>
      </c>
      <c r="C165" s="369">
        <v>89.057869999999994</v>
      </c>
      <c r="D165" s="370">
        <v>78.794678884392994</v>
      </c>
      <c r="E165" s="376">
        <v>8.6774053992399995</v>
      </c>
      <c r="F165" s="369">
        <v>0</v>
      </c>
      <c r="G165" s="370">
        <v>0</v>
      </c>
      <c r="H165" s="372">
        <v>0</v>
      </c>
      <c r="I165" s="369">
        <v>40</v>
      </c>
      <c r="J165" s="370">
        <v>40</v>
      </c>
      <c r="K165" s="373" t="s">
        <v>206</v>
      </c>
    </row>
    <row r="166" spans="1:11" ht="14.45" customHeight="1" thickBot="1" x14ac:dyDescent="0.25">
      <c r="A166" s="385" t="s">
        <v>364</v>
      </c>
      <c r="B166" s="369">
        <v>0</v>
      </c>
      <c r="C166" s="369">
        <v>60.00009</v>
      </c>
      <c r="D166" s="370">
        <v>60.00009</v>
      </c>
      <c r="E166" s="371" t="s">
        <v>206</v>
      </c>
      <c r="F166" s="369">
        <v>0</v>
      </c>
      <c r="G166" s="370">
        <v>0</v>
      </c>
      <c r="H166" s="372">
        <v>0</v>
      </c>
      <c r="I166" s="369">
        <v>40</v>
      </c>
      <c r="J166" s="370">
        <v>40</v>
      </c>
      <c r="K166" s="373" t="s">
        <v>206</v>
      </c>
    </row>
    <row r="167" spans="1:11" ht="14.45" customHeight="1" thickBot="1" x14ac:dyDescent="0.25">
      <c r="A167" s="386" t="s">
        <v>365</v>
      </c>
      <c r="B167" s="364">
        <v>0</v>
      </c>
      <c r="C167" s="364">
        <v>9.0000000000000006E-5</v>
      </c>
      <c r="D167" s="365">
        <v>9.0000000000000006E-5</v>
      </c>
      <c r="E167" s="374" t="s">
        <v>206</v>
      </c>
      <c r="F167" s="364">
        <v>0</v>
      </c>
      <c r="G167" s="365">
        <v>0</v>
      </c>
      <c r="H167" s="367">
        <v>0</v>
      </c>
      <c r="I167" s="364">
        <v>0</v>
      </c>
      <c r="J167" s="365">
        <v>0</v>
      </c>
      <c r="K167" s="375" t="s">
        <v>206</v>
      </c>
    </row>
    <row r="168" spans="1:11" ht="14.45" customHeight="1" thickBot="1" x14ac:dyDescent="0.25">
      <c r="A168" s="386" t="s">
        <v>366</v>
      </c>
      <c r="B168" s="364">
        <v>0</v>
      </c>
      <c r="C168" s="364">
        <v>60</v>
      </c>
      <c r="D168" s="365">
        <v>60</v>
      </c>
      <c r="E168" s="374" t="s">
        <v>244</v>
      </c>
      <c r="F168" s="364">
        <v>0</v>
      </c>
      <c r="G168" s="365">
        <v>0</v>
      </c>
      <c r="H168" s="367">
        <v>0</v>
      </c>
      <c r="I168" s="364">
        <v>40</v>
      </c>
      <c r="J168" s="365">
        <v>40</v>
      </c>
      <c r="K168" s="375" t="s">
        <v>206</v>
      </c>
    </row>
    <row r="169" spans="1:11" ht="14.45" customHeight="1" thickBot="1" x14ac:dyDescent="0.25">
      <c r="A169" s="385" t="s">
        <v>367</v>
      </c>
      <c r="B169" s="369">
        <v>10.263191115606</v>
      </c>
      <c r="C169" s="369">
        <v>29.057780000000001</v>
      </c>
      <c r="D169" s="370">
        <v>18.794588884393001</v>
      </c>
      <c r="E169" s="376">
        <v>2.8312617072680002</v>
      </c>
      <c r="F169" s="369">
        <v>0</v>
      </c>
      <c r="G169" s="370">
        <v>0</v>
      </c>
      <c r="H169" s="372">
        <v>0</v>
      </c>
      <c r="I169" s="369">
        <v>0</v>
      </c>
      <c r="J169" s="370">
        <v>0</v>
      </c>
      <c r="K169" s="373" t="s">
        <v>206</v>
      </c>
    </row>
    <row r="170" spans="1:11" ht="14.45" customHeight="1" thickBot="1" x14ac:dyDescent="0.25">
      <c r="A170" s="386" t="s">
        <v>368</v>
      </c>
      <c r="B170" s="364">
        <v>10.263191115606</v>
      </c>
      <c r="C170" s="364">
        <v>29.057780000000001</v>
      </c>
      <c r="D170" s="365">
        <v>18.794588884393001</v>
      </c>
      <c r="E170" s="366">
        <v>2.8312617072680002</v>
      </c>
      <c r="F170" s="364">
        <v>0</v>
      </c>
      <c r="G170" s="365">
        <v>0</v>
      </c>
      <c r="H170" s="367">
        <v>0</v>
      </c>
      <c r="I170" s="364">
        <v>0</v>
      </c>
      <c r="J170" s="365">
        <v>0</v>
      </c>
      <c r="K170" s="375" t="s">
        <v>206</v>
      </c>
    </row>
    <row r="171" spans="1:11" ht="14.45" customHeight="1" thickBot="1" x14ac:dyDescent="0.25">
      <c r="A171" s="383" t="s">
        <v>369</v>
      </c>
      <c r="B171" s="364">
        <v>0</v>
      </c>
      <c r="C171" s="364">
        <v>6.8156400000000001</v>
      </c>
      <c r="D171" s="365">
        <v>6.8156400000000001</v>
      </c>
      <c r="E171" s="374" t="s">
        <v>206</v>
      </c>
      <c r="F171" s="364">
        <v>0</v>
      </c>
      <c r="G171" s="365">
        <v>0</v>
      </c>
      <c r="H171" s="367">
        <v>0.73241000000000001</v>
      </c>
      <c r="I171" s="364">
        <v>7.2593199999999998</v>
      </c>
      <c r="J171" s="365">
        <v>7.2593199999999998</v>
      </c>
      <c r="K171" s="375" t="s">
        <v>206</v>
      </c>
    </row>
    <row r="172" spans="1:11" ht="14.45" customHeight="1" thickBot="1" x14ac:dyDescent="0.25">
      <c r="A172" s="389" t="s">
        <v>370</v>
      </c>
      <c r="B172" s="369">
        <v>0</v>
      </c>
      <c r="C172" s="369">
        <v>6.8156400000000001</v>
      </c>
      <c r="D172" s="370">
        <v>6.8156400000000001</v>
      </c>
      <c r="E172" s="371" t="s">
        <v>206</v>
      </c>
      <c r="F172" s="369">
        <v>0</v>
      </c>
      <c r="G172" s="370">
        <v>0</v>
      </c>
      <c r="H172" s="372">
        <v>0.73241000000000001</v>
      </c>
      <c r="I172" s="369">
        <v>7.2593199999999998</v>
      </c>
      <c r="J172" s="370">
        <v>7.2593199999999998</v>
      </c>
      <c r="K172" s="373" t="s">
        <v>206</v>
      </c>
    </row>
    <row r="173" spans="1:11" ht="14.45" customHeight="1" thickBot="1" x14ac:dyDescent="0.25">
      <c r="A173" s="385" t="s">
        <v>371</v>
      </c>
      <c r="B173" s="369">
        <v>0</v>
      </c>
      <c r="C173" s="369">
        <v>6.8156400000000001</v>
      </c>
      <c r="D173" s="370">
        <v>6.8156400000000001</v>
      </c>
      <c r="E173" s="371" t="s">
        <v>206</v>
      </c>
      <c r="F173" s="369">
        <v>0</v>
      </c>
      <c r="G173" s="370">
        <v>0</v>
      </c>
      <c r="H173" s="372">
        <v>0.73241000000000001</v>
      </c>
      <c r="I173" s="369">
        <v>7.2593199999999998</v>
      </c>
      <c r="J173" s="370">
        <v>7.2593199999999998</v>
      </c>
      <c r="K173" s="373" t="s">
        <v>206</v>
      </c>
    </row>
    <row r="174" spans="1:11" ht="14.45" customHeight="1" thickBot="1" x14ac:dyDescent="0.25">
      <c r="A174" s="386" t="s">
        <v>372</v>
      </c>
      <c r="B174" s="364">
        <v>0</v>
      </c>
      <c r="C174" s="364">
        <v>6.8156400000000001</v>
      </c>
      <c r="D174" s="365">
        <v>6.8156400000000001</v>
      </c>
      <c r="E174" s="374" t="s">
        <v>206</v>
      </c>
      <c r="F174" s="364">
        <v>0</v>
      </c>
      <c r="G174" s="365">
        <v>0</v>
      </c>
      <c r="H174" s="367">
        <v>0.73241000000000001</v>
      </c>
      <c r="I174" s="364">
        <v>7.2593199999999998</v>
      </c>
      <c r="J174" s="365">
        <v>7.2593199999999998</v>
      </c>
      <c r="K174" s="375" t="s">
        <v>206</v>
      </c>
    </row>
    <row r="175" spans="1:11" ht="14.45" customHeight="1" thickBot="1" x14ac:dyDescent="0.25">
      <c r="A175" s="383" t="s">
        <v>373</v>
      </c>
      <c r="B175" s="364">
        <v>0</v>
      </c>
      <c r="C175" s="364">
        <v>66.138000000000005</v>
      </c>
      <c r="D175" s="365">
        <v>66.138000000000005</v>
      </c>
      <c r="E175" s="374" t="s">
        <v>206</v>
      </c>
      <c r="F175" s="364">
        <v>1.8816378848519999</v>
      </c>
      <c r="G175" s="365">
        <v>1.0976220994970001</v>
      </c>
      <c r="H175" s="367">
        <v>5.1565099999999999</v>
      </c>
      <c r="I175" s="364">
        <v>36.095570000000002</v>
      </c>
      <c r="J175" s="365">
        <v>34.997947900501998</v>
      </c>
      <c r="K175" s="368">
        <v>19.183058701454001</v>
      </c>
    </row>
    <row r="176" spans="1:11" ht="14.45" customHeight="1" thickBot="1" x14ac:dyDescent="0.25">
      <c r="A176" s="389" t="s">
        <v>374</v>
      </c>
      <c r="B176" s="369">
        <v>0</v>
      </c>
      <c r="C176" s="369">
        <v>66.138000000000005</v>
      </c>
      <c r="D176" s="370">
        <v>66.138000000000005</v>
      </c>
      <c r="E176" s="371" t="s">
        <v>206</v>
      </c>
      <c r="F176" s="369">
        <v>1.8816378848519999</v>
      </c>
      <c r="G176" s="370">
        <v>1.0976220994970001</v>
      </c>
      <c r="H176" s="372">
        <v>5.1565099999999999</v>
      </c>
      <c r="I176" s="369">
        <v>36.095570000000002</v>
      </c>
      <c r="J176" s="370">
        <v>34.997947900501998</v>
      </c>
      <c r="K176" s="377">
        <v>19.183058701454001</v>
      </c>
    </row>
    <row r="177" spans="1:11" ht="14.45" customHeight="1" thickBot="1" x14ac:dyDescent="0.25">
      <c r="A177" s="385" t="s">
        <v>375</v>
      </c>
      <c r="B177" s="369">
        <v>0</v>
      </c>
      <c r="C177" s="369">
        <v>4.26</v>
      </c>
      <c r="D177" s="370">
        <v>4.26</v>
      </c>
      <c r="E177" s="371" t="s">
        <v>244</v>
      </c>
      <c r="F177" s="369">
        <v>1.8816378848519999</v>
      </c>
      <c r="G177" s="370">
        <v>1.0976220994970001</v>
      </c>
      <c r="H177" s="372">
        <v>0</v>
      </c>
      <c r="I177" s="369">
        <v>0</v>
      </c>
      <c r="J177" s="370">
        <v>-1.0976220994970001</v>
      </c>
      <c r="K177" s="377">
        <v>0</v>
      </c>
    </row>
    <row r="178" spans="1:11" ht="14.45" customHeight="1" thickBot="1" x14ac:dyDescent="0.25">
      <c r="A178" s="386" t="s">
        <v>376</v>
      </c>
      <c r="B178" s="364">
        <v>0</v>
      </c>
      <c r="C178" s="364">
        <v>4.26</v>
      </c>
      <c r="D178" s="365">
        <v>4.26</v>
      </c>
      <c r="E178" s="374" t="s">
        <v>244</v>
      </c>
      <c r="F178" s="364">
        <v>1.8816378848519999</v>
      </c>
      <c r="G178" s="365">
        <v>1.0976220994970001</v>
      </c>
      <c r="H178" s="367">
        <v>0</v>
      </c>
      <c r="I178" s="364">
        <v>0</v>
      </c>
      <c r="J178" s="365">
        <v>-1.0976220994970001</v>
      </c>
      <c r="K178" s="368">
        <v>0</v>
      </c>
    </row>
    <row r="179" spans="1:11" ht="14.45" customHeight="1" thickBot="1" x14ac:dyDescent="0.25">
      <c r="A179" s="388" t="s">
        <v>377</v>
      </c>
      <c r="B179" s="364">
        <v>0</v>
      </c>
      <c r="C179" s="364">
        <v>61.878</v>
      </c>
      <c r="D179" s="365">
        <v>61.878</v>
      </c>
      <c r="E179" s="374" t="s">
        <v>206</v>
      </c>
      <c r="F179" s="364">
        <v>0</v>
      </c>
      <c r="G179" s="365">
        <v>0</v>
      </c>
      <c r="H179" s="367">
        <v>5.1565099999999999</v>
      </c>
      <c r="I179" s="364">
        <v>36.095570000000002</v>
      </c>
      <c r="J179" s="365">
        <v>36.095570000000002</v>
      </c>
      <c r="K179" s="375" t="s">
        <v>206</v>
      </c>
    </row>
    <row r="180" spans="1:11" ht="14.45" customHeight="1" thickBot="1" x14ac:dyDescent="0.25">
      <c r="A180" s="386" t="s">
        <v>378</v>
      </c>
      <c r="B180" s="364">
        <v>0</v>
      </c>
      <c r="C180" s="364">
        <v>61.878</v>
      </c>
      <c r="D180" s="365">
        <v>61.878</v>
      </c>
      <c r="E180" s="374" t="s">
        <v>206</v>
      </c>
      <c r="F180" s="364">
        <v>0</v>
      </c>
      <c r="G180" s="365">
        <v>0</v>
      </c>
      <c r="H180" s="367">
        <v>5.1565099999999999</v>
      </c>
      <c r="I180" s="364">
        <v>36.095570000000002</v>
      </c>
      <c r="J180" s="365">
        <v>36.095570000000002</v>
      </c>
      <c r="K180" s="375" t="s">
        <v>206</v>
      </c>
    </row>
    <row r="181" spans="1:11" ht="14.45" customHeight="1" thickBot="1" x14ac:dyDescent="0.25">
      <c r="A181" s="382" t="s">
        <v>379</v>
      </c>
      <c r="B181" s="364">
        <v>4434.8280700159403</v>
      </c>
      <c r="C181" s="364">
        <v>4762.0041899999997</v>
      </c>
      <c r="D181" s="365">
        <v>327.17611998406102</v>
      </c>
      <c r="E181" s="366">
        <v>1.073774251181</v>
      </c>
      <c r="F181" s="364">
        <v>4836.4880016182897</v>
      </c>
      <c r="G181" s="365">
        <v>2821.2846676106701</v>
      </c>
      <c r="H181" s="367">
        <v>480.00743999999997</v>
      </c>
      <c r="I181" s="364">
        <v>3193.2770399999999</v>
      </c>
      <c r="J181" s="365">
        <v>371.99237238933102</v>
      </c>
      <c r="K181" s="368">
        <v>0.66024707162100005</v>
      </c>
    </row>
    <row r="182" spans="1:11" ht="14.45" customHeight="1" thickBot="1" x14ac:dyDescent="0.25">
      <c r="A182" s="387" t="s">
        <v>380</v>
      </c>
      <c r="B182" s="369">
        <v>4434.8280700159403</v>
      </c>
      <c r="C182" s="369">
        <v>4762.0041899999997</v>
      </c>
      <c r="D182" s="370">
        <v>327.17611998406102</v>
      </c>
      <c r="E182" s="376">
        <v>1.073774251181</v>
      </c>
      <c r="F182" s="369">
        <v>4836.4880016182897</v>
      </c>
      <c r="G182" s="370">
        <v>2821.2846676106701</v>
      </c>
      <c r="H182" s="372">
        <v>480.00743999999997</v>
      </c>
      <c r="I182" s="369">
        <v>3193.2770399999999</v>
      </c>
      <c r="J182" s="370">
        <v>371.99237238933102</v>
      </c>
      <c r="K182" s="377">
        <v>0.66024707162100005</v>
      </c>
    </row>
    <row r="183" spans="1:11" ht="14.45" customHeight="1" thickBot="1" x14ac:dyDescent="0.25">
      <c r="A183" s="389" t="s">
        <v>41</v>
      </c>
      <c r="B183" s="369">
        <v>4434.8280700159403</v>
      </c>
      <c r="C183" s="369">
        <v>4762.0041899999997</v>
      </c>
      <c r="D183" s="370">
        <v>327.17611998406102</v>
      </c>
      <c r="E183" s="376">
        <v>1.073774251181</v>
      </c>
      <c r="F183" s="369">
        <v>4836.4880016182897</v>
      </c>
      <c r="G183" s="370">
        <v>2821.2846676106701</v>
      </c>
      <c r="H183" s="372">
        <v>480.00743999999997</v>
      </c>
      <c r="I183" s="369">
        <v>3193.2770399999999</v>
      </c>
      <c r="J183" s="370">
        <v>371.99237238933102</v>
      </c>
      <c r="K183" s="377">
        <v>0.66024707162100005</v>
      </c>
    </row>
    <row r="184" spans="1:11" ht="14.45" customHeight="1" thickBot="1" x14ac:dyDescent="0.25">
      <c r="A184" s="388" t="s">
        <v>381</v>
      </c>
      <c r="B184" s="364">
        <v>0</v>
      </c>
      <c r="C184" s="364">
        <v>17.672409999999999</v>
      </c>
      <c r="D184" s="365">
        <v>17.672409999999999</v>
      </c>
      <c r="E184" s="374" t="s">
        <v>244</v>
      </c>
      <c r="F184" s="364">
        <v>15.69191443021</v>
      </c>
      <c r="G184" s="365">
        <v>9.1536167509559991</v>
      </c>
      <c r="H184" s="367">
        <v>0.63693999999999995</v>
      </c>
      <c r="I184" s="364">
        <v>6.9679900000000004</v>
      </c>
      <c r="J184" s="365">
        <v>-2.1856267509560001</v>
      </c>
      <c r="K184" s="368">
        <v>0.44404970668100002</v>
      </c>
    </row>
    <row r="185" spans="1:11" ht="14.45" customHeight="1" thickBot="1" x14ac:dyDescent="0.25">
      <c r="A185" s="386" t="s">
        <v>382</v>
      </c>
      <c r="B185" s="364">
        <v>0</v>
      </c>
      <c r="C185" s="364">
        <v>17.672409999999999</v>
      </c>
      <c r="D185" s="365">
        <v>17.672409999999999</v>
      </c>
      <c r="E185" s="374" t="s">
        <v>244</v>
      </c>
      <c r="F185" s="364">
        <v>15.69191443021</v>
      </c>
      <c r="G185" s="365">
        <v>9.1536167509559991</v>
      </c>
      <c r="H185" s="367">
        <v>0.63693999999999995</v>
      </c>
      <c r="I185" s="364">
        <v>6.9679900000000004</v>
      </c>
      <c r="J185" s="365">
        <v>-2.1856267509560001</v>
      </c>
      <c r="K185" s="368">
        <v>0.44404970668100002</v>
      </c>
    </row>
    <row r="186" spans="1:11" ht="14.45" customHeight="1" thickBot="1" x14ac:dyDescent="0.25">
      <c r="A186" s="385" t="s">
        <v>383</v>
      </c>
      <c r="B186" s="369">
        <v>82.462242851582999</v>
      </c>
      <c r="C186" s="369">
        <v>77.765500000000003</v>
      </c>
      <c r="D186" s="370">
        <v>-4.6967428515830001</v>
      </c>
      <c r="E186" s="376">
        <v>0.94304371686699995</v>
      </c>
      <c r="F186" s="369">
        <v>54.123390187283</v>
      </c>
      <c r="G186" s="370">
        <v>31.571977609247998</v>
      </c>
      <c r="H186" s="372">
        <v>5.94</v>
      </c>
      <c r="I186" s="369">
        <v>22.135000000000002</v>
      </c>
      <c r="J186" s="370">
        <v>-9.4369776092480002</v>
      </c>
      <c r="K186" s="377">
        <v>0.40897290290499999</v>
      </c>
    </row>
    <row r="187" spans="1:11" ht="14.45" customHeight="1" thickBot="1" x14ac:dyDescent="0.25">
      <c r="A187" s="386" t="s">
        <v>384</v>
      </c>
      <c r="B187" s="364">
        <v>82.462242851582999</v>
      </c>
      <c r="C187" s="364">
        <v>77.765500000000003</v>
      </c>
      <c r="D187" s="365">
        <v>-4.6967428515830001</v>
      </c>
      <c r="E187" s="366">
        <v>0.94304371686699995</v>
      </c>
      <c r="F187" s="364">
        <v>54.123390187283</v>
      </c>
      <c r="G187" s="365">
        <v>31.571977609247998</v>
      </c>
      <c r="H187" s="367">
        <v>5.94</v>
      </c>
      <c r="I187" s="364">
        <v>22.135000000000002</v>
      </c>
      <c r="J187" s="365">
        <v>-9.4369776092480002</v>
      </c>
      <c r="K187" s="368">
        <v>0.40897290290499999</v>
      </c>
    </row>
    <row r="188" spans="1:11" ht="14.45" customHeight="1" thickBot="1" x14ac:dyDescent="0.25">
      <c r="A188" s="385" t="s">
        <v>385</v>
      </c>
      <c r="B188" s="369">
        <v>181.70754848733699</v>
      </c>
      <c r="C188" s="369">
        <v>201.84881999999999</v>
      </c>
      <c r="D188" s="370">
        <v>20.141271512662001</v>
      </c>
      <c r="E188" s="376">
        <v>1.1108444403119999</v>
      </c>
      <c r="F188" s="369">
        <v>172.96221162849</v>
      </c>
      <c r="G188" s="370">
        <v>100.894623449953</v>
      </c>
      <c r="H188" s="372">
        <v>14.35304</v>
      </c>
      <c r="I188" s="369">
        <v>85.774760000000001</v>
      </c>
      <c r="J188" s="370">
        <v>-15.119863449952</v>
      </c>
      <c r="K188" s="377">
        <v>0.49591618419</v>
      </c>
    </row>
    <row r="189" spans="1:11" ht="14.45" customHeight="1" thickBot="1" x14ac:dyDescent="0.25">
      <c r="A189" s="386" t="s">
        <v>386</v>
      </c>
      <c r="B189" s="364">
        <v>10.580846485984001</v>
      </c>
      <c r="C189" s="364">
        <v>54.756</v>
      </c>
      <c r="D189" s="365">
        <v>44.175153514015001</v>
      </c>
      <c r="E189" s="366">
        <v>5.1750112878510004</v>
      </c>
      <c r="F189" s="364">
        <v>0</v>
      </c>
      <c r="G189" s="365">
        <v>0</v>
      </c>
      <c r="H189" s="367">
        <v>0.52800000000000002</v>
      </c>
      <c r="I189" s="364">
        <v>2.7480000000000002</v>
      </c>
      <c r="J189" s="365">
        <v>2.7480000000000002</v>
      </c>
      <c r="K189" s="375" t="s">
        <v>244</v>
      </c>
    </row>
    <row r="190" spans="1:11" ht="14.45" customHeight="1" thickBot="1" x14ac:dyDescent="0.25">
      <c r="A190" s="386" t="s">
        <v>387</v>
      </c>
      <c r="B190" s="364">
        <v>0</v>
      </c>
      <c r="C190" s="364">
        <v>0.2369</v>
      </c>
      <c r="D190" s="365">
        <v>0.2369</v>
      </c>
      <c r="E190" s="374" t="s">
        <v>244</v>
      </c>
      <c r="F190" s="364">
        <v>0</v>
      </c>
      <c r="G190" s="365">
        <v>0</v>
      </c>
      <c r="H190" s="367">
        <v>0</v>
      </c>
      <c r="I190" s="364">
        <v>0</v>
      </c>
      <c r="J190" s="365">
        <v>0</v>
      </c>
      <c r="K190" s="368">
        <v>7</v>
      </c>
    </row>
    <row r="191" spans="1:11" ht="14.45" customHeight="1" thickBot="1" x14ac:dyDescent="0.25">
      <c r="A191" s="386" t="s">
        <v>388</v>
      </c>
      <c r="B191" s="364">
        <v>171.12670200135199</v>
      </c>
      <c r="C191" s="364">
        <v>146.85592</v>
      </c>
      <c r="D191" s="365">
        <v>-24.270782001352</v>
      </c>
      <c r="E191" s="366">
        <v>0.85817069038600002</v>
      </c>
      <c r="F191" s="364">
        <v>172.96221162849</v>
      </c>
      <c r="G191" s="365">
        <v>100.894623449953</v>
      </c>
      <c r="H191" s="367">
        <v>13.82504</v>
      </c>
      <c r="I191" s="364">
        <v>83.026759999999996</v>
      </c>
      <c r="J191" s="365">
        <v>-17.867863449952001</v>
      </c>
      <c r="K191" s="368">
        <v>0.48002832074200003</v>
      </c>
    </row>
    <row r="192" spans="1:11" ht="14.45" customHeight="1" thickBot="1" x14ac:dyDescent="0.25">
      <c r="A192" s="388" t="s">
        <v>389</v>
      </c>
      <c r="B192" s="364">
        <v>0</v>
      </c>
      <c r="C192" s="364">
        <v>0</v>
      </c>
      <c r="D192" s="365">
        <v>0</v>
      </c>
      <c r="E192" s="366">
        <v>1</v>
      </c>
      <c r="F192" s="364">
        <v>0</v>
      </c>
      <c r="G192" s="365">
        <v>0</v>
      </c>
      <c r="H192" s="367">
        <v>0.21839</v>
      </c>
      <c r="I192" s="364">
        <v>0.70130999999999999</v>
      </c>
      <c r="J192" s="365">
        <v>0.70130999999999999</v>
      </c>
      <c r="K192" s="375" t="s">
        <v>244</v>
      </c>
    </row>
    <row r="193" spans="1:11" ht="14.45" customHeight="1" thickBot="1" x14ac:dyDescent="0.25">
      <c r="A193" s="386" t="s">
        <v>390</v>
      </c>
      <c r="B193" s="364">
        <v>0</v>
      </c>
      <c r="C193" s="364">
        <v>0</v>
      </c>
      <c r="D193" s="365">
        <v>0</v>
      </c>
      <c r="E193" s="366">
        <v>1</v>
      </c>
      <c r="F193" s="364">
        <v>0</v>
      </c>
      <c r="G193" s="365">
        <v>0</v>
      </c>
      <c r="H193" s="367">
        <v>0.21839</v>
      </c>
      <c r="I193" s="364">
        <v>0.70130999999999999</v>
      </c>
      <c r="J193" s="365">
        <v>0.70130999999999999</v>
      </c>
      <c r="K193" s="375" t="s">
        <v>244</v>
      </c>
    </row>
    <row r="194" spans="1:11" ht="14.45" customHeight="1" thickBot="1" x14ac:dyDescent="0.25">
      <c r="A194" s="385" t="s">
        <v>391</v>
      </c>
      <c r="B194" s="369">
        <v>67.874844395628998</v>
      </c>
      <c r="C194" s="369">
        <v>79.211340000000007</v>
      </c>
      <c r="D194" s="370">
        <v>11.33649560437</v>
      </c>
      <c r="E194" s="376">
        <v>1.1670205759629999</v>
      </c>
      <c r="F194" s="369">
        <v>80.749734631576999</v>
      </c>
      <c r="G194" s="370">
        <v>47.104011868420002</v>
      </c>
      <c r="H194" s="372">
        <v>0</v>
      </c>
      <c r="I194" s="369">
        <v>20.606940000000002</v>
      </c>
      <c r="J194" s="370">
        <v>-26.497071868420001</v>
      </c>
      <c r="K194" s="377">
        <v>0.255195142052</v>
      </c>
    </row>
    <row r="195" spans="1:11" ht="14.45" customHeight="1" thickBot="1" x14ac:dyDescent="0.25">
      <c r="A195" s="386" t="s">
        <v>392</v>
      </c>
      <c r="B195" s="364">
        <v>67.874844395628998</v>
      </c>
      <c r="C195" s="364">
        <v>79.211340000000007</v>
      </c>
      <c r="D195" s="365">
        <v>11.33649560437</v>
      </c>
      <c r="E195" s="366">
        <v>1.1670205759629999</v>
      </c>
      <c r="F195" s="364">
        <v>80.749734631576999</v>
      </c>
      <c r="G195" s="365">
        <v>47.104011868420002</v>
      </c>
      <c r="H195" s="367">
        <v>0</v>
      </c>
      <c r="I195" s="364">
        <v>20.606940000000002</v>
      </c>
      <c r="J195" s="365">
        <v>-26.497071868420001</v>
      </c>
      <c r="K195" s="368">
        <v>0.255195142052</v>
      </c>
    </row>
    <row r="196" spans="1:11" ht="14.45" customHeight="1" thickBot="1" x14ac:dyDescent="0.25">
      <c r="A196" s="385" t="s">
        <v>393</v>
      </c>
      <c r="B196" s="369">
        <v>962.33148941776301</v>
      </c>
      <c r="C196" s="369">
        <v>806.00194999999997</v>
      </c>
      <c r="D196" s="370">
        <v>-156.32953941776299</v>
      </c>
      <c r="E196" s="376">
        <v>0.83755125844099998</v>
      </c>
      <c r="F196" s="369">
        <v>1082.21897682899</v>
      </c>
      <c r="G196" s="370">
        <v>631.29440315024203</v>
      </c>
      <c r="H196" s="372">
        <v>65.179940000000002</v>
      </c>
      <c r="I196" s="369">
        <v>585.83624999999995</v>
      </c>
      <c r="J196" s="370">
        <v>-45.458153150241998</v>
      </c>
      <c r="K196" s="377">
        <v>0.54132875373900002</v>
      </c>
    </row>
    <row r="197" spans="1:11" ht="14.45" customHeight="1" thickBot="1" x14ac:dyDescent="0.25">
      <c r="A197" s="386" t="s">
        <v>394</v>
      </c>
      <c r="B197" s="364">
        <v>962.33148941776301</v>
      </c>
      <c r="C197" s="364">
        <v>806.00194999999997</v>
      </c>
      <c r="D197" s="365">
        <v>-156.32953941776299</v>
      </c>
      <c r="E197" s="366">
        <v>0.83755125844099998</v>
      </c>
      <c r="F197" s="364">
        <v>1082.21897682899</v>
      </c>
      <c r="G197" s="365">
        <v>631.29440315024203</v>
      </c>
      <c r="H197" s="367">
        <v>65.179940000000002</v>
      </c>
      <c r="I197" s="364">
        <v>585.83624999999995</v>
      </c>
      <c r="J197" s="365">
        <v>-45.458153150241998</v>
      </c>
      <c r="K197" s="368">
        <v>0.54132875373900002</v>
      </c>
    </row>
    <row r="198" spans="1:11" ht="14.45" customHeight="1" thickBot="1" x14ac:dyDescent="0.25">
      <c r="A198" s="385" t="s">
        <v>395</v>
      </c>
      <c r="B198" s="369">
        <v>3140.4519448636302</v>
      </c>
      <c r="C198" s="369">
        <v>3579.5041700000002</v>
      </c>
      <c r="D198" s="370">
        <v>439.05222513637398</v>
      </c>
      <c r="E198" s="376">
        <v>1.139805427003</v>
      </c>
      <c r="F198" s="369">
        <v>3430.74177391174</v>
      </c>
      <c r="G198" s="370">
        <v>2001.2660347818501</v>
      </c>
      <c r="H198" s="372">
        <v>393.67912999999999</v>
      </c>
      <c r="I198" s="369">
        <v>2471.25479</v>
      </c>
      <c r="J198" s="370">
        <v>469.98875521815103</v>
      </c>
      <c r="K198" s="377">
        <v>0.72032666777499998</v>
      </c>
    </row>
    <row r="199" spans="1:11" ht="14.45" customHeight="1" thickBot="1" x14ac:dyDescent="0.25">
      <c r="A199" s="386" t="s">
        <v>396</v>
      </c>
      <c r="B199" s="364">
        <v>3140.4519448636302</v>
      </c>
      <c r="C199" s="364">
        <v>3579.5041700000002</v>
      </c>
      <c r="D199" s="365">
        <v>439.05222513637398</v>
      </c>
      <c r="E199" s="366">
        <v>1.139805427003</v>
      </c>
      <c r="F199" s="364">
        <v>3430.74177391174</v>
      </c>
      <c r="G199" s="365">
        <v>2001.2660347818501</v>
      </c>
      <c r="H199" s="367">
        <v>393.67912999999999</v>
      </c>
      <c r="I199" s="364">
        <v>2471.25479</v>
      </c>
      <c r="J199" s="365">
        <v>469.98875521815103</v>
      </c>
      <c r="K199" s="368">
        <v>0.72032666777499998</v>
      </c>
    </row>
    <row r="200" spans="1:11" ht="14.45" customHeight="1" thickBot="1" x14ac:dyDescent="0.25">
      <c r="A200" s="382" t="s">
        <v>397</v>
      </c>
      <c r="B200" s="364">
        <v>0</v>
      </c>
      <c r="C200" s="364">
        <v>1</v>
      </c>
      <c r="D200" s="365">
        <v>1</v>
      </c>
      <c r="E200" s="374" t="s">
        <v>206</v>
      </c>
      <c r="F200" s="364">
        <v>0</v>
      </c>
      <c r="G200" s="365">
        <v>0</v>
      </c>
      <c r="H200" s="367">
        <v>0</v>
      </c>
      <c r="I200" s="364">
        <v>0</v>
      </c>
      <c r="J200" s="365">
        <v>0</v>
      </c>
      <c r="K200" s="368">
        <v>7</v>
      </c>
    </row>
    <row r="201" spans="1:11" ht="14.45" customHeight="1" thickBot="1" x14ac:dyDescent="0.25">
      <c r="A201" s="387" t="s">
        <v>398</v>
      </c>
      <c r="B201" s="369">
        <v>0</v>
      </c>
      <c r="C201" s="369">
        <v>1</v>
      </c>
      <c r="D201" s="370">
        <v>1</v>
      </c>
      <c r="E201" s="371" t="s">
        <v>206</v>
      </c>
      <c r="F201" s="369">
        <v>0</v>
      </c>
      <c r="G201" s="370">
        <v>0</v>
      </c>
      <c r="H201" s="372">
        <v>0</v>
      </c>
      <c r="I201" s="369">
        <v>0</v>
      </c>
      <c r="J201" s="370">
        <v>0</v>
      </c>
      <c r="K201" s="377">
        <v>7</v>
      </c>
    </row>
    <row r="202" spans="1:11" ht="14.45" customHeight="1" thickBot="1" x14ac:dyDescent="0.25">
      <c r="A202" s="389" t="s">
        <v>399</v>
      </c>
      <c r="B202" s="369">
        <v>0</v>
      </c>
      <c r="C202" s="369">
        <v>1</v>
      </c>
      <c r="D202" s="370">
        <v>1</v>
      </c>
      <c r="E202" s="371" t="s">
        <v>206</v>
      </c>
      <c r="F202" s="369">
        <v>0</v>
      </c>
      <c r="G202" s="370">
        <v>0</v>
      </c>
      <c r="H202" s="372">
        <v>0</v>
      </c>
      <c r="I202" s="369">
        <v>0</v>
      </c>
      <c r="J202" s="370">
        <v>0</v>
      </c>
      <c r="K202" s="377">
        <v>7</v>
      </c>
    </row>
    <row r="203" spans="1:11" ht="14.45" customHeight="1" thickBot="1" x14ac:dyDescent="0.25">
      <c r="A203" s="385" t="s">
        <v>400</v>
      </c>
      <c r="B203" s="369">
        <v>0</v>
      </c>
      <c r="C203" s="369">
        <v>1</v>
      </c>
      <c r="D203" s="370">
        <v>1</v>
      </c>
      <c r="E203" s="371" t="s">
        <v>244</v>
      </c>
      <c r="F203" s="369">
        <v>0</v>
      </c>
      <c r="G203" s="370">
        <v>0</v>
      </c>
      <c r="H203" s="372">
        <v>0</v>
      </c>
      <c r="I203" s="369">
        <v>0</v>
      </c>
      <c r="J203" s="370">
        <v>0</v>
      </c>
      <c r="K203" s="377">
        <v>7</v>
      </c>
    </row>
    <row r="204" spans="1:11" ht="14.45" customHeight="1" thickBot="1" x14ac:dyDescent="0.25">
      <c r="A204" s="386" t="s">
        <v>401</v>
      </c>
      <c r="B204" s="364">
        <v>0</v>
      </c>
      <c r="C204" s="364">
        <v>1</v>
      </c>
      <c r="D204" s="365">
        <v>1</v>
      </c>
      <c r="E204" s="374" t="s">
        <v>244</v>
      </c>
      <c r="F204" s="364">
        <v>0</v>
      </c>
      <c r="G204" s="365">
        <v>0</v>
      </c>
      <c r="H204" s="367">
        <v>0</v>
      </c>
      <c r="I204" s="364">
        <v>0</v>
      </c>
      <c r="J204" s="365">
        <v>0</v>
      </c>
      <c r="K204" s="368">
        <v>7</v>
      </c>
    </row>
    <row r="205" spans="1:11" ht="14.45" customHeight="1" thickBot="1" x14ac:dyDescent="0.25">
      <c r="A205" s="390"/>
      <c r="B205" s="364">
        <v>-83102.048350635698</v>
      </c>
      <c r="C205" s="364">
        <v>-86951.522180000204</v>
      </c>
      <c r="D205" s="365">
        <v>-3849.47382936442</v>
      </c>
      <c r="E205" s="366">
        <v>1.04632224964</v>
      </c>
      <c r="F205" s="364">
        <v>-88407.767234632498</v>
      </c>
      <c r="G205" s="365">
        <v>-51571.197553535603</v>
      </c>
      <c r="H205" s="367">
        <v>-7321.9354700000004</v>
      </c>
      <c r="I205" s="364">
        <v>-56635.061819999901</v>
      </c>
      <c r="J205" s="365">
        <v>-5063.8642664643203</v>
      </c>
      <c r="K205" s="368">
        <v>0.64061183300400004</v>
      </c>
    </row>
    <row r="206" spans="1:11" ht="14.45" customHeight="1" thickBot="1" x14ac:dyDescent="0.25">
      <c r="A206" s="391" t="s">
        <v>53</v>
      </c>
      <c r="B206" s="378">
        <v>-83102.048350635698</v>
      </c>
      <c r="C206" s="378">
        <v>-86951.522180000204</v>
      </c>
      <c r="D206" s="379">
        <v>-3849.47382936441</v>
      </c>
      <c r="E206" s="380" t="s">
        <v>206</v>
      </c>
      <c r="F206" s="378">
        <v>-88407.767234632498</v>
      </c>
      <c r="G206" s="379">
        <v>-51571.197553535603</v>
      </c>
      <c r="H206" s="378">
        <v>-7321.9354700000004</v>
      </c>
      <c r="I206" s="378">
        <v>-56635.061819999901</v>
      </c>
      <c r="J206" s="379">
        <v>-5063.8642664643103</v>
      </c>
      <c r="K206" s="381">
        <v>0.64061183300400004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35C10863-4A67-4444-94CB-B23E2B50E10E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2" t="s">
        <v>402</v>
      </c>
      <c r="B5" s="393" t="s">
        <v>403</v>
      </c>
      <c r="C5" s="394" t="s">
        <v>404</v>
      </c>
      <c r="D5" s="394" t="s">
        <v>404</v>
      </c>
      <c r="E5" s="394"/>
      <c r="F5" s="394" t="s">
        <v>404</v>
      </c>
      <c r="G5" s="394" t="s">
        <v>404</v>
      </c>
      <c r="H5" s="394" t="s">
        <v>404</v>
      </c>
      <c r="I5" s="395" t="s">
        <v>404</v>
      </c>
      <c r="J5" s="396" t="s">
        <v>55</v>
      </c>
    </row>
    <row r="6" spans="1:10" ht="14.45" customHeight="1" x14ac:dyDescent="0.2">
      <c r="A6" s="392" t="s">
        <v>402</v>
      </c>
      <c r="B6" s="393" t="s">
        <v>405</v>
      </c>
      <c r="C6" s="394">
        <v>399.24419999999986</v>
      </c>
      <c r="D6" s="394">
        <v>425.90375000000012</v>
      </c>
      <c r="E6" s="394"/>
      <c r="F6" s="394">
        <v>483.98542000000009</v>
      </c>
      <c r="G6" s="394">
        <v>434.58333105468751</v>
      </c>
      <c r="H6" s="394">
        <v>49.402088945312585</v>
      </c>
      <c r="I6" s="395">
        <v>1.1136769070857342</v>
      </c>
      <c r="J6" s="396" t="s">
        <v>1</v>
      </c>
    </row>
    <row r="7" spans="1:10" ht="14.45" customHeight="1" x14ac:dyDescent="0.2">
      <c r="A7" s="392" t="s">
        <v>402</v>
      </c>
      <c r="B7" s="393" t="s">
        <v>406</v>
      </c>
      <c r="C7" s="394">
        <v>0</v>
      </c>
      <c r="D7" s="394">
        <v>9.7262700000000013</v>
      </c>
      <c r="E7" s="394"/>
      <c r="F7" s="394">
        <v>0</v>
      </c>
      <c r="G7" s="394">
        <v>8.75</v>
      </c>
      <c r="H7" s="394">
        <v>-8.75</v>
      </c>
      <c r="I7" s="395">
        <v>0</v>
      </c>
      <c r="J7" s="396" t="s">
        <v>1</v>
      </c>
    </row>
    <row r="8" spans="1:10" ht="14.45" customHeight="1" x14ac:dyDescent="0.2">
      <c r="A8" s="392" t="s">
        <v>402</v>
      </c>
      <c r="B8" s="393" t="s">
        <v>407</v>
      </c>
      <c r="C8" s="394">
        <v>7.7454600000000005</v>
      </c>
      <c r="D8" s="394">
        <v>7.773299999999999</v>
      </c>
      <c r="E8" s="394"/>
      <c r="F8" s="394">
        <v>9.8116800000000008</v>
      </c>
      <c r="G8" s="394">
        <v>11.666666381835938</v>
      </c>
      <c r="H8" s="394">
        <v>-1.8549863818359373</v>
      </c>
      <c r="I8" s="395">
        <v>0.8410011633893979</v>
      </c>
      <c r="J8" s="396" t="s">
        <v>1</v>
      </c>
    </row>
    <row r="9" spans="1:10" ht="14.45" customHeight="1" x14ac:dyDescent="0.2">
      <c r="A9" s="392" t="s">
        <v>402</v>
      </c>
      <c r="B9" s="393" t="s">
        <v>408</v>
      </c>
      <c r="C9" s="394">
        <v>104.69359</v>
      </c>
      <c r="D9" s="394">
        <v>80.224290000000011</v>
      </c>
      <c r="E9" s="394"/>
      <c r="F9" s="394">
        <v>75.800979999999996</v>
      </c>
      <c r="G9" s="394">
        <v>99.166671875000006</v>
      </c>
      <c r="H9" s="394">
        <v>-23.36569187500001</v>
      </c>
      <c r="I9" s="395">
        <v>0.76437959010611389</v>
      </c>
      <c r="J9" s="396" t="s">
        <v>1</v>
      </c>
    </row>
    <row r="10" spans="1:10" ht="14.45" customHeight="1" x14ac:dyDescent="0.2">
      <c r="A10" s="392" t="s">
        <v>402</v>
      </c>
      <c r="B10" s="393" t="s">
        <v>409</v>
      </c>
      <c r="C10" s="394">
        <v>511.68324999999982</v>
      </c>
      <c r="D10" s="394">
        <v>523.62761000000012</v>
      </c>
      <c r="E10" s="394"/>
      <c r="F10" s="394">
        <v>569.5980800000001</v>
      </c>
      <c r="G10" s="394">
        <v>554.16666931152349</v>
      </c>
      <c r="H10" s="394">
        <v>15.431410688476603</v>
      </c>
      <c r="I10" s="395">
        <v>1.0278461544929218</v>
      </c>
      <c r="J10" s="396" t="s">
        <v>410</v>
      </c>
    </row>
    <row r="12" spans="1:10" ht="14.45" customHeight="1" x14ac:dyDescent="0.2">
      <c r="A12" s="392" t="s">
        <v>402</v>
      </c>
      <c r="B12" s="393" t="s">
        <v>403</v>
      </c>
      <c r="C12" s="394" t="s">
        <v>404</v>
      </c>
      <c r="D12" s="394" t="s">
        <v>404</v>
      </c>
      <c r="E12" s="394"/>
      <c r="F12" s="394" t="s">
        <v>404</v>
      </c>
      <c r="G12" s="394" t="s">
        <v>404</v>
      </c>
      <c r="H12" s="394" t="s">
        <v>404</v>
      </c>
      <c r="I12" s="395" t="s">
        <v>404</v>
      </c>
      <c r="J12" s="396" t="s">
        <v>55</v>
      </c>
    </row>
    <row r="13" spans="1:10" ht="14.45" customHeight="1" x14ac:dyDescent="0.2">
      <c r="A13" s="392" t="s">
        <v>411</v>
      </c>
      <c r="B13" s="393" t="s">
        <v>412</v>
      </c>
      <c r="C13" s="394" t="s">
        <v>404</v>
      </c>
      <c r="D13" s="394" t="s">
        <v>404</v>
      </c>
      <c r="E13" s="394"/>
      <c r="F13" s="394" t="s">
        <v>404</v>
      </c>
      <c r="G13" s="394" t="s">
        <v>404</v>
      </c>
      <c r="H13" s="394" t="s">
        <v>404</v>
      </c>
      <c r="I13" s="395" t="s">
        <v>404</v>
      </c>
      <c r="J13" s="396" t="s">
        <v>0</v>
      </c>
    </row>
    <row r="14" spans="1:10" ht="14.45" customHeight="1" x14ac:dyDescent="0.2">
      <c r="A14" s="392" t="s">
        <v>411</v>
      </c>
      <c r="B14" s="393" t="s">
        <v>405</v>
      </c>
      <c r="C14" s="394">
        <v>391.26780999999988</v>
      </c>
      <c r="D14" s="394">
        <v>420.12391000000014</v>
      </c>
      <c r="E14" s="394"/>
      <c r="F14" s="394">
        <v>468.03913000000011</v>
      </c>
      <c r="G14" s="394">
        <v>427</v>
      </c>
      <c r="H14" s="394">
        <v>41.039130000000114</v>
      </c>
      <c r="I14" s="395">
        <v>1.0961103747072602</v>
      </c>
      <c r="J14" s="396" t="s">
        <v>1</v>
      </c>
    </row>
    <row r="15" spans="1:10" ht="14.45" customHeight="1" x14ac:dyDescent="0.2">
      <c r="A15" s="392" t="s">
        <v>411</v>
      </c>
      <c r="B15" s="393" t="s">
        <v>406</v>
      </c>
      <c r="C15" s="394">
        <v>0</v>
      </c>
      <c r="D15" s="394">
        <v>9.7262700000000013</v>
      </c>
      <c r="E15" s="394"/>
      <c r="F15" s="394">
        <v>0</v>
      </c>
      <c r="G15" s="394">
        <v>9</v>
      </c>
      <c r="H15" s="394">
        <v>-9</v>
      </c>
      <c r="I15" s="395">
        <v>0</v>
      </c>
      <c r="J15" s="396" t="s">
        <v>1</v>
      </c>
    </row>
    <row r="16" spans="1:10" ht="14.45" customHeight="1" x14ac:dyDescent="0.2">
      <c r="A16" s="392" t="s">
        <v>411</v>
      </c>
      <c r="B16" s="393" t="s">
        <v>407</v>
      </c>
      <c r="C16" s="394">
        <v>7.7454600000000005</v>
      </c>
      <c r="D16" s="394">
        <v>6.3929999999999989</v>
      </c>
      <c r="E16" s="394"/>
      <c r="F16" s="394">
        <v>7.7677000000000005</v>
      </c>
      <c r="G16" s="394">
        <v>10</v>
      </c>
      <c r="H16" s="394">
        <v>-2.2322999999999995</v>
      </c>
      <c r="I16" s="395">
        <v>0.77677000000000007</v>
      </c>
      <c r="J16" s="396" t="s">
        <v>1</v>
      </c>
    </row>
    <row r="17" spans="1:10" ht="14.45" customHeight="1" x14ac:dyDescent="0.2">
      <c r="A17" s="392" t="s">
        <v>411</v>
      </c>
      <c r="B17" s="393" t="s">
        <v>408</v>
      </c>
      <c r="C17" s="394">
        <v>104.69359</v>
      </c>
      <c r="D17" s="394">
        <v>80.224290000000011</v>
      </c>
      <c r="E17" s="394"/>
      <c r="F17" s="394">
        <v>75.800979999999996</v>
      </c>
      <c r="G17" s="394">
        <v>99</v>
      </c>
      <c r="H17" s="394">
        <v>-23.199020000000004</v>
      </c>
      <c r="I17" s="395">
        <v>0.7656664646464646</v>
      </c>
      <c r="J17" s="396" t="s">
        <v>1</v>
      </c>
    </row>
    <row r="18" spans="1:10" ht="14.45" customHeight="1" x14ac:dyDescent="0.2">
      <c r="A18" s="392" t="s">
        <v>411</v>
      </c>
      <c r="B18" s="393" t="s">
        <v>413</v>
      </c>
      <c r="C18" s="394">
        <v>503.70685999999989</v>
      </c>
      <c r="D18" s="394">
        <v>516.46747000000016</v>
      </c>
      <c r="E18" s="394"/>
      <c r="F18" s="394">
        <v>551.60781000000009</v>
      </c>
      <c r="G18" s="394">
        <v>545</v>
      </c>
      <c r="H18" s="394">
        <v>6.6078100000000859</v>
      </c>
      <c r="I18" s="395">
        <v>1.0121244220183487</v>
      </c>
      <c r="J18" s="396" t="s">
        <v>414</v>
      </c>
    </row>
    <row r="19" spans="1:10" ht="14.45" customHeight="1" x14ac:dyDescent="0.2">
      <c r="A19" s="392" t="s">
        <v>404</v>
      </c>
      <c r="B19" s="393" t="s">
        <v>404</v>
      </c>
      <c r="C19" s="394" t="s">
        <v>404</v>
      </c>
      <c r="D19" s="394" t="s">
        <v>404</v>
      </c>
      <c r="E19" s="394"/>
      <c r="F19" s="394" t="s">
        <v>404</v>
      </c>
      <c r="G19" s="394" t="s">
        <v>404</v>
      </c>
      <c r="H19" s="394" t="s">
        <v>404</v>
      </c>
      <c r="I19" s="395" t="s">
        <v>404</v>
      </c>
      <c r="J19" s="396" t="s">
        <v>415</v>
      </c>
    </row>
    <row r="20" spans="1:10" ht="14.45" customHeight="1" x14ac:dyDescent="0.2">
      <c r="A20" s="392" t="s">
        <v>416</v>
      </c>
      <c r="B20" s="393" t="s">
        <v>417</v>
      </c>
      <c r="C20" s="394" t="s">
        <v>404</v>
      </c>
      <c r="D20" s="394" t="s">
        <v>404</v>
      </c>
      <c r="E20" s="394"/>
      <c r="F20" s="394" t="s">
        <v>404</v>
      </c>
      <c r="G20" s="394" t="s">
        <v>404</v>
      </c>
      <c r="H20" s="394" t="s">
        <v>404</v>
      </c>
      <c r="I20" s="395" t="s">
        <v>404</v>
      </c>
      <c r="J20" s="396" t="s">
        <v>0</v>
      </c>
    </row>
    <row r="21" spans="1:10" ht="14.45" customHeight="1" x14ac:dyDescent="0.2">
      <c r="A21" s="392" t="s">
        <v>416</v>
      </c>
      <c r="B21" s="393" t="s">
        <v>405</v>
      </c>
      <c r="C21" s="394">
        <v>7.9763900000000012</v>
      </c>
      <c r="D21" s="394">
        <v>5.7798400000000001</v>
      </c>
      <c r="E21" s="394"/>
      <c r="F21" s="394">
        <v>15.946290000000001</v>
      </c>
      <c r="G21" s="394">
        <v>8</v>
      </c>
      <c r="H21" s="394">
        <v>7.9462900000000012</v>
      </c>
      <c r="I21" s="395">
        <v>1.9932862500000001</v>
      </c>
      <c r="J21" s="396" t="s">
        <v>1</v>
      </c>
    </row>
    <row r="22" spans="1:10" ht="14.45" customHeight="1" x14ac:dyDescent="0.2">
      <c r="A22" s="392" t="s">
        <v>416</v>
      </c>
      <c r="B22" s="393" t="s">
        <v>407</v>
      </c>
      <c r="C22" s="394">
        <v>0</v>
      </c>
      <c r="D22" s="394">
        <v>1.3802999999999999</v>
      </c>
      <c r="E22" s="394"/>
      <c r="F22" s="394">
        <v>2.0439800000000004</v>
      </c>
      <c r="G22" s="394">
        <v>2</v>
      </c>
      <c r="H22" s="394">
        <v>4.3980000000000352E-2</v>
      </c>
      <c r="I22" s="395">
        <v>1.0219900000000002</v>
      </c>
      <c r="J22" s="396" t="s">
        <v>1</v>
      </c>
    </row>
    <row r="23" spans="1:10" ht="14.45" customHeight="1" x14ac:dyDescent="0.2">
      <c r="A23" s="392" t="s">
        <v>416</v>
      </c>
      <c r="B23" s="393" t="s">
        <v>418</v>
      </c>
      <c r="C23" s="394">
        <v>7.9763900000000012</v>
      </c>
      <c r="D23" s="394">
        <v>7.1601400000000002</v>
      </c>
      <c r="E23" s="394"/>
      <c r="F23" s="394">
        <v>17.990270000000002</v>
      </c>
      <c r="G23" s="394">
        <v>9</v>
      </c>
      <c r="H23" s="394">
        <v>8.9902700000000024</v>
      </c>
      <c r="I23" s="395">
        <v>1.9989188888888891</v>
      </c>
      <c r="J23" s="396" t="s">
        <v>414</v>
      </c>
    </row>
    <row r="24" spans="1:10" ht="14.45" customHeight="1" x14ac:dyDescent="0.2">
      <c r="A24" s="392" t="s">
        <v>404</v>
      </c>
      <c r="B24" s="393" t="s">
        <v>404</v>
      </c>
      <c r="C24" s="394" t="s">
        <v>404</v>
      </c>
      <c r="D24" s="394" t="s">
        <v>404</v>
      </c>
      <c r="E24" s="394"/>
      <c r="F24" s="394" t="s">
        <v>404</v>
      </c>
      <c r="G24" s="394" t="s">
        <v>404</v>
      </c>
      <c r="H24" s="394" t="s">
        <v>404</v>
      </c>
      <c r="I24" s="395" t="s">
        <v>404</v>
      </c>
      <c r="J24" s="396" t="s">
        <v>415</v>
      </c>
    </row>
    <row r="25" spans="1:10" ht="14.45" customHeight="1" x14ac:dyDescent="0.2">
      <c r="A25" s="392" t="s">
        <v>402</v>
      </c>
      <c r="B25" s="393" t="s">
        <v>409</v>
      </c>
      <c r="C25" s="394">
        <v>511.68324999999987</v>
      </c>
      <c r="D25" s="394">
        <v>523.62761000000023</v>
      </c>
      <c r="E25" s="394"/>
      <c r="F25" s="394">
        <v>569.5980800000001</v>
      </c>
      <c r="G25" s="394">
        <v>554</v>
      </c>
      <c r="H25" s="394">
        <v>15.598080000000095</v>
      </c>
      <c r="I25" s="395">
        <v>1.028155379061372</v>
      </c>
      <c r="J25" s="396" t="s">
        <v>410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62F60C84-8BE5-4EFB-9D2F-B32131AA9E78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187.7555421320495</v>
      </c>
      <c r="M3" s="81">
        <f>SUBTOTAL(9,M5:M1048576)</f>
        <v>2630</v>
      </c>
      <c r="N3" s="82">
        <f>SUBTOTAL(9,N5:N1048576)</f>
        <v>493797.07580729021</v>
      </c>
    </row>
    <row r="4" spans="1:14" s="174" customFormat="1" ht="14.45" customHeight="1" thickBot="1" x14ac:dyDescent="0.2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5" customHeight="1" x14ac:dyDescent="0.2">
      <c r="A5" s="405" t="s">
        <v>402</v>
      </c>
      <c r="B5" s="406" t="s">
        <v>403</v>
      </c>
      <c r="C5" s="407" t="s">
        <v>411</v>
      </c>
      <c r="D5" s="408" t="s">
        <v>412</v>
      </c>
      <c r="E5" s="409">
        <v>50113001</v>
      </c>
      <c r="F5" s="408" t="s">
        <v>419</v>
      </c>
      <c r="G5" s="407" t="s">
        <v>420</v>
      </c>
      <c r="H5" s="407">
        <v>100362</v>
      </c>
      <c r="I5" s="407">
        <v>362</v>
      </c>
      <c r="J5" s="407" t="s">
        <v>421</v>
      </c>
      <c r="K5" s="407" t="s">
        <v>422</v>
      </c>
      <c r="L5" s="410">
        <v>72.585000000000022</v>
      </c>
      <c r="M5" s="410">
        <v>12</v>
      </c>
      <c r="N5" s="411">
        <v>871.02000000000021</v>
      </c>
    </row>
    <row r="6" spans="1:14" ht="14.45" customHeight="1" x14ac:dyDescent="0.2">
      <c r="A6" s="412" t="s">
        <v>402</v>
      </c>
      <c r="B6" s="413" t="s">
        <v>403</v>
      </c>
      <c r="C6" s="414" t="s">
        <v>411</v>
      </c>
      <c r="D6" s="415" t="s">
        <v>412</v>
      </c>
      <c r="E6" s="416">
        <v>50113001</v>
      </c>
      <c r="F6" s="415" t="s">
        <v>419</v>
      </c>
      <c r="G6" s="414" t="s">
        <v>420</v>
      </c>
      <c r="H6" s="414">
        <v>10561</v>
      </c>
      <c r="I6" s="414">
        <v>10561</v>
      </c>
      <c r="J6" s="414" t="s">
        <v>423</v>
      </c>
      <c r="K6" s="414" t="s">
        <v>424</v>
      </c>
      <c r="L6" s="417">
        <v>250.8</v>
      </c>
      <c r="M6" s="417">
        <v>1</v>
      </c>
      <c r="N6" s="418">
        <v>250.8</v>
      </c>
    </row>
    <row r="7" spans="1:14" ht="14.45" customHeight="1" x14ac:dyDescent="0.2">
      <c r="A7" s="412" t="s">
        <v>402</v>
      </c>
      <c r="B7" s="413" t="s">
        <v>403</v>
      </c>
      <c r="C7" s="414" t="s">
        <v>411</v>
      </c>
      <c r="D7" s="415" t="s">
        <v>412</v>
      </c>
      <c r="E7" s="416">
        <v>50113001</v>
      </c>
      <c r="F7" s="415" t="s">
        <v>419</v>
      </c>
      <c r="G7" s="414" t="s">
        <v>420</v>
      </c>
      <c r="H7" s="414">
        <v>124934</v>
      </c>
      <c r="I7" s="414">
        <v>124934</v>
      </c>
      <c r="J7" s="414" t="s">
        <v>425</v>
      </c>
      <c r="K7" s="414" t="s">
        <v>426</v>
      </c>
      <c r="L7" s="417">
        <v>2893.5600969942025</v>
      </c>
      <c r="M7" s="417">
        <v>1</v>
      </c>
      <c r="N7" s="418">
        <v>2893.5600969942025</v>
      </c>
    </row>
    <row r="8" spans="1:14" ht="14.45" customHeight="1" x14ac:dyDescent="0.2">
      <c r="A8" s="412" t="s">
        <v>402</v>
      </c>
      <c r="B8" s="413" t="s">
        <v>403</v>
      </c>
      <c r="C8" s="414" t="s">
        <v>411</v>
      </c>
      <c r="D8" s="415" t="s">
        <v>412</v>
      </c>
      <c r="E8" s="416">
        <v>50113001</v>
      </c>
      <c r="F8" s="415" t="s">
        <v>419</v>
      </c>
      <c r="G8" s="414" t="s">
        <v>420</v>
      </c>
      <c r="H8" s="414">
        <v>162320</v>
      </c>
      <c r="I8" s="414">
        <v>62320</v>
      </c>
      <c r="J8" s="414" t="s">
        <v>427</v>
      </c>
      <c r="K8" s="414" t="s">
        <v>428</v>
      </c>
      <c r="L8" s="417">
        <v>76.73142857142858</v>
      </c>
      <c r="M8" s="417">
        <v>49</v>
      </c>
      <c r="N8" s="418">
        <v>3759.84</v>
      </c>
    </row>
    <row r="9" spans="1:14" ht="14.45" customHeight="1" x14ac:dyDescent="0.2">
      <c r="A9" s="412" t="s">
        <v>402</v>
      </c>
      <c r="B9" s="413" t="s">
        <v>403</v>
      </c>
      <c r="C9" s="414" t="s">
        <v>411</v>
      </c>
      <c r="D9" s="415" t="s">
        <v>412</v>
      </c>
      <c r="E9" s="416">
        <v>50113001</v>
      </c>
      <c r="F9" s="415" t="s">
        <v>419</v>
      </c>
      <c r="G9" s="414" t="s">
        <v>420</v>
      </c>
      <c r="H9" s="414">
        <v>162315</v>
      </c>
      <c r="I9" s="414">
        <v>62315</v>
      </c>
      <c r="J9" s="414" t="s">
        <v>429</v>
      </c>
      <c r="K9" s="414" t="s">
        <v>430</v>
      </c>
      <c r="L9" s="417">
        <v>76.569999999999979</v>
      </c>
      <c r="M9" s="417">
        <v>1</v>
      </c>
      <c r="N9" s="418">
        <v>76.569999999999979</v>
      </c>
    </row>
    <row r="10" spans="1:14" ht="14.45" customHeight="1" x14ac:dyDescent="0.2">
      <c r="A10" s="412" t="s">
        <v>402</v>
      </c>
      <c r="B10" s="413" t="s">
        <v>403</v>
      </c>
      <c r="C10" s="414" t="s">
        <v>411</v>
      </c>
      <c r="D10" s="415" t="s">
        <v>412</v>
      </c>
      <c r="E10" s="416">
        <v>50113001</v>
      </c>
      <c r="F10" s="415" t="s">
        <v>419</v>
      </c>
      <c r="G10" s="414" t="s">
        <v>420</v>
      </c>
      <c r="H10" s="414">
        <v>212884</v>
      </c>
      <c r="I10" s="414">
        <v>212884</v>
      </c>
      <c r="J10" s="414" t="s">
        <v>431</v>
      </c>
      <c r="K10" s="414" t="s">
        <v>432</v>
      </c>
      <c r="L10" s="417">
        <v>47.87</v>
      </c>
      <c r="M10" s="417">
        <v>25</v>
      </c>
      <c r="N10" s="418">
        <v>1196.75</v>
      </c>
    </row>
    <row r="11" spans="1:14" ht="14.45" customHeight="1" x14ac:dyDescent="0.2">
      <c r="A11" s="412" t="s">
        <v>402</v>
      </c>
      <c r="B11" s="413" t="s">
        <v>403</v>
      </c>
      <c r="C11" s="414" t="s">
        <v>411</v>
      </c>
      <c r="D11" s="415" t="s">
        <v>412</v>
      </c>
      <c r="E11" s="416">
        <v>50113001</v>
      </c>
      <c r="F11" s="415" t="s">
        <v>419</v>
      </c>
      <c r="G11" s="414" t="s">
        <v>420</v>
      </c>
      <c r="H11" s="414">
        <v>117011</v>
      </c>
      <c r="I11" s="414">
        <v>17011</v>
      </c>
      <c r="J11" s="414" t="s">
        <v>433</v>
      </c>
      <c r="K11" s="414" t="s">
        <v>434</v>
      </c>
      <c r="L11" s="417">
        <v>145.42555555555558</v>
      </c>
      <c r="M11" s="417">
        <v>18</v>
      </c>
      <c r="N11" s="418">
        <v>2617.6600000000003</v>
      </c>
    </row>
    <row r="12" spans="1:14" ht="14.45" customHeight="1" x14ac:dyDescent="0.2">
      <c r="A12" s="412" t="s">
        <v>402</v>
      </c>
      <c r="B12" s="413" t="s">
        <v>403</v>
      </c>
      <c r="C12" s="414" t="s">
        <v>411</v>
      </c>
      <c r="D12" s="415" t="s">
        <v>412</v>
      </c>
      <c r="E12" s="416">
        <v>50113001</v>
      </c>
      <c r="F12" s="415" t="s">
        <v>419</v>
      </c>
      <c r="G12" s="414" t="s">
        <v>420</v>
      </c>
      <c r="H12" s="414">
        <v>920200</v>
      </c>
      <c r="I12" s="414">
        <v>15877</v>
      </c>
      <c r="J12" s="414" t="s">
        <v>435</v>
      </c>
      <c r="K12" s="414" t="s">
        <v>404</v>
      </c>
      <c r="L12" s="417">
        <v>252.97794194060026</v>
      </c>
      <c r="M12" s="417">
        <v>93</v>
      </c>
      <c r="N12" s="418">
        <v>23526.948600475826</v>
      </c>
    </row>
    <row r="13" spans="1:14" ht="14.45" customHeight="1" x14ac:dyDescent="0.2">
      <c r="A13" s="412" t="s">
        <v>402</v>
      </c>
      <c r="B13" s="413" t="s">
        <v>403</v>
      </c>
      <c r="C13" s="414" t="s">
        <v>411</v>
      </c>
      <c r="D13" s="415" t="s">
        <v>412</v>
      </c>
      <c r="E13" s="416">
        <v>50113001</v>
      </c>
      <c r="F13" s="415" t="s">
        <v>419</v>
      </c>
      <c r="G13" s="414" t="s">
        <v>420</v>
      </c>
      <c r="H13" s="414">
        <v>905098</v>
      </c>
      <c r="I13" s="414">
        <v>23989</v>
      </c>
      <c r="J13" s="414" t="s">
        <v>436</v>
      </c>
      <c r="K13" s="414" t="s">
        <v>404</v>
      </c>
      <c r="L13" s="417">
        <v>398.86042691071452</v>
      </c>
      <c r="M13" s="417">
        <v>25</v>
      </c>
      <c r="N13" s="418">
        <v>9971.5106727678631</v>
      </c>
    </row>
    <row r="14" spans="1:14" ht="14.45" customHeight="1" x14ac:dyDescent="0.2">
      <c r="A14" s="412" t="s">
        <v>402</v>
      </c>
      <c r="B14" s="413" t="s">
        <v>403</v>
      </c>
      <c r="C14" s="414" t="s">
        <v>411</v>
      </c>
      <c r="D14" s="415" t="s">
        <v>412</v>
      </c>
      <c r="E14" s="416">
        <v>50113001</v>
      </c>
      <c r="F14" s="415" t="s">
        <v>419</v>
      </c>
      <c r="G14" s="414" t="s">
        <v>420</v>
      </c>
      <c r="H14" s="414">
        <v>198864</v>
      </c>
      <c r="I14" s="414">
        <v>98864</v>
      </c>
      <c r="J14" s="414" t="s">
        <v>437</v>
      </c>
      <c r="K14" s="414" t="s">
        <v>438</v>
      </c>
      <c r="L14" s="417">
        <v>537.87</v>
      </c>
      <c r="M14" s="417">
        <v>3</v>
      </c>
      <c r="N14" s="418">
        <v>1613.6100000000001</v>
      </c>
    </row>
    <row r="15" spans="1:14" ht="14.45" customHeight="1" x14ac:dyDescent="0.2">
      <c r="A15" s="412" t="s">
        <v>402</v>
      </c>
      <c r="B15" s="413" t="s">
        <v>403</v>
      </c>
      <c r="C15" s="414" t="s">
        <v>411</v>
      </c>
      <c r="D15" s="415" t="s">
        <v>412</v>
      </c>
      <c r="E15" s="416">
        <v>50113001</v>
      </c>
      <c r="F15" s="415" t="s">
        <v>419</v>
      </c>
      <c r="G15" s="414" t="s">
        <v>420</v>
      </c>
      <c r="H15" s="414">
        <v>198880</v>
      </c>
      <c r="I15" s="414">
        <v>98880</v>
      </c>
      <c r="J15" s="414" t="s">
        <v>437</v>
      </c>
      <c r="K15" s="414" t="s">
        <v>439</v>
      </c>
      <c r="L15" s="417">
        <v>201.3</v>
      </c>
      <c r="M15" s="417">
        <v>510</v>
      </c>
      <c r="N15" s="418">
        <v>102663</v>
      </c>
    </row>
    <row r="16" spans="1:14" ht="14.45" customHeight="1" x14ac:dyDescent="0.2">
      <c r="A16" s="412" t="s">
        <v>402</v>
      </c>
      <c r="B16" s="413" t="s">
        <v>403</v>
      </c>
      <c r="C16" s="414" t="s">
        <v>411</v>
      </c>
      <c r="D16" s="415" t="s">
        <v>412</v>
      </c>
      <c r="E16" s="416">
        <v>50113001</v>
      </c>
      <c r="F16" s="415" t="s">
        <v>419</v>
      </c>
      <c r="G16" s="414" t="s">
        <v>420</v>
      </c>
      <c r="H16" s="414">
        <v>207899</v>
      </c>
      <c r="I16" s="414">
        <v>207899</v>
      </c>
      <c r="J16" s="414" t="s">
        <v>440</v>
      </c>
      <c r="K16" s="414" t="s">
        <v>441</v>
      </c>
      <c r="L16" s="417">
        <v>66.92000000000003</v>
      </c>
      <c r="M16" s="417">
        <v>2</v>
      </c>
      <c r="N16" s="418">
        <v>133.84000000000006</v>
      </c>
    </row>
    <row r="17" spans="1:14" ht="14.45" customHeight="1" x14ac:dyDescent="0.2">
      <c r="A17" s="412" t="s">
        <v>402</v>
      </c>
      <c r="B17" s="413" t="s">
        <v>403</v>
      </c>
      <c r="C17" s="414" t="s">
        <v>411</v>
      </c>
      <c r="D17" s="415" t="s">
        <v>412</v>
      </c>
      <c r="E17" s="416">
        <v>50113001</v>
      </c>
      <c r="F17" s="415" t="s">
        <v>419</v>
      </c>
      <c r="G17" s="414" t="s">
        <v>420</v>
      </c>
      <c r="H17" s="414">
        <v>394712</v>
      </c>
      <c r="I17" s="414">
        <v>0</v>
      </c>
      <c r="J17" s="414" t="s">
        <v>442</v>
      </c>
      <c r="K17" s="414" t="s">
        <v>443</v>
      </c>
      <c r="L17" s="417">
        <v>28.75</v>
      </c>
      <c r="M17" s="417">
        <v>324</v>
      </c>
      <c r="N17" s="418">
        <v>9315</v>
      </c>
    </row>
    <row r="18" spans="1:14" ht="14.45" customHeight="1" x14ac:dyDescent="0.2">
      <c r="A18" s="412" t="s">
        <v>402</v>
      </c>
      <c r="B18" s="413" t="s">
        <v>403</v>
      </c>
      <c r="C18" s="414" t="s">
        <v>411</v>
      </c>
      <c r="D18" s="415" t="s">
        <v>412</v>
      </c>
      <c r="E18" s="416">
        <v>50113001</v>
      </c>
      <c r="F18" s="415" t="s">
        <v>419</v>
      </c>
      <c r="G18" s="414" t="s">
        <v>420</v>
      </c>
      <c r="H18" s="414">
        <v>501075</v>
      </c>
      <c r="I18" s="414">
        <v>0</v>
      </c>
      <c r="J18" s="414" t="s">
        <v>444</v>
      </c>
      <c r="K18" s="414" t="s">
        <v>445</v>
      </c>
      <c r="L18" s="417">
        <v>95.491923076923086</v>
      </c>
      <c r="M18" s="417">
        <v>832</v>
      </c>
      <c r="N18" s="418">
        <v>79449.280000000013</v>
      </c>
    </row>
    <row r="19" spans="1:14" ht="14.45" customHeight="1" x14ac:dyDescent="0.2">
      <c r="A19" s="412" t="s">
        <v>402</v>
      </c>
      <c r="B19" s="413" t="s">
        <v>403</v>
      </c>
      <c r="C19" s="414" t="s">
        <v>411</v>
      </c>
      <c r="D19" s="415" t="s">
        <v>412</v>
      </c>
      <c r="E19" s="416">
        <v>50113001</v>
      </c>
      <c r="F19" s="415" t="s">
        <v>419</v>
      </c>
      <c r="G19" s="414" t="s">
        <v>420</v>
      </c>
      <c r="H19" s="414">
        <v>901171</v>
      </c>
      <c r="I19" s="414">
        <v>0</v>
      </c>
      <c r="J19" s="414" t="s">
        <v>446</v>
      </c>
      <c r="K19" s="414" t="s">
        <v>447</v>
      </c>
      <c r="L19" s="417">
        <v>98.37199112302153</v>
      </c>
      <c r="M19" s="417">
        <v>2</v>
      </c>
      <c r="N19" s="418">
        <v>196.74398224604306</v>
      </c>
    </row>
    <row r="20" spans="1:14" ht="14.45" customHeight="1" x14ac:dyDescent="0.2">
      <c r="A20" s="412" t="s">
        <v>402</v>
      </c>
      <c r="B20" s="413" t="s">
        <v>403</v>
      </c>
      <c r="C20" s="414" t="s">
        <v>411</v>
      </c>
      <c r="D20" s="415" t="s">
        <v>412</v>
      </c>
      <c r="E20" s="416">
        <v>50113001</v>
      </c>
      <c r="F20" s="415" t="s">
        <v>419</v>
      </c>
      <c r="G20" s="414" t="s">
        <v>420</v>
      </c>
      <c r="H20" s="414">
        <v>921458</v>
      </c>
      <c r="I20" s="414">
        <v>0</v>
      </c>
      <c r="J20" s="414" t="s">
        <v>448</v>
      </c>
      <c r="K20" s="414" t="s">
        <v>404</v>
      </c>
      <c r="L20" s="417">
        <v>116.28525584371928</v>
      </c>
      <c r="M20" s="417">
        <v>56</v>
      </c>
      <c r="N20" s="418">
        <v>6511.9743272482801</v>
      </c>
    </row>
    <row r="21" spans="1:14" ht="14.45" customHeight="1" x14ac:dyDescent="0.2">
      <c r="A21" s="412" t="s">
        <v>402</v>
      </c>
      <c r="B21" s="413" t="s">
        <v>403</v>
      </c>
      <c r="C21" s="414" t="s">
        <v>411</v>
      </c>
      <c r="D21" s="415" t="s">
        <v>412</v>
      </c>
      <c r="E21" s="416">
        <v>50113001</v>
      </c>
      <c r="F21" s="415" t="s">
        <v>419</v>
      </c>
      <c r="G21" s="414" t="s">
        <v>420</v>
      </c>
      <c r="H21" s="414">
        <v>500989</v>
      </c>
      <c r="I21" s="414">
        <v>0</v>
      </c>
      <c r="J21" s="414" t="s">
        <v>449</v>
      </c>
      <c r="K21" s="414" t="s">
        <v>404</v>
      </c>
      <c r="L21" s="417">
        <v>71.39040961849922</v>
      </c>
      <c r="M21" s="417">
        <v>45</v>
      </c>
      <c r="N21" s="418">
        <v>3212.5684328324651</v>
      </c>
    </row>
    <row r="22" spans="1:14" ht="14.45" customHeight="1" x14ac:dyDescent="0.2">
      <c r="A22" s="412" t="s">
        <v>402</v>
      </c>
      <c r="B22" s="413" t="s">
        <v>403</v>
      </c>
      <c r="C22" s="414" t="s">
        <v>411</v>
      </c>
      <c r="D22" s="415" t="s">
        <v>412</v>
      </c>
      <c r="E22" s="416">
        <v>50113001</v>
      </c>
      <c r="F22" s="415" t="s">
        <v>419</v>
      </c>
      <c r="G22" s="414" t="s">
        <v>420</v>
      </c>
      <c r="H22" s="414">
        <v>500038</v>
      </c>
      <c r="I22" s="414">
        <v>0</v>
      </c>
      <c r="J22" s="414" t="s">
        <v>450</v>
      </c>
      <c r="K22" s="414" t="s">
        <v>451</v>
      </c>
      <c r="L22" s="417">
        <v>125.75031771113225</v>
      </c>
      <c r="M22" s="417">
        <v>1</v>
      </c>
      <c r="N22" s="418">
        <v>125.75031771113225</v>
      </c>
    </row>
    <row r="23" spans="1:14" ht="14.45" customHeight="1" x14ac:dyDescent="0.2">
      <c r="A23" s="412" t="s">
        <v>402</v>
      </c>
      <c r="B23" s="413" t="s">
        <v>403</v>
      </c>
      <c r="C23" s="414" t="s">
        <v>411</v>
      </c>
      <c r="D23" s="415" t="s">
        <v>412</v>
      </c>
      <c r="E23" s="416">
        <v>50113001</v>
      </c>
      <c r="F23" s="415" t="s">
        <v>419</v>
      </c>
      <c r="G23" s="414" t="s">
        <v>420</v>
      </c>
      <c r="H23" s="414">
        <v>920273</v>
      </c>
      <c r="I23" s="414">
        <v>0</v>
      </c>
      <c r="J23" s="414" t="s">
        <v>452</v>
      </c>
      <c r="K23" s="414" t="s">
        <v>404</v>
      </c>
      <c r="L23" s="417">
        <v>677.90168039563787</v>
      </c>
      <c r="M23" s="417">
        <v>292</v>
      </c>
      <c r="N23" s="418">
        <v>197947.29067552625</v>
      </c>
    </row>
    <row r="24" spans="1:14" ht="14.45" customHeight="1" x14ac:dyDescent="0.2">
      <c r="A24" s="412" t="s">
        <v>402</v>
      </c>
      <c r="B24" s="413" t="s">
        <v>403</v>
      </c>
      <c r="C24" s="414" t="s">
        <v>411</v>
      </c>
      <c r="D24" s="415" t="s">
        <v>412</v>
      </c>
      <c r="E24" s="416">
        <v>50113001</v>
      </c>
      <c r="F24" s="415" t="s">
        <v>419</v>
      </c>
      <c r="G24" s="414" t="s">
        <v>420</v>
      </c>
      <c r="H24" s="414">
        <v>501110</v>
      </c>
      <c r="I24" s="414">
        <v>0</v>
      </c>
      <c r="J24" s="414" t="s">
        <v>453</v>
      </c>
      <c r="K24" s="414" t="s">
        <v>404</v>
      </c>
      <c r="L24" s="417">
        <v>81.295351890823625</v>
      </c>
      <c r="M24" s="417">
        <v>10</v>
      </c>
      <c r="N24" s="418">
        <v>812.95351890823622</v>
      </c>
    </row>
    <row r="25" spans="1:14" ht="14.45" customHeight="1" x14ac:dyDescent="0.2">
      <c r="A25" s="412" t="s">
        <v>402</v>
      </c>
      <c r="B25" s="413" t="s">
        <v>403</v>
      </c>
      <c r="C25" s="414" t="s">
        <v>411</v>
      </c>
      <c r="D25" s="415" t="s">
        <v>412</v>
      </c>
      <c r="E25" s="416">
        <v>50113001</v>
      </c>
      <c r="F25" s="415" t="s">
        <v>419</v>
      </c>
      <c r="G25" s="414" t="s">
        <v>420</v>
      </c>
      <c r="H25" s="414">
        <v>100502</v>
      </c>
      <c r="I25" s="414">
        <v>502</v>
      </c>
      <c r="J25" s="414" t="s">
        <v>454</v>
      </c>
      <c r="K25" s="414" t="s">
        <v>455</v>
      </c>
      <c r="L25" s="417">
        <v>250.92638888888891</v>
      </c>
      <c r="M25" s="417">
        <v>72</v>
      </c>
      <c r="N25" s="418">
        <v>18066.7</v>
      </c>
    </row>
    <row r="26" spans="1:14" ht="14.45" customHeight="1" x14ac:dyDescent="0.2">
      <c r="A26" s="412" t="s">
        <v>402</v>
      </c>
      <c r="B26" s="413" t="s">
        <v>403</v>
      </c>
      <c r="C26" s="414" t="s">
        <v>411</v>
      </c>
      <c r="D26" s="415" t="s">
        <v>412</v>
      </c>
      <c r="E26" s="416">
        <v>50113001</v>
      </c>
      <c r="F26" s="415" t="s">
        <v>419</v>
      </c>
      <c r="G26" s="414" t="s">
        <v>420</v>
      </c>
      <c r="H26" s="414">
        <v>200863</v>
      </c>
      <c r="I26" s="414">
        <v>200863</v>
      </c>
      <c r="J26" s="414" t="s">
        <v>456</v>
      </c>
      <c r="K26" s="414" t="s">
        <v>457</v>
      </c>
      <c r="L26" s="417">
        <v>85.178333333333342</v>
      </c>
      <c r="M26" s="417">
        <v>18</v>
      </c>
      <c r="N26" s="418">
        <v>1533.21</v>
      </c>
    </row>
    <row r="27" spans="1:14" ht="14.45" customHeight="1" x14ac:dyDescent="0.2">
      <c r="A27" s="412" t="s">
        <v>402</v>
      </c>
      <c r="B27" s="413" t="s">
        <v>403</v>
      </c>
      <c r="C27" s="414" t="s">
        <v>411</v>
      </c>
      <c r="D27" s="415" t="s">
        <v>412</v>
      </c>
      <c r="E27" s="416">
        <v>50113001</v>
      </c>
      <c r="F27" s="415" t="s">
        <v>419</v>
      </c>
      <c r="G27" s="414" t="s">
        <v>420</v>
      </c>
      <c r="H27" s="414">
        <v>128178</v>
      </c>
      <c r="I27" s="414">
        <v>28178</v>
      </c>
      <c r="J27" s="414" t="s">
        <v>458</v>
      </c>
      <c r="K27" s="414" t="s">
        <v>459</v>
      </c>
      <c r="L27" s="417">
        <v>1292.52</v>
      </c>
      <c r="M27" s="417">
        <v>1</v>
      </c>
      <c r="N27" s="418">
        <v>1292.52</v>
      </c>
    </row>
    <row r="28" spans="1:14" ht="14.45" customHeight="1" x14ac:dyDescent="0.2">
      <c r="A28" s="412" t="s">
        <v>402</v>
      </c>
      <c r="B28" s="413" t="s">
        <v>403</v>
      </c>
      <c r="C28" s="414" t="s">
        <v>411</v>
      </c>
      <c r="D28" s="415" t="s">
        <v>412</v>
      </c>
      <c r="E28" s="416">
        <v>50113013</v>
      </c>
      <c r="F28" s="415" t="s">
        <v>460</v>
      </c>
      <c r="G28" s="414" t="s">
        <v>420</v>
      </c>
      <c r="H28" s="414">
        <v>101076</v>
      </c>
      <c r="I28" s="414">
        <v>1076</v>
      </c>
      <c r="J28" s="414" t="s">
        <v>461</v>
      </c>
      <c r="K28" s="414" t="s">
        <v>462</v>
      </c>
      <c r="L28" s="417">
        <v>78.461616161616163</v>
      </c>
      <c r="M28" s="417">
        <v>99</v>
      </c>
      <c r="N28" s="418">
        <v>7767.7</v>
      </c>
    </row>
    <row r="29" spans="1:14" ht="14.45" customHeight="1" x14ac:dyDescent="0.2">
      <c r="A29" s="412" t="s">
        <v>402</v>
      </c>
      <c r="B29" s="413" t="s">
        <v>403</v>
      </c>
      <c r="C29" s="414" t="s">
        <v>416</v>
      </c>
      <c r="D29" s="415" t="s">
        <v>417</v>
      </c>
      <c r="E29" s="416">
        <v>50113001</v>
      </c>
      <c r="F29" s="415" t="s">
        <v>419</v>
      </c>
      <c r="G29" s="414" t="s">
        <v>420</v>
      </c>
      <c r="H29" s="414">
        <v>100362</v>
      </c>
      <c r="I29" s="414">
        <v>362</v>
      </c>
      <c r="J29" s="414" t="s">
        <v>421</v>
      </c>
      <c r="K29" s="414" t="s">
        <v>422</v>
      </c>
      <c r="L29" s="417">
        <v>72.764999999999986</v>
      </c>
      <c r="M29" s="417">
        <v>2</v>
      </c>
      <c r="N29" s="418">
        <v>145.52999999999997</v>
      </c>
    </row>
    <row r="30" spans="1:14" ht="14.45" customHeight="1" x14ac:dyDescent="0.2">
      <c r="A30" s="412" t="s">
        <v>402</v>
      </c>
      <c r="B30" s="413" t="s">
        <v>403</v>
      </c>
      <c r="C30" s="414" t="s">
        <v>416</v>
      </c>
      <c r="D30" s="415" t="s">
        <v>417</v>
      </c>
      <c r="E30" s="416">
        <v>50113001</v>
      </c>
      <c r="F30" s="415" t="s">
        <v>419</v>
      </c>
      <c r="G30" s="414" t="s">
        <v>420</v>
      </c>
      <c r="H30" s="414">
        <v>162320</v>
      </c>
      <c r="I30" s="414">
        <v>62320</v>
      </c>
      <c r="J30" s="414" t="s">
        <v>427</v>
      </c>
      <c r="K30" s="414" t="s">
        <v>428</v>
      </c>
      <c r="L30" s="417">
        <v>75.625555555555565</v>
      </c>
      <c r="M30" s="417">
        <v>9</v>
      </c>
      <c r="N30" s="418">
        <v>680.63000000000011</v>
      </c>
    </row>
    <row r="31" spans="1:14" ht="14.45" customHeight="1" x14ac:dyDescent="0.2">
      <c r="A31" s="412" t="s">
        <v>402</v>
      </c>
      <c r="B31" s="413" t="s">
        <v>403</v>
      </c>
      <c r="C31" s="414" t="s">
        <v>416</v>
      </c>
      <c r="D31" s="415" t="s">
        <v>417</v>
      </c>
      <c r="E31" s="416">
        <v>50113001</v>
      </c>
      <c r="F31" s="415" t="s">
        <v>419</v>
      </c>
      <c r="G31" s="414" t="s">
        <v>420</v>
      </c>
      <c r="H31" s="414">
        <v>841498</v>
      </c>
      <c r="I31" s="414">
        <v>31951</v>
      </c>
      <c r="J31" s="414" t="s">
        <v>463</v>
      </c>
      <c r="K31" s="414" t="s">
        <v>464</v>
      </c>
      <c r="L31" s="417">
        <v>51.810000000000024</v>
      </c>
      <c r="M31" s="417">
        <v>1</v>
      </c>
      <c r="N31" s="418">
        <v>51.810000000000024</v>
      </c>
    </row>
    <row r="32" spans="1:14" ht="14.45" customHeight="1" x14ac:dyDescent="0.2">
      <c r="A32" s="412" t="s">
        <v>402</v>
      </c>
      <c r="B32" s="413" t="s">
        <v>403</v>
      </c>
      <c r="C32" s="414" t="s">
        <v>416</v>
      </c>
      <c r="D32" s="415" t="s">
        <v>417</v>
      </c>
      <c r="E32" s="416">
        <v>50113001</v>
      </c>
      <c r="F32" s="415" t="s">
        <v>419</v>
      </c>
      <c r="G32" s="414" t="s">
        <v>420</v>
      </c>
      <c r="H32" s="414">
        <v>920200</v>
      </c>
      <c r="I32" s="414">
        <v>15877</v>
      </c>
      <c r="J32" s="414" t="s">
        <v>435</v>
      </c>
      <c r="K32" s="414" t="s">
        <v>404</v>
      </c>
      <c r="L32" s="417">
        <v>252.9779839557186</v>
      </c>
      <c r="M32" s="417">
        <v>2</v>
      </c>
      <c r="N32" s="418">
        <v>505.9559679114372</v>
      </c>
    </row>
    <row r="33" spans="1:14" ht="14.45" customHeight="1" x14ac:dyDescent="0.2">
      <c r="A33" s="412" t="s">
        <v>402</v>
      </c>
      <c r="B33" s="413" t="s">
        <v>403</v>
      </c>
      <c r="C33" s="414" t="s">
        <v>416</v>
      </c>
      <c r="D33" s="415" t="s">
        <v>417</v>
      </c>
      <c r="E33" s="416">
        <v>50113001</v>
      </c>
      <c r="F33" s="415" t="s">
        <v>419</v>
      </c>
      <c r="G33" s="414" t="s">
        <v>420</v>
      </c>
      <c r="H33" s="414">
        <v>905098</v>
      </c>
      <c r="I33" s="414">
        <v>23989</v>
      </c>
      <c r="J33" s="414" t="s">
        <v>436</v>
      </c>
      <c r="K33" s="414" t="s">
        <v>404</v>
      </c>
      <c r="L33" s="417">
        <v>398.86047370370056</v>
      </c>
      <c r="M33" s="417">
        <v>2</v>
      </c>
      <c r="N33" s="418">
        <v>797.72094740740113</v>
      </c>
    </row>
    <row r="34" spans="1:14" ht="14.45" customHeight="1" x14ac:dyDescent="0.2">
      <c r="A34" s="412" t="s">
        <v>402</v>
      </c>
      <c r="B34" s="413" t="s">
        <v>403</v>
      </c>
      <c r="C34" s="414" t="s">
        <v>416</v>
      </c>
      <c r="D34" s="415" t="s">
        <v>417</v>
      </c>
      <c r="E34" s="416">
        <v>50113001</v>
      </c>
      <c r="F34" s="415" t="s">
        <v>419</v>
      </c>
      <c r="G34" s="414" t="s">
        <v>420</v>
      </c>
      <c r="H34" s="414">
        <v>905097</v>
      </c>
      <c r="I34" s="414">
        <v>158767</v>
      </c>
      <c r="J34" s="414" t="s">
        <v>465</v>
      </c>
      <c r="K34" s="414" t="s">
        <v>466</v>
      </c>
      <c r="L34" s="417">
        <v>167.42870402139098</v>
      </c>
      <c r="M34" s="417">
        <v>2</v>
      </c>
      <c r="N34" s="418">
        <v>334.85740804278197</v>
      </c>
    </row>
    <row r="35" spans="1:14" ht="14.45" customHeight="1" x14ac:dyDescent="0.2">
      <c r="A35" s="412" t="s">
        <v>402</v>
      </c>
      <c r="B35" s="413" t="s">
        <v>403</v>
      </c>
      <c r="C35" s="414" t="s">
        <v>416</v>
      </c>
      <c r="D35" s="415" t="s">
        <v>417</v>
      </c>
      <c r="E35" s="416">
        <v>50113001</v>
      </c>
      <c r="F35" s="415" t="s">
        <v>419</v>
      </c>
      <c r="G35" s="414" t="s">
        <v>420</v>
      </c>
      <c r="H35" s="414">
        <v>501596</v>
      </c>
      <c r="I35" s="414">
        <v>0</v>
      </c>
      <c r="J35" s="414" t="s">
        <v>467</v>
      </c>
      <c r="K35" s="414" t="s">
        <v>468</v>
      </c>
      <c r="L35" s="417">
        <v>113.26000000000002</v>
      </c>
      <c r="M35" s="417">
        <v>1</v>
      </c>
      <c r="N35" s="418">
        <v>113.26000000000002</v>
      </c>
    </row>
    <row r="36" spans="1:14" ht="14.45" customHeight="1" x14ac:dyDescent="0.2">
      <c r="A36" s="412" t="s">
        <v>402</v>
      </c>
      <c r="B36" s="413" t="s">
        <v>403</v>
      </c>
      <c r="C36" s="414" t="s">
        <v>416</v>
      </c>
      <c r="D36" s="415" t="s">
        <v>417</v>
      </c>
      <c r="E36" s="416">
        <v>50113001</v>
      </c>
      <c r="F36" s="415" t="s">
        <v>419</v>
      </c>
      <c r="G36" s="414" t="s">
        <v>420</v>
      </c>
      <c r="H36" s="414">
        <v>198872</v>
      </c>
      <c r="I36" s="414">
        <v>98872</v>
      </c>
      <c r="J36" s="414" t="s">
        <v>437</v>
      </c>
      <c r="K36" s="414" t="s">
        <v>469</v>
      </c>
      <c r="L36" s="417">
        <v>312.84000000000003</v>
      </c>
      <c r="M36" s="417">
        <v>4</v>
      </c>
      <c r="N36" s="418">
        <v>1251.3600000000001</v>
      </c>
    </row>
    <row r="37" spans="1:14" ht="14.45" customHeight="1" x14ac:dyDescent="0.2">
      <c r="A37" s="412" t="s">
        <v>402</v>
      </c>
      <c r="B37" s="413" t="s">
        <v>403</v>
      </c>
      <c r="C37" s="414" t="s">
        <v>416</v>
      </c>
      <c r="D37" s="415" t="s">
        <v>417</v>
      </c>
      <c r="E37" s="416">
        <v>50113001</v>
      </c>
      <c r="F37" s="415" t="s">
        <v>419</v>
      </c>
      <c r="G37" s="414" t="s">
        <v>420</v>
      </c>
      <c r="H37" s="414">
        <v>198864</v>
      </c>
      <c r="I37" s="414">
        <v>98864</v>
      </c>
      <c r="J37" s="414" t="s">
        <v>437</v>
      </c>
      <c r="K37" s="414" t="s">
        <v>438</v>
      </c>
      <c r="L37" s="417">
        <v>537.87000000000012</v>
      </c>
      <c r="M37" s="417">
        <v>5</v>
      </c>
      <c r="N37" s="418">
        <v>2689.3500000000004</v>
      </c>
    </row>
    <row r="38" spans="1:14" ht="14.45" customHeight="1" x14ac:dyDescent="0.2">
      <c r="A38" s="412" t="s">
        <v>402</v>
      </c>
      <c r="B38" s="413" t="s">
        <v>403</v>
      </c>
      <c r="C38" s="414" t="s">
        <v>416</v>
      </c>
      <c r="D38" s="415" t="s">
        <v>417</v>
      </c>
      <c r="E38" s="416">
        <v>50113001</v>
      </c>
      <c r="F38" s="415" t="s">
        <v>419</v>
      </c>
      <c r="G38" s="414" t="s">
        <v>420</v>
      </c>
      <c r="H38" s="414">
        <v>198880</v>
      </c>
      <c r="I38" s="414">
        <v>98880</v>
      </c>
      <c r="J38" s="414" t="s">
        <v>437</v>
      </c>
      <c r="K38" s="414" t="s">
        <v>439</v>
      </c>
      <c r="L38" s="417">
        <v>201.3</v>
      </c>
      <c r="M38" s="417">
        <v>5</v>
      </c>
      <c r="N38" s="418">
        <v>1006.5000000000001</v>
      </c>
    </row>
    <row r="39" spans="1:14" ht="14.45" customHeight="1" x14ac:dyDescent="0.2">
      <c r="A39" s="412" t="s">
        <v>402</v>
      </c>
      <c r="B39" s="413" t="s">
        <v>403</v>
      </c>
      <c r="C39" s="414" t="s">
        <v>416</v>
      </c>
      <c r="D39" s="415" t="s">
        <v>417</v>
      </c>
      <c r="E39" s="416">
        <v>50113001</v>
      </c>
      <c r="F39" s="415" t="s">
        <v>419</v>
      </c>
      <c r="G39" s="414" t="s">
        <v>420</v>
      </c>
      <c r="H39" s="414">
        <v>193746</v>
      </c>
      <c r="I39" s="414">
        <v>93746</v>
      </c>
      <c r="J39" s="414" t="s">
        <v>470</v>
      </c>
      <c r="K39" s="414" t="s">
        <v>471</v>
      </c>
      <c r="L39" s="417">
        <v>366.22</v>
      </c>
      <c r="M39" s="417">
        <v>3</v>
      </c>
      <c r="N39" s="418">
        <v>1098.6600000000001</v>
      </c>
    </row>
    <row r="40" spans="1:14" ht="14.45" customHeight="1" x14ac:dyDescent="0.2">
      <c r="A40" s="412" t="s">
        <v>402</v>
      </c>
      <c r="B40" s="413" t="s">
        <v>403</v>
      </c>
      <c r="C40" s="414" t="s">
        <v>416</v>
      </c>
      <c r="D40" s="415" t="s">
        <v>417</v>
      </c>
      <c r="E40" s="416">
        <v>50113001</v>
      </c>
      <c r="F40" s="415" t="s">
        <v>419</v>
      </c>
      <c r="G40" s="414" t="s">
        <v>420</v>
      </c>
      <c r="H40" s="414">
        <v>207898</v>
      </c>
      <c r="I40" s="414">
        <v>207898</v>
      </c>
      <c r="J40" s="414" t="s">
        <v>440</v>
      </c>
      <c r="K40" s="414" t="s">
        <v>472</v>
      </c>
      <c r="L40" s="417">
        <v>59.489999999999995</v>
      </c>
      <c r="M40" s="417">
        <v>1</v>
      </c>
      <c r="N40" s="418">
        <v>59.489999999999995</v>
      </c>
    </row>
    <row r="41" spans="1:14" ht="14.45" customHeight="1" x14ac:dyDescent="0.2">
      <c r="A41" s="412" t="s">
        <v>402</v>
      </c>
      <c r="B41" s="413" t="s">
        <v>403</v>
      </c>
      <c r="C41" s="414" t="s">
        <v>416</v>
      </c>
      <c r="D41" s="415" t="s">
        <v>417</v>
      </c>
      <c r="E41" s="416">
        <v>50113001</v>
      </c>
      <c r="F41" s="415" t="s">
        <v>419</v>
      </c>
      <c r="G41" s="414" t="s">
        <v>420</v>
      </c>
      <c r="H41" s="414">
        <v>394712</v>
      </c>
      <c r="I41" s="414">
        <v>0</v>
      </c>
      <c r="J41" s="414" t="s">
        <v>442</v>
      </c>
      <c r="K41" s="414" t="s">
        <v>443</v>
      </c>
      <c r="L41" s="417">
        <v>28.75</v>
      </c>
      <c r="M41" s="417">
        <v>30</v>
      </c>
      <c r="N41" s="418">
        <v>862.5</v>
      </c>
    </row>
    <row r="42" spans="1:14" ht="14.45" customHeight="1" x14ac:dyDescent="0.2">
      <c r="A42" s="412" t="s">
        <v>402</v>
      </c>
      <c r="B42" s="413" t="s">
        <v>403</v>
      </c>
      <c r="C42" s="414" t="s">
        <v>416</v>
      </c>
      <c r="D42" s="415" t="s">
        <v>417</v>
      </c>
      <c r="E42" s="416">
        <v>50113001</v>
      </c>
      <c r="F42" s="415" t="s">
        <v>419</v>
      </c>
      <c r="G42" s="414" t="s">
        <v>420</v>
      </c>
      <c r="H42" s="414">
        <v>844940</v>
      </c>
      <c r="I42" s="414">
        <v>0</v>
      </c>
      <c r="J42" s="414" t="s">
        <v>473</v>
      </c>
      <c r="K42" s="414" t="s">
        <v>404</v>
      </c>
      <c r="L42" s="417">
        <v>114.01147099390246</v>
      </c>
      <c r="M42" s="417">
        <v>22</v>
      </c>
      <c r="N42" s="418">
        <v>2508.2523618658543</v>
      </c>
    </row>
    <row r="43" spans="1:14" ht="14.45" customHeight="1" x14ac:dyDescent="0.2">
      <c r="A43" s="412" t="s">
        <v>402</v>
      </c>
      <c r="B43" s="413" t="s">
        <v>403</v>
      </c>
      <c r="C43" s="414" t="s">
        <v>416</v>
      </c>
      <c r="D43" s="415" t="s">
        <v>417</v>
      </c>
      <c r="E43" s="416">
        <v>50113001</v>
      </c>
      <c r="F43" s="415" t="s">
        <v>419</v>
      </c>
      <c r="G43" s="414" t="s">
        <v>420</v>
      </c>
      <c r="H43" s="414">
        <v>921458</v>
      </c>
      <c r="I43" s="414">
        <v>0</v>
      </c>
      <c r="J43" s="414" t="s">
        <v>448</v>
      </c>
      <c r="K43" s="414" t="s">
        <v>404</v>
      </c>
      <c r="L43" s="417">
        <v>102.63239503314344</v>
      </c>
      <c r="M43" s="417">
        <v>1</v>
      </c>
      <c r="N43" s="418">
        <v>102.63239503314344</v>
      </c>
    </row>
    <row r="44" spans="1:14" ht="14.45" customHeight="1" x14ac:dyDescent="0.2">
      <c r="A44" s="412" t="s">
        <v>402</v>
      </c>
      <c r="B44" s="413" t="s">
        <v>403</v>
      </c>
      <c r="C44" s="414" t="s">
        <v>416</v>
      </c>
      <c r="D44" s="415" t="s">
        <v>417</v>
      </c>
      <c r="E44" s="416">
        <v>50113001</v>
      </c>
      <c r="F44" s="415" t="s">
        <v>419</v>
      </c>
      <c r="G44" s="414" t="s">
        <v>420</v>
      </c>
      <c r="H44" s="414">
        <v>500989</v>
      </c>
      <c r="I44" s="414">
        <v>0</v>
      </c>
      <c r="J44" s="414" t="s">
        <v>449</v>
      </c>
      <c r="K44" s="414" t="s">
        <v>404</v>
      </c>
      <c r="L44" s="417">
        <v>71.241003297780438</v>
      </c>
      <c r="M44" s="417">
        <v>1</v>
      </c>
      <c r="N44" s="418">
        <v>71.241003297780438</v>
      </c>
    </row>
    <row r="45" spans="1:14" ht="14.45" customHeight="1" x14ac:dyDescent="0.2">
      <c r="A45" s="412" t="s">
        <v>402</v>
      </c>
      <c r="B45" s="413" t="s">
        <v>403</v>
      </c>
      <c r="C45" s="414" t="s">
        <v>416</v>
      </c>
      <c r="D45" s="415" t="s">
        <v>417</v>
      </c>
      <c r="E45" s="416">
        <v>50113001</v>
      </c>
      <c r="F45" s="415" t="s">
        <v>419</v>
      </c>
      <c r="G45" s="414" t="s">
        <v>420</v>
      </c>
      <c r="H45" s="414">
        <v>500979</v>
      </c>
      <c r="I45" s="414">
        <v>0</v>
      </c>
      <c r="J45" s="414" t="s">
        <v>474</v>
      </c>
      <c r="K45" s="414" t="s">
        <v>404</v>
      </c>
      <c r="L45" s="417">
        <v>61.19100000000001</v>
      </c>
      <c r="M45" s="417">
        <v>1</v>
      </c>
      <c r="N45" s="418">
        <v>61.19100000000001</v>
      </c>
    </row>
    <row r="46" spans="1:14" ht="14.45" customHeight="1" x14ac:dyDescent="0.2">
      <c r="A46" s="412" t="s">
        <v>402</v>
      </c>
      <c r="B46" s="413" t="s">
        <v>403</v>
      </c>
      <c r="C46" s="414" t="s">
        <v>416</v>
      </c>
      <c r="D46" s="415" t="s">
        <v>417</v>
      </c>
      <c r="E46" s="416">
        <v>50113001</v>
      </c>
      <c r="F46" s="415" t="s">
        <v>419</v>
      </c>
      <c r="G46" s="414" t="s">
        <v>420</v>
      </c>
      <c r="H46" s="414">
        <v>500038</v>
      </c>
      <c r="I46" s="414">
        <v>0</v>
      </c>
      <c r="J46" s="414" t="s">
        <v>450</v>
      </c>
      <c r="K46" s="414" t="s">
        <v>451</v>
      </c>
      <c r="L46" s="417">
        <v>127.16515885556612</v>
      </c>
      <c r="M46" s="417">
        <v>1</v>
      </c>
      <c r="N46" s="418">
        <v>127.16515885556612</v>
      </c>
    </row>
    <row r="47" spans="1:14" ht="14.45" customHeight="1" x14ac:dyDescent="0.2">
      <c r="A47" s="412" t="s">
        <v>402</v>
      </c>
      <c r="B47" s="413" t="s">
        <v>403</v>
      </c>
      <c r="C47" s="414" t="s">
        <v>416</v>
      </c>
      <c r="D47" s="415" t="s">
        <v>417</v>
      </c>
      <c r="E47" s="416">
        <v>50113001</v>
      </c>
      <c r="F47" s="415" t="s">
        <v>419</v>
      </c>
      <c r="G47" s="414" t="s">
        <v>420</v>
      </c>
      <c r="H47" s="414">
        <v>920273</v>
      </c>
      <c r="I47" s="414">
        <v>0</v>
      </c>
      <c r="J47" s="414" t="s">
        <v>452</v>
      </c>
      <c r="K47" s="414" t="s">
        <v>404</v>
      </c>
      <c r="L47" s="417">
        <v>837.51947008296793</v>
      </c>
      <c r="M47" s="417">
        <v>2</v>
      </c>
      <c r="N47" s="418">
        <v>1675.0389401659359</v>
      </c>
    </row>
    <row r="48" spans="1:14" ht="14.45" customHeight="1" x14ac:dyDescent="0.2">
      <c r="A48" s="412" t="s">
        <v>402</v>
      </c>
      <c r="B48" s="413" t="s">
        <v>403</v>
      </c>
      <c r="C48" s="414" t="s">
        <v>416</v>
      </c>
      <c r="D48" s="415" t="s">
        <v>417</v>
      </c>
      <c r="E48" s="416">
        <v>50113001</v>
      </c>
      <c r="F48" s="415" t="s">
        <v>419</v>
      </c>
      <c r="G48" s="414" t="s">
        <v>475</v>
      </c>
      <c r="H48" s="414">
        <v>197125</v>
      </c>
      <c r="I48" s="414">
        <v>197125</v>
      </c>
      <c r="J48" s="414" t="s">
        <v>476</v>
      </c>
      <c r="K48" s="414" t="s">
        <v>477</v>
      </c>
      <c r="L48" s="417">
        <v>110</v>
      </c>
      <c r="M48" s="417">
        <v>12</v>
      </c>
      <c r="N48" s="418">
        <v>1320</v>
      </c>
    </row>
    <row r="49" spans="1:14" ht="14.45" customHeight="1" x14ac:dyDescent="0.2">
      <c r="A49" s="412" t="s">
        <v>402</v>
      </c>
      <c r="B49" s="413" t="s">
        <v>403</v>
      </c>
      <c r="C49" s="414" t="s">
        <v>416</v>
      </c>
      <c r="D49" s="415" t="s">
        <v>417</v>
      </c>
      <c r="E49" s="416">
        <v>50113001</v>
      </c>
      <c r="F49" s="415" t="s">
        <v>419</v>
      </c>
      <c r="G49" s="414" t="s">
        <v>420</v>
      </c>
      <c r="H49" s="414">
        <v>102439</v>
      </c>
      <c r="I49" s="414">
        <v>2439</v>
      </c>
      <c r="J49" s="414" t="s">
        <v>478</v>
      </c>
      <c r="K49" s="414" t="s">
        <v>479</v>
      </c>
      <c r="L49" s="417">
        <v>285.08</v>
      </c>
      <c r="M49" s="417">
        <v>1</v>
      </c>
      <c r="N49" s="418">
        <v>285.08</v>
      </c>
    </row>
    <row r="50" spans="1:14" ht="14.45" customHeight="1" x14ac:dyDescent="0.2">
      <c r="A50" s="412" t="s">
        <v>402</v>
      </c>
      <c r="B50" s="413" t="s">
        <v>403</v>
      </c>
      <c r="C50" s="414" t="s">
        <v>416</v>
      </c>
      <c r="D50" s="415" t="s">
        <v>417</v>
      </c>
      <c r="E50" s="416">
        <v>50113001</v>
      </c>
      <c r="F50" s="415" t="s">
        <v>419</v>
      </c>
      <c r="G50" s="414" t="s">
        <v>420</v>
      </c>
      <c r="H50" s="414">
        <v>208646</v>
      </c>
      <c r="I50" s="414">
        <v>208646</v>
      </c>
      <c r="J50" s="414" t="s">
        <v>480</v>
      </c>
      <c r="K50" s="414" t="s">
        <v>481</v>
      </c>
      <c r="L50" s="417">
        <v>66.023333333333326</v>
      </c>
      <c r="M50" s="417">
        <v>3</v>
      </c>
      <c r="N50" s="418">
        <v>198.07</v>
      </c>
    </row>
    <row r="51" spans="1:14" ht="14.45" customHeight="1" x14ac:dyDescent="0.2">
      <c r="A51" s="412" t="s">
        <v>402</v>
      </c>
      <c r="B51" s="413" t="s">
        <v>403</v>
      </c>
      <c r="C51" s="414" t="s">
        <v>416</v>
      </c>
      <c r="D51" s="415" t="s">
        <v>417</v>
      </c>
      <c r="E51" s="416">
        <v>50113013</v>
      </c>
      <c r="F51" s="415" t="s">
        <v>460</v>
      </c>
      <c r="G51" s="414" t="s">
        <v>420</v>
      </c>
      <c r="H51" s="414">
        <v>101066</v>
      </c>
      <c r="I51" s="414">
        <v>1066</v>
      </c>
      <c r="J51" s="414" t="s">
        <v>482</v>
      </c>
      <c r="K51" s="414" t="s">
        <v>483</v>
      </c>
      <c r="L51" s="417">
        <v>57.42</v>
      </c>
      <c r="M51" s="417">
        <v>2</v>
      </c>
      <c r="N51" s="418">
        <v>114.84</v>
      </c>
    </row>
    <row r="52" spans="1:14" ht="14.45" customHeight="1" x14ac:dyDescent="0.2">
      <c r="A52" s="412" t="s">
        <v>402</v>
      </c>
      <c r="B52" s="413" t="s">
        <v>403</v>
      </c>
      <c r="C52" s="414" t="s">
        <v>416</v>
      </c>
      <c r="D52" s="415" t="s">
        <v>417</v>
      </c>
      <c r="E52" s="416">
        <v>50113013</v>
      </c>
      <c r="F52" s="415" t="s">
        <v>460</v>
      </c>
      <c r="G52" s="414" t="s">
        <v>420</v>
      </c>
      <c r="H52" s="414">
        <v>114877</v>
      </c>
      <c r="I52" s="414">
        <v>14877</v>
      </c>
      <c r="J52" s="414" t="s">
        <v>484</v>
      </c>
      <c r="K52" s="414" t="s">
        <v>485</v>
      </c>
      <c r="L52" s="417">
        <v>231.91</v>
      </c>
      <c r="M52" s="417">
        <v>1</v>
      </c>
      <c r="N52" s="418">
        <v>231.91</v>
      </c>
    </row>
    <row r="53" spans="1:14" ht="14.45" customHeight="1" x14ac:dyDescent="0.2">
      <c r="A53" s="412" t="s">
        <v>402</v>
      </c>
      <c r="B53" s="413" t="s">
        <v>403</v>
      </c>
      <c r="C53" s="414" t="s">
        <v>416</v>
      </c>
      <c r="D53" s="415" t="s">
        <v>417</v>
      </c>
      <c r="E53" s="416">
        <v>50113013</v>
      </c>
      <c r="F53" s="415" t="s">
        <v>460</v>
      </c>
      <c r="G53" s="414" t="s">
        <v>420</v>
      </c>
      <c r="H53" s="414">
        <v>101076</v>
      </c>
      <c r="I53" s="414">
        <v>1076</v>
      </c>
      <c r="J53" s="414" t="s">
        <v>461</v>
      </c>
      <c r="K53" s="414" t="s">
        <v>462</v>
      </c>
      <c r="L53" s="417">
        <v>78.659285714285716</v>
      </c>
      <c r="M53" s="417">
        <v>14</v>
      </c>
      <c r="N53" s="418">
        <v>1101.23</v>
      </c>
    </row>
    <row r="54" spans="1:14" ht="14.45" customHeight="1" thickBot="1" x14ac:dyDescent="0.25">
      <c r="A54" s="419" t="s">
        <v>402</v>
      </c>
      <c r="B54" s="420" t="s">
        <v>403</v>
      </c>
      <c r="C54" s="421" t="s">
        <v>416</v>
      </c>
      <c r="D54" s="422" t="s">
        <v>417</v>
      </c>
      <c r="E54" s="423">
        <v>50113013</v>
      </c>
      <c r="F54" s="422" t="s">
        <v>460</v>
      </c>
      <c r="G54" s="421" t="s">
        <v>420</v>
      </c>
      <c r="H54" s="421">
        <v>101077</v>
      </c>
      <c r="I54" s="421">
        <v>1077</v>
      </c>
      <c r="J54" s="421" t="s">
        <v>486</v>
      </c>
      <c r="K54" s="421" t="s">
        <v>462</v>
      </c>
      <c r="L54" s="424">
        <v>59.6</v>
      </c>
      <c r="M54" s="424">
        <v>10</v>
      </c>
      <c r="N54" s="425">
        <v>596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4934118-E9F4-4DF2-8F33-6C48F5068455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5" customHeight="1" thickBot="1" x14ac:dyDescent="0.25">
      <c r="A5" s="440" t="s">
        <v>487</v>
      </c>
      <c r="B5" s="403"/>
      <c r="C5" s="430">
        <v>0</v>
      </c>
      <c r="D5" s="403">
        <v>1320</v>
      </c>
      <c r="E5" s="430">
        <v>1</v>
      </c>
      <c r="F5" s="404">
        <v>1320</v>
      </c>
    </row>
    <row r="6" spans="1:6" ht="14.45" customHeight="1" thickBot="1" x14ac:dyDescent="0.25">
      <c r="A6" s="436" t="s">
        <v>3</v>
      </c>
      <c r="B6" s="437"/>
      <c r="C6" s="438">
        <v>0</v>
      </c>
      <c r="D6" s="437">
        <v>1320</v>
      </c>
      <c r="E6" s="438">
        <v>1</v>
      </c>
      <c r="F6" s="439">
        <v>1320</v>
      </c>
    </row>
    <row r="7" spans="1:6" ht="14.45" customHeight="1" thickBot="1" x14ac:dyDescent="0.25"/>
    <row r="8" spans="1:6" ht="14.45" customHeight="1" thickBot="1" x14ac:dyDescent="0.25">
      <c r="A8" s="440" t="s">
        <v>488</v>
      </c>
      <c r="B8" s="403"/>
      <c r="C8" s="430">
        <v>0</v>
      </c>
      <c r="D8" s="403">
        <v>1320</v>
      </c>
      <c r="E8" s="430">
        <v>1</v>
      </c>
      <c r="F8" s="404">
        <v>1320</v>
      </c>
    </row>
    <row r="9" spans="1:6" ht="14.45" customHeight="1" thickBot="1" x14ac:dyDescent="0.25">
      <c r="A9" s="436" t="s">
        <v>3</v>
      </c>
      <c r="B9" s="437"/>
      <c r="C9" s="438">
        <v>0</v>
      </c>
      <c r="D9" s="437">
        <v>1320</v>
      </c>
      <c r="E9" s="438">
        <v>1</v>
      </c>
      <c r="F9" s="439">
        <v>1320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6D060141-D092-4A6E-8834-C598AF20B5A0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493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12</v>
      </c>
      <c r="J3" s="43">
        <f>SUBTOTAL(9,J6:J1048576)</f>
        <v>1320</v>
      </c>
      <c r="K3" s="44">
        <f>IF(M3=0,0,J3/M3)</f>
        <v>1</v>
      </c>
      <c r="L3" s="43">
        <f>SUBTOTAL(9,L6:L1048576)</f>
        <v>12</v>
      </c>
      <c r="M3" s="45">
        <f>SUBTOTAL(9,M6:M1048576)</f>
        <v>1320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26" t="s">
        <v>80</v>
      </c>
      <c r="B5" s="442" t="s">
        <v>81</v>
      </c>
      <c r="C5" s="442" t="s">
        <v>56</v>
      </c>
      <c r="D5" s="442" t="s">
        <v>82</v>
      </c>
      <c r="E5" s="442" t="s">
        <v>83</v>
      </c>
      <c r="F5" s="443" t="s">
        <v>15</v>
      </c>
      <c r="G5" s="443" t="s">
        <v>14</v>
      </c>
      <c r="H5" s="428" t="s">
        <v>84</v>
      </c>
      <c r="I5" s="427" t="s">
        <v>15</v>
      </c>
      <c r="J5" s="443" t="s">
        <v>14</v>
      </c>
      <c r="K5" s="428" t="s">
        <v>84</v>
      </c>
      <c r="L5" s="427" t="s">
        <v>15</v>
      </c>
      <c r="M5" s="444" t="s">
        <v>14</v>
      </c>
    </row>
    <row r="6" spans="1:13" ht="14.45" customHeight="1" thickBot="1" x14ac:dyDescent="0.25">
      <c r="A6" s="433" t="s">
        <v>416</v>
      </c>
      <c r="B6" s="445" t="s">
        <v>489</v>
      </c>
      <c r="C6" s="445" t="s">
        <v>490</v>
      </c>
      <c r="D6" s="445" t="s">
        <v>491</v>
      </c>
      <c r="E6" s="445" t="s">
        <v>492</v>
      </c>
      <c r="F6" s="434"/>
      <c r="G6" s="434"/>
      <c r="H6" s="199">
        <v>0</v>
      </c>
      <c r="I6" s="434">
        <v>12</v>
      </c>
      <c r="J6" s="434">
        <v>1320</v>
      </c>
      <c r="K6" s="199">
        <v>1</v>
      </c>
      <c r="L6" s="434">
        <v>12</v>
      </c>
      <c r="M6" s="435">
        <v>1320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A16C7746-A14B-4D57-83DA-56DF9463B7AB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2019-08-27T15:02:50Z</dcterms:modified>
</cp:coreProperties>
</file>