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E9736B4-1BDA-4357-90C1-D0F617C69EF4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10" i="431"/>
  <c r="D12" i="431"/>
  <c r="E14" i="431"/>
  <c r="G10" i="431"/>
  <c r="H12" i="431"/>
  <c r="I14" i="431"/>
  <c r="K10" i="431"/>
  <c r="L12" i="431"/>
  <c r="M14" i="431"/>
  <c r="O10" i="431"/>
  <c r="P12" i="431"/>
  <c r="Q14" i="431"/>
  <c r="D14" i="431"/>
  <c r="G12" i="431"/>
  <c r="J10" i="431"/>
  <c r="L14" i="431"/>
  <c r="O12" i="431"/>
  <c r="H11" i="431"/>
  <c r="O9" i="431"/>
  <c r="C11" i="431"/>
  <c r="D13" i="431"/>
  <c r="F9" i="431"/>
  <c r="G11" i="431"/>
  <c r="H13" i="431"/>
  <c r="J9" i="431"/>
  <c r="K11" i="431"/>
  <c r="L13" i="431"/>
  <c r="N9" i="431"/>
  <c r="O11" i="431"/>
  <c r="P13" i="431"/>
  <c r="C12" i="431"/>
  <c r="F10" i="431"/>
  <c r="H14" i="431"/>
  <c r="K12" i="431"/>
  <c r="N10" i="431"/>
  <c r="P14" i="431"/>
  <c r="C9" i="431"/>
  <c r="L11" i="431"/>
  <c r="C13" i="431"/>
  <c r="E9" i="431"/>
  <c r="F11" i="431"/>
  <c r="G13" i="431"/>
  <c r="I9" i="431"/>
  <c r="J11" i="431"/>
  <c r="K13" i="431"/>
  <c r="M9" i="431"/>
  <c r="N11" i="431"/>
  <c r="O13" i="431"/>
  <c r="Q9" i="431"/>
  <c r="E10" i="431"/>
  <c r="G14" i="431"/>
  <c r="J12" i="431"/>
  <c r="M10" i="431"/>
  <c r="N12" i="431"/>
  <c r="Q10" i="431"/>
  <c r="I13" i="431"/>
  <c r="M13" i="431"/>
  <c r="C14" i="431"/>
  <c r="F12" i="431"/>
  <c r="I10" i="431"/>
  <c r="K14" i="431"/>
  <c r="O14" i="431"/>
  <c r="E13" i="431"/>
  <c r="P11" i="431"/>
  <c r="D9" i="431"/>
  <c r="E11" i="431"/>
  <c r="F13" i="431"/>
  <c r="H9" i="431"/>
  <c r="I11" i="431"/>
  <c r="J13" i="431"/>
  <c r="L9" i="431"/>
  <c r="M11" i="431"/>
  <c r="N13" i="431"/>
  <c r="P9" i="431"/>
  <c r="Q11" i="431"/>
  <c r="D10" i="431"/>
  <c r="E12" i="431"/>
  <c r="F14" i="431"/>
  <c r="H10" i="431"/>
  <c r="J14" i="431"/>
  <c r="L10" i="431"/>
  <c r="M12" i="431"/>
  <c r="N14" i="431"/>
  <c r="Q12" i="431"/>
  <c r="D11" i="431"/>
  <c r="K9" i="431"/>
  <c r="I12" i="431"/>
  <c r="P10" i="431"/>
  <c r="G9" i="431"/>
  <c r="Q13" i="431"/>
  <c r="S13" i="431" l="1"/>
  <c r="R13" i="431"/>
  <c r="S12" i="431"/>
  <c r="R12" i="431"/>
  <c r="S11" i="431"/>
  <c r="R11" i="431"/>
  <c r="S10" i="431"/>
  <c r="R10" i="431"/>
  <c r="R9" i="431"/>
  <c r="S9" i="431"/>
  <c r="S14" i="431"/>
  <c r="R14" i="431"/>
  <c r="L8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B11" i="339" l="1"/>
  <c r="J11" i="339" s="1"/>
  <c r="I11" i="339" l="1"/>
  <c r="H11" i="339" l="1"/>
  <c r="G11" i="339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J12" i="339" s="1"/>
  <c r="M3" i="387"/>
  <c r="K3" i="387" s="1"/>
  <c r="L3" i="387"/>
  <c r="J3" i="387"/>
  <c r="I3" i="387"/>
  <c r="G3" i="387"/>
  <c r="F3" i="387"/>
  <c r="N3" i="220"/>
  <c r="L3" i="220" s="1"/>
  <c r="D18" i="414"/>
  <c r="C18" i="414"/>
  <c r="H3" i="387" l="1"/>
  <c r="I12" i="339"/>
  <c r="I13" i="339" s="1"/>
  <c r="H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<sst xmlns="http://schemas.openxmlformats.org/spreadsheetml/2006/main" count="5878" uniqueCount="1530">
  <si>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</si>
  <si>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</si>
  <si>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</si>
  <si>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</si>
  <si>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</si>
  <si>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</si>
  <si>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</si>
  <si>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</si>
  <si>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</si>
  <si>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</si>
  <si>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</si>
  <si>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</si>
  <si>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</si>
  <si>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</si>
  <si>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</si>
  <si>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</si>
  <si>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</si>
  <si>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</si>
  <si>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</si>
  <si>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</si>
  <si>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</si>
  <si>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</si>
  <si>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</si>
  <si>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</si>
  <si>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</si>
  <si>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</si>
  <si>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</si>
  <si>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</si>
  <si>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</si>
  <si>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</si>
  <si>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</si>
  <si>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</si>
  <si>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</si>
  <si>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</si>
  <si>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</si>
  <si>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</si>
  <si>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</si>
  <si>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</si>
  <si>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</si>
  <si>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</si>
  <si>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</si>
  <si>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</si>
  <si>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</si>
  <si>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</si>
  <si>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</si>
  <si>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</si>
  <si>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</si>
  <si>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</si>
  <si>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</si>
  <si>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</si>
  <si>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</si>
  <si>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</si>
  <si>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</si>
  <si>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</si>
  <si>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</si>
  <si>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</si>
  <si>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</si>
  <si>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</si>
  <si>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</si>
  <si>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</si>
  <si>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</si>
  <si>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</si>
  <si>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</si>
  <si>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</si>
  <si>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</si>
  <si>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</si>
  <si>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</si>
  <si>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</si>
  <si>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</si>
  <si>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</si>
  <si>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</si>
  <si>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</si>
  <si>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</si>
  <si>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</si>
  <si>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</si>
  <si>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</si>
  <si>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</si>
  <si>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</si>
  <si>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</si>
  <si>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</si>
  <si>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</si>
  <si>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</si>
  <si>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</si>
  <si>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</si>
  <si>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</si>
  <si>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</si>
  <si>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</si>
  <si>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</si>
  <si>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</si>
  <si>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</si>
  <si>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</si>
  <si>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</si>
  <si>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</si>
  <si>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</si>
  <si>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</si>
  <si>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</si>
  <si>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</si>
  <si>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</si>
  <si>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</si>
  <si>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</si>
  <si>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</si>
  <si>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</si>
  <si>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</si>
  <si>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</si>
  <si>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</si>
  <si>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</si>
  <si>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</si>
  <si>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</si>
  <si>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</si>
  <si>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</si>
  <si>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</si>
  <si>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</si>
  <si>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</si>
  <si>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</si>
  <si>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</si>
  <si>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</si>
  <si>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</si>
  <si>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</si>
  <si>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</si>
  <si>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</si>
  <si>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</si>
  <si>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</si>
  <si>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</si>
  <si>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</si>
  <si>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</si>
  <si>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</si>
  <si>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</si>
  <si>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</si>
  <si>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</si>
  <si>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</si>
  <si>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</si>
  <si>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</si>
  <si>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</si>
  <si>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</si>
  <si>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</si>
  <si>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</si>
  <si>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</si>
  <si>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</si>
  <si>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</si>
  <si>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</si>
  <si>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</si>
  <si>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</si>
  <si>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</si>
  <si>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</si>
  <si>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</si>
  <si>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</si>
  <si>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</si>
  <si>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</si>
  <si>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</si>
  <si>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</si>
  <si>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</si>
  <si>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</si>
  <si>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</si>
  <si>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</si>
  <si>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</si>
  <si>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</si>
  <si>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</si>
  <si>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</si>
  <si>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</si>
  <si>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</si>
  <si>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</si>
  <si>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</si>
  <si>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</si>
  <si>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</si>
  <si>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</si>
  <si>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</si>
  <si>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</si>
  <si>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</si>
  <si>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</si>
  <si>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</si>
  <si>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</si>
  <si>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</si>
  <si>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</si>
  <si>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</si>
  <si>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</si>
  <si>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</si>
  <si>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</si>
  <si>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</si>
  <si>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</si>
  <si>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</si>
  <si>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</si>
  <si>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</si>
  <si>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</si>
  <si>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</si>
  <si>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</si>
  <si>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</si>
  <si>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</si>
  <si>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</si>
  <si>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</si>
  <si>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</si>
  <si>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</si>
  <si>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</si>
  <si>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</si>
  <si>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</si>
  <si>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</si>
  <si>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</si>
  <si>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</si>
  <si>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</si>
  <si>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</si>
  <si>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</si>
  <si>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</si>
  <si>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</si>
  <si>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</si>
  <si>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</si>
  <si>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</si>
  <si>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</si>
  <si>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</si>
  <si>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</si>
  <si>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</si>
  <si>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</si>
  <si>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</si>
  <si>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</si>
  <si>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</si>
  <si>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</si>
  <si>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</si>
  <si>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</si>
  <si>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</si>
  <si>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</si>
  <si>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</si>
  <si>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50115004     IUTN - kovové (Z506)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</si>
  <si>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</si>
  <si>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</si>
  <si>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</si>
  <si>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</si>
  <si>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</si>
  <si>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</si>
  <si>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</si>
  <si>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</si>
  <si>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</si>
  <si>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</si>
  <si>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</si>
  <si>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</si>
  <si>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</si>
  <si>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</si>
  <si>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     50115100     ZPr - jehly COVID 19 (Z557)</t>
  </si>
  <si>
    <t xml:space="preserve">                    50115101     ZPr - ostatní COVID 19 (Z558)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</si>
  <si>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</si>
  <si>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</si>
  <si>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</si>
  <si>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</si>
  <si>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</si>
  <si>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</si>
  <si>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</si>
  <si>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</si>
  <si>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</si>
  <si>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</si>
  <si>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</si>
  <si>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</si>
  <si>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</si>
  <si>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</si>
  <si>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</si>
  <si>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</si>
  <si>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</si>
  <si>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</si>
  <si>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</si>
  <si>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</si>
  <si>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</si>
  <si>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</si>
  <si>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</si>
  <si>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</si>
  <si>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</si>
  <si>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</si>
  <si>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</si>
  <si>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</si>
  <si>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</si>
  <si>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</si>
  <si>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</si>
  <si>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</si>
  <si>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</si>
  <si>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</si>
  <si>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</si>
  <si>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</si>
  <si>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</si>
  <si>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</si>
  <si>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</si>
  <si>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</si>
  <si>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</si>
  <si>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</si>
  <si>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</si>
  <si>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</si>
  <si>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</si>
  <si>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</si>
  <si>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</si>
  <si>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</si>
  <si>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</si>
  <si>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</si>
  <si>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</si>
  <si>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</si>
  <si>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</si>
  <si>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</si>
  <si>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</si>
  <si>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</si>
  <si>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</si>
  <si>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</si>
  <si>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</si>
  <si>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</si>
  <si>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</si>
  <si>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</si>
  <si>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</si>
  <si>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</si>
  <si>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</si>
  <si>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</si>
  <si>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</si>
  <si>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</si>
  <si>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</si>
  <si>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</si>
  <si>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</si>
  <si>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</si>
  <si>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</si>
  <si>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</si>
  <si>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</si>
  <si>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</si>
  <si>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</si>
  <si>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</si>
  <si>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</si>
  <si>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</si>
  <si>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</si>
  <si>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</si>
  <si>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</si>
  <si>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</si>
  <si>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</si>
  <si>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</si>
  <si>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</si>
  <si>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</si>
  <si>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</si>
  <si>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</si>
  <si>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</si>
  <si>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</si>
  <si>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</si>
  <si>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</si>
  <si>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</si>
  <si>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</si>
  <si>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</si>
  <si>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</si>
  <si>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</si>
  <si>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</si>
  <si>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</si>
  <si>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</si>
  <si>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</si>
  <si>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</si>
  <si>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</si>
  <si>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</si>
  <si>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</si>
  <si>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</si>
  <si>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</si>
  <si>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</si>
  <si>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</si>
  <si>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</si>
  <si>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</si>
  <si>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</si>
  <si>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</si>
  <si>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</si>
  <si>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</si>
  <si>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</si>
  <si>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</si>
  <si>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</si>
  <si>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</si>
  <si>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</si>
  <si>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</si>
  <si>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</si>
  <si>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</si>
  <si>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</si>
  <si>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</si>
  <si>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</si>
  <si>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</si>
  <si>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</si>
  <si>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</si>
  <si>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</si>
  <si>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</si>
  <si>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</si>
  <si>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</si>
  <si>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</si>
  <si>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</si>
  <si>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</si>
  <si>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</si>
  <si>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</si>
  <si>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</si>
  <si>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</si>
  <si>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</si>
  <si>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55805080     DDHM - inventář (věcné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</si>
  <si>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</si>
  <si>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</si>
  <si>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</si>
  <si>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</si>
  <si>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</si>
  <si>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</si>
  <si>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</si>
  <si>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</si>
  <si>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</si>
  <si>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</si>
  <si>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</si>
  <si>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</si>
  <si>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</si>
  <si>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</si>
  <si>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</si>
  <si>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</si>
  <si>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</si>
  <si>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</si>
  <si>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</si>
  <si>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</si>
  <si>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</si>
  <si>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</si>
  <si>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</si>
  <si>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</si>
  <si>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</si>
  <si>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</si>
  <si>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</si>
  <si>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</si>
  <si>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</si>
  <si>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</si>
  <si>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</si>
  <si>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</si>
  <si>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</si>
  <si>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</si>
  <si>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</si>
  <si>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</si>
  <si>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</si>
  <si>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</si>
  <si>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</si>
  <si>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</si>
  <si>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79904     VPN - PDS</t>
  </si>
  <si>
    <t xml:space="preserve">                    79904000     Potrubní dopravníkový systém (PDS)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</si>
  <si>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</si>
  <si>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</si>
  <si>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</si>
  <si>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</si>
  <si>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</si>
  <si>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</si>
  <si>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</si>
  <si>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</si>
  <si>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</si>
  <si>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</si>
  <si>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</si>
  <si>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</si>
  <si>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</si>
  <si>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</si>
  <si>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</si>
  <si>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</si>
  <si>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</si>
  <si>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</si>
  <si>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</si>
  <si>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</si>
  <si>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</si>
  <si>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</si>
  <si>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</si>
  <si>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</si>
  <si>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</si>
  <si>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</si>
  <si>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</si>
  <si>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</si>
  <si>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</si>
  <si>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</si>
  <si>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</si>
  <si>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</si>
  <si>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DRM UNG 1X100GM 10%</t>
  </si>
  <si>
    <t>BRAUNOVIDON</t>
  </si>
  <si>
    <t>100MG/G UNG 100G II</t>
  </si>
  <si>
    <t>Carbo medicinalis PharmaSwiss tbl.20</t>
  </si>
  <si>
    <t>CARBOSORB</t>
  </si>
  <si>
    <t>320MG TBL NOB 20</t>
  </si>
  <si>
    <t>P</t>
  </si>
  <si>
    <t>DEPO-MEDROL</t>
  </si>
  <si>
    <t>INJ 1X1ML/40MG</t>
  </si>
  <si>
    <t>DZ BRAUNOL 1 L</t>
  </si>
  <si>
    <t>DZ OCTENISEPT 1 l</t>
  </si>
  <si>
    <t>ECOLAV Výplach očí 100ml</t>
  </si>
  <si>
    <t>100 ml</t>
  </si>
  <si>
    <t>FYZIOLOGICKÝ ROZTOK VIAFLO</t>
  </si>
  <si>
    <t>INF SOL 60X100ML</t>
  </si>
  <si>
    <t>INF SOL 50X100ML</t>
  </si>
  <si>
    <t>INF SOL 10X1000ML</t>
  </si>
  <si>
    <t>HEPARIN LECIVA</t>
  </si>
  <si>
    <t>INJ 1X10ML/50KU</t>
  </si>
  <si>
    <t>IR  AQUA STERILE OPLACH.1x1000 ml ECOTAINER</t>
  </si>
  <si>
    <t>IR OPLACH BBRAUN</t>
  </si>
  <si>
    <t>IR  AQUA STERILE OPLACH.6x1000 ml</t>
  </si>
  <si>
    <t>Fres. Versylene</t>
  </si>
  <si>
    <t>IR  NaCl 0,9% 3000 ml vak Bieffe URO Baxter</t>
  </si>
  <si>
    <t>for irrig. 1x3000 ml 15%</t>
  </si>
  <si>
    <t>ISOCOR</t>
  </si>
  <si>
    <t>2,5MG/ML INJ/INF SOL 10X2ML</t>
  </si>
  <si>
    <t>KL ETHER 200G</t>
  </si>
  <si>
    <t>KL MS HYDROG.PEROX. 3% 1000g</t>
  </si>
  <si>
    <t>KL MS HYDROG.PEROX. 3% 500g</t>
  </si>
  <si>
    <t>KL OBAL</t>
  </si>
  <si>
    <t>lékovky, kelímky</t>
  </si>
  <si>
    <t>KL SOL.FORMAL.K FIXACI TKANI,5000G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</si>
  <si>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</si>
  <si>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</si>
  <si>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</si>
  <si>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</si>
  <si>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</si>
  <si>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</si>
  <si>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</t>
  </si>
  <si>
    <t>OPH GTT SOL 1X10ML PLAST</t>
  </si>
  <si>
    <t>OTOBACID N</t>
  </si>
  <si>
    <t>0,2MG/G+5MG/G+479,8MG/G AUR GTT SOL 1X5ML</t>
  </si>
  <si>
    <t>SODIUM CHLORIDE BP BAXTER 0,9 %</t>
  </si>
  <si>
    <t>9MG/ML INF SOL 10X1000ML</t>
  </si>
  <si>
    <t>TISSEEL (FROZ)</t>
  </si>
  <si>
    <t>EPL GKU SOL 1X4ML</t>
  </si>
  <si>
    <t>EPL GKU SOL 1X2ML</t>
  </si>
  <si>
    <t>Tisseel Lyo 2 ml</t>
  </si>
  <si>
    <t>léky - antibiotika (LEK)</t>
  </si>
  <si>
    <t>OPHTHALMO-FRAMYKOIN</t>
  </si>
  <si>
    <t>UNG OPH 1X5GM</t>
  </si>
  <si>
    <t>INF SOL 30X250ML</t>
  </si>
  <si>
    <t>KL ELIXÍR NA OPTIKU</t>
  </si>
  <si>
    <t>KL ZLUTA (FLAVINOVA) VATA, 1000G</t>
  </si>
  <si>
    <t>2x500g v litrových lahvích</t>
  </si>
  <si>
    <t>OPHTHALMO-HYDROCORTISON LECIVA</t>
  </si>
  <si>
    <t>UNG OPH 1X5GM 0.5%</t>
  </si>
  <si>
    <t>SANORIN</t>
  </si>
  <si>
    <t>LIQ 10ML 0.05%</t>
  </si>
  <si>
    <t>léky - RTG diagnostika ZUL (LEK)</t>
  </si>
  <si>
    <t>VISIPAQUE 320 MG I/ML</t>
  </si>
  <si>
    <t>INJ SOL 10X50ML-PP</t>
  </si>
  <si>
    <t>FRAMYKOIN</t>
  </si>
  <si>
    <t>UNG 1X10GM</t>
  </si>
  <si>
    <t>IALUGEN PLUS</t>
  </si>
  <si>
    <t>CRM 1X20GM</t>
  </si>
  <si>
    <t>OPHTHALMO-FRAMYKOIN COMPOSITUM</t>
  </si>
  <si>
    <t>4766 - COSS: operační sály dětské chirurgie</t>
  </si>
  <si>
    <t xml:space="preserve">4764 - COSS: centrální operační sály </t>
  </si>
  <si>
    <t>H02AB04 - METHYLPREDNISOLON</t>
  </si>
  <si>
    <t>N01BB10 - LEVOBUPIVAKAIN</t>
  </si>
  <si>
    <t>V08AB09 - JODIXANOL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</si>
  <si>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</si>
  <si>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</si>
  <si>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</si>
  <si>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</si>
  <si>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</si>
  <si>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</si>
  <si>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</si>
  <si>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</si>
  <si>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</si>
  <si>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</si>
  <si>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</si>
  <si>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</si>
  <si>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>47 - COSS: Centrální operační sály</t>
  </si>
  <si>
    <t>50115004 - IUTN - kovové (Z506)</t>
  </si>
  <si>
    <t>50115011 - IUTN - ostat.nákl.PZT (Z515)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</si>
  <si>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</si>
  <si>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</si>
  <si>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</si>
  <si>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</si>
  <si>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</si>
  <si>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</si>
  <si>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</si>
  <si>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</si>
  <si>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</si>
  <si>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</si>
  <si>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</si>
  <si>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</si>
  <si>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</si>
  <si>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</si>
  <si>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</si>
  <si>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50115100 - ZPr - jehly COVID 19 (Z557)</t>
  </si>
  <si>
    <t>50115101 - ZPr - ostatní COVID 19 (Z558)</t>
  </si>
  <si>
    <t>50115050</t>
  </si>
  <si>
    <t>obvazový materiál (Z502)</t>
  </si>
  <si>
    <t>ZD829</t>
  </si>
  <si>
    <t>BandĂˇĹľ evelĂ­na pod sĂˇdru 10 cm x 20 m 1321303125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</si>
  <si>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</si>
  <si>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</si>
  <si>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</si>
  <si>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</si>
  <si>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</si>
  <si>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</si>
  <si>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ZA459</t>
  </si>
  <si>
    <t>Kompresa AB 10 x 20 cm/1 ks sterilnĂ­ NT savĂˇ (1230114021) 1327115021</t>
  </si>
  <si>
    <t>ZA539</t>
  </si>
  <si>
    <t>Kompresa NT 10 x 10 cm nesterilnĂ­ 06103</t>
  </si>
  <si>
    <t>ZC854</t>
  </si>
  <si>
    <t>Kompresa NT 7,5 x 7,5 cm/2 ks sterilnĂ­ 26510</t>
  </si>
  <si>
    <t>ZN103</t>
  </si>
  <si>
    <t>Kompresa NT standard s RTG vlĂˇknem sterilnĂ­ 10 x 10 cm 70g/m2 bal. Ăˇ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</si>
  <si>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</si>
  <si>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</si>
  <si>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</si>
  <si>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</si>
  <si>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KrytĂ­ hemostatickĂ© cellistyp F (fibrilar) 2,5 x 5 cm bal. Ăˇ 10 ks (nĂˇhrada za okcel) 2082025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</si>
  <si>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</si>
  <si>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</si>
  <si>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</si>
  <si>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</si>
  <si>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</si>
  <si>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</si>
  <si>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</si>
  <si>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</si>
  <si>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</si>
  <si>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</si>
  <si>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</si>
  <si>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</si>
  <si>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ZU301</t>
  </si>
  <si>
    <t>KrytĂ­ hemostatickĂ© surgispon standard 80 x 50 mm x 10 mm bal. Ăˇ 10 ks A3137073</t>
  </si>
  <si>
    <t>ZN200</t>
  </si>
  <si>
    <t>KrytĂ­ hemostatickĂ© traumacel new dent kostky bal. Ăˇ 50 ks 10115</t>
  </si>
  <si>
    <t>ZA798</t>
  </si>
  <si>
    <t>KrytĂ­ hemostatickĂ© traumacel P 2g ks bal. Ăˇ 5 ks zĂˇsyp 10120</t>
  </si>
  <si>
    <t>ZA640</t>
  </si>
  <si>
    <t>KrytĂ­ hemostatickĂ© traumacel taf light 7,5 x 5 cm bal. Ăˇ 10 ks sĂ­ĹĄka 10296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</si>
  <si>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</si>
  <si>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</si>
  <si>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</si>
  <si>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</si>
  <si>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</si>
  <si>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</si>
  <si>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ZL663</t>
  </si>
  <si>
    <t>KrytĂ­ mastnĂ˝ tyl s parafinem pharmatull 10 x 10 cm bal. Ăˇ 50 ks P-Tull1010</t>
  </si>
  <si>
    <t>ZL664</t>
  </si>
  <si>
    <t>KrytĂ­ mastnĂ˝ tyl s parafinem pharmatull 10 x 20 cm bal. Ăˇ 10 ks P-Tull1020</t>
  </si>
  <si>
    <t>ZL665</t>
  </si>
  <si>
    <t>KrytĂ­ mastnĂ˝ tyl s parafinem pharmatull 15 x 40 cm bal. Ăˇ 10 ks P-Tull1540</t>
  </si>
  <si>
    <t>ZL662</t>
  </si>
  <si>
    <t>KrytĂ­ mastnĂ˝ tyl s parafinem pharmatull 5 x   5 cm bal. Ăˇ 10 ks P-Tull5050</t>
  </si>
  <si>
    <t>ZU291</t>
  </si>
  <si>
    <t>KrytĂ­ netkanĂ© s kontrastnĂ­m pĂˇskem -kompresa s RTG vlĂˇknem STANDARD,  7,5 x 7,5 cm, 70 g, 6 vrstev, sterilnĂ­, bal. 20 x 5 ks 185105</t>
  </si>
  <si>
    <t>ZA317</t>
  </si>
  <si>
    <t>KrytĂ­ s mastĂ­ atrauman 5 x 5 cm bal. Ăˇ 10 ks 499510</t>
  </si>
  <si>
    <t>ZA513</t>
  </si>
  <si>
    <t>KrytĂ­ s mastĂ­ atrauman AG 10 x 10 cm bal. Ăˇ 10 ks 499573</t>
  </si>
  <si>
    <t>ZM952</t>
  </si>
  <si>
    <t>KrytĂ­ silikonovĂ© pÄ›novĂ© mepilex border post-op sterilnĂ­ 10 x 15 cm bal. Ăˇ 10 ks 496300</t>
  </si>
  <si>
    <t>ZM951</t>
  </si>
  <si>
    <t>KrytĂ­ silikonovĂ© pÄ›novĂ© mepilex border post-op sterilnĂ­ 6 x 8 cm bal. Ăˇ 10 ks 496100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</si>
  <si>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</si>
  <si>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</si>
  <si>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</si>
  <si>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</si>
  <si>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</si>
  <si>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</si>
  <si>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</si>
  <si>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</si>
  <si>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</si>
  <si>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</si>
  <si>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</si>
  <si>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</si>
  <si>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</si>
  <si>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</si>
  <si>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</si>
  <si>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</si>
  <si>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</si>
  <si>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</si>
  <si>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</si>
  <si>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</si>
  <si>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</si>
  <si>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</si>
  <si>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</si>
  <si>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</si>
  <si>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</si>
  <si>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</si>
  <si>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</si>
  <si>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</si>
  <si>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ZF139</t>
  </si>
  <si>
    <t>Obinadlo elastickĂ© idealflex krĂˇtkotaĹľnĂ© 15 cm x 5 m 931325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</si>
  <si>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</si>
  <si>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</si>
  <si>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</si>
  <si>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</si>
  <si>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</si>
  <si>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</si>
  <si>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</si>
  <si>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</si>
  <si>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</si>
  <si>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</si>
  <si>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</si>
  <si>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</si>
  <si>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</si>
  <si>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</si>
  <si>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</si>
  <si>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</si>
  <si>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</si>
  <si>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</si>
  <si>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</si>
  <si>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</si>
  <si>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</si>
  <si>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</si>
  <si>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</si>
  <si>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</si>
  <si>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ZA592</t>
  </si>
  <si>
    <t>Obvaz sĂˇdrovĂ˝ safix plus   8 cm x 3 m bal. Ăˇ 30 ks 3327400</t>
  </si>
  <si>
    <t>ZA556</t>
  </si>
  <si>
    <t>Obvaz sĂˇdrovĂ˝ safix plus 10 cm x 3 m bal. Ăˇ 24 ks 3327410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</si>
  <si>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</si>
  <si>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</si>
  <si>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</si>
  <si>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</si>
  <si>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</si>
  <si>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</si>
  <si>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ZD545</t>
  </si>
  <si>
    <t>Safix plus longety sĂˇdrovĂˇ 4 vrstvĂˇ 10 x 20 m 332790</t>
  </si>
  <si>
    <t>ZD551</t>
  </si>
  <si>
    <t>Safix plus longety sĂˇdrovĂˇ 4 vrstvĂˇ 12 x 20 m 332791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</si>
  <si>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</si>
  <si>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</si>
  <si>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</si>
  <si>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</si>
  <si>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</si>
  <si>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</si>
  <si>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ZT470</t>
  </si>
  <si>
    <t>TyÄŤinka vatovĂˇ nesterilnĂ­ 15 cm SELEFA bal. Ăˇ 100 ks 1327100651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</si>
  <si>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</si>
  <si>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</si>
  <si>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</si>
  <si>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</si>
  <si>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</si>
  <si>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</si>
  <si>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ZO381</t>
  </si>
  <si>
    <t>AdaptĂ©r ke svÄ›telnĂ©mu zdroji Olymp./ACMI B00-21116-63</t>
  </si>
  <si>
    <t>ZE247</t>
  </si>
  <si>
    <t>AdaptĂ©r Olympus / ACMI B00-21116-62</t>
  </si>
  <si>
    <t>ZE248</t>
  </si>
  <si>
    <t>AdaptĂ©r Olympus / ACMI spec. model B00-21010-95</t>
  </si>
  <si>
    <t>ZB557</t>
  </si>
  <si>
    <t>AdaptĂ©r pĹ™echodka combifix rekord - luer 4090306</t>
  </si>
  <si>
    <t>ZT859</t>
  </si>
  <si>
    <t>AplikĂˇtor  APC k argonovĂ© koagulaci ERBE VIO3APC3, pro laparoskop., s integrovanĂ˝m filtrem, noĹľovĂˇ elektr., shaft 350 mm, prĹŻm. 5 mm, kabel 3 m, jenorĂˇzovĂ˝, bal. Ăˇ 5 ks20132 â€“ 254</t>
  </si>
  <si>
    <t>ZT838</t>
  </si>
  <si>
    <t>AplikĂˇtor  APC k argonovĂ© koagulaci ERBE VIO3APC3, s integrovanĂ˝m filtrem, noĹľovĂˇ elektr., shaft 100 mm, prĹŻm. 5 mm, kabel 3 m, jenorĂˇzovĂ˝, bal. Ăˇ 5 ks 20132-252</t>
  </si>
  <si>
    <t>ZT860</t>
  </si>
  <si>
    <t>AplikĂˇtor  APC k argonovĂ© koagulaci ERBE VIO3APC3, s integrovanĂ˝m filtrem, noĹľovĂˇ elektr., shaft 35 mm, prĹŻm. 5 mm, kabel 3 m, jenorĂˇzovĂ˝, bal. Ăˇ 5 ks 20132 â€“ 250</t>
  </si>
  <si>
    <t>ZQ781</t>
  </si>
  <si>
    <t>AplikĂˇtor APC ke koagulaci ERBE, s noĹľovou elektrodou, rigidnĂ­, pr. 5 mm, dĂ©lka 320 mm 20132-034</t>
  </si>
  <si>
    <t>ZU360</t>
  </si>
  <si>
    <t>AplikĂˇtor klipĹŻ na otevĹ™enĂ© operace Ethicon Ligaclip LX210, pro stĹ™ednĂ­ klipy LT 200, dĂ©lka 27,5 cm LX210</t>
  </si>
  <si>
    <t>ZA690</t>
  </si>
  <si>
    <t>ÄŚepelka skalpelovĂˇ 10 BB510</t>
  </si>
  <si>
    <t>ZC751</t>
  </si>
  <si>
    <t>ÄŚepelka skalpelovĂˇ 11 BB511</t>
  </si>
  <si>
    <t>ZC753</t>
  </si>
  <si>
    <t>ÄŚepelka skalpelovĂˇ 20 BB520</t>
  </si>
  <si>
    <t>ZC755</t>
  </si>
  <si>
    <t>ÄŚepelka skalpelovĂˇ 22 BB522</t>
  </si>
  <si>
    <t>ZC756</t>
  </si>
  <si>
    <t>ÄŚepelka skalpelovĂˇ 23 BB523</t>
  </si>
  <si>
    <t>ZP547</t>
  </si>
  <si>
    <t>ÄŚepelka skalpelovĂˇ ÄŤ. 15 - Swann Morton bal. Ăˇ 100 ks G0103</t>
  </si>
  <si>
    <t>ZU237</t>
  </si>
  <si>
    <t>BotiÄŤka ĹˇicĂ­ -Suture boot, standard, ĹľlutĂˇ, sterilnĂ­, jednorĂˇzovĂˇ, zĂˇsobnĂ­k obs. 5 pĂˇrĹŻ (tj. 10 ks), bal. Ăˇ 500 ks (50 x 10) 00-2200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</si>
  <si>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</si>
  <si>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</si>
  <si>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</si>
  <si>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</si>
  <si>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</si>
  <si>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GAM646957</t>
  </si>
  <si>
    <t>CĂ©vka vyĹľivovacĂ­ CV-01 GAMV686415 (GAM646957)</t>
  </si>
  <si>
    <t>ZU347</t>
  </si>
  <si>
    <t>DotlaÄŤovaÄŤ uzlu A.M.I. HAL k TRILOGY jednotce k oĹˇetĹ™enĂ­ hemeroidĹŻ, k sondĂˇm RAR Flexi probe, autoklĂˇvovatelnĂ˝ AHK 007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</si>
  <si>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</si>
  <si>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</si>
  <si>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</si>
  <si>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</si>
  <si>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</si>
  <si>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</si>
  <si>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</si>
  <si>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</si>
  <si>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ZD840</t>
  </si>
  <si>
    <t>DrĂ©n redon CH14 PVC, perforace 15 cm bal. Ăˇ 100 ks 05.000.22.508</t>
  </si>
  <si>
    <t>ZU622</t>
  </si>
  <si>
    <t>DrĂ©n redon CH14 PVC, perforace 15 cm, dĂ©lka 50 cm RTG kontr. bal. Ăˇ 100 ks 21864</t>
  </si>
  <si>
    <t>ZA757</t>
  </si>
  <si>
    <t>DrĂ©n redon CH16 50 cm U2111600</t>
  </si>
  <si>
    <t>ZU623</t>
  </si>
  <si>
    <t>DrĂ©n redon CH16 PVC, perforace 15 cm, dĂ©lka 50 cm RTG kontr. bal. Ăˇ 100 ks 21865</t>
  </si>
  <si>
    <t>ZF574</t>
  </si>
  <si>
    <t>DrĂ©n redon CH18 50 cm bal. Ăˇ 100 ks U2111800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</si>
  <si>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</si>
  <si>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</si>
  <si>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</si>
  <si>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</si>
  <si>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</si>
  <si>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</si>
  <si>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</si>
  <si>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</si>
  <si>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</si>
  <si>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</si>
  <si>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ZU348</t>
  </si>
  <si>
    <t>DrĹľĂˇk jednotky TRILOGY Arm, k oĹˇetĹ™enĂ­ hemeroidĹŻ, autoklĂˇvovatelnĂ˝ TRI2070</t>
  </si>
  <si>
    <t>ZJ683</t>
  </si>
  <si>
    <t>DrĹľĂˇk na prsty pro operace na ruce plast modrĂ˝ chirobloc large - ballets ECBM</t>
  </si>
  <si>
    <t>ZB069</t>
  </si>
  <si>
    <t>DrĹľĂˇk skalp. ÄŤepelek dÄ›tskĂ˝ krĂˇtkĂ˝ - SCALPEL HANDLE  FITTING NO.3 FOR BLADES 10-15 AND 40, 42  125 mm, 5 BB073R</t>
  </si>
  <si>
    <t>ZS705</t>
  </si>
  <si>
    <t>DrĹľĂˇtko T k zavadÄ›ÄŤi na varixy BAL 183/01 397133910064</t>
  </si>
  <si>
    <t>ZP579</t>
  </si>
  <si>
    <t>Elektroda jehlovĂˇ prĹŻmÄ›r hrotu 0,5 mm dĂ©lka hrotu 20 mm resterilizovatelnĂˇ bal. Ăˇ 5 ks 303-1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</si>
  <si>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</si>
  <si>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</si>
  <si>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</si>
  <si>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</si>
  <si>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</si>
  <si>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</si>
  <si>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</si>
  <si>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</si>
  <si>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ZP931</t>
  </si>
  <si>
    <t>Filtr hygienickĂ˝ k insuflĂˇtoru COâ‚‚ hydrofob.bakteriĂˇlnĂ­ konektor 22 mm ISO pro PG060 PG 080 PG0811 sterilnĂ­ bal. Ăˇ 25 ks PG019</t>
  </si>
  <si>
    <t>ZT288</t>
  </si>
  <si>
    <t>Filtr k pĹ™Ă­stroji CIMPAX,C-PURE 750 - Ulpa/Carbon Filter, s pĹ™Ă­pojkou 22/9,5/6,4mm, max. Ĺľivotnost 35h C32-25-001</t>
  </si>
  <si>
    <t>ZT882</t>
  </si>
  <si>
    <t>Gel lubrikaÄŤnĂ­ sterilnĂ­ OptiLube Active TM, znecitlivujĂ­cĂ­, antiseptickĂ˝ ĂşÄŤinek, stĹ™Ă­kaÄŤky 10 x 6 ml OMS:1160</t>
  </si>
  <si>
    <t>ZH521</t>
  </si>
  <si>
    <t>GumiÄŤka spojovacĂ­, tÄ›snĂ­cĂ­ k laparosk. redukci modrĂˇ 7 mm, bal. Ăˇ 10 ks A5858</t>
  </si>
  <si>
    <t>ZH519</t>
  </si>
  <si>
    <t>GumiÄŤka tÄ›snĂ­cĂ­ k laparosk. trokarĹŻm 3 mm Ăˇ 10 ks A5857</t>
  </si>
  <si>
    <t>ZI117</t>
  </si>
  <si>
    <t>GumiÄŤky tÄ›snĂ­cĂ­ k LSK trokarĹŻm Wolf bal. Ăˇ 10 ks 89.02</t>
  </si>
  <si>
    <t>ZK167</t>
  </si>
  <si>
    <t>HĂˇk middeldorpf 20 x 22 mm 215 mm BT405R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</si>
  <si>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</si>
  <si>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</si>
  <si>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</si>
  <si>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</si>
  <si>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</si>
  <si>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</si>
  <si>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ZM357</t>
  </si>
  <si>
    <t>Hadice insuflaÄŤnĂ­ s pĹ™edhĹ™Ă­vĂˇnĂ­m 3D Einstein PG082</t>
  </si>
  <si>
    <t>ZU344</t>
  </si>
  <si>
    <t>Jednotka k oĹˇetĹ™enĂ­ hemeroidĹŻ TRILOGY Unit Wi-3 HAL-RAR, Bluetooth, na 50 vĂ˝konĹŻ, autoklĂˇvovatelnĂˇ TRI2010</t>
  </si>
  <si>
    <t>ZU346</t>
  </si>
  <si>
    <t>Jehelec A.M.I. HAL k TRILOGY jednotce k oĹˇetĹ™enĂ­ hemeroidĹŻ, k sondĂˇm RAR Flexi probe, autoklĂˇvovatelnĂ˝ AHN 006</t>
  </si>
  <si>
    <t>ZH684</t>
  </si>
  <si>
    <t>KĂˇdinka plastovĂˇ   500 ml K001806</t>
  </si>
  <si>
    <t>ZG749</t>
  </si>
  <si>
    <t>Kanyla cholangiograf. buchanan 400/450/010 - firma jiĹľ nedodĂˇvĂˇ</t>
  </si>
  <si>
    <t>ZT544</t>
  </si>
  <si>
    <t>Kanyla odsĂˇvacĂ­ zahnutĂˇ Yankauer - nĂˇstavec, 8 mm,  s rukojetĂ­, 4 boÄŤnĂ­ otvory, bal. Ăˇ 60 ks 07.049.08.210</t>
  </si>
  <si>
    <t>ZF018</t>
  </si>
  <si>
    <t>Kanyla perifernĂ­ venĂłznĂ­ vasofix 16G ĹˇedĂˇ s injekÄŤnĂ­m portem, safety bal. Ăˇ 50 ks 4269179S-01</t>
  </si>
  <si>
    <t>ZH335</t>
  </si>
  <si>
    <t>Kanyla TS 7,0 s manĹľetou bal. Ăˇ 2 ks 100/523/070</t>
  </si>
  <si>
    <t>ZB314</t>
  </si>
  <si>
    <t>Kanyla TS 8,0 s manĹľetou bal. Ăˇ 2 ks 100/523/080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</si>
  <si>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</si>
  <si>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</si>
  <si>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</si>
  <si>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</si>
  <si>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</si>
  <si>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</si>
  <si>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ZJ843</t>
  </si>
  <si>
    <t>KleĹˇtÄ› hemostatickĂ© PEAN, rovnĂ©, 140 mm, jemnĂ©, ĹˇtĂ­hlĂ©, tupĂ© BH414R</t>
  </si>
  <si>
    <t>ZA523</t>
  </si>
  <si>
    <t>Klip hem-o-lok L 14 x 6 bal. Ăˇ 84 ks 544240</t>
  </si>
  <si>
    <t>ZM417</t>
  </si>
  <si>
    <t>Klip hem-o-lok ML 14 x 6 bal. Ăˇ 84 ks WK 544230</t>
  </si>
  <si>
    <t>ZB103</t>
  </si>
  <si>
    <t>LĂˇhev k odsĂˇvaÄŤce flovac 2l hadice 1,8 m 000-036-021</t>
  </si>
  <si>
    <t>ZB332</t>
  </si>
  <si>
    <t>LĂˇhev ke kompaktnĂ­ odsĂˇvaÄŤce 0,5 l P00340</t>
  </si>
  <si>
    <t>ZM565</t>
  </si>
  <si>
    <t>Lepidlo tkĂˇĹovĂ© 5 ml floseal 1503353</t>
  </si>
  <si>
    <t>ZT749</t>
  </si>
  <si>
    <t>List pilovĂ˝ rapid  35 mm/20 mm/0,8 mm k systĂ©mu Acculan3TI GC211R</t>
  </si>
  <si>
    <t>ZT747</t>
  </si>
  <si>
    <t>List pilovĂ˝ rapid  50 mm/25 mm/0,9 mm k systĂ©mu Acculan3TI GC218R</t>
  </si>
  <si>
    <t>ZT748</t>
  </si>
  <si>
    <t>List pilovĂ˝ rapid 25 mm/15 mm/0,5 mm k systĂ©mu Acculan3TI GC208R</t>
  </si>
  <si>
    <t>ZO503</t>
  </si>
  <si>
    <t>List pilovĂ˝ rapid 50 x 10 x 0,5 / 0,8 mm k systĂ©mu Acculan3TI GC215R</t>
  </si>
  <si>
    <t>ZO653</t>
  </si>
  <si>
    <t>List pilovĂ˝ RAPID pro vrtaÄŤku ACCULAN (Aesculap), 25/5/0,5/0,5 mm, sterilnĂ­ GC207R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</si>
  <si>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</si>
  <si>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</si>
  <si>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ZR544</t>
  </si>
  <si>
    <t>MĹŻstek pooperaÄŤnĂ­ smyÄŤkovĂ˝ pod dvouhlavĹovou stomii dĂ©lka 65 mm sterilnĂ­ bal. Ăˇ 10 ks 022355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</si>
  <si>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</si>
  <si>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</si>
  <si>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</si>
  <si>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</si>
  <si>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</si>
  <si>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</si>
  <si>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ZE174</t>
  </si>
  <si>
    <t>NĂˇdoba na histologickĂ˝ mat. 920 ml Z1333000041024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</si>
  <si>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</si>
  <si>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</si>
  <si>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</si>
  <si>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</si>
  <si>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</si>
  <si>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</si>
  <si>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</si>
  <si>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</si>
  <si>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</si>
  <si>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</si>
  <si>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ZE310</t>
  </si>
  <si>
    <t>NĂˇdoba na kontaminovanĂ˝ odpad CS 6 l CS-vysokĂ˝ / 40 cm, pĹŻv. 077802300 - nahrazuje ZU593</t>
  </si>
  <si>
    <t>NĂˇdoba na kontaminovanĂ˝ odpad CS 6 l pĹŻv. 077802300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</si>
  <si>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</si>
  <si>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</si>
  <si>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</si>
  <si>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ZE159</t>
  </si>
  <si>
    <t>NĂˇdoba na kontaminovanĂ˝ ostrĂ˝ odpad 2 l  kulatĂˇ  15-0003</t>
  </si>
  <si>
    <t>ZT876</t>
  </si>
  <si>
    <t>NĹŻĹľ amputaÄŤnĂ­ LISTON , dĂ©lka 190 mm FH102R</t>
  </si>
  <si>
    <t>ZK040</t>
  </si>
  <si>
    <t>NĹŻĹľky chirurgickĂ© standardnĂ­ hrotnatotupĂ© rovnĂ© 105 mm BC320R</t>
  </si>
  <si>
    <t>ZK045</t>
  </si>
  <si>
    <t>NĹŻĹľky rovnĂ© mayo 155 mm BC545R</t>
  </si>
  <si>
    <t>ZK033</t>
  </si>
  <si>
    <t>NĹŻĹľky typ bulldog cottle 4 OK374R</t>
  </si>
  <si>
    <t>ZM509</t>
  </si>
  <si>
    <t>NĹŻĹľky zahnutĂ© na duhovku a ligaturu 115 mm BC107R</t>
  </si>
  <si>
    <t>ZS710</t>
  </si>
  <si>
    <t>Oliva prĹŻm. 12 mm na varixy 182/12 397133910063</t>
  </si>
  <si>
    <t>ZS708</t>
  </si>
  <si>
    <t>Oliva prĹŻm. 6 mm na varixy (182/06) 397133910061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</si>
  <si>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</si>
  <si>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</si>
  <si>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</si>
  <si>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</si>
  <si>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</si>
  <si>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</si>
  <si>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</si>
  <si>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</si>
  <si>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</si>
  <si>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</si>
  <si>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</si>
  <si>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MICRO-HALSTED zahnutĂ˝, zahnutĂ˝, 125 mm, jemnĂ˝ 5 BH109R</t>
  </si>
  <si>
    <t>ZJ839</t>
  </si>
  <si>
    <t>PeĂˇn velmi jemnĂ˝ - NISSEN  ARTERY FORCEPS CURVED 185 mm, 7 1/4  BH199R</t>
  </si>
  <si>
    <t>ZJ982</t>
  </si>
  <si>
    <t>Pinzeta atraumatickĂˇ de bakey 2,0 mm 200 mm FB402R</t>
  </si>
  <si>
    <t>ZJ980</t>
  </si>
  <si>
    <t>Pinzeta atraumatickĂˇ DE BAKEY rovnĂˇ, 150 mm  ozubenĂ­,  ĹˇĂ­Ĺ™ka 2 mm FB400R</t>
  </si>
  <si>
    <t>ZK587</t>
  </si>
  <si>
    <t>Pinzeta chirurgickĂˇ 1 x 2 zuby 100 mm BD500R</t>
  </si>
  <si>
    <t>ZJ822</t>
  </si>
  <si>
    <t>Pinzeta chirurgickĂˇ, standardnĂ­, rovnĂˇ, 145 mm, ozubenĂˇ (1x2) BD557R</t>
  </si>
  <si>
    <t>ZM096</t>
  </si>
  <si>
    <t>PoduĹˇka adhezivnĂ­ samolepĂ­cĂ­ na ÄŤiĹˇtÄ›nĂ­ koncovek nĂˇstrojĹŻ bal. Ăˇ 100 ks sterilnĂ­ AL-40</t>
  </si>
  <si>
    <t>ZS279</t>
  </si>
  <si>
    <t>PopisovaÄŤ na kĹŻĹľi sterilnĂ­, chirurgickĂ˝ DeRoyal, hrot standard, barva fialovĂˇ, vÄŤetnÄ› pravĂ­tka 15 cm 26-001</t>
  </si>
  <si>
    <t>ZU345</t>
  </si>
  <si>
    <t>Reproduktor TRILOGY Wi-3 Speaker, Bluetooth, kompatibilnĂ­ s jednotkou TRILOGY Unit Wi-3 HAL-RAR k. ÄŤ. TRI2010 TRI2110</t>
  </si>
  <si>
    <t>ZL862</t>
  </si>
  <si>
    <t>RezervoĂˇr balonkovĂ˝ sacĂ­ J-VAC 100ml bal Ăˇ 10 ks 2160</t>
  </si>
  <si>
    <t>ZB249</t>
  </si>
  <si>
    <t>SĂˇÄŤek moÄŤovĂ˝ s kĹ™Ă­Ĺľovou vĂ˝pustĂ­ 2000 ml s hadiÄŤkou 90 cm ZAR-TNU201601</t>
  </si>
  <si>
    <t>ZJ742</t>
  </si>
  <si>
    <t>SĂ­ĹĄka vstĹ™ebatelnĂˇ pro pravĂ˝ jaternĂ­ lalok 44x30 cm VM210</t>
  </si>
  <si>
    <t>ZR335</t>
  </si>
  <si>
    <t>Sonda bipolĂˇrnĂ­ Apollo RF MP90, 90Â°, k artroskopickĂ© vÄ›Ĺľi Arthrex AR-9811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</si>
  <si>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</si>
  <si>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</si>
  <si>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</si>
  <si>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</si>
  <si>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</si>
  <si>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</si>
  <si>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ZU349</t>
  </si>
  <si>
    <t>Sonda RAR Flexi probe, k TRILOGY jednotce k oĹˇetĹ™enĂ­ hemeroidĹŻ, jednorĂˇzovĂˇ, bal. Ăˇ 5 ks RAR2081</t>
  </si>
  <si>
    <t>ZH852</t>
  </si>
  <si>
    <t>Souprava odsĂˇvacĂ­ zahnutĂˇ Yankauer s rukojetĂ­ prĹŻm. koncovky 6 mm hadice CH 25 dĂ©lka 2 m bal. Ăˇ 50 ks 34102</t>
  </si>
  <si>
    <t>ZA960</t>
  </si>
  <si>
    <t>Spojka na moÄŤovĂ˝ sĂˇÄŤek na ureterĂˇlnĂ­ cĂ©vku CH03/ Fr0,8 bal. Ăˇ 10 ks AK3200</t>
  </si>
  <si>
    <t>ZB598</t>
  </si>
  <si>
    <t>Spojka symetrickĂˇ pĹ™Ă­mĂˇ 7 x 7 mm 60.23.00 (120 430)</t>
  </si>
  <si>
    <t>ZD294</t>
  </si>
  <si>
    <t>Spojka T 8-8-8 UH bal. Ăˇ 25 ks 882.08D</t>
  </si>
  <si>
    <t>ZF991</t>
  </si>
  <si>
    <t>Spojka Y 7-7-7 UH bal. Ăˇ 100 ks 86061572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</si>
  <si>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</si>
  <si>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</si>
  <si>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</si>
  <si>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</si>
  <si>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</si>
  <si>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</si>
  <si>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</si>
  <si>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</si>
  <si>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</si>
  <si>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</si>
  <si>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</si>
  <si>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</si>
  <si>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</si>
  <si>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</si>
  <si>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</si>
  <si>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</si>
  <si>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</si>
  <si>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</si>
  <si>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</si>
  <si>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ZJ842</t>
  </si>
  <si>
    <t>Svorka atraum. bengolea zahnutĂˇ 245 mm BH229R</t>
  </si>
  <si>
    <t>ZJ834</t>
  </si>
  <si>
    <t>Svorka halsted - mosquito zahnutĂˇ 125 mm BH111R</t>
  </si>
  <si>
    <t>ZJ835</t>
  </si>
  <si>
    <t>Svorky na cĂ©vy 1 x 2 zuby rovnĂˇ 125 mm BH118R</t>
  </si>
  <si>
    <t>ZC900</t>
  </si>
  <si>
    <t>SystĂ©m odsĂˇvacĂ­ hi-vac 200 ml-komplet bal. Ăˇ 60 ks 05.000.22.801</t>
  </si>
  <si>
    <t>ZP308</t>
  </si>
  <si>
    <t>TÄ›snÄ›nĂ­ do trokaru Aeskulap silikonovĂ© prĹŻm. 3,5 mm bal. Ăˇ 20 ks EK380P</t>
  </si>
  <si>
    <t>ZT461</t>
  </si>
  <si>
    <t>TÄ›snÄ›nĂ­ do trokaru OLYMPUS, chlopeĹ, barva transparentnĂ­ bal. Ăˇ 10 ks A4559</t>
  </si>
  <si>
    <t>ZT462</t>
  </si>
  <si>
    <t>TÄ›snÄ›nĂ­ do trokaru OLYMPUS, prĹŻm. 5,5 mm bal. Ăˇ 10 ks A5833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</si>
  <si>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</si>
  <si>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</si>
  <si>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</si>
  <si>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</si>
  <si>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ZT445</t>
  </si>
  <si>
    <t>Valvulotom hydro LeMaitre s LeMills, pro v. Saphena, celk. dĂ©lka 110 cm, pracovnĂ­ dĂ©lka 98 cm, vnÄ›jĹˇĂ­ prĹŻm. 1,5 mm 1009-00</t>
  </si>
  <si>
    <t>ZA856</t>
  </si>
  <si>
    <t>Vosk kostnĂ­ bone wax 2,5 g, Ăˇ 12 ks, W31C</t>
  </si>
  <si>
    <t>ZK799</t>
  </si>
  <si>
    <t>ZĂˇtka combi ÄŤervenĂˇ 4495101</t>
  </si>
  <si>
    <t>ZS706</t>
  </si>
  <si>
    <t>ZavadÄ›ÄŤ nerezovĂ˝ na varixy (183/02) 397133910065</t>
  </si>
  <si>
    <t>ZP077</t>
  </si>
  <si>
    <t>Zkumavka 15 ml PP 101/16,5 mm bĂ­lĂ˝ ĹˇroubovĂ˝ uzĂˇvÄ›r sterilnĂ­ jednotlivÄ› balenĂˇ, tekutĂ˝ materiĂˇl na bakteriolog. vyĹˇetĹ™enĂ­ 10362/MO/SG/CS</t>
  </si>
  <si>
    <t>ZI179</t>
  </si>
  <si>
    <t>Zkumavka s mediem + flokovanĂ˝ tampon eSwab rĹŻĹľovĂ˝ (nos,krk,vagina,koneÄŤnĂ­k,rĂˇny,fekĂˇlnĂ­ vzo) 490CE.A</t>
  </si>
  <si>
    <t>ZI180</t>
  </si>
  <si>
    <t>Zkumavka s mediem + flovakovanĂ˝ tampon eSwab minitip oranĹľovĂ˝ (oko,ucho,krk,nos,dutiny,urogenitĂˇlnĂ­ tra) 491CE.A</t>
  </si>
  <si>
    <t>ZI181</t>
  </si>
  <si>
    <t>Zkumavka s mediem + flovakovanĂ˝ tampon eSwab pernasal modrĂˇ dÄ›tskĂˇ 482CE</t>
  </si>
  <si>
    <t>Zkumavka s mediem + flovakovanĂ˝ tampon eSwab rĹŻĹľovĂ˝ (nos,krk,vagina,koneÄŤnĂ­k,rĂˇny,fekĂˇlnĂ­ vzo) 490CE.A</t>
  </si>
  <si>
    <t>50115061</t>
  </si>
  <si>
    <t>ZPr - ZUM robot (Z512)</t>
  </si>
  <si>
    <t>ZM831</t>
  </si>
  <si>
    <t>ÄŚepiÄŤka sacĂ­ho a proplachovacĂ­ho nĂˇstroje Wolf 8385.902</t>
  </si>
  <si>
    <t>ZM830</t>
  </si>
  <si>
    <t>DrĹľĂˇk sacĂ­ a proplachovacĂ­ Wolf 8385.901</t>
  </si>
  <si>
    <t>ZK869</t>
  </si>
  <si>
    <t>Jehla insuflaÄŤnĂ­ 120 mm, bal.Ăˇ 20 ks, C2201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</si>
  <si>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</si>
  <si>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</si>
  <si>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</si>
  <si>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</si>
  <si>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</si>
  <si>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</si>
  <si>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ZT294</t>
  </si>
  <si>
    <t>NĂˇstroj robotickĂ˝ jehelec velkĂ˝ k daVinci Xi pro 15 pouĹľitĂ­ 471006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</si>
  <si>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</si>
  <si>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</si>
  <si>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</si>
  <si>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</si>
  <si>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ZU241</t>
  </si>
  <si>
    <t>NĂˇstroj robotickĂ˝ kanyla staplerovĂˇ k da Vinci Xi 12 mm kovovĂˇ bal.Ăˇ 2 ks 470375</t>
  </si>
  <si>
    <t>ZQ268</t>
  </si>
  <si>
    <t>NĂˇstroj robotickĂ˝ kleĹˇtÄ› bipolĂˇrnĂ­ Fenestrated, k daVinci Xi okĂ©nkovĂ© pro 10 pouĹľitĂ­ 470205</t>
  </si>
  <si>
    <t>ZT295</t>
  </si>
  <si>
    <t>NĂˇstroj robotickĂ˝ kleĹˇtÄ› bipolĂˇrnĂ­ Fenestrated, k daVinci Xi okĂ©nkovĂ© pro 14 pouĹľitĂ­ 471205</t>
  </si>
  <si>
    <t>ZQ267</t>
  </si>
  <si>
    <t>NĂˇstroj robotickĂ˝ kleĹˇtÄ› bipolĂˇrnĂ­ Maryland k daVinci Xi pro 10 pouĹľitĂ­ 470172</t>
  </si>
  <si>
    <t>ZT292</t>
  </si>
  <si>
    <t>NĂˇstroj robotickĂ˝ kleĹˇtÄ› bipolĂˇrnĂ­ Maryland k daVinci Xi pro 14 pouĹľitĂ­ 471172</t>
  </si>
  <si>
    <t>ZT283</t>
  </si>
  <si>
    <t>NĂˇstroj robotickĂ˝ kleĹˇtÄ› Force bipolar 8 mm k daVinci Xi pro 12 pouĹľitĂ­ 471405</t>
  </si>
  <si>
    <t>ZT293</t>
  </si>
  <si>
    <t>NĂˇstroj robotickĂ˝ kleĹˇtÄ› ProGrasp k daVinci okĂ©nkovĂ© pro 18 pouĹľitĂ­ 471093</t>
  </si>
  <si>
    <t>ZT284</t>
  </si>
  <si>
    <t>NĂˇstroj robotickĂ˝ kleĹˇtÄ› Tenaculum 8 mm k daVinci Xi pro 10 pouĹľitĂ­ 470207</t>
  </si>
  <si>
    <t>ZT296</t>
  </si>
  <si>
    <t>NĂˇstroj robotickĂ˝ kleĹˇtÄ› X/XI 8MM CADIERE FORCEPS 8 mm pro da Vinci Xi, pro 18 pouĹľitĂ­ 471049</t>
  </si>
  <si>
    <t>ZU244</t>
  </si>
  <si>
    <t>NĂˇstroj robotickĂ˝ krytka tÄ›snĂ­cĂ­ staplerovĂˇ k da Vinci Xi bal.Ăˇ 10 ks 470380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</si>
  <si>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</si>
  <si>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</si>
  <si>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</si>
  <si>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</si>
  <si>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</si>
  <si>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</si>
  <si>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</si>
  <si>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</si>
  <si>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ZU242</t>
  </si>
  <si>
    <t>NĂˇstroj robotickĂ˝ obturĂˇtor staplerovĂ˝ bezÄŤepelovĂ˝ k da Vinci Xi 12 mm kovovĂ˝ bal.Ăˇ 2 ks 470395</t>
  </si>
  <si>
    <t>ZE766</t>
  </si>
  <si>
    <t>NĂˇstroj robotickĂ˝ pĹ™Ă­sluĹˇenstvĂ­ 400180</t>
  </si>
  <si>
    <t>ZU243</t>
  </si>
  <si>
    <t>NĂˇstroj robotickĂ˝ redukce staplerovĂˇ k da Vinci Xi 12/8 mm bal.Ăˇ 6 ks 470381</t>
  </si>
  <si>
    <t>ZQ269</t>
  </si>
  <si>
    <t>NĂˇstroj robotickĂ˝ Sealer Vessel  rozĹˇĂ­Ĺ™enĂ˝ k daVinci Xi,jednorĂˇzovĂ˝ bal. Ăˇ 6 ks 480422</t>
  </si>
  <si>
    <t>ZU286</t>
  </si>
  <si>
    <t>NĂˇstroj robotickĂ˝ stapler SureForm 45 mm, k daVinci Xi, kolorektĂˇlnĂ­ program, jednorĂˇzovĂ˝, bal. Ăˇ 6 ks 480445</t>
  </si>
  <si>
    <t>ZU289</t>
  </si>
  <si>
    <t>NĂˇstroj robotickĂ˝ stapler SureForm 60 mm,  k daVinci Xi, kolorektĂˇlnĂ­ program, bal. Ăˇ 6 ks 480460</t>
  </si>
  <si>
    <t>ZT670</t>
  </si>
  <si>
    <t>NĂˇstroj robotickĂ˝ SynchroSeal 8 mm k daVinci Xi, jednorĂˇzovĂ˝ bal. Ăˇ 6 ks 480440</t>
  </si>
  <si>
    <t>ZQ258</t>
  </si>
  <si>
    <t>NĂˇstroj robotickĂ˝ tÄ›snÄ›nĂ­ na trokar Cannula Seal pro da Vinci Xi 5-8 mm jednorĂˇzovĂ© sterilnĂ­ bal. Ăˇ 10 ks 470361</t>
  </si>
  <si>
    <t>ZU287</t>
  </si>
  <si>
    <t>NĂˇstroj robotickĂ˝ zĂˇsobnĂ­k do stapleru Â SureForm 45 mm zelenĂ˝ (4,3 mm 6 Ĺ™ad), k daVinci Xi, kolorektĂˇlnĂ­ program,  jednorĂˇzovĂ˝, bal. Ăˇ 12 ks 48345G</t>
  </si>
  <si>
    <t>ZU290</t>
  </si>
  <si>
    <t>NĂˇstroj robotickĂ˝ zĂˇsobnĂ­k do stapleru Â SureForm 60 mm modrĂ˝ (3,5 mm 6 Ĺ™ad), k daVinci Xi,  kolorektĂˇlnĂ­ program, bal. Ăˇ 12 ks 48360B</t>
  </si>
  <si>
    <t>ZU288</t>
  </si>
  <si>
    <t>NĂˇstroj robotickĂ˝ zĂˇsobnĂ­k do stapleru Â SureForm,  45 mm ÄŤernĂ˝ (4,6 mm 6 Ĺ™ad), k daVinci Xi, kolorektĂˇlnĂ­ program, bal. Ăˇ 12 ks 48345T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</si>
  <si>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</si>
  <si>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</si>
  <si>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</si>
  <si>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</si>
  <si>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</si>
  <si>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</si>
  <si>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</si>
  <si>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</si>
  <si>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</si>
  <si>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</si>
  <si>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50115063</t>
  </si>
  <si>
    <t>ZPr - vaky, sety (Z528)</t>
  </si>
  <si>
    <t>ZA715</t>
  </si>
  <si>
    <t>Set infuznĂ­ intrafix primeline classic 150 cm 4062957</t>
  </si>
  <si>
    <t>ZD721</t>
  </si>
  <si>
    <t>Set odsĂˇvacĂ­ CH 6-18 bal. Ăˇ 35 ks 05.000.22.641</t>
  </si>
  <si>
    <t>50115064</t>
  </si>
  <si>
    <t>ZPr - šicí materiál (Z529)</t>
  </si>
  <si>
    <t>ZP930</t>
  </si>
  <si>
    <t>Ĺ Ă­tĂ­ optilene 0/0 (3.5) bal. Ăˇ 36 ks C3090043</t>
  </si>
  <si>
    <t>ZU350</t>
  </si>
  <si>
    <t>Ĺ itĂ­ A.M.I. HAL SUTURE, k TRILOGY jednotce k oĹˇetĹ™enĂ­ hemeroidĹŻ, jehla 5/8 kruh, dĂ©lka vlĂˇkna 75 cm, syntetickĂ© vstĹ™ebatelnĂ©, sterilnĂ­, bal. Ăˇ 36 ks AHAL 70</t>
  </si>
  <si>
    <t>ZB034</t>
  </si>
  <si>
    <t>Ĺ itĂ­ dafilon modrĂ˝ 2/0 (3) bal. Ăˇ 36 ks C0935476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</si>
  <si>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</si>
  <si>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</si>
  <si>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</si>
  <si>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</si>
  <si>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</si>
  <si>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</si>
  <si>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</si>
  <si>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</si>
  <si>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</si>
  <si>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</si>
  <si>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</si>
  <si>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</si>
  <si>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ZB200</t>
  </si>
  <si>
    <t>Ĺ itĂ­ ethibond gr 2-0 bal. Ăˇ 20 ks X41003</t>
  </si>
  <si>
    <t>ZO362</t>
  </si>
  <si>
    <t>Ĺ itĂ­ Monocryl fialovĂ˝ 6/0 45cm jehla 13 mm RB-2 bal. Ăˇ 12 ks W3224</t>
  </si>
  <si>
    <t>ZR883</t>
  </si>
  <si>
    <t>Ĺ itĂ­ Monocryl Plus fialovĂ˝  antibacterial 5/0, 70 cm, jehla (druh RB-1 plus, velikost  17 mm, zakĹ™ivenĂ­ 1/2C, hrot TP) bal. Ăˇ 36 ks HMCP2131H</t>
  </si>
  <si>
    <t>ZR882</t>
  </si>
  <si>
    <t>Ĺ itĂ­ Monocryl Plus fialovĂ˝ antibacterial 4/0, 70 cm, jehla (druh SH-1 plus, velikost 22 mm, zakĹ™ivenĂ­ 1/2C, hrot TP) bal. Ăˇ 36 ks MCP218H</t>
  </si>
  <si>
    <t>ZK581</t>
  </si>
  <si>
    <t>Ĺ itĂ­ monocryl un 3-0 bal. Ăˇ 12 ks W3650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</si>
  <si>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</si>
  <si>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</si>
  <si>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</si>
  <si>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</si>
  <si>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</si>
  <si>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</si>
  <si>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</si>
  <si>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</si>
  <si>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Ĺ itĂ­ monosyn bezbarvĂ˝ 3/0 (2) bal. Ăˇ 36 ks C2023635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</si>
  <si>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</si>
  <si>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</si>
  <si>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</si>
  <si>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</si>
  <si>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</si>
  <si>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</si>
  <si>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ZL915</t>
  </si>
  <si>
    <t>Ĺ itĂ­ novosyn fial. 2/0 (3) bal. Ăˇ 36 ks C0068095</t>
  </si>
  <si>
    <t>ZR993</t>
  </si>
  <si>
    <t>Ĺ itĂ­ novosyn fialovĂ˝ (violet) 4/0 (1,5) bal. Ăˇ 36 ks C0068029N1</t>
  </si>
  <si>
    <t>ZR995</t>
  </si>
  <si>
    <t>Ĺ itĂ­ novosyn fialovĂ˝ 1 (4) bal. Ăˇ 36 ks C0068553</t>
  </si>
  <si>
    <t>ZR941</t>
  </si>
  <si>
    <t>Ĺ itĂ­ novosyn fialovĂ˝ 2 (3) bal. Ăˇ 36 ks C0068251</t>
  </si>
  <si>
    <t>ZB148</t>
  </si>
  <si>
    <t>Ĺ itĂ­ novosyn fialovĂ˝ 2 (5) bal. Ăˇ 24 ks C0068598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</si>
  <si>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</si>
  <si>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</si>
  <si>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</si>
  <si>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</si>
  <si>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</si>
  <si>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</si>
  <si>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Ĺ itĂ­ novosyn fialovĂ˝ 2/0 (3) bal. Ăˇ 36 ks C0068042N1</t>
  </si>
  <si>
    <t>ZR994</t>
  </si>
  <si>
    <t>Ĺ itĂ­ novosyn fialovĂ˝ 2/0 (3) bal. Ăˇ 36 ks C0068055</t>
  </si>
  <si>
    <t>ZS135</t>
  </si>
  <si>
    <t>Ĺ itĂ­ novosyn fialovĂ˝ 2/0 (3) bal. Ăˇ 36 ks C0068060</t>
  </si>
  <si>
    <t>ZS891</t>
  </si>
  <si>
    <t>Ĺ itĂ­ novosyn fialovĂ˝ 2/0 (3) bal. Ăˇ 36 ks C0068485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</si>
  <si>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</si>
  <si>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</si>
  <si>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</si>
  <si>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</si>
  <si>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</si>
  <si>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</si>
  <si>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</si>
  <si>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</si>
  <si>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Ĺ itĂ­ novosyn fialovĂ˝ 4/0 (1,5) bal. Ăˇ 36 ks C0068029</t>
  </si>
  <si>
    <t>ZR996</t>
  </si>
  <si>
    <t>Ĺ itĂ­ novosyn fialovĂ˝ 4/0 (1,5) bal. Ăˇ 36 ks C0068220</t>
  </si>
  <si>
    <t>ZB114</t>
  </si>
  <si>
    <t>Ĺ itĂ­ novosyn quick 0 (3,5) 90 cm HRC43 nebarvenĂ˝ bal. Ăˇ 36 ks C3046662</t>
  </si>
  <si>
    <t>ZB878</t>
  </si>
  <si>
    <t>Ĺ itĂ­ novosyn quick undy 2/0 (3) bal. Ăˇ 36 ks C3046042</t>
  </si>
  <si>
    <t>ZH392</t>
  </si>
  <si>
    <t>Ĺ itĂ­ novosyn quick undy 3/0 (2) bal. Ăˇ 36 ks C3046030</t>
  </si>
  <si>
    <t>ZG672</t>
  </si>
  <si>
    <t>Ĺ itĂ­ novosyn quick undy 4/0 (1.5) bal. Ăˇ 36 ks C3046013</t>
  </si>
  <si>
    <t>ZL257</t>
  </si>
  <si>
    <t>Ĺ itĂ­ novosyn quick undy 5/0 (1) bal. Ăˇ 36 ks C3046311</t>
  </si>
  <si>
    <t>ZB912</t>
  </si>
  <si>
    <t>Ĺ itĂ­ orthocord fialovĂ˝ bal. Ăˇ 12 ks 223104</t>
  </si>
  <si>
    <t>ZB913</t>
  </si>
  <si>
    <t>Ĺ itĂ­ orthocord modrĂ˝ bal. Ăˇ 12 ks 223111</t>
  </si>
  <si>
    <t>ZM353</t>
  </si>
  <si>
    <t>Ĺ itĂ­ PDO Resorba -fialovĂ˝, 2xGR65 0,70m 4EP 1USP(bal=2tc) PN2093</t>
  </si>
  <si>
    <t>ZH167</t>
  </si>
  <si>
    <t>Ĺ itĂ­ PDS plus 1 bal. Ăˇ 24 ks PDP1935T</t>
  </si>
  <si>
    <t>ZH166</t>
  </si>
  <si>
    <t>Ĺ itĂ­ PDS plus 1 bal. Ăˇ 36 ks PDP9370H</t>
  </si>
  <si>
    <t>ZS281</t>
  </si>
  <si>
    <t>Ĺ itĂ­ PDS Plus vi, sĂ­la vlĂˇkna 5-0, dĂ©lka vlĂˇkna 70 cm, jehla 2xJRB-1, VB, bal. Ăˇ 36 ks PDP3060H</t>
  </si>
  <si>
    <t>Ĺ itĂ­ PDS Plus vi, sĂ­la vlĂˇkna 5-0, dĂ©lka vlĂˇkna 70 cm, jehla JRB-1, VB, bal. Ăˇ 36 ks PDP3030H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</si>
  <si>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</si>
  <si>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</si>
  <si>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</si>
  <si>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</si>
  <si>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</si>
  <si>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</si>
  <si>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</si>
  <si>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</si>
  <si>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</si>
  <si>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</si>
  <si>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</si>
  <si>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</si>
  <si>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</si>
  <si>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</si>
  <si>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</si>
  <si>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</si>
  <si>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</si>
  <si>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</si>
  <si>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</si>
  <si>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</si>
  <si>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ZF363</t>
  </si>
  <si>
    <t>Ĺ itĂ­ premicron zelenĂ˝ 3/0 (2) bal. Ăˇ 36 ks C0026515</t>
  </si>
  <si>
    <t>ZF699</t>
  </si>
  <si>
    <t>Ĺ itĂ­ premicron zelenĂ˝ 3/0 (2.5) bal. Ăˇ 12 ks G0120060</t>
  </si>
  <si>
    <t>ZA865</t>
  </si>
  <si>
    <t>Ĺ itĂ­ prolene bl 2-0 bal. Ăˇ 12 ks W8400</t>
  </si>
  <si>
    <t>ZA248</t>
  </si>
  <si>
    <t>Ĺ itĂ­ prolene bl 2-0 bal. Ăˇ 12 ks W8977</t>
  </si>
  <si>
    <t>ZB555</t>
  </si>
  <si>
    <t>Ĺ itĂ­ prolene bl 3-0 bal. Ăˇ 12 ks W8522</t>
  </si>
  <si>
    <t>ZI871</t>
  </si>
  <si>
    <t>Ĺ itĂ­ prolene bl 3-0 bal. Ăˇ 12 ks W8525</t>
  </si>
  <si>
    <t>ZB718</t>
  </si>
  <si>
    <t>Ĺ itĂ­ prolene bl 4-0 bal. Ăˇ 12 ks W8840</t>
  </si>
  <si>
    <t>ZB717</t>
  </si>
  <si>
    <t>Ĺ itĂ­ prolene bl 4-0 bal. Ăˇ 12 ks W8845</t>
  </si>
  <si>
    <t>ZM716</t>
  </si>
  <si>
    <t>Ĺ itĂ­ prolene bl 4-0 s 20j VISI Black bal. Ăˇ 12 ks W8340</t>
  </si>
  <si>
    <t>ZA853</t>
  </si>
  <si>
    <t>Ĺ itĂ­ prolene bl 5-0 , 2 x V-5 bal. Ăˇ 36 ks 8934H</t>
  </si>
  <si>
    <t>ZG003</t>
  </si>
  <si>
    <t>Ĺ itĂ­ prolene bl 5-0 bal. Ăˇ 12 ks W8816</t>
  </si>
  <si>
    <t>Ĺ itĂ­ prolene bl 5-0 bal. Ăˇ 12 ks W8830</t>
  </si>
  <si>
    <t>ZA866</t>
  </si>
  <si>
    <t>Ĺ itĂ­ prolene bl 6-0 bal. Ăˇ 12 ks W8802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</si>
  <si>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</si>
  <si>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</si>
  <si>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</si>
  <si>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</si>
  <si>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</si>
  <si>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</si>
  <si>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</si>
  <si>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</si>
  <si>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</si>
  <si>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</si>
  <si>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ZR508</t>
  </si>
  <si>
    <t>Ĺ itĂ­ stratafix spiral, sĂ­la vlĂˇkna 2-0, dĂ©lka vlĂˇkna 30 cm, typ jehly SH, dĂ©lka jehly 26 mm, zakĹ™ivenĂ­ Â˝ C, bal. Ăˇ. 12 ks SXPP1B416</t>
  </si>
  <si>
    <t>ZQ926</t>
  </si>
  <si>
    <t>Ĺ itĂ­ Stratafix Symmetric PDS Plus 1 jehla 48 mm 1/2 dĂ©lka 45cm bal. Ăˇ 12 ks SXPP1A400</t>
  </si>
  <si>
    <t>ZJ135</t>
  </si>
  <si>
    <t>Ĺ itĂ­ supolene zelenĂ˝ 3,5EP 0 USP Ăˇ 36 ks 90618</t>
  </si>
  <si>
    <t>ZT506</t>
  </si>
  <si>
    <t>Ĺ itĂ­ Supolene, zelenĂ˝, PE potaĹľenĂ˝ teflonem, sĂ­la vlĂˇkna 2/0, 3 EP, jehla HRT  (1/2 kruhu) 25, hrot kuĹľelovĂ˝, dĂ©lka vlĂˇkna 75 cm, nevstĹ™ebatelnĂ© bal. Ăˇ 36 ks 90617</t>
  </si>
  <si>
    <t>ZB039</t>
  </si>
  <si>
    <t>Ĺ itĂ­ ventrofil bal. Ăˇ 4 ks 993034</t>
  </si>
  <si>
    <t>ZD307</t>
  </si>
  <si>
    <t>Ĺ itĂ­ vicryl plus vi 2-0 bal. Ăˇ 36 ks VCP969H</t>
  </si>
  <si>
    <t>ZC679</t>
  </si>
  <si>
    <t>Ĺ itĂ­ vicryl plus vi 2-0 bal. Ăˇ 36 ks VCP9900H</t>
  </si>
  <si>
    <t>ZC676</t>
  </si>
  <si>
    <t>Ĺ itĂ­ vicryl plus vi 3-0 bal. Ăˇ 36 ks VCP3160H</t>
  </si>
  <si>
    <t>ZB221</t>
  </si>
  <si>
    <t>Ĺ itĂ­ vicryl plus vi 3-0 bal. Ăˇ 36 ks VCP319H</t>
  </si>
  <si>
    <t>ZC677</t>
  </si>
  <si>
    <t>Ĺ itĂ­ vicryl plus vi 3-0 bal. Ăˇ 36 ks VCP998H</t>
  </si>
  <si>
    <t>ZB304</t>
  </si>
  <si>
    <t>Ĺ itĂ­ vicryl vi 2-0 bal. Ăˇ 12 ks W9158</t>
  </si>
  <si>
    <t>50115065</t>
  </si>
  <si>
    <t>ZPr - vpichovací materiál (Z530)</t>
  </si>
  <si>
    <t>ZA310</t>
  </si>
  <si>
    <t>Jehla bioptickĂˇ tru cat bal. Ăˇ 5 ks HSPRE1415</t>
  </si>
  <si>
    <t>ZB168</t>
  </si>
  <si>
    <t>Jehla chirurgickĂˇ 0,9 x 36 B10</t>
  </si>
  <si>
    <t>ZB530</t>
  </si>
  <si>
    <t>Jehla chirurgickĂˇ 1,0 x 25 Ga8</t>
  </si>
  <si>
    <t>ZB460</t>
  </si>
  <si>
    <t>Jehla chirurgickĂˇ 1,0 x 45 G8</t>
  </si>
  <si>
    <t>ZH089</t>
  </si>
  <si>
    <t>Jehla chirurgickĂˇ 1,1 x 30 Ga7</t>
  </si>
  <si>
    <t>ZB478</t>
  </si>
  <si>
    <t>Jehla chirurgickĂˇ s pĂ©rovĂ˝mi ouĹˇky s trojhrannou ĹˇpicĂ­ 3/8 kruhu typ B velikost 0,8 x 32 B11</t>
  </si>
  <si>
    <t>Jehla chirurgickĂˇ s pĂ©rovĂ˝mi ouĹˇky s trojhrannou ĹˇpicĂ­ 3/8 kruhu typ B velikost 0,9 x 36 B10</t>
  </si>
  <si>
    <t>ZB996</t>
  </si>
  <si>
    <t>Jehla chirurgickĂˇ s pĂ©rovĂ˝mi ouĹˇky s trojhrannou ĹˇpicĂ­ 3/8 kruhu typ B velikost 0,9 x 40 B9</t>
  </si>
  <si>
    <t>ZF984</t>
  </si>
  <si>
    <t>Jehla chirurgickĂˇ s pĂ©rovĂ˝mi ouĹˇky s trojhrannou ĹˇpicĂ­ 3/8 kruhu typ B velikost 1,1 x 50 B7</t>
  </si>
  <si>
    <t>ZB480</t>
  </si>
  <si>
    <t>Jehla chirurgickĂˇ s pĂ©rovĂ˝mi ouĹˇky s trojhrannou ĹˇpicĂ­ 4/8 kruhu typ G velikost 0,7 x 28 G10</t>
  </si>
  <si>
    <t>ZB482</t>
  </si>
  <si>
    <t>Jehla chirurgickĂˇ s pĂ©rovĂ˝mi ouĹˇky s trojhrannou ĹˇpicĂ­ 4/8 kruhu typ G velikost 0,7 x 28 G12</t>
  </si>
  <si>
    <t>ZB133</t>
  </si>
  <si>
    <t>Jehla chirurgickĂˇ s pĂ©rovĂ˝mi ouĹˇky s trojhrannou ĹˇpicĂ­ 4/8 kruhu typ G velikost 0,9 x 40 G9</t>
  </si>
  <si>
    <t>Jehla chirurgickĂˇ s pĂ©rovĂ˝mi ouĹˇky s trojhrannou ĹˇpicĂ­ 4/8 kruhu typ G velikost 1,0 x 45 G8</t>
  </si>
  <si>
    <t>ZB248</t>
  </si>
  <si>
    <t>Jehla chirurgickĂˇ s pĂ©rovĂ˝mi ouĹˇky s trojhrannou ĹˇpicĂ­ 4/8 kruhu typ G velikost 1,1 x 50 G7</t>
  </si>
  <si>
    <t>ZB206</t>
  </si>
  <si>
    <t>Jehla chirurgickĂˇ s pĂ©rovĂ˝mi ouĹˇky s trojhrannou ĹˇpicĂ­ 4/8 kruhu typ G velikost 1,2 x 55 G6</t>
  </si>
  <si>
    <t>ZB205</t>
  </si>
  <si>
    <t>Jehla chirurgickĂˇ s pĂ©rovĂ˝mi ouĹˇky s trojhrannou ĹˇpicĂ­ 4/8 kruhu typ G velikost 1,3 x 65 G4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</si>
  <si>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</si>
  <si>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</si>
  <si>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</si>
  <si>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</si>
  <si>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</si>
  <si>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</si>
  <si>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</si>
  <si>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</si>
  <si>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</si>
  <si>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</si>
  <si>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</si>
  <si>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</si>
  <si>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</si>
  <si>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</si>
  <si>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ZB611</t>
  </si>
  <si>
    <t>Jehla injekÄŤnĂ­ STERICAN IM-HL.0,90  x 70 mm,ĹľlutĂˇ, LL, bal. Ăˇ 100 ks 4665791</t>
  </si>
  <si>
    <t>ZK195</t>
  </si>
  <si>
    <t>Jehla redon mĂ­rnÄ› zahnutĂˇ CH 12 BN904R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</si>
  <si>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</si>
  <si>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</si>
  <si>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</si>
  <si>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</si>
  <si>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ZK793</t>
  </si>
  <si>
    <t>Rukavice operaÄŤnĂ­  latex s polyuretanem a silikonem sterilnĂ­ ansell gammex PFXP chemo cytostatickĂ© vel. 8,0 bal. Ăˇ 50 pĂˇrĹŻ 330054080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</si>
  <si>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</si>
  <si>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</si>
  <si>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</si>
  <si>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</si>
  <si>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</si>
  <si>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</si>
  <si>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</si>
  <si>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</si>
  <si>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</si>
  <si>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</si>
  <si>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</si>
  <si>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</si>
  <si>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</si>
  <si>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</si>
  <si>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</si>
  <si>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</si>
  <si>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</si>
  <si>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</si>
  <si>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</si>
  <si>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</si>
  <si>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</si>
  <si>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</si>
  <si>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</si>
  <si>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</si>
  <si>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</si>
  <si>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</si>
  <si>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</si>
  <si>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</si>
  <si>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</si>
  <si>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</si>
  <si>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</si>
  <si>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</si>
  <si>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</si>
  <si>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</si>
  <si>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</si>
  <si>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</si>
  <si>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ZT787</t>
  </si>
  <si>
    <t>Rukavice operaÄŤnĂ­ latex bez pudru sterilnĂ­ ansel gammex Ortho, vel. 6,5 bal. Ăˇ 50 pĂˇrĹŻ 330065065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</si>
  <si>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</si>
  <si>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</si>
  <si>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</si>
  <si>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</si>
  <si>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ZK476</t>
  </si>
  <si>
    <t>Rukavice operaÄŤnĂ­ latex s pudrem sterilnĂ­ ansell, vasco surgical powderet vel. 7,5 6035534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</si>
  <si>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</si>
  <si>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</si>
  <si>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</si>
  <si>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</si>
  <si>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</si>
  <si>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</si>
  <si>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</si>
  <si>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ZT615</t>
  </si>
  <si>
    <t>Rukavice vyĹˇetĹ™ovacĂ­ latex nesterilnĂ­ bez pudru Shamrock vel . XL T10114</t>
  </si>
  <si>
    <t>Rukavice vyĹˇetĹ™ovacĂ­ latex nesterilnĂ­ bez pudru Shamrock vel . XL T10114 - nahrazuje ZT272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</si>
  <si>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</si>
  <si>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</si>
  <si>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</si>
  <si>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</si>
  <si>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</si>
  <si>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</si>
  <si>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ZT389</t>
  </si>
  <si>
    <t>Rukavice vyĹˇetĹ™ovacĂ­ nitril nesterilnĂ­ bez pudru INTCO SYNGUARD, vel. M, bal. Ăˇ 100 ks 151.00.001 M</t>
  </si>
  <si>
    <t>ZT391</t>
  </si>
  <si>
    <t>Rukavice vyĹˇetĹ™ovacĂ­ nitril nesterilnĂ­ bez pudru INTCO SYNGUARD, vel. XL, bal. Ăˇ 100 ks 151.00.001 XL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</si>
  <si>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</si>
  <si>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</si>
  <si>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</si>
  <si>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</si>
  <si>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</si>
  <si>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</si>
  <si>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</si>
  <si>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</si>
  <si>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</si>
  <si>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</si>
  <si>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</si>
  <si>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</si>
  <si>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</si>
  <si>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</si>
  <si>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</si>
  <si>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50115079</t>
  </si>
  <si>
    <t>ZPr - internzivní péče (Z542)</t>
  </si>
  <si>
    <t>ZJ368</t>
  </si>
  <si>
    <t>Hadice sacĂ­ trychtĂ˝Ĺ™-trychtĂ˝Ĺ™ bal. Ăˇ 30 ks 07.068.30.300</t>
  </si>
  <si>
    <t>ZE385</t>
  </si>
  <si>
    <t>Hadice silikon 1 x 3,0 mm Ăˇ 25 m (34.000.00.100) 70232</t>
  </si>
  <si>
    <t>ZB502</t>
  </si>
  <si>
    <t>Hadice silikon 3 x 5 mm Ăˇ 25 m 34.000.00.103</t>
  </si>
  <si>
    <t>ZB026</t>
  </si>
  <si>
    <t>Hadice silikon 5 x 9 x 2,00 mm Ăˇ 10 m pro drenĂˇĹľ tÄ›l.dutin KVS 60-050090</t>
  </si>
  <si>
    <t>ZD144</t>
  </si>
  <si>
    <t>Hadice spojovacĂ­ drĂ©n-lĂˇhev bal. Ăˇ 40 ks 07.092.00.200</t>
  </si>
  <si>
    <t>ZH072</t>
  </si>
  <si>
    <t>Hadice spojovacĂ­ k odsĂˇvacĂ­m soupravĂˇm CH30 dĂ©lka 3 m bal. Ăˇ 30 ks 07.068.30.301</t>
  </si>
  <si>
    <t>ZT989</t>
  </si>
  <si>
    <t>Hadice spojovacĂ­ k odsĂˇvacĂ­m soupravĂˇm CH30 dĂ©lka 3,5 m bal. Ăˇ 30 ks trychtĂ˝Ĺ™-trychtĂ˝Ĺ™ 07.068.30.350</t>
  </si>
  <si>
    <t>50115080</t>
  </si>
  <si>
    <t>ZPr - staplery, extraktory, endoskop.mat. (Z523)</t>
  </si>
  <si>
    <t>ZU480</t>
  </si>
  <si>
    <t>AplikĂˇtor klipĹŻ laparoskopickĂ˝ GRENA OMNIFinger - velikost L,  prĹŻm. shaftu 100 mm, prĹŻmÄ›r trokaru 10 mm, prac. dĂ©lka 36 cm 0301-04LEOMN</t>
  </si>
  <si>
    <t>ZD975</t>
  </si>
  <si>
    <t>ÄŚelisti OLYMPUS k disektoru Maryland vnitĹ™nĂ­ prac. ÄŤĂˇst 5 x 330 mm dĂ©lka branĹľĂ­ 21 mm A64320A</t>
  </si>
  <si>
    <t>ZH427</t>
  </si>
  <si>
    <t>PĹ™evodnĂ­k k harmonickĂ©mu skalpelu modrĂ˝ HP BLUE s kabelem</t>
  </si>
  <si>
    <t>50115100</t>
  </si>
  <si>
    <t>ZPr - jehly COVID 19 (Z557)</t>
  </si>
  <si>
    <t>ZU276</t>
  </si>
  <si>
    <t>Jehla injekÄŤnĂ­ 21G 0,8 x 40 mm zelenĂˇ 77U-PZ02571</t>
  </si>
  <si>
    <t>ZU274</t>
  </si>
  <si>
    <t>Jehla injekÄŤnĂ­ 23G 0,6 x 25 mm modrĂˇ sterilnĂ­ bal. Ăˇ 100 ks 77U-PZ02604</t>
  </si>
  <si>
    <t>50115101</t>
  </si>
  <si>
    <t>ZPr - ostatní COVID 19 (Z558)</t>
  </si>
  <si>
    <t>ZU277</t>
  </si>
  <si>
    <t>StĹ™Ă­kaÄŤka injekÄŤnĂ­ 2-dĂ­lnĂˇ 2 ml  L CHIRANA 77U-PZ02603</t>
  </si>
  <si>
    <t>ZD094</t>
  </si>
  <si>
    <t>GĂˇza sklĂˇdanĂˇ 8 cm x 17 cm / 5 ks karton Ăˇ 1200 ks 37017</t>
  </si>
  <si>
    <t>ZC694</t>
  </si>
  <si>
    <t>TyÄŤinka oÄŤnĂ­ PRO OPTHA nesterilnĂ­ bal. Ăˇ 500 ks 16515</t>
  </si>
  <si>
    <t>ZC752</t>
  </si>
  <si>
    <t>ÄŚepelka skalpelovĂˇ 15 BB515</t>
  </si>
  <si>
    <t>ZA892</t>
  </si>
  <si>
    <t>Elektroda neutrĂˇlnĂ­ kojeneckĂˇ bal. Ăˇ 50 ks 20193-073</t>
  </si>
  <si>
    <t>ZP803</t>
  </si>
  <si>
    <t>Katetr moÄŤovĂ˝ nelaton 8CH silikonovĂ˝ balonkovĂ˝ 3 ml rovnĂ˝ 25 cm bal. Ăˇ 5 ks AA6108</t>
  </si>
  <si>
    <t>ZS125</t>
  </si>
  <si>
    <t>NĹŻĹľ k elektrodermatomu Zimmer sterilnĂ­ bal. Ăˇ 10 ks 00-8800-000-10</t>
  </si>
  <si>
    <t>ZL670</t>
  </si>
  <si>
    <t>Set na mĂ­chĂˇnĂ­ cementu - sterilnĂ­ + plastovĂˇ miska a Ĺˇpachte bal. Ăˇ 20 ks 07.082.11.000</t>
  </si>
  <si>
    <t>ZJ703</t>
  </si>
  <si>
    <t>Sonda ĹľaludeÄŤnĂ­ CH8 1200mm s RTG linkou bal. Ăˇ 50 ks 412008</t>
  </si>
  <si>
    <t>ZJ588</t>
  </si>
  <si>
    <t>Souprava cystofix CH 10,5 minipaed pediatrickĂ˝ bal. Ăˇ 50 ks 4450180</t>
  </si>
  <si>
    <t>ZD433</t>
  </si>
  <si>
    <t>Souprava cystofix CH 5 minipaed bal. Ăˇ 10 ks 4441036</t>
  </si>
  <si>
    <t>ZB303</t>
  </si>
  <si>
    <t>Spojka asymetrickĂˇ 4 x 7 mm 60.21.00 (120 420)</t>
  </si>
  <si>
    <t>ZB893</t>
  </si>
  <si>
    <t>StĹ™Ă­kaÄŤka inzulinovĂˇ omnican 0,5 ml 100j s jehlou 30 G bal. Ăˇ 100 ks 9151125S - povoleno pouze pro KoĹľnĂ­ kliniku + KNM</t>
  </si>
  <si>
    <t>ZU388</t>
  </si>
  <si>
    <t>Svorka hadicovĂˇ kovovĂˇ bez zĂˇĹ™ezĹŻ (Peha-instrument), rovnĂˇ, 160 mm, jednorĂˇzovĂˇ, sterilnĂ­, bal. Ăˇ 15 ks 991047</t>
  </si>
  <si>
    <t>ZM356</t>
  </si>
  <si>
    <t>Set hadic oplachovĂ˝ch k pumpĂˇm AESCULAP Multi Flow PG131 LUER s trnem 3D Einstein PG131</t>
  </si>
  <si>
    <t>ZD188</t>
  </si>
  <si>
    <t>Ĺ itĂ­ monocryl un 5-0 bal. Ăˇ 12 ks W3221</t>
  </si>
  <si>
    <t>ZB019</t>
  </si>
  <si>
    <t>Ĺ itĂ­ monosyn bezbarvĂ˝ 4/0 (1.5) bal. Ăˇ 36 ks C0023204</t>
  </si>
  <si>
    <t>ZR940</t>
  </si>
  <si>
    <t>Ĺ itĂ­ novosyn fialovĂ˝ 2 (5) bal. Ăˇ 24 ks B0068535</t>
  </si>
  <si>
    <t>ZR977</t>
  </si>
  <si>
    <t>Ĺ itĂ­ novosyn fialovĂ˝ 2/0 (3) bal. Ăˇ 36 ks C0068031</t>
  </si>
  <si>
    <t>ZS134</t>
  </si>
  <si>
    <t>Ĺ itĂ­ novosyn fialovĂ˝ 5/0 (1) bal. Ăˇ 36 ks C0068012</t>
  </si>
  <si>
    <t>ZS047</t>
  </si>
  <si>
    <t>Ĺ itĂ­ novosyn fialovĂ˝ 6/0 (0.7) bal. Ăˇ 36 ks C0068006</t>
  </si>
  <si>
    <t>ZC878</t>
  </si>
  <si>
    <t>Ĺ itĂ­ vicryl plus vi 4-0 bal. Ăˇ 36 ks VCP3100H</t>
  </si>
  <si>
    <t>ZB241</t>
  </si>
  <si>
    <t>Ĺ itĂ­ vicryl plus vi 5-0 bal. Ăˇ 36 ks VCP303H</t>
  </si>
  <si>
    <t>ZE535</t>
  </si>
  <si>
    <t>Ĺ itĂ­ vicryl rapide un 6-0 bal. Ăˇ 12 ks W9913</t>
  </si>
  <si>
    <t>ZB184</t>
  </si>
  <si>
    <t>Ĺ itĂ­ vicryl un 3-0 bal. Ăˇ 12 ks W9890</t>
  </si>
  <si>
    <t>ZB185</t>
  </si>
  <si>
    <t>Ĺ itĂ­ vicryl un 4-0 bal. Ăˇ 12 ks W9951</t>
  </si>
  <si>
    <t>ZG774</t>
  </si>
  <si>
    <t>Ĺ itĂ­ vicryl vi 6-0 bal. Ăˇ 12 ks W9552</t>
  </si>
  <si>
    <t>ZF643</t>
  </si>
  <si>
    <t>Ĺ itĂ­ vicryl vi 7-0 bal. Ăˇ 12 ks W9565</t>
  </si>
  <si>
    <t>ZG676</t>
  </si>
  <si>
    <t>Jehla chirurgickĂˇ s pĂ©rovĂ˝mi ouĹˇky sterilnĂ­ bal. Ăˇ 48 ks HSF - 17 3176</t>
  </si>
  <si>
    <t>ZL346</t>
  </si>
  <si>
    <t>Rukavice operaÄŤnĂ­ latex bez pudru chlorovanĂ© sterilnĂ­ ansell gammex PF sensitive vel. 8,5 bal. Ăˇ 50 pĂˇrĹŻ 330051085</t>
  </si>
  <si>
    <t>ZT575</t>
  </si>
  <si>
    <t>Rukavice vyĹˇetĹ™ovacĂ­ nitril nesterilnĂ­ bez pudru tmavÄ› modrĂ© KOSSAN vel. M bal. Ăˇ 200 ks 1323805828</t>
  </si>
  <si>
    <t>ZE123</t>
  </si>
  <si>
    <t>Redukce z 10,0 na 5,5 mm bal. Ăˇ 5 ks EJ640P</t>
  </si>
  <si>
    <t>ZU278</t>
  </si>
  <si>
    <t>StĹ™Ă­kaÄŤka injekÄŤnĂ­ 2-dĂ­lnĂˇ 2 ml 77U-PZ02570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</si>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</sst>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25" fillId="4" borderId="51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69" xfId="0" applyFont="1" applyFill="1" applyBorder="1"/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8" tableBorderDxfId="77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1" totalsRowShown="0">
  <autoFilter ref="C3:S9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2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538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4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1511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5A9BA856-70E2-44F2-8BB5-99832099D1D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2" bestFit="1" customWidth="1"/>
    <col min="3" max="3" width="6.140625" style="172" bestFit="1" customWidth="1"/>
    <col min="4" max="4" width="7.42578125" style="172" bestFit="1" customWidth="1"/>
    <col min="5" max="5" width="6.28515625" style="172" bestFit="1" customWidth="1"/>
    <col min="6" max="6" width="6.28515625" style="175" bestFit="1" customWidth="1"/>
    <col min="7" max="7" width="6.140625" style="175" bestFit="1" customWidth="1"/>
    <col min="8" max="8" width="7.42578125" style="175" bestFit="1" customWidth="1"/>
    <col min="9" max="9" width="6.28515625" style="175" bestFit="1" customWidth="1"/>
    <col min="10" max="10" width="5.42578125" style="172" bestFit="1" customWidth="1"/>
    <col min="11" max="11" width="6.140625" style="172" bestFit="1" customWidth="1"/>
    <col min="12" max="12" width="7.42578125" style="172" bestFit="1" customWidth="1"/>
    <col min="13" max="13" width="6.28515625" style="172" bestFit="1" customWidth="1"/>
    <col min="14" max="14" width="5.28515625" style="175" bestFit="1" customWidth="1"/>
    <col min="15" max="15" width="6.140625" style="175" bestFit="1" customWidth="1"/>
    <col min="16" max="16" width="7.42578125" style="175" bestFit="1" customWidth="1"/>
    <col min="17" max="17" width="6.28515625" style="175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2" t="s">
        <v>205</v>
      </c>
      <c r="B2" s="179"/>
      <c r="C2" s="179"/>
      <c r="D2" s="179"/>
      <c r="E2" s="179"/>
    </row>
    <row r="3" spans="1:17" ht="14.45" customHeight="1" thickBot="1" x14ac:dyDescent="0.25">
      <c r="A3" s="197" t="s">
        <v>3</v>
      </c>
      <c r="B3" s="201">
        <f>SUM(B6:B1048576)</f>
        <v>692</v>
      </c>
      <c r="C3" s="202">
        <f>SUM(C6:C1048576)</f>
        <v>18</v>
      </c>
      <c r="D3" s="202">
        <f>SUM(D6:D1048576)</f>
        <v>0</v>
      </c>
      <c r="E3" s="203">
        <f>SUM(E6:E1048576)</f>
        <v>0</v>
      </c>
      <c r="F3" s="200">
        <f>IF(SUM($B3:$E3)=0,"",B3/SUM($B3:$E3))</f>
        <v>0.9746478873239437</v>
      </c>
      <c r="G3" s="198">
        <f t="shared" ref="G3:I3" si="0">IF(SUM($B3:$E3)=0,"",C3/SUM($B3:$E3))</f>
        <v>2.5352112676056339E-2</v>
      </c>
      <c r="H3" s="198">
        <f t="shared" si="0"/>
        <v>0</v>
      </c>
      <c r="I3" s="199">
        <f t="shared" si="0"/>
        <v>0</v>
      </c>
      <c r="J3" s="202">
        <f>SUM(J6:J1048576)</f>
        <v>182</v>
      </c>
      <c r="K3" s="202">
        <f>SUM(K6:K1048576)</f>
        <v>14</v>
      </c>
      <c r="L3" s="202">
        <f>SUM(L6:L1048576)</f>
        <v>0</v>
      </c>
      <c r="M3" s="203">
        <f>SUM(M6:M1048576)</f>
        <v>0</v>
      </c>
      <c r="N3" s="200">
        <f>IF(SUM($J3:$M3)=0,"",J3/SUM($J3:$M3))</f>
        <v>0.9285714285714286</v>
      </c>
      <c r="O3" s="198">
        <f t="shared" ref="O3:Q3" si="1">IF(SUM($J3:$M3)=0,"",K3/SUM($J3:$M3))</f>
        <v>7.1428571428571425E-2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3" t="s">
        <v>138</v>
      </c>
      <c r="B5" s="424" t="s">
        <v>140</v>
      </c>
      <c r="C5" s="424" t="s">
        <v>141</v>
      </c>
      <c r="D5" s="424" t="s">
        <v>142</v>
      </c>
      <c r="E5" s="425" t="s">
        <v>143</v>
      </c>
      <c r="F5" s="426" t="s">
        <v>140</v>
      </c>
      <c r="G5" s="427" t="s">
        <v>141</v>
      </c>
      <c r="H5" s="427" t="s">
        <v>142</v>
      </c>
      <c r="I5" s="428" t="s">
        <v>143</v>
      </c>
      <c r="J5" s="424" t="s">
        <v>140</v>
      </c>
      <c r="K5" s="424" t="s">
        <v>141</v>
      </c>
      <c r="L5" s="424" t="s">
        <v>142</v>
      </c>
      <c r="M5" s="425" t="s">
        <v>143</v>
      </c>
      <c r="N5" s="426" t="s">
        <v>140</v>
      </c>
      <c r="O5" s="427" t="s">
        <v>141</v>
      </c>
      <c r="P5" s="427" t="s">
        <v>142</v>
      </c>
      <c r="Q5" s="428" t="s">
        <v>143</v>
      </c>
    </row>
    <row r="6" spans="1:17" ht="14.45" customHeight="1" x14ac:dyDescent="0.2">
      <c r="A6" s="432" t="s">
        <v>539</v>
      </c>
      <c r="B6" s="438"/>
      <c r="C6" s="386"/>
      <c r="D6" s="386"/>
      <c r="E6" s="387"/>
      <c r="F6" s="435"/>
      <c r="G6" s="406"/>
      <c r="H6" s="406"/>
      <c r="I6" s="441"/>
      <c r="J6" s="438"/>
      <c r="K6" s="386"/>
      <c r="L6" s="386"/>
      <c r="M6" s="387"/>
      <c r="N6" s="435"/>
      <c r="O6" s="406"/>
      <c r="P6" s="406"/>
      <c r="Q6" s="429"/>
    </row>
    <row r="7" spans="1:17" ht="14.45" customHeight="1" x14ac:dyDescent="0.2">
      <c r="A7" s="433" t="s">
        <v>523</v>
      </c>
      <c r="B7" s="439">
        <v>610</v>
      </c>
      <c r="C7" s="393">
        <v>18</v>
      </c>
      <c r="D7" s="393"/>
      <c r="E7" s="394"/>
      <c r="F7" s="436">
        <v>0.9713375796178344</v>
      </c>
      <c r="G7" s="407">
        <v>2.8662420382165606E-2</v>
      </c>
      <c r="H7" s="407">
        <v>0</v>
      </c>
      <c r="I7" s="442">
        <v>0</v>
      </c>
      <c r="J7" s="439">
        <v>150</v>
      </c>
      <c r="K7" s="393">
        <v>14</v>
      </c>
      <c r="L7" s="393"/>
      <c r="M7" s="394"/>
      <c r="N7" s="436">
        <v>0.91463414634146345</v>
      </c>
      <c r="O7" s="407">
        <v>8.5365853658536592E-2</v>
      </c>
      <c r="P7" s="407">
        <v>0</v>
      </c>
      <c r="Q7" s="430">
        <v>0</v>
      </c>
    </row>
    <row r="8" spans="1:17" ht="14.45" customHeight="1" thickBot="1" x14ac:dyDescent="0.25">
      <c r="A8" s="434" t="s">
        <v>522</v>
      </c>
      <c r="B8" s="440">
        <v>82</v>
      </c>
      <c r="C8" s="400"/>
      <c r="D8" s="400"/>
      <c r="E8" s="401"/>
      <c r="F8" s="437">
        <v>1</v>
      </c>
      <c r="G8" s="408">
        <v>0</v>
      </c>
      <c r="H8" s="408">
        <v>0</v>
      </c>
      <c r="I8" s="443">
        <v>0</v>
      </c>
      <c r="J8" s="440">
        <v>32</v>
      </c>
      <c r="K8" s="400"/>
      <c r="L8" s="400"/>
      <c r="M8" s="401"/>
      <c r="N8" s="437">
        <v>1</v>
      </c>
      <c r="O8" s="408">
        <v>0</v>
      </c>
      <c r="P8" s="408">
        <v>0</v>
      </c>
      <c r="Q8" s="43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FB262A8D-4EE2-4C61-B15C-6325A2828D77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188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428</v>
      </c>
      <c r="B5" s="371" t="s">
        <v>429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428</v>
      </c>
      <c r="B6" s="371" t="s">
        <v>540</v>
      </c>
      <c r="C6" s="372">
        <v>0</v>
      </c>
      <c r="D6" s="372">
        <v>0</v>
      </c>
      <c r="E6" s="372"/>
      <c r="F6" s="372">
        <v>1.0000000000000001E-5</v>
      </c>
      <c r="G6" s="372">
        <v>0</v>
      </c>
      <c r="H6" s="372">
        <v>1.0000000000000001E-5</v>
      </c>
      <c r="I6" s="373" t="s">
        <v>206</v>
      </c>
      <c r="J6" s="374" t="s">
        <v>1</v>
      </c>
    </row>
    <row r="7" spans="1:10" ht="14.45" customHeight="1" x14ac:dyDescent="0.2">
      <c r="A7" s="370" t="s">
        <v>428</v>
      </c>
      <c r="B7" s="371" t="s">
        <v>541</v>
      </c>
      <c r="C7" s="372">
        <v>0</v>
      </c>
      <c r="D7" s="372">
        <v>76.432500000000005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428</v>
      </c>
      <c r="B8" s="371" t="s">
        <v>542</v>
      </c>
      <c r="C8" s="372">
        <v>0.89551999999999998</v>
      </c>
      <c r="D8" s="372">
        <v>0</v>
      </c>
      <c r="E8" s="372"/>
      <c r="F8" s="372">
        <v>0</v>
      </c>
      <c r="G8" s="372">
        <v>0</v>
      </c>
      <c r="H8" s="372">
        <v>0</v>
      </c>
      <c r="I8" s="373" t="s">
        <v>206</v>
      </c>
      <c r="J8" s="374" t="s">
        <v>1</v>
      </c>
    </row>
    <row r="9" spans="1:10" ht="14.45" customHeight="1" x14ac:dyDescent="0.2">
      <c r="A9" s="370" t="s">
        <v>428</v>
      </c>
      <c r="B9" s="371" t="s">
        <v>543</v>
      </c>
      <c r="C9" s="372">
        <v>0</v>
      </c>
      <c r="D9" s="372">
        <v>0</v>
      </c>
      <c r="E9" s="372"/>
      <c r="F9" s="372">
        <v>0</v>
      </c>
      <c r="G9" s="372">
        <v>0</v>
      </c>
      <c r="H9" s="372">
        <v>0</v>
      </c>
      <c r="I9" s="373" t="s">
        <v>206</v>
      </c>
      <c r="J9" s="374" t="s">
        <v>1</v>
      </c>
    </row>
    <row r="10" spans="1:10" ht="14.45" customHeight="1" x14ac:dyDescent="0.2">
      <c r="A10" s="370" t="s">
        <v>428</v>
      </c>
      <c r="B10" s="371" t="s">
        <v>544</v>
      </c>
      <c r="C10" s="372">
        <v>0</v>
      </c>
      <c r="D10" s="372">
        <v>3.1859999999999999</v>
      </c>
      <c r="E10" s="372"/>
      <c r="F10" s="372">
        <v>0</v>
      </c>
      <c r="G10" s="372">
        <v>0</v>
      </c>
      <c r="H10" s="372">
        <v>0</v>
      </c>
      <c r="I10" s="373" t="s">
        <v>206</v>
      </c>
      <c r="J10" s="374" t="s">
        <v>1</v>
      </c>
    </row>
    <row r="11" spans="1:10" ht="14.45" customHeight="1" x14ac:dyDescent="0.2">
      <c r="A11" s="370" t="s">
        <v>428</v>
      </c>
      <c r="B11" s="371" t="s">
        <v>545</v>
      </c>
      <c r="C11" s="372">
        <v>0</v>
      </c>
      <c r="D11" s="372">
        <v>4.31175</v>
      </c>
      <c r="E11" s="372"/>
      <c r="F11" s="372">
        <v>0</v>
      </c>
      <c r="G11" s="372">
        <v>0</v>
      </c>
      <c r="H11" s="372">
        <v>0</v>
      </c>
      <c r="I11" s="373" t="s">
        <v>206</v>
      </c>
      <c r="J11" s="374" t="s">
        <v>1</v>
      </c>
    </row>
    <row r="12" spans="1:10" ht="14.45" customHeight="1" x14ac:dyDescent="0.2">
      <c r="A12" s="370" t="s">
        <v>428</v>
      </c>
      <c r="B12" s="371" t="s">
        <v>546</v>
      </c>
      <c r="C12" s="372">
        <v>3176.4976300000008</v>
      </c>
      <c r="D12" s="372">
        <v>2772.0708100000002</v>
      </c>
      <c r="E12" s="372"/>
      <c r="F12" s="372">
        <v>2950.1730600000001</v>
      </c>
      <c r="G12" s="372">
        <v>0</v>
      </c>
      <c r="H12" s="372">
        <v>2950.1730600000001</v>
      </c>
      <c r="I12" s="373" t="s">
        <v>206</v>
      </c>
      <c r="J12" s="374" t="s">
        <v>1</v>
      </c>
    </row>
    <row r="13" spans="1:10" ht="14.45" customHeight="1" x14ac:dyDescent="0.2">
      <c r="A13" s="370" t="s">
        <v>428</v>
      </c>
      <c r="B13" s="371" t="s">
        <v>547</v>
      </c>
      <c r="C13" s="372">
        <v>4375.3655100000005</v>
      </c>
      <c r="D13" s="372">
        <v>2552.0719099999988</v>
      </c>
      <c r="E13" s="372"/>
      <c r="F13" s="372">
        <v>2851.3853799999997</v>
      </c>
      <c r="G13" s="372">
        <v>0</v>
      </c>
      <c r="H13" s="372">
        <v>2851.3853799999997</v>
      </c>
      <c r="I13" s="373" t="s">
        <v>206</v>
      </c>
      <c r="J13" s="374" t="s">
        <v>1</v>
      </c>
    </row>
    <row r="14" spans="1:10" ht="14.45" customHeight="1" x14ac:dyDescent="0.2">
      <c r="A14" s="370" t="s">
        <v>428</v>
      </c>
      <c r="B14" s="371" t="s">
        <v>548</v>
      </c>
      <c r="C14" s="372">
        <v>2717.3106600000001</v>
      </c>
      <c r="D14" s="372">
        <v>241.67125999999419</v>
      </c>
      <c r="E14" s="372"/>
      <c r="F14" s="372">
        <v>513.04770000001042</v>
      </c>
      <c r="G14" s="372">
        <v>0</v>
      </c>
      <c r="H14" s="372">
        <v>513.04770000001042</v>
      </c>
      <c r="I14" s="373" t="s">
        <v>206</v>
      </c>
      <c r="J14" s="374" t="s">
        <v>1</v>
      </c>
    </row>
    <row r="15" spans="1:10" ht="14.45" customHeight="1" x14ac:dyDescent="0.2">
      <c r="A15" s="370" t="s">
        <v>428</v>
      </c>
      <c r="B15" s="371" t="s">
        <v>549</v>
      </c>
      <c r="C15" s="372">
        <v>39.784810000000007</v>
      </c>
      <c r="D15" s="372">
        <v>69.899789999999996</v>
      </c>
      <c r="E15" s="372"/>
      <c r="F15" s="372">
        <v>59.494460000000004</v>
      </c>
      <c r="G15" s="372">
        <v>0</v>
      </c>
      <c r="H15" s="372">
        <v>59.494460000000004</v>
      </c>
      <c r="I15" s="373" t="s">
        <v>206</v>
      </c>
      <c r="J15" s="374" t="s">
        <v>1</v>
      </c>
    </row>
    <row r="16" spans="1:10" ht="14.45" customHeight="1" x14ac:dyDescent="0.2">
      <c r="A16" s="370" t="s">
        <v>428</v>
      </c>
      <c r="B16" s="371" t="s">
        <v>550</v>
      </c>
      <c r="C16" s="372">
        <v>3150.4861300000002</v>
      </c>
      <c r="D16" s="372">
        <v>3208.011050000001</v>
      </c>
      <c r="E16" s="372"/>
      <c r="F16" s="372">
        <v>3499.7123699999997</v>
      </c>
      <c r="G16" s="372">
        <v>0</v>
      </c>
      <c r="H16" s="372">
        <v>3499.7123699999997</v>
      </c>
      <c r="I16" s="373" t="s">
        <v>206</v>
      </c>
      <c r="J16" s="374" t="s">
        <v>1</v>
      </c>
    </row>
    <row r="17" spans="1:10" ht="14.45" customHeight="1" x14ac:dyDescent="0.2">
      <c r="A17" s="370" t="s">
        <v>428</v>
      </c>
      <c r="B17" s="371" t="s">
        <v>551</v>
      </c>
      <c r="C17" s="372">
        <v>83.67934000000001</v>
      </c>
      <c r="D17" s="372">
        <v>35.124369999999999</v>
      </c>
      <c r="E17" s="372"/>
      <c r="F17" s="372">
        <v>68.272819999999996</v>
      </c>
      <c r="G17" s="372">
        <v>0</v>
      </c>
      <c r="H17" s="372">
        <v>68.272819999999996</v>
      </c>
      <c r="I17" s="373" t="s">
        <v>206</v>
      </c>
      <c r="J17" s="374" t="s">
        <v>1</v>
      </c>
    </row>
    <row r="18" spans="1:10" ht="14.45" customHeight="1" x14ac:dyDescent="0.2">
      <c r="A18" s="370" t="s">
        <v>428</v>
      </c>
      <c r="B18" s="371" t="s">
        <v>552</v>
      </c>
      <c r="C18" s="372">
        <v>538.8687900000001</v>
      </c>
      <c r="D18" s="372">
        <v>665.91016000000002</v>
      </c>
      <c r="E18" s="372"/>
      <c r="F18" s="372">
        <v>1002.7266500000001</v>
      </c>
      <c r="G18" s="372">
        <v>0</v>
      </c>
      <c r="H18" s="372">
        <v>1002.7266500000001</v>
      </c>
      <c r="I18" s="373" t="s">
        <v>206</v>
      </c>
      <c r="J18" s="374" t="s">
        <v>1</v>
      </c>
    </row>
    <row r="19" spans="1:10" ht="14.45" customHeight="1" x14ac:dyDescent="0.2">
      <c r="A19" s="370" t="s">
        <v>428</v>
      </c>
      <c r="B19" s="371" t="s">
        <v>553</v>
      </c>
      <c r="C19" s="372">
        <v>1.7302999999999999</v>
      </c>
      <c r="D19" s="372">
        <v>0</v>
      </c>
      <c r="E19" s="372"/>
      <c r="F19" s="372">
        <v>0</v>
      </c>
      <c r="G19" s="372">
        <v>0</v>
      </c>
      <c r="H19" s="372">
        <v>0</v>
      </c>
      <c r="I19" s="373" t="s">
        <v>206</v>
      </c>
      <c r="J19" s="374" t="s">
        <v>1</v>
      </c>
    </row>
    <row r="20" spans="1:10" ht="14.45" customHeight="1" x14ac:dyDescent="0.2">
      <c r="A20" s="370" t="s">
        <v>428</v>
      </c>
      <c r="B20" s="371" t="s">
        <v>554</v>
      </c>
      <c r="C20" s="372">
        <v>222.30245000000002</v>
      </c>
      <c r="D20" s="372">
        <v>229.10132999999999</v>
      </c>
      <c r="E20" s="372"/>
      <c r="F20" s="372">
        <v>157.77442000000005</v>
      </c>
      <c r="G20" s="372">
        <v>0</v>
      </c>
      <c r="H20" s="372">
        <v>157.77442000000005</v>
      </c>
      <c r="I20" s="373" t="s">
        <v>206</v>
      </c>
      <c r="J20" s="374" t="s">
        <v>1</v>
      </c>
    </row>
    <row r="21" spans="1:10" ht="14.45" customHeight="1" x14ac:dyDescent="0.2">
      <c r="A21" s="370" t="s">
        <v>428</v>
      </c>
      <c r="B21" s="371" t="s">
        <v>555</v>
      </c>
      <c r="C21" s="372">
        <v>277.16345999999999</v>
      </c>
      <c r="D21" s="372">
        <v>1119.0135</v>
      </c>
      <c r="E21" s="372"/>
      <c r="F21" s="372">
        <v>247.14276000000001</v>
      </c>
      <c r="G21" s="372">
        <v>0</v>
      </c>
      <c r="H21" s="372">
        <v>247.14276000000001</v>
      </c>
      <c r="I21" s="373" t="s">
        <v>206</v>
      </c>
      <c r="J21" s="374" t="s">
        <v>1</v>
      </c>
    </row>
    <row r="22" spans="1:10" ht="14.45" customHeight="1" x14ac:dyDescent="0.2">
      <c r="A22" s="370" t="s">
        <v>428</v>
      </c>
      <c r="B22" s="371" t="s">
        <v>556</v>
      </c>
      <c r="C22" s="372">
        <v>0</v>
      </c>
      <c r="D22" s="372">
        <v>0.60084000000000004</v>
      </c>
      <c r="E22" s="372"/>
      <c r="F22" s="372">
        <v>0</v>
      </c>
      <c r="G22" s="372">
        <v>0</v>
      </c>
      <c r="H22" s="372">
        <v>0</v>
      </c>
      <c r="I22" s="373" t="s">
        <v>206</v>
      </c>
      <c r="J22" s="374" t="s">
        <v>1</v>
      </c>
    </row>
    <row r="23" spans="1:10" ht="14.45" customHeight="1" x14ac:dyDescent="0.2">
      <c r="A23" s="370" t="s">
        <v>428</v>
      </c>
      <c r="B23" s="371" t="s">
        <v>557</v>
      </c>
      <c r="C23" s="372">
        <v>0</v>
      </c>
      <c r="D23" s="372">
        <v>0</v>
      </c>
      <c r="E23" s="372"/>
      <c r="F23" s="372">
        <v>0.11237999999999999</v>
      </c>
      <c r="G23" s="372">
        <v>0</v>
      </c>
      <c r="H23" s="372">
        <v>0.11237999999999999</v>
      </c>
      <c r="I23" s="373" t="s">
        <v>206</v>
      </c>
      <c r="J23" s="374" t="s">
        <v>1</v>
      </c>
    </row>
    <row r="24" spans="1:10" ht="14.45" customHeight="1" x14ac:dyDescent="0.2">
      <c r="A24" s="370" t="s">
        <v>428</v>
      </c>
      <c r="B24" s="371" t="s">
        <v>558</v>
      </c>
      <c r="C24" s="372">
        <v>0</v>
      </c>
      <c r="D24" s="372">
        <v>0</v>
      </c>
      <c r="E24" s="372"/>
      <c r="F24" s="372">
        <v>9.7000000000000003E-2</v>
      </c>
      <c r="G24" s="372">
        <v>0</v>
      </c>
      <c r="H24" s="372">
        <v>9.7000000000000003E-2</v>
      </c>
      <c r="I24" s="373" t="s">
        <v>206</v>
      </c>
      <c r="J24" s="374" t="s">
        <v>1</v>
      </c>
    </row>
    <row r="25" spans="1:10" ht="14.45" customHeight="1" x14ac:dyDescent="0.2">
      <c r="A25" s="370" t="s">
        <v>428</v>
      </c>
      <c r="B25" s="371" t="s">
        <v>434</v>
      </c>
      <c r="C25" s="372">
        <v>14584.0846</v>
      </c>
      <c r="D25" s="372">
        <v>10977.405269999992</v>
      </c>
      <c r="E25" s="372"/>
      <c r="F25" s="372">
        <v>11349.939010000011</v>
      </c>
      <c r="G25" s="372">
        <v>0</v>
      </c>
      <c r="H25" s="372">
        <v>11349.939010000011</v>
      </c>
      <c r="I25" s="373" t="s">
        <v>206</v>
      </c>
      <c r="J25" s="374" t="s">
        <v>435</v>
      </c>
    </row>
    <row r="27" spans="1:10" ht="14.45" customHeight="1" x14ac:dyDescent="0.2">
      <c r="A27" s="370" t="s">
        <v>428</v>
      </c>
      <c r="B27" s="371" t="s">
        <v>429</v>
      </c>
      <c r="C27" s="372" t="s">
        <v>206</v>
      </c>
      <c r="D27" s="372" t="s">
        <v>206</v>
      </c>
      <c r="E27" s="372"/>
      <c r="F27" s="372" t="s">
        <v>206</v>
      </c>
      <c r="G27" s="372" t="s">
        <v>206</v>
      </c>
      <c r="H27" s="372" t="s">
        <v>206</v>
      </c>
      <c r="I27" s="373" t="s">
        <v>206</v>
      </c>
      <c r="J27" s="374" t="s">
        <v>55</v>
      </c>
    </row>
    <row r="28" spans="1:10" ht="14.45" customHeight="1" x14ac:dyDescent="0.2">
      <c r="A28" s="370" t="s">
        <v>436</v>
      </c>
      <c r="B28" s="371" t="s">
        <v>437</v>
      </c>
      <c r="C28" s="372" t="s">
        <v>206</v>
      </c>
      <c r="D28" s="372" t="s">
        <v>206</v>
      </c>
      <c r="E28" s="372"/>
      <c r="F28" s="372" t="s">
        <v>206</v>
      </c>
      <c r="G28" s="372" t="s">
        <v>206</v>
      </c>
      <c r="H28" s="372" t="s">
        <v>206</v>
      </c>
      <c r="I28" s="373" t="s">
        <v>206</v>
      </c>
      <c r="J28" s="374" t="s">
        <v>0</v>
      </c>
    </row>
    <row r="29" spans="1:10" ht="14.45" customHeight="1" x14ac:dyDescent="0.2">
      <c r="A29" s="370" t="s">
        <v>436</v>
      </c>
      <c r="B29" s="371" t="s">
        <v>540</v>
      </c>
      <c r="C29" s="372">
        <v>0</v>
      </c>
      <c r="D29" s="372">
        <v>0</v>
      </c>
      <c r="E29" s="372"/>
      <c r="F29" s="372">
        <v>1.0000000000000001E-5</v>
      </c>
      <c r="G29" s="372">
        <v>0</v>
      </c>
      <c r="H29" s="372">
        <v>1.0000000000000001E-5</v>
      </c>
      <c r="I29" s="373" t="s">
        <v>206</v>
      </c>
      <c r="J29" s="374" t="s">
        <v>1</v>
      </c>
    </row>
    <row r="30" spans="1:10" ht="14.45" customHeight="1" x14ac:dyDescent="0.2">
      <c r="A30" s="370" t="s">
        <v>436</v>
      </c>
      <c r="B30" s="371" t="s">
        <v>541</v>
      </c>
      <c r="C30" s="372">
        <v>0</v>
      </c>
      <c r="D30" s="372">
        <v>76.432500000000005</v>
      </c>
      <c r="E30" s="372"/>
      <c r="F30" s="372">
        <v>0</v>
      </c>
      <c r="G30" s="372">
        <v>0</v>
      </c>
      <c r="H30" s="372">
        <v>0</v>
      </c>
      <c r="I30" s="373" t="s">
        <v>206</v>
      </c>
      <c r="J30" s="374" t="s">
        <v>1</v>
      </c>
    </row>
    <row r="31" spans="1:10" ht="14.45" customHeight="1" x14ac:dyDescent="0.2">
      <c r="A31" s="370" t="s">
        <v>436</v>
      </c>
      <c r="B31" s="371" t="s">
        <v>542</v>
      </c>
      <c r="C31" s="372">
        <v>0.89551999999999998</v>
      </c>
      <c r="D31" s="372">
        <v>0</v>
      </c>
      <c r="E31" s="372"/>
      <c r="F31" s="372">
        <v>0</v>
      </c>
      <c r="G31" s="372">
        <v>0</v>
      </c>
      <c r="H31" s="372">
        <v>0</v>
      </c>
      <c r="I31" s="373" t="s">
        <v>206</v>
      </c>
      <c r="J31" s="374" t="s">
        <v>1</v>
      </c>
    </row>
    <row r="32" spans="1:10" ht="14.45" customHeight="1" x14ac:dyDescent="0.2">
      <c r="A32" s="370" t="s">
        <v>436</v>
      </c>
      <c r="B32" s="371" t="s">
        <v>543</v>
      </c>
      <c r="C32" s="372">
        <v>0</v>
      </c>
      <c r="D32" s="372">
        <v>0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436</v>
      </c>
      <c r="B33" s="371" t="s">
        <v>544</v>
      </c>
      <c r="C33" s="372">
        <v>0</v>
      </c>
      <c r="D33" s="372">
        <v>3.1859999999999999</v>
      </c>
      <c r="E33" s="372"/>
      <c r="F33" s="372">
        <v>0</v>
      </c>
      <c r="G33" s="372">
        <v>0</v>
      </c>
      <c r="H33" s="372">
        <v>0</v>
      </c>
      <c r="I33" s="373" t="s">
        <v>206</v>
      </c>
      <c r="J33" s="374" t="s">
        <v>1</v>
      </c>
    </row>
    <row r="34" spans="1:10" ht="14.45" customHeight="1" x14ac:dyDescent="0.2">
      <c r="A34" s="370" t="s">
        <v>436</v>
      </c>
      <c r="B34" s="371" t="s">
        <v>545</v>
      </c>
      <c r="C34" s="372">
        <v>0</v>
      </c>
      <c r="D34" s="372">
        <v>4.31175</v>
      </c>
      <c r="E34" s="372"/>
      <c r="F34" s="372">
        <v>0</v>
      </c>
      <c r="G34" s="372">
        <v>0</v>
      </c>
      <c r="H34" s="372">
        <v>0</v>
      </c>
      <c r="I34" s="373" t="s">
        <v>206</v>
      </c>
      <c r="J34" s="374" t="s">
        <v>1</v>
      </c>
    </row>
    <row r="35" spans="1:10" ht="14.45" customHeight="1" x14ac:dyDescent="0.2">
      <c r="A35" s="370" t="s">
        <v>436</v>
      </c>
      <c r="B35" s="371" t="s">
        <v>546</v>
      </c>
      <c r="C35" s="372">
        <v>2490.0816900000004</v>
      </c>
      <c r="D35" s="372">
        <v>2482.9226200000003</v>
      </c>
      <c r="E35" s="372"/>
      <c r="F35" s="372">
        <v>2468.5275200000001</v>
      </c>
      <c r="G35" s="372">
        <v>0</v>
      </c>
      <c r="H35" s="372">
        <v>2468.5275200000001</v>
      </c>
      <c r="I35" s="373" t="s">
        <v>206</v>
      </c>
      <c r="J35" s="374" t="s">
        <v>1</v>
      </c>
    </row>
    <row r="36" spans="1:10" ht="14.45" customHeight="1" x14ac:dyDescent="0.2">
      <c r="A36" s="370" t="s">
        <v>436</v>
      </c>
      <c r="B36" s="371" t="s">
        <v>547</v>
      </c>
      <c r="C36" s="372">
        <v>2844.6738100000007</v>
      </c>
      <c r="D36" s="372">
        <v>2317.1039599999986</v>
      </c>
      <c r="E36" s="372"/>
      <c r="F36" s="372">
        <v>2496.0383699999998</v>
      </c>
      <c r="G36" s="372">
        <v>0</v>
      </c>
      <c r="H36" s="372">
        <v>2496.0383699999998</v>
      </c>
      <c r="I36" s="373" t="s">
        <v>206</v>
      </c>
      <c r="J36" s="374" t="s">
        <v>1</v>
      </c>
    </row>
    <row r="37" spans="1:10" ht="14.45" customHeight="1" x14ac:dyDescent="0.2">
      <c r="A37" s="370" t="s">
        <v>436</v>
      </c>
      <c r="B37" s="371" t="s">
        <v>548</v>
      </c>
      <c r="C37" s="372">
        <v>2717.3106600000001</v>
      </c>
      <c r="D37" s="372">
        <v>241.67125999999419</v>
      </c>
      <c r="E37" s="372"/>
      <c r="F37" s="372">
        <v>513.04770000001042</v>
      </c>
      <c r="G37" s="372">
        <v>0</v>
      </c>
      <c r="H37" s="372">
        <v>513.04770000001042</v>
      </c>
      <c r="I37" s="373" t="s">
        <v>206</v>
      </c>
      <c r="J37" s="374" t="s">
        <v>1</v>
      </c>
    </row>
    <row r="38" spans="1:10" ht="14.45" customHeight="1" x14ac:dyDescent="0.2">
      <c r="A38" s="370" t="s">
        <v>436</v>
      </c>
      <c r="B38" s="371" t="s">
        <v>549</v>
      </c>
      <c r="C38" s="372">
        <v>27.534550000000003</v>
      </c>
      <c r="D38" s="372">
        <v>51.524399999999993</v>
      </c>
      <c r="E38" s="372"/>
      <c r="F38" s="372">
        <v>34.993940000000002</v>
      </c>
      <c r="G38" s="372">
        <v>0</v>
      </c>
      <c r="H38" s="372">
        <v>34.993940000000002</v>
      </c>
      <c r="I38" s="373" t="s">
        <v>206</v>
      </c>
      <c r="J38" s="374" t="s">
        <v>1</v>
      </c>
    </row>
    <row r="39" spans="1:10" ht="14.45" customHeight="1" x14ac:dyDescent="0.2">
      <c r="A39" s="370" t="s">
        <v>436</v>
      </c>
      <c r="B39" s="371" t="s">
        <v>550</v>
      </c>
      <c r="C39" s="372">
        <v>2975.2420800000004</v>
      </c>
      <c r="D39" s="372">
        <v>2995.1582200000012</v>
      </c>
      <c r="E39" s="372"/>
      <c r="F39" s="372">
        <v>3321.5673999999999</v>
      </c>
      <c r="G39" s="372">
        <v>0</v>
      </c>
      <c r="H39" s="372">
        <v>3321.5673999999999</v>
      </c>
      <c r="I39" s="373" t="s">
        <v>206</v>
      </c>
      <c r="J39" s="374" t="s">
        <v>1</v>
      </c>
    </row>
    <row r="40" spans="1:10" ht="14.45" customHeight="1" x14ac:dyDescent="0.2">
      <c r="A40" s="370" t="s">
        <v>436</v>
      </c>
      <c r="B40" s="371" t="s">
        <v>551</v>
      </c>
      <c r="C40" s="372">
        <v>55.301840000000006</v>
      </c>
      <c r="D40" s="372">
        <v>32.584879999999998</v>
      </c>
      <c r="E40" s="372"/>
      <c r="F40" s="372">
        <v>61.692369999999997</v>
      </c>
      <c r="G40" s="372">
        <v>0</v>
      </c>
      <c r="H40" s="372">
        <v>61.692369999999997</v>
      </c>
      <c r="I40" s="373" t="s">
        <v>206</v>
      </c>
      <c r="J40" s="374" t="s">
        <v>1</v>
      </c>
    </row>
    <row r="41" spans="1:10" ht="14.45" customHeight="1" x14ac:dyDescent="0.2">
      <c r="A41" s="370" t="s">
        <v>436</v>
      </c>
      <c r="B41" s="371" t="s">
        <v>552</v>
      </c>
      <c r="C41" s="372">
        <v>473.05800000000005</v>
      </c>
      <c r="D41" s="372">
        <v>599.31326000000001</v>
      </c>
      <c r="E41" s="372"/>
      <c r="F41" s="372">
        <v>855.42744000000005</v>
      </c>
      <c r="G41" s="372">
        <v>0</v>
      </c>
      <c r="H41" s="372">
        <v>855.42744000000005</v>
      </c>
      <c r="I41" s="373" t="s">
        <v>206</v>
      </c>
      <c r="J41" s="374" t="s">
        <v>1</v>
      </c>
    </row>
    <row r="42" spans="1:10" ht="14.45" customHeight="1" x14ac:dyDescent="0.2">
      <c r="A42" s="370" t="s">
        <v>436</v>
      </c>
      <c r="B42" s="371" t="s">
        <v>553</v>
      </c>
      <c r="C42" s="372">
        <v>1.7302999999999999</v>
      </c>
      <c r="D42" s="372">
        <v>0</v>
      </c>
      <c r="E42" s="372"/>
      <c r="F42" s="372">
        <v>0</v>
      </c>
      <c r="G42" s="372">
        <v>0</v>
      </c>
      <c r="H42" s="372">
        <v>0</v>
      </c>
      <c r="I42" s="373" t="s">
        <v>206</v>
      </c>
      <c r="J42" s="374" t="s">
        <v>1</v>
      </c>
    </row>
    <row r="43" spans="1:10" ht="14.45" customHeight="1" x14ac:dyDescent="0.2">
      <c r="A43" s="370" t="s">
        <v>436</v>
      </c>
      <c r="B43" s="371" t="s">
        <v>554</v>
      </c>
      <c r="C43" s="372">
        <v>192.96027000000001</v>
      </c>
      <c r="D43" s="372">
        <v>213.96540999999999</v>
      </c>
      <c r="E43" s="372"/>
      <c r="F43" s="372">
        <v>130.26265000000004</v>
      </c>
      <c r="G43" s="372">
        <v>0</v>
      </c>
      <c r="H43" s="372">
        <v>130.26265000000004</v>
      </c>
      <c r="I43" s="373" t="s">
        <v>206</v>
      </c>
      <c r="J43" s="374" t="s">
        <v>1</v>
      </c>
    </row>
    <row r="44" spans="1:10" ht="14.45" customHeight="1" x14ac:dyDescent="0.2">
      <c r="A44" s="370" t="s">
        <v>436</v>
      </c>
      <c r="B44" s="371" t="s">
        <v>555</v>
      </c>
      <c r="C44" s="372">
        <v>149.34630999999999</v>
      </c>
      <c r="D44" s="372">
        <v>112.72445000000002</v>
      </c>
      <c r="E44" s="372"/>
      <c r="F44" s="372">
        <v>246.1848</v>
      </c>
      <c r="G44" s="372">
        <v>0</v>
      </c>
      <c r="H44" s="372">
        <v>246.1848</v>
      </c>
      <c r="I44" s="373" t="s">
        <v>206</v>
      </c>
      <c r="J44" s="374" t="s">
        <v>1</v>
      </c>
    </row>
    <row r="45" spans="1:10" ht="14.45" customHeight="1" x14ac:dyDescent="0.2">
      <c r="A45" s="370" t="s">
        <v>436</v>
      </c>
      <c r="B45" s="371" t="s">
        <v>556</v>
      </c>
      <c r="C45" s="372">
        <v>0</v>
      </c>
      <c r="D45" s="372">
        <v>0.60084000000000004</v>
      </c>
      <c r="E45" s="372"/>
      <c r="F45" s="372">
        <v>0</v>
      </c>
      <c r="G45" s="372">
        <v>0</v>
      </c>
      <c r="H45" s="372">
        <v>0</v>
      </c>
      <c r="I45" s="373" t="s">
        <v>206</v>
      </c>
      <c r="J45" s="374" t="s">
        <v>1</v>
      </c>
    </row>
    <row r="46" spans="1:10" ht="14.45" customHeight="1" x14ac:dyDescent="0.2">
      <c r="A46" s="370" t="s">
        <v>436</v>
      </c>
      <c r="B46" s="371" t="s">
        <v>557</v>
      </c>
      <c r="C46" s="372">
        <v>0</v>
      </c>
      <c r="D46" s="372">
        <v>0</v>
      </c>
      <c r="E46" s="372"/>
      <c r="F46" s="372">
        <v>0.11237999999999999</v>
      </c>
      <c r="G46" s="372">
        <v>0</v>
      </c>
      <c r="H46" s="372">
        <v>0.11237999999999999</v>
      </c>
      <c r="I46" s="373" t="s">
        <v>206</v>
      </c>
      <c r="J46" s="374" t="s">
        <v>1</v>
      </c>
    </row>
    <row r="47" spans="1:10" ht="14.45" customHeight="1" x14ac:dyDescent="0.2">
      <c r="A47" s="370" t="s">
        <v>436</v>
      </c>
      <c r="B47" s="371" t="s">
        <v>558</v>
      </c>
      <c r="C47" s="372">
        <v>0</v>
      </c>
      <c r="D47" s="372">
        <v>0</v>
      </c>
      <c r="E47" s="372"/>
      <c r="F47" s="372">
        <v>4.8000000000000001E-2</v>
      </c>
      <c r="G47" s="372">
        <v>0</v>
      </c>
      <c r="H47" s="372">
        <v>4.8000000000000001E-2</v>
      </c>
      <c r="I47" s="373" t="s">
        <v>206</v>
      </c>
      <c r="J47" s="374" t="s">
        <v>1</v>
      </c>
    </row>
    <row r="48" spans="1:10" ht="14.45" customHeight="1" x14ac:dyDescent="0.2">
      <c r="A48" s="370" t="s">
        <v>436</v>
      </c>
      <c r="B48" s="371" t="s">
        <v>438</v>
      </c>
      <c r="C48" s="372">
        <v>11928.135030000003</v>
      </c>
      <c r="D48" s="372">
        <v>9131.499549999995</v>
      </c>
      <c r="E48" s="372"/>
      <c r="F48" s="372">
        <v>10127.902580000013</v>
      </c>
      <c r="G48" s="372">
        <v>0</v>
      </c>
      <c r="H48" s="372">
        <v>10127.902580000013</v>
      </c>
      <c r="I48" s="373" t="s">
        <v>206</v>
      </c>
      <c r="J48" s="374" t="s">
        <v>439</v>
      </c>
    </row>
    <row r="49" spans="1:10" ht="14.45" customHeight="1" x14ac:dyDescent="0.2">
      <c r="A49" s="370" t="s">
        <v>206</v>
      </c>
      <c r="B49" s="371" t="s">
        <v>206</v>
      </c>
      <c r="C49" s="372" t="s">
        <v>206</v>
      </c>
      <c r="D49" s="372" t="s">
        <v>206</v>
      </c>
      <c r="E49" s="372"/>
      <c r="F49" s="372" t="s">
        <v>206</v>
      </c>
      <c r="G49" s="372" t="s">
        <v>206</v>
      </c>
      <c r="H49" s="372" t="s">
        <v>206</v>
      </c>
      <c r="I49" s="373" t="s">
        <v>206</v>
      </c>
      <c r="J49" s="374" t="s">
        <v>440</v>
      </c>
    </row>
    <row r="50" spans="1:10" ht="14.45" customHeight="1" x14ac:dyDescent="0.2">
      <c r="A50" s="370" t="s">
        <v>441</v>
      </c>
      <c r="B50" s="371" t="s">
        <v>442</v>
      </c>
      <c r="C50" s="372" t="s">
        <v>206</v>
      </c>
      <c r="D50" s="372" t="s">
        <v>206</v>
      </c>
      <c r="E50" s="372"/>
      <c r="F50" s="372" t="s">
        <v>206</v>
      </c>
      <c r="G50" s="372" t="s">
        <v>206</v>
      </c>
      <c r="H50" s="372" t="s">
        <v>206</v>
      </c>
      <c r="I50" s="373" t="s">
        <v>206</v>
      </c>
      <c r="J50" s="374" t="s">
        <v>0</v>
      </c>
    </row>
    <row r="51" spans="1:10" ht="14.45" customHeight="1" x14ac:dyDescent="0.2">
      <c r="A51" s="370" t="s">
        <v>441</v>
      </c>
      <c r="B51" s="371" t="s">
        <v>546</v>
      </c>
      <c r="C51" s="372">
        <v>686.41594000000021</v>
      </c>
      <c r="D51" s="372">
        <v>289.14818999999994</v>
      </c>
      <c r="E51" s="372"/>
      <c r="F51" s="372">
        <v>481.64554000000004</v>
      </c>
      <c r="G51" s="372">
        <v>0</v>
      </c>
      <c r="H51" s="372">
        <v>481.64554000000004</v>
      </c>
      <c r="I51" s="373" t="s">
        <v>206</v>
      </c>
      <c r="J51" s="374" t="s">
        <v>1</v>
      </c>
    </row>
    <row r="52" spans="1:10" ht="14.45" customHeight="1" x14ac:dyDescent="0.2">
      <c r="A52" s="370" t="s">
        <v>441</v>
      </c>
      <c r="B52" s="371" t="s">
        <v>547</v>
      </c>
      <c r="C52" s="372">
        <v>1530.6916999999999</v>
      </c>
      <c r="D52" s="372">
        <v>234.96795</v>
      </c>
      <c r="E52" s="372"/>
      <c r="F52" s="372">
        <v>355.34700999999995</v>
      </c>
      <c r="G52" s="372">
        <v>0</v>
      </c>
      <c r="H52" s="372">
        <v>355.34700999999995</v>
      </c>
      <c r="I52" s="373" t="s">
        <v>206</v>
      </c>
      <c r="J52" s="374" t="s">
        <v>1</v>
      </c>
    </row>
    <row r="53" spans="1:10" ht="14.45" customHeight="1" x14ac:dyDescent="0.2">
      <c r="A53" s="370" t="s">
        <v>441</v>
      </c>
      <c r="B53" s="371" t="s">
        <v>549</v>
      </c>
      <c r="C53" s="372">
        <v>12.250260000000001</v>
      </c>
      <c r="D53" s="372">
        <v>18.375389999999999</v>
      </c>
      <c r="E53" s="372"/>
      <c r="F53" s="372">
        <v>24.500520000000002</v>
      </c>
      <c r="G53" s="372">
        <v>0</v>
      </c>
      <c r="H53" s="372">
        <v>24.500520000000002</v>
      </c>
      <c r="I53" s="373" t="s">
        <v>206</v>
      </c>
      <c r="J53" s="374" t="s">
        <v>1</v>
      </c>
    </row>
    <row r="54" spans="1:10" ht="14.45" customHeight="1" x14ac:dyDescent="0.2">
      <c r="A54" s="370" t="s">
        <v>441</v>
      </c>
      <c r="B54" s="371" t="s">
        <v>550</v>
      </c>
      <c r="C54" s="372">
        <v>175.24405000000002</v>
      </c>
      <c r="D54" s="372">
        <v>212.85283000000001</v>
      </c>
      <c r="E54" s="372"/>
      <c r="F54" s="372">
        <v>178.14497</v>
      </c>
      <c r="G54" s="372">
        <v>0</v>
      </c>
      <c r="H54" s="372">
        <v>178.14497</v>
      </c>
      <c r="I54" s="373" t="s">
        <v>206</v>
      </c>
      <c r="J54" s="374" t="s">
        <v>1</v>
      </c>
    </row>
    <row r="55" spans="1:10" ht="14.45" customHeight="1" x14ac:dyDescent="0.2">
      <c r="A55" s="370" t="s">
        <v>441</v>
      </c>
      <c r="B55" s="371" t="s">
        <v>551</v>
      </c>
      <c r="C55" s="372">
        <v>28.377500000000001</v>
      </c>
      <c r="D55" s="372">
        <v>2.5394899999999998</v>
      </c>
      <c r="E55" s="372"/>
      <c r="F55" s="372">
        <v>6.5804499999999999</v>
      </c>
      <c r="G55" s="372">
        <v>0</v>
      </c>
      <c r="H55" s="372">
        <v>6.5804499999999999</v>
      </c>
      <c r="I55" s="373" t="s">
        <v>206</v>
      </c>
      <c r="J55" s="374" t="s">
        <v>1</v>
      </c>
    </row>
    <row r="56" spans="1:10" ht="14.45" customHeight="1" x14ac:dyDescent="0.2">
      <c r="A56" s="370" t="s">
        <v>441</v>
      </c>
      <c r="B56" s="371" t="s">
        <v>552</v>
      </c>
      <c r="C56" s="372">
        <v>65.810790000000011</v>
      </c>
      <c r="D56" s="372">
        <v>66.596899999999991</v>
      </c>
      <c r="E56" s="372"/>
      <c r="F56" s="372">
        <v>147.29920999999996</v>
      </c>
      <c r="G56" s="372">
        <v>0</v>
      </c>
      <c r="H56" s="372">
        <v>147.29920999999996</v>
      </c>
      <c r="I56" s="373" t="s">
        <v>206</v>
      </c>
      <c r="J56" s="374" t="s">
        <v>1</v>
      </c>
    </row>
    <row r="57" spans="1:10" ht="14.45" customHeight="1" x14ac:dyDescent="0.2">
      <c r="A57" s="370" t="s">
        <v>441</v>
      </c>
      <c r="B57" s="371" t="s">
        <v>554</v>
      </c>
      <c r="C57" s="372">
        <v>29.342179999999999</v>
      </c>
      <c r="D57" s="372">
        <v>15.135920000000002</v>
      </c>
      <c r="E57" s="372"/>
      <c r="F57" s="372">
        <v>27.511770000000002</v>
      </c>
      <c r="G57" s="372">
        <v>0</v>
      </c>
      <c r="H57" s="372">
        <v>27.511770000000002</v>
      </c>
      <c r="I57" s="373" t="s">
        <v>206</v>
      </c>
      <c r="J57" s="374" t="s">
        <v>1</v>
      </c>
    </row>
    <row r="58" spans="1:10" ht="14.45" customHeight="1" x14ac:dyDescent="0.2">
      <c r="A58" s="370" t="s">
        <v>441</v>
      </c>
      <c r="B58" s="371" t="s">
        <v>555</v>
      </c>
      <c r="C58" s="372">
        <v>127.81715</v>
      </c>
      <c r="D58" s="372">
        <v>1006.2890500000001</v>
      </c>
      <c r="E58" s="372"/>
      <c r="F58" s="372">
        <v>0.95796000000000003</v>
      </c>
      <c r="G58" s="372">
        <v>0</v>
      </c>
      <c r="H58" s="372">
        <v>0.95796000000000003</v>
      </c>
      <c r="I58" s="373" t="s">
        <v>206</v>
      </c>
      <c r="J58" s="374" t="s">
        <v>1</v>
      </c>
    </row>
    <row r="59" spans="1:10" ht="14.45" customHeight="1" x14ac:dyDescent="0.2">
      <c r="A59" s="370" t="s">
        <v>441</v>
      </c>
      <c r="B59" s="371" t="s">
        <v>558</v>
      </c>
      <c r="C59" s="372">
        <v>0</v>
      </c>
      <c r="D59" s="372">
        <v>0</v>
      </c>
      <c r="E59" s="372"/>
      <c r="F59" s="372">
        <v>4.9000000000000002E-2</v>
      </c>
      <c r="G59" s="372">
        <v>0</v>
      </c>
      <c r="H59" s="372">
        <v>4.9000000000000002E-2</v>
      </c>
      <c r="I59" s="373" t="s">
        <v>206</v>
      </c>
      <c r="J59" s="374" t="s">
        <v>1</v>
      </c>
    </row>
    <row r="60" spans="1:10" ht="14.45" customHeight="1" x14ac:dyDescent="0.2">
      <c r="A60" s="370" t="s">
        <v>441</v>
      </c>
      <c r="B60" s="371" t="s">
        <v>443</v>
      </c>
      <c r="C60" s="372">
        <v>2655.9495700000002</v>
      </c>
      <c r="D60" s="372">
        <v>1845.9057200000002</v>
      </c>
      <c r="E60" s="372"/>
      <c r="F60" s="372">
        <v>1222.0364299999999</v>
      </c>
      <c r="G60" s="372">
        <v>0</v>
      </c>
      <c r="H60" s="372">
        <v>1222.0364299999999</v>
      </c>
      <c r="I60" s="373" t="s">
        <v>206</v>
      </c>
      <c r="J60" s="374" t="s">
        <v>439</v>
      </c>
    </row>
    <row r="61" spans="1:10" ht="14.45" customHeight="1" x14ac:dyDescent="0.2">
      <c r="A61" s="370" t="s">
        <v>206</v>
      </c>
      <c r="B61" s="371" t="s">
        <v>206</v>
      </c>
      <c r="C61" s="372" t="s">
        <v>206</v>
      </c>
      <c r="D61" s="372" t="s">
        <v>206</v>
      </c>
      <c r="E61" s="372"/>
      <c r="F61" s="372" t="s">
        <v>206</v>
      </c>
      <c r="G61" s="372" t="s">
        <v>206</v>
      </c>
      <c r="H61" s="372" t="s">
        <v>206</v>
      </c>
      <c r="I61" s="373" t="s">
        <v>206</v>
      </c>
      <c r="J61" s="374" t="s">
        <v>440</v>
      </c>
    </row>
    <row r="62" spans="1:10" ht="14.45" customHeight="1" x14ac:dyDescent="0.2">
      <c r="A62" s="370" t="s">
        <v>428</v>
      </c>
      <c r="B62" s="371" t="s">
        <v>434</v>
      </c>
      <c r="C62" s="372">
        <v>14584.084600000004</v>
      </c>
      <c r="D62" s="372">
        <v>10977.405269999994</v>
      </c>
      <c r="E62" s="372"/>
      <c r="F62" s="372">
        <v>11349.939010000009</v>
      </c>
      <c r="G62" s="372">
        <v>0</v>
      </c>
      <c r="H62" s="372">
        <v>11349.939010000009</v>
      </c>
      <c r="I62" s="373" t="s">
        <v>206</v>
      </c>
      <c r="J62" s="374" t="s">
        <v>435</v>
      </c>
    </row>
  </sheetData>
  <mergeCells count="3">
    <mergeCell ref="A1:I1"/>
    <mergeCell ref="F3:I3"/>
    <mergeCell ref="C4:D4"/>
  </mergeCells>
  <conditionalFormatting sqref="F26 F63:F65537">
    <cfRule type="cellIs" dxfId="19" priority="18" stopIfTrue="1" operator="greaterThan">
      <formula>1</formula>
    </cfRule>
  </conditionalFormatting>
  <conditionalFormatting sqref="H5:H25">
    <cfRule type="expression" dxfId="18" priority="14">
      <formula>$H5&gt;0</formula>
    </cfRule>
  </conditionalFormatting>
  <conditionalFormatting sqref="I5:I25">
    <cfRule type="expression" dxfId="17" priority="15">
      <formula>$I5&gt;1</formula>
    </cfRule>
  </conditionalFormatting>
  <conditionalFormatting sqref="B5:B25">
    <cfRule type="expression" dxfId="16" priority="11">
      <formula>OR($J5="NS",$J5="SumaNS",$J5="Účet")</formula>
    </cfRule>
  </conditionalFormatting>
  <conditionalFormatting sqref="F5:I25 B5:D25">
    <cfRule type="expression" dxfId="15" priority="17">
      <formula>AND($J5&lt;&gt;"",$J5&lt;&gt;"mezeraKL")</formula>
    </cfRule>
  </conditionalFormatting>
  <conditionalFormatting sqref="B5:D25 F5:I25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13" priority="13">
      <formula>OR($J5="SumaNS",$J5="NS")</formula>
    </cfRule>
  </conditionalFormatting>
  <conditionalFormatting sqref="A5:A25">
    <cfRule type="expression" dxfId="12" priority="9">
      <formula>AND($J5&lt;&gt;"mezeraKL",$J5&lt;&gt;"")</formula>
    </cfRule>
  </conditionalFormatting>
  <conditionalFormatting sqref="A5:A25">
    <cfRule type="expression" dxfId="11" priority="10">
      <formula>AND($J5&lt;&gt;"",$J5&lt;&gt;"mezeraKL")</formula>
    </cfRule>
  </conditionalFormatting>
  <conditionalFormatting sqref="H27:H62">
    <cfRule type="expression" dxfId="10" priority="6">
      <formula>$H27&gt;0</formula>
    </cfRule>
  </conditionalFormatting>
  <conditionalFormatting sqref="A27:A62">
    <cfRule type="expression" dxfId="9" priority="5">
      <formula>AND($J27&lt;&gt;"mezeraKL",$J27&lt;&gt;"")</formula>
    </cfRule>
  </conditionalFormatting>
  <conditionalFormatting sqref="I27:I62">
    <cfRule type="expression" dxfId="8" priority="7">
      <formula>$I27&gt;1</formula>
    </cfRule>
  </conditionalFormatting>
  <conditionalFormatting sqref="B27:B62">
    <cfRule type="expression" dxfId="7" priority="4">
      <formula>OR($J27="NS",$J27="SumaNS",$J27="Účet")</formula>
    </cfRule>
  </conditionalFormatting>
  <conditionalFormatting sqref="A27:D62 F27:I62">
    <cfRule type="expression" dxfId="6" priority="8">
      <formula>AND($J27&lt;&gt;"",$J27&lt;&gt;"mezeraKL")</formula>
    </cfRule>
  </conditionalFormatting>
  <conditionalFormatting sqref="B27:D62 F27:I62">
    <cfRule type="expression" dxfId="5" priority="1">
      <formula>OR($J27="KL",$J27="SumaKL")</formula>
    </cfRule>
    <cfRule type="expression" priority="3" stopIfTrue="1">
      <formula>OR($J27="mezeraNS",$J27="mezeraKL")</formula>
    </cfRule>
  </conditionalFormatting>
  <conditionalFormatting sqref="B27:D62 F27:I62">
    <cfRule type="expression" dxfId="4" priority="2">
      <formula>OR($J27="SumaNS",$J27="NS")</formula>
    </cfRule>
  </conditionalFormatting>
  <hyperlinks>
    <hyperlink ref="A2" location="Obsah!A1" display="Zpět na Obsah  KL 01  1.-4.měsíc" xr:uid="{7323DB70-6042-4A30-AC3D-E94B4A948DEF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174" bestFit="1" customWidth="1"/>
    <col min="6" max="6" width="18.7109375" style="178" customWidth="1"/>
    <col min="7" max="7" width="12.42578125" style="174" hidden="1" customWidth="1" outlineLevel="1"/>
    <col min="8" max="8" width="25.7109375" style="174" customWidth="1" collapsed="1"/>
    <col min="9" max="9" width="7.7109375" style="172" customWidth="1"/>
    <col min="10" max="10" width="10" style="172" customWidth="1"/>
    <col min="11" max="11" width="11.140625" style="172" customWidth="1"/>
    <col min="12" max="16384" width="8.85546875" style="106"/>
  </cols>
  <sheetData>
    <row r="1" spans="1:11" ht="18.600000000000001" customHeight="1" thickBot="1" x14ac:dyDescent="0.35">
      <c r="A1" s="307" t="s">
        <v>1511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2" t="s">
        <v>205</v>
      </c>
      <c r="B2" s="62"/>
      <c r="C2" s="176"/>
      <c r="D2" s="176"/>
      <c r="E2" s="176"/>
      <c r="F2" s="176"/>
      <c r="G2" s="176"/>
      <c r="H2" s="176"/>
      <c r="I2" s="177"/>
      <c r="J2" s="177"/>
      <c r="K2" s="177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71.260894450775737</v>
      </c>
      <c r="J3" s="81">
        <f>SUBTOTAL(9,J5:J1048576)</f>
        <v>441913.55999998748</v>
      </c>
      <c r="K3" s="82">
        <f>SUBTOTAL(9,K5:K1048576)</f>
        <v>31491155.555525661</v>
      </c>
    </row>
    <row r="4" spans="1:11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428</v>
      </c>
      <c r="B5" s="382" t="s">
        <v>429</v>
      </c>
      <c r="C5" s="383" t="s">
        <v>436</v>
      </c>
      <c r="D5" s="384" t="s">
        <v>437</v>
      </c>
      <c r="E5" s="383" t="s">
        <v>559</v>
      </c>
      <c r="F5" s="384" t="s">
        <v>560</v>
      </c>
      <c r="G5" s="383" t="s">
        <v>561</v>
      </c>
      <c r="H5" s="383" t="s">
        <v>562</v>
      </c>
      <c r="I5" s="386">
        <v>231.47999572753906</v>
      </c>
      <c r="J5" s="386">
        <v>16</v>
      </c>
      <c r="K5" s="387">
        <v>3703.739990234375</v>
      </c>
    </row>
    <row r="6" spans="1:11" ht="14.45" customHeight="1" x14ac:dyDescent="0.2">
      <c r="A6" s="388" t="s">
        <v>428</v>
      </c>
      <c r="B6" s="389" t="s">
        <v>429</v>
      </c>
      <c r="C6" s="390" t="s">
        <v>436</v>
      </c>
      <c r="D6" s="391" t="s">
        <v>437</v>
      </c>
      <c r="E6" s="390" t="s">
        <v>559</v>
      </c>
      <c r="F6" s="391" t="s">
        <v>560</v>
      </c>
      <c r="G6" s="390" t="s">
        <v>563</v>
      </c>
      <c r="H6" s="390" t="s">
        <v>564</v>
      </c>
      <c r="I6" s="393">
        <v>157.69999694824219</v>
      </c>
      <c r="J6" s="393">
        <v>72</v>
      </c>
      <c r="K6" s="394">
        <v>11354.360015869141</v>
      </c>
    </row>
    <row r="7" spans="1:11" ht="14.45" customHeight="1" x14ac:dyDescent="0.2">
      <c r="A7" s="388" t="s">
        <v>428</v>
      </c>
      <c r="B7" s="389" t="s">
        <v>429</v>
      </c>
      <c r="C7" s="390" t="s">
        <v>436</v>
      </c>
      <c r="D7" s="391" t="s">
        <v>437</v>
      </c>
      <c r="E7" s="390" t="s">
        <v>559</v>
      </c>
      <c r="F7" s="391" t="s">
        <v>560</v>
      </c>
      <c r="G7" s="390" t="s">
        <v>565</v>
      </c>
      <c r="H7" s="390" t="s">
        <v>566</v>
      </c>
      <c r="I7" s="393">
        <v>15.529999732971191</v>
      </c>
      <c r="J7" s="393">
        <v>250</v>
      </c>
      <c r="K7" s="394">
        <v>3882.4800109863281</v>
      </c>
    </row>
    <row r="8" spans="1:11" ht="14.45" customHeight="1" x14ac:dyDescent="0.2">
      <c r="A8" s="388" t="s">
        <v>428</v>
      </c>
      <c r="B8" s="389" t="s">
        <v>429</v>
      </c>
      <c r="C8" s="390" t="s">
        <v>436</v>
      </c>
      <c r="D8" s="391" t="s">
        <v>437</v>
      </c>
      <c r="E8" s="390" t="s">
        <v>559</v>
      </c>
      <c r="F8" s="391" t="s">
        <v>560</v>
      </c>
      <c r="G8" s="390" t="s">
        <v>567</v>
      </c>
      <c r="H8" s="390" t="s">
        <v>568</v>
      </c>
      <c r="I8" s="393">
        <v>65.199996948242188</v>
      </c>
      <c r="J8" s="393">
        <v>530</v>
      </c>
      <c r="K8" s="394">
        <v>34555.990234375</v>
      </c>
    </row>
    <row r="9" spans="1:11" ht="14.45" customHeight="1" x14ac:dyDescent="0.2">
      <c r="A9" s="388" t="s">
        <v>428</v>
      </c>
      <c r="B9" s="389" t="s">
        <v>429</v>
      </c>
      <c r="C9" s="390" t="s">
        <v>436</v>
      </c>
      <c r="D9" s="391" t="s">
        <v>437</v>
      </c>
      <c r="E9" s="390" t="s">
        <v>559</v>
      </c>
      <c r="F9" s="391" t="s">
        <v>560</v>
      </c>
      <c r="G9" s="390" t="s">
        <v>569</v>
      </c>
      <c r="H9" s="390" t="s">
        <v>570</v>
      </c>
      <c r="I9" s="393">
        <v>6.429999828338623</v>
      </c>
      <c r="J9" s="393">
        <v>400</v>
      </c>
      <c r="K9" s="394">
        <v>2572</v>
      </c>
    </row>
    <row r="10" spans="1:11" ht="14.45" customHeight="1" x14ac:dyDescent="0.2">
      <c r="A10" s="388" t="s">
        <v>428</v>
      </c>
      <c r="B10" s="389" t="s">
        <v>429</v>
      </c>
      <c r="C10" s="390" t="s">
        <v>436</v>
      </c>
      <c r="D10" s="391" t="s">
        <v>437</v>
      </c>
      <c r="E10" s="390" t="s">
        <v>559</v>
      </c>
      <c r="F10" s="391" t="s">
        <v>560</v>
      </c>
      <c r="G10" s="390" t="s">
        <v>571</v>
      </c>
      <c r="H10" s="390" t="s">
        <v>572</v>
      </c>
      <c r="I10" s="393">
        <v>0.50499999523162842</v>
      </c>
      <c r="J10" s="393">
        <v>9000</v>
      </c>
      <c r="K10" s="394">
        <v>4545</v>
      </c>
    </row>
    <row r="11" spans="1:11" ht="14.45" customHeight="1" x14ac:dyDescent="0.2">
      <c r="A11" s="388" t="s">
        <v>428</v>
      </c>
      <c r="B11" s="389" t="s">
        <v>429</v>
      </c>
      <c r="C11" s="390" t="s">
        <v>436</v>
      </c>
      <c r="D11" s="391" t="s">
        <v>437</v>
      </c>
      <c r="E11" s="390" t="s">
        <v>559</v>
      </c>
      <c r="F11" s="391" t="s">
        <v>560</v>
      </c>
      <c r="G11" s="390" t="s">
        <v>573</v>
      </c>
      <c r="H11" s="390" t="s">
        <v>574</v>
      </c>
      <c r="I11" s="393">
        <v>1.3500000238418579</v>
      </c>
      <c r="J11" s="393">
        <v>200</v>
      </c>
      <c r="K11" s="394">
        <v>270</v>
      </c>
    </row>
    <row r="12" spans="1:11" ht="14.45" customHeight="1" x14ac:dyDescent="0.2">
      <c r="A12" s="388" t="s">
        <v>428</v>
      </c>
      <c r="B12" s="389" t="s">
        <v>429</v>
      </c>
      <c r="C12" s="390" t="s">
        <v>436</v>
      </c>
      <c r="D12" s="391" t="s">
        <v>437</v>
      </c>
      <c r="E12" s="390" t="s">
        <v>559</v>
      </c>
      <c r="F12" s="391" t="s">
        <v>560</v>
      </c>
      <c r="G12" s="390" t="s">
        <v>575</v>
      </c>
      <c r="H12" s="390" t="s">
        <v>576</v>
      </c>
      <c r="I12" s="393">
        <v>7.3270000934600832</v>
      </c>
      <c r="J12" s="393">
        <v>15660</v>
      </c>
      <c r="K12" s="394">
        <v>114326.099609375</v>
      </c>
    </row>
    <row r="13" spans="1:11" ht="14.45" customHeight="1" x14ac:dyDescent="0.2">
      <c r="A13" s="388" t="s">
        <v>428</v>
      </c>
      <c r="B13" s="389" t="s">
        <v>429</v>
      </c>
      <c r="C13" s="390" t="s">
        <v>436</v>
      </c>
      <c r="D13" s="391" t="s">
        <v>437</v>
      </c>
      <c r="E13" s="390" t="s">
        <v>559</v>
      </c>
      <c r="F13" s="391" t="s">
        <v>560</v>
      </c>
      <c r="G13" s="390" t="s">
        <v>577</v>
      </c>
      <c r="H13" s="390" t="s">
        <v>578</v>
      </c>
      <c r="I13" s="393">
        <v>517.5</v>
      </c>
      <c r="J13" s="393">
        <v>340</v>
      </c>
      <c r="K13" s="394">
        <v>175950</v>
      </c>
    </row>
    <row r="14" spans="1:11" ht="14.45" customHeight="1" x14ac:dyDescent="0.2">
      <c r="A14" s="388" t="s">
        <v>428</v>
      </c>
      <c r="B14" s="389" t="s">
        <v>429</v>
      </c>
      <c r="C14" s="390" t="s">
        <v>436</v>
      </c>
      <c r="D14" s="391" t="s">
        <v>437</v>
      </c>
      <c r="E14" s="390" t="s">
        <v>559</v>
      </c>
      <c r="F14" s="391" t="s">
        <v>560</v>
      </c>
      <c r="G14" s="390" t="s">
        <v>579</v>
      </c>
      <c r="H14" s="390" t="s">
        <v>580</v>
      </c>
      <c r="I14" s="393">
        <v>52.599998474121094</v>
      </c>
      <c r="J14" s="393">
        <v>30</v>
      </c>
      <c r="K14" s="394">
        <v>1578.030029296875</v>
      </c>
    </row>
    <row r="15" spans="1:11" ht="14.45" customHeight="1" x14ac:dyDescent="0.2">
      <c r="A15" s="388" t="s">
        <v>428</v>
      </c>
      <c r="B15" s="389" t="s">
        <v>429</v>
      </c>
      <c r="C15" s="390" t="s">
        <v>436</v>
      </c>
      <c r="D15" s="391" t="s">
        <v>437</v>
      </c>
      <c r="E15" s="390" t="s">
        <v>559</v>
      </c>
      <c r="F15" s="391" t="s">
        <v>560</v>
      </c>
      <c r="G15" s="390" t="s">
        <v>577</v>
      </c>
      <c r="H15" s="390" t="s">
        <v>581</v>
      </c>
      <c r="I15" s="393">
        <v>517.5</v>
      </c>
      <c r="J15" s="393">
        <v>170</v>
      </c>
      <c r="K15" s="394">
        <v>87975</v>
      </c>
    </row>
    <row r="16" spans="1:11" ht="14.45" customHeight="1" x14ac:dyDescent="0.2">
      <c r="A16" s="388" t="s">
        <v>428</v>
      </c>
      <c r="B16" s="389" t="s">
        <v>429</v>
      </c>
      <c r="C16" s="390" t="s">
        <v>436</v>
      </c>
      <c r="D16" s="391" t="s">
        <v>437</v>
      </c>
      <c r="E16" s="390" t="s">
        <v>559</v>
      </c>
      <c r="F16" s="391" t="s">
        <v>560</v>
      </c>
      <c r="G16" s="390" t="s">
        <v>582</v>
      </c>
      <c r="H16" s="390" t="s">
        <v>583</v>
      </c>
      <c r="I16" s="393">
        <v>63.349998474121094</v>
      </c>
      <c r="J16" s="393">
        <v>80</v>
      </c>
      <c r="K16" s="394">
        <v>5068.27001953125</v>
      </c>
    </row>
    <row r="17" spans="1:11" ht="14.45" customHeight="1" x14ac:dyDescent="0.2">
      <c r="A17" s="388" t="s">
        <v>428</v>
      </c>
      <c r="B17" s="389" t="s">
        <v>429</v>
      </c>
      <c r="C17" s="390" t="s">
        <v>436</v>
      </c>
      <c r="D17" s="391" t="s">
        <v>437</v>
      </c>
      <c r="E17" s="390" t="s">
        <v>559</v>
      </c>
      <c r="F17" s="391" t="s">
        <v>560</v>
      </c>
      <c r="G17" s="390" t="s">
        <v>584</v>
      </c>
      <c r="H17" s="390" t="s">
        <v>585</v>
      </c>
      <c r="I17" s="393">
        <v>107.22999954223633</v>
      </c>
      <c r="J17" s="393">
        <v>140</v>
      </c>
      <c r="K17" s="394">
        <v>15014.210205078125</v>
      </c>
    </row>
    <row r="18" spans="1:11" ht="14.45" customHeight="1" x14ac:dyDescent="0.2">
      <c r="A18" s="388" t="s">
        <v>428</v>
      </c>
      <c r="B18" s="389" t="s">
        <v>429</v>
      </c>
      <c r="C18" s="390" t="s">
        <v>436</v>
      </c>
      <c r="D18" s="391" t="s">
        <v>437</v>
      </c>
      <c r="E18" s="390" t="s">
        <v>559</v>
      </c>
      <c r="F18" s="391" t="s">
        <v>560</v>
      </c>
      <c r="G18" s="390" t="s">
        <v>586</v>
      </c>
      <c r="H18" s="390" t="s">
        <v>587</v>
      </c>
      <c r="I18" s="393">
        <v>352.28111097547742</v>
      </c>
      <c r="J18" s="393">
        <v>684</v>
      </c>
      <c r="K18" s="394">
        <v>240961.71435546875</v>
      </c>
    </row>
    <row r="19" spans="1:11" ht="14.45" customHeight="1" x14ac:dyDescent="0.2">
      <c r="A19" s="388" t="s">
        <v>428</v>
      </c>
      <c r="B19" s="389" t="s">
        <v>429</v>
      </c>
      <c r="C19" s="390" t="s">
        <v>436</v>
      </c>
      <c r="D19" s="391" t="s">
        <v>437</v>
      </c>
      <c r="E19" s="390" t="s">
        <v>559</v>
      </c>
      <c r="F19" s="391" t="s">
        <v>560</v>
      </c>
      <c r="G19" s="390" t="s">
        <v>588</v>
      </c>
      <c r="H19" s="390" t="s">
        <v>589</v>
      </c>
      <c r="I19" s="393">
        <v>1249.949951171875</v>
      </c>
      <c r="J19" s="393">
        <v>108</v>
      </c>
      <c r="K19" s="394">
        <v>134995.0537109375</v>
      </c>
    </row>
    <row r="20" spans="1:11" ht="14.45" customHeight="1" x14ac:dyDescent="0.2">
      <c r="A20" s="388" t="s">
        <v>428</v>
      </c>
      <c r="B20" s="389" t="s">
        <v>429</v>
      </c>
      <c r="C20" s="390" t="s">
        <v>436</v>
      </c>
      <c r="D20" s="391" t="s">
        <v>437</v>
      </c>
      <c r="E20" s="390" t="s">
        <v>559</v>
      </c>
      <c r="F20" s="391" t="s">
        <v>560</v>
      </c>
      <c r="G20" s="390" t="s">
        <v>590</v>
      </c>
      <c r="H20" s="390" t="s">
        <v>591</v>
      </c>
      <c r="I20" s="393">
        <v>659.90997314453125</v>
      </c>
      <c r="J20" s="393">
        <v>396</v>
      </c>
      <c r="K20" s="394">
        <v>261323.6982421875</v>
      </c>
    </row>
    <row r="21" spans="1:11" ht="14.45" customHeight="1" x14ac:dyDescent="0.2">
      <c r="A21" s="388" t="s">
        <v>428</v>
      </c>
      <c r="B21" s="389" t="s">
        <v>429</v>
      </c>
      <c r="C21" s="390" t="s">
        <v>436</v>
      </c>
      <c r="D21" s="391" t="s">
        <v>437</v>
      </c>
      <c r="E21" s="390" t="s">
        <v>559</v>
      </c>
      <c r="F21" s="391" t="s">
        <v>560</v>
      </c>
      <c r="G21" s="390" t="s">
        <v>592</v>
      </c>
      <c r="H21" s="390" t="s">
        <v>593</v>
      </c>
      <c r="I21" s="393">
        <v>269.3900146484375</v>
      </c>
      <c r="J21" s="393">
        <v>264</v>
      </c>
      <c r="K21" s="394">
        <v>71118.298828125</v>
      </c>
    </row>
    <row r="22" spans="1:11" ht="14.45" customHeight="1" x14ac:dyDescent="0.2">
      <c r="A22" s="388" t="s">
        <v>428</v>
      </c>
      <c r="B22" s="389" t="s">
        <v>429</v>
      </c>
      <c r="C22" s="390" t="s">
        <v>436</v>
      </c>
      <c r="D22" s="391" t="s">
        <v>437</v>
      </c>
      <c r="E22" s="390" t="s">
        <v>559</v>
      </c>
      <c r="F22" s="391" t="s">
        <v>560</v>
      </c>
      <c r="G22" s="390" t="s">
        <v>594</v>
      </c>
      <c r="H22" s="390" t="s">
        <v>595</v>
      </c>
      <c r="I22" s="393">
        <v>70.699996948242188</v>
      </c>
      <c r="J22" s="393">
        <v>50</v>
      </c>
      <c r="K22" s="394">
        <v>3534.989990234375</v>
      </c>
    </row>
    <row r="23" spans="1:11" ht="14.45" customHeight="1" x14ac:dyDescent="0.2">
      <c r="A23" s="388" t="s">
        <v>428</v>
      </c>
      <c r="B23" s="389" t="s">
        <v>429</v>
      </c>
      <c r="C23" s="390" t="s">
        <v>436</v>
      </c>
      <c r="D23" s="391" t="s">
        <v>437</v>
      </c>
      <c r="E23" s="390" t="s">
        <v>559</v>
      </c>
      <c r="F23" s="391" t="s">
        <v>560</v>
      </c>
      <c r="G23" s="390" t="s">
        <v>596</v>
      </c>
      <c r="H23" s="390" t="s">
        <v>597</v>
      </c>
      <c r="I23" s="393">
        <v>18.399999618530273</v>
      </c>
      <c r="J23" s="393">
        <v>750</v>
      </c>
      <c r="K23" s="394">
        <v>13800</v>
      </c>
    </row>
    <row r="24" spans="1:11" ht="14.45" customHeight="1" x14ac:dyDescent="0.2">
      <c r="A24" s="388" t="s">
        <v>428</v>
      </c>
      <c r="B24" s="389" t="s">
        <v>429</v>
      </c>
      <c r="C24" s="390" t="s">
        <v>436</v>
      </c>
      <c r="D24" s="391" t="s">
        <v>437</v>
      </c>
      <c r="E24" s="390" t="s">
        <v>559</v>
      </c>
      <c r="F24" s="391" t="s">
        <v>560</v>
      </c>
      <c r="G24" s="390" t="s">
        <v>598</v>
      </c>
      <c r="H24" s="390" t="s">
        <v>599</v>
      </c>
      <c r="I24" s="393">
        <v>143.97999877929686</v>
      </c>
      <c r="J24" s="393">
        <v>200</v>
      </c>
      <c r="K24" s="394">
        <v>27370</v>
      </c>
    </row>
    <row r="25" spans="1:11" ht="14.45" customHeight="1" x14ac:dyDescent="0.2">
      <c r="A25" s="388" t="s">
        <v>428</v>
      </c>
      <c r="B25" s="389" t="s">
        <v>429</v>
      </c>
      <c r="C25" s="390" t="s">
        <v>436</v>
      </c>
      <c r="D25" s="391" t="s">
        <v>437</v>
      </c>
      <c r="E25" s="390" t="s">
        <v>559</v>
      </c>
      <c r="F25" s="391" t="s">
        <v>560</v>
      </c>
      <c r="G25" s="390" t="s">
        <v>600</v>
      </c>
      <c r="H25" s="390" t="s">
        <v>601</v>
      </c>
      <c r="I25" s="393">
        <v>145.25</v>
      </c>
      <c r="J25" s="393">
        <v>30</v>
      </c>
      <c r="K25" s="394">
        <v>4357.35009765625</v>
      </c>
    </row>
    <row r="26" spans="1:11" ht="14.45" customHeight="1" x14ac:dyDescent="0.2">
      <c r="A26" s="388" t="s">
        <v>428</v>
      </c>
      <c r="B26" s="389" t="s">
        <v>429</v>
      </c>
      <c r="C26" s="390" t="s">
        <v>436</v>
      </c>
      <c r="D26" s="391" t="s">
        <v>437</v>
      </c>
      <c r="E26" s="390" t="s">
        <v>559</v>
      </c>
      <c r="F26" s="391" t="s">
        <v>560</v>
      </c>
      <c r="G26" s="390" t="s">
        <v>602</v>
      </c>
      <c r="H26" s="390" t="s">
        <v>603</v>
      </c>
      <c r="I26" s="393">
        <v>30.180000305175781</v>
      </c>
      <c r="J26" s="393">
        <v>350</v>
      </c>
      <c r="K26" s="394">
        <v>10563</v>
      </c>
    </row>
    <row r="27" spans="1:11" ht="14.45" customHeight="1" x14ac:dyDescent="0.2">
      <c r="A27" s="388" t="s">
        <v>428</v>
      </c>
      <c r="B27" s="389" t="s">
        <v>429</v>
      </c>
      <c r="C27" s="390" t="s">
        <v>436</v>
      </c>
      <c r="D27" s="391" t="s">
        <v>437</v>
      </c>
      <c r="E27" s="390" t="s">
        <v>559</v>
      </c>
      <c r="F27" s="391" t="s">
        <v>560</v>
      </c>
      <c r="G27" s="390" t="s">
        <v>604</v>
      </c>
      <c r="H27" s="390" t="s">
        <v>605</v>
      </c>
      <c r="I27" s="393">
        <v>2.8900001049041748</v>
      </c>
      <c r="J27" s="393">
        <v>150</v>
      </c>
      <c r="K27" s="394">
        <v>434</v>
      </c>
    </row>
    <row r="28" spans="1:11" ht="14.45" customHeight="1" x14ac:dyDescent="0.2">
      <c r="A28" s="388" t="s">
        <v>428</v>
      </c>
      <c r="B28" s="389" t="s">
        <v>429</v>
      </c>
      <c r="C28" s="390" t="s">
        <v>436</v>
      </c>
      <c r="D28" s="391" t="s">
        <v>437</v>
      </c>
      <c r="E28" s="390" t="s">
        <v>559</v>
      </c>
      <c r="F28" s="391" t="s">
        <v>560</v>
      </c>
      <c r="G28" s="390" t="s">
        <v>606</v>
      </c>
      <c r="H28" s="390" t="s">
        <v>607</v>
      </c>
      <c r="I28" s="393">
        <v>5.2800002098083496</v>
      </c>
      <c r="J28" s="393">
        <v>30</v>
      </c>
      <c r="K28" s="394">
        <v>158.39999389648438</v>
      </c>
    </row>
    <row r="29" spans="1:11" ht="14.45" customHeight="1" x14ac:dyDescent="0.2">
      <c r="A29" s="388" t="s">
        <v>428</v>
      </c>
      <c r="B29" s="389" t="s">
        <v>429</v>
      </c>
      <c r="C29" s="390" t="s">
        <v>436</v>
      </c>
      <c r="D29" s="391" t="s">
        <v>437</v>
      </c>
      <c r="E29" s="390" t="s">
        <v>559</v>
      </c>
      <c r="F29" s="391" t="s">
        <v>560</v>
      </c>
      <c r="G29" s="390" t="s">
        <v>608</v>
      </c>
      <c r="H29" s="390" t="s">
        <v>609</v>
      </c>
      <c r="I29" s="393">
        <v>5.179999828338623</v>
      </c>
      <c r="J29" s="393">
        <v>100</v>
      </c>
      <c r="K29" s="394">
        <v>517.5</v>
      </c>
    </row>
    <row r="30" spans="1:11" ht="14.45" customHeight="1" x14ac:dyDescent="0.2">
      <c r="A30" s="388" t="s">
        <v>428</v>
      </c>
      <c r="B30" s="389" t="s">
        <v>429</v>
      </c>
      <c r="C30" s="390" t="s">
        <v>436</v>
      </c>
      <c r="D30" s="391" t="s">
        <v>437</v>
      </c>
      <c r="E30" s="390" t="s">
        <v>559</v>
      </c>
      <c r="F30" s="391" t="s">
        <v>560</v>
      </c>
      <c r="G30" s="390" t="s">
        <v>610</v>
      </c>
      <c r="H30" s="390" t="s">
        <v>611</v>
      </c>
      <c r="I30" s="393">
        <v>9.7799997329711914</v>
      </c>
      <c r="J30" s="393">
        <v>130</v>
      </c>
      <c r="K30" s="394">
        <v>1270.75</v>
      </c>
    </row>
    <row r="31" spans="1:11" ht="14.45" customHeight="1" x14ac:dyDescent="0.2">
      <c r="A31" s="388" t="s">
        <v>428</v>
      </c>
      <c r="B31" s="389" t="s">
        <v>429</v>
      </c>
      <c r="C31" s="390" t="s">
        <v>436</v>
      </c>
      <c r="D31" s="391" t="s">
        <v>437</v>
      </c>
      <c r="E31" s="390" t="s">
        <v>559</v>
      </c>
      <c r="F31" s="391" t="s">
        <v>560</v>
      </c>
      <c r="G31" s="390" t="s">
        <v>612</v>
      </c>
      <c r="H31" s="390" t="s">
        <v>613</v>
      </c>
      <c r="I31" s="393">
        <v>23</v>
      </c>
      <c r="J31" s="393">
        <v>60</v>
      </c>
      <c r="K31" s="394">
        <v>1380</v>
      </c>
    </row>
    <row r="32" spans="1:11" ht="14.45" customHeight="1" x14ac:dyDescent="0.2">
      <c r="A32" s="388" t="s">
        <v>428</v>
      </c>
      <c r="B32" s="389" t="s">
        <v>429</v>
      </c>
      <c r="C32" s="390" t="s">
        <v>436</v>
      </c>
      <c r="D32" s="391" t="s">
        <v>437</v>
      </c>
      <c r="E32" s="390" t="s">
        <v>559</v>
      </c>
      <c r="F32" s="391" t="s">
        <v>560</v>
      </c>
      <c r="G32" s="390" t="s">
        <v>614</v>
      </c>
      <c r="H32" s="390" t="s">
        <v>615</v>
      </c>
      <c r="I32" s="393">
        <v>3.619999885559082</v>
      </c>
      <c r="J32" s="393">
        <v>140</v>
      </c>
      <c r="K32" s="394">
        <v>507.00999450683594</v>
      </c>
    </row>
    <row r="33" spans="1:11" ht="14.45" customHeight="1" x14ac:dyDescent="0.2">
      <c r="A33" s="388" t="s">
        <v>428</v>
      </c>
      <c r="B33" s="389" t="s">
        <v>429</v>
      </c>
      <c r="C33" s="390" t="s">
        <v>436</v>
      </c>
      <c r="D33" s="391" t="s">
        <v>437</v>
      </c>
      <c r="E33" s="390" t="s">
        <v>559</v>
      </c>
      <c r="F33" s="391" t="s">
        <v>560</v>
      </c>
      <c r="G33" s="390" t="s">
        <v>616</v>
      </c>
      <c r="H33" s="390" t="s">
        <v>617</v>
      </c>
      <c r="I33" s="393">
        <v>7.25</v>
      </c>
      <c r="J33" s="393">
        <v>400</v>
      </c>
      <c r="K33" s="394">
        <v>2898</v>
      </c>
    </row>
    <row r="34" spans="1:11" ht="14.45" customHeight="1" x14ac:dyDescent="0.2">
      <c r="A34" s="388" t="s">
        <v>428</v>
      </c>
      <c r="B34" s="389" t="s">
        <v>429</v>
      </c>
      <c r="C34" s="390" t="s">
        <v>436</v>
      </c>
      <c r="D34" s="391" t="s">
        <v>437</v>
      </c>
      <c r="E34" s="390" t="s">
        <v>559</v>
      </c>
      <c r="F34" s="391" t="s">
        <v>560</v>
      </c>
      <c r="G34" s="390" t="s">
        <v>618</v>
      </c>
      <c r="H34" s="390" t="s">
        <v>619</v>
      </c>
      <c r="I34" s="393">
        <v>5.7300000190734863</v>
      </c>
      <c r="J34" s="393">
        <v>20</v>
      </c>
      <c r="K34" s="394">
        <v>114.55000305175781</v>
      </c>
    </row>
    <row r="35" spans="1:11" ht="14.45" customHeight="1" x14ac:dyDescent="0.2">
      <c r="A35" s="388" t="s">
        <v>428</v>
      </c>
      <c r="B35" s="389" t="s">
        <v>429</v>
      </c>
      <c r="C35" s="390" t="s">
        <v>436</v>
      </c>
      <c r="D35" s="391" t="s">
        <v>437</v>
      </c>
      <c r="E35" s="390" t="s">
        <v>559</v>
      </c>
      <c r="F35" s="391" t="s">
        <v>560</v>
      </c>
      <c r="G35" s="390" t="s">
        <v>620</v>
      </c>
      <c r="H35" s="390" t="s">
        <v>621</v>
      </c>
      <c r="I35" s="393">
        <v>38.400001525878906</v>
      </c>
      <c r="J35" s="393">
        <v>40</v>
      </c>
      <c r="K35" s="394">
        <v>1536.02001953125</v>
      </c>
    </row>
    <row r="36" spans="1:11" ht="14.45" customHeight="1" x14ac:dyDescent="0.2">
      <c r="A36" s="388" t="s">
        <v>428</v>
      </c>
      <c r="B36" s="389" t="s">
        <v>429</v>
      </c>
      <c r="C36" s="390" t="s">
        <v>436</v>
      </c>
      <c r="D36" s="391" t="s">
        <v>437</v>
      </c>
      <c r="E36" s="390" t="s">
        <v>559</v>
      </c>
      <c r="F36" s="391" t="s">
        <v>560</v>
      </c>
      <c r="G36" s="390" t="s">
        <v>622</v>
      </c>
      <c r="H36" s="390" t="s">
        <v>623</v>
      </c>
      <c r="I36" s="393">
        <v>120.18000030517578</v>
      </c>
      <c r="J36" s="393">
        <v>40</v>
      </c>
      <c r="K36" s="394">
        <v>4807</v>
      </c>
    </row>
    <row r="37" spans="1:11" ht="14.45" customHeight="1" x14ac:dyDescent="0.2">
      <c r="A37" s="388" t="s">
        <v>428</v>
      </c>
      <c r="B37" s="389" t="s">
        <v>429</v>
      </c>
      <c r="C37" s="390" t="s">
        <v>436</v>
      </c>
      <c r="D37" s="391" t="s">
        <v>437</v>
      </c>
      <c r="E37" s="390" t="s">
        <v>559</v>
      </c>
      <c r="F37" s="391" t="s">
        <v>560</v>
      </c>
      <c r="G37" s="390" t="s">
        <v>624</v>
      </c>
      <c r="H37" s="390" t="s">
        <v>625</v>
      </c>
      <c r="I37" s="393">
        <v>69</v>
      </c>
      <c r="J37" s="393">
        <v>50</v>
      </c>
      <c r="K37" s="394">
        <v>3450</v>
      </c>
    </row>
    <row r="38" spans="1:11" ht="14.45" customHeight="1" x14ac:dyDescent="0.2">
      <c r="A38" s="388" t="s">
        <v>428</v>
      </c>
      <c r="B38" s="389" t="s">
        <v>429</v>
      </c>
      <c r="C38" s="390" t="s">
        <v>436</v>
      </c>
      <c r="D38" s="391" t="s">
        <v>437</v>
      </c>
      <c r="E38" s="390" t="s">
        <v>559</v>
      </c>
      <c r="F38" s="391" t="s">
        <v>560</v>
      </c>
      <c r="G38" s="390" t="s">
        <v>626</v>
      </c>
      <c r="H38" s="390" t="s">
        <v>627</v>
      </c>
      <c r="I38" s="393">
        <v>11.635000228881836</v>
      </c>
      <c r="J38" s="393">
        <v>44</v>
      </c>
      <c r="K38" s="394">
        <v>511.91999816894531</v>
      </c>
    </row>
    <row r="39" spans="1:11" ht="14.45" customHeight="1" x14ac:dyDescent="0.2">
      <c r="A39" s="388" t="s">
        <v>428</v>
      </c>
      <c r="B39" s="389" t="s">
        <v>429</v>
      </c>
      <c r="C39" s="390" t="s">
        <v>436</v>
      </c>
      <c r="D39" s="391" t="s">
        <v>437</v>
      </c>
      <c r="E39" s="390" t="s">
        <v>559</v>
      </c>
      <c r="F39" s="391" t="s">
        <v>560</v>
      </c>
      <c r="G39" s="390" t="s">
        <v>628</v>
      </c>
      <c r="H39" s="390" t="s">
        <v>629</v>
      </c>
      <c r="I39" s="393">
        <v>13.020000457763672</v>
      </c>
      <c r="J39" s="393">
        <v>1</v>
      </c>
      <c r="K39" s="394">
        <v>13.020000457763672</v>
      </c>
    </row>
    <row r="40" spans="1:11" ht="14.45" customHeight="1" x14ac:dyDescent="0.2">
      <c r="A40" s="388" t="s">
        <v>428</v>
      </c>
      <c r="B40" s="389" t="s">
        <v>429</v>
      </c>
      <c r="C40" s="390" t="s">
        <v>436</v>
      </c>
      <c r="D40" s="391" t="s">
        <v>437</v>
      </c>
      <c r="E40" s="390" t="s">
        <v>559</v>
      </c>
      <c r="F40" s="391" t="s">
        <v>560</v>
      </c>
      <c r="G40" s="390" t="s">
        <v>630</v>
      </c>
      <c r="H40" s="390" t="s">
        <v>631</v>
      </c>
      <c r="I40" s="393">
        <v>0.85363638401031494</v>
      </c>
      <c r="J40" s="393">
        <v>5500</v>
      </c>
      <c r="K40" s="394">
        <v>4700.4299926757813</v>
      </c>
    </row>
    <row r="41" spans="1:11" ht="14.45" customHeight="1" x14ac:dyDescent="0.2">
      <c r="A41" s="388" t="s">
        <v>428</v>
      </c>
      <c r="B41" s="389" t="s">
        <v>429</v>
      </c>
      <c r="C41" s="390" t="s">
        <v>436</v>
      </c>
      <c r="D41" s="391" t="s">
        <v>437</v>
      </c>
      <c r="E41" s="390" t="s">
        <v>559</v>
      </c>
      <c r="F41" s="391" t="s">
        <v>560</v>
      </c>
      <c r="G41" s="390" t="s">
        <v>632</v>
      </c>
      <c r="H41" s="390" t="s">
        <v>633</v>
      </c>
      <c r="I41" s="393">
        <v>1.5136363506317139</v>
      </c>
      <c r="J41" s="393">
        <v>4800</v>
      </c>
      <c r="K41" s="394">
        <v>7264.5399780273438</v>
      </c>
    </row>
    <row r="42" spans="1:11" ht="14.45" customHeight="1" x14ac:dyDescent="0.2">
      <c r="A42" s="388" t="s">
        <v>428</v>
      </c>
      <c r="B42" s="389" t="s">
        <v>429</v>
      </c>
      <c r="C42" s="390" t="s">
        <v>436</v>
      </c>
      <c r="D42" s="391" t="s">
        <v>437</v>
      </c>
      <c r="E42" s="390" t="s">
        <v>559</v>
      </c>
      <c r="F42" s="391" t="s">
        <v>560</v>
      </c>
      <c r="G42" s="390" t="s">
        <v>634</v>
      </c>
      <c r="H42" s="390" t="s">
        <v>635</v>
      </c>
      <c r="I42" s="393">
        <v>2.0645453929901123</v>
      </c>
      <c r="J42" s="393">
        <v>2000</v>
      </c>
      <c r="K42" s="394">
        <v>4130.9400024414063</v>
      </c>
    </row>
    <row r="43" spans="1:11" ht="14.45" customHeight="1" x14ac:dyDescent="0.2">
      <c r="A43" s="388" t="s">
        <v>428</v>
      </c>
      <c r="B43" s="389" t="s">
        <v>429</v>
      </c>
      <c r="C43" s="390" t="s">
        <v>436</v>
      </c>
      <c r="D43" s="391" t="s">
        <v>437</v>
      </c>
      <c r="E43" s="390" t="s">
        <v>559</v>
      </c>
      <c r="F43" s="391" t="s">
        <v>560</v>
      </c>
      <c r="G43" s="390" t="s">
        <v>636</v>
      </c>
      <c r="H43" s="390" t="s">
        <v>637</v>
      </c>
      <c r="I43" s="393">
        <v>3.3599998950958252</v>
      </c>
      <c r="J43" s="393">
        <v>1400</v>
      </c>
      <c r="K43" s="394">
        <v>4705.1300048828125</v>
      </c>
    </row>
    <row r="44" spans="1:11" ht="14.45" customHeight="1" x14ac:dyDescent="0.2">
      <c r="A44" s="388" t="s">
        <v>428</v>
      </c>
      <c r="B44" s="389" t="s">
        <v>429</v>
      </c>
      <c r="C44" s="390" t="s">
        <v>436</v>
      </c>
      <c r="D44" s="391" t="s">
        <v>437</v>
      </c>
      <c r="E44" s="390" t="s">
        <v>559</v>
      </c>
      <c r="F44" s="391" t="s">
        <v>560</v>
      </c>
      <c r="G44" s="390" t="s">
        <v>638</v>
      </c>
      <c r="H44" s="390" t="s">
        <v>639</v>
      </c>
      <c r="I44" s="393">
        <v>5.8755555682712135</v>
      </c>
      <c r="J44" s="393">
        <v>900</v>
      </c>
      <c r="K44" s="394">
        <v>5286.8300170898438</v>
      </c>
    </row>
    <row r="45" spans="1:11" ht="14.45" customHeight="1" x14ac:dyDescent="0.2">
      <c r="A45" s="388" t="s">
        <v>428</v>
      </c>
      <c r="B45" s="389" t="s">
        <v>429</v>
      </c>
      <c r="C45" s="390" t="s">
        <v>436</v>
      </c>
      <c r="D45" s="391" t="s">
        <v>437</v>
      </c>
      <c r="E45" s="390" t="s">
        <v>559</v>
      </c>
      <c r="F45" s="391" t="s">
        <v>560</v>
      </c>
      <c r="G45" s="390" t="s">
        <v>640</v>
      </c>
      <c r="H45" s="390" t="s">
        <v>641</v>
      </c>
      <c r="I45" s="393">
        <v>61.209999084472656</v>
      </c>
      <c r="J45" s="393">
        <v>8</v>
      </c>
      <c r="K45" s="394">
        <v>489.68000030517578</v>
      </c>
    </row>
    <row r="46" spans="1:11" ht="14.45" customHeight="1" x14ac:dyDescent="0.2">
      <c r="A46" s="388" t="s">
        <v>428</v>
      </c>
      <c r="B46" s="389" t="s">
        <v>429</v>
      </c>
      <c r="C46" s="390" t="s">
        <v>436</v>
      </c>
      <c r="D46" s="391" t="s">
        <v>437</v>
      </c>
      <c r="E46" s="390" t="s">
        <v>559</v>
      </c>
      <c r="F46" s="391" t="s">
        <v>560</v>
      </c>
      <c r="G46" s="390" t="s">
        <v>642</v>
      </c>
      <c r="H46" s="390" t="s">
        <v>643</v>
      </c>
      <c r="I46" s="393">
        <v>98.37428610665458</v>
      </c>
      <c r="J46" s="393">
        <v>51</v>
      </c>
      <c r="K46" s="394">
        <v>5017.099967956543</v>
      </c>
    </row>
    <row r="47" spans="1:11" ht="14.45" customHeight="1" x14ac:dyDescent="0.2">
      <c r="A47" s="388" t="s">
        <v>428</v>
      </c>
      <c r="B47" s="389" t="s">
        <v>429</v>
      </c>
      <c r="C47" s="390" t="s">
        <v>436</v>
      </c>
      <c r="D47" s="391" t="s">
        <v>437</v>
      </c>
      <c r="E47" s="390" t="s">
        <v>559</v>
      </c>
      <c r="F47" s="391" t="s">
        <v>560</v>
      </c>
      <c r="G47" s="390" t="s">
        <v>644</v>
      </c>
      <c r="H47" s="390" t="s">
        <v>645</v>
      </c>
      <c r="I47" s="393">
        <v>23.920000076293945</v>
      </c>
      <c r="J47" s="393">
        <v>10</v>
      </c>
      <c r="K47" s="394">
        <v>239.19999694824219</v>
      </c>
    </row>
    <row r="48" spans="1:11" ht="14.45" customHeight="1" x14ac:dyDescent="0.2">
      <c r="A48" s="388" t="s">
        <v>428</v>
      </c>
      <c r="B48" s="389" t="s">
        <v>429</v>
      </c>
      <c r="C48" s="390" t="s">
        <v>436</v>
      </c>
      <c r="D48" s="391" t="s">
        <v>437</v>
      </c>
      <c r="E48" s="390" t="s">
        <v>559</v>
      </c>
      <c r="F48" s="391" t="s">
        <v>560</v>
      </c>
      <c r="G48" s="390" t="s">
        <v>646</v>
      </c>
      <c r="H48" s="390" t="s">
        <v>647</v>
      </c>
      <c r="I48" s="393">
        <v>46.318000030517581</v>
      </c>
      <c r="J48" s="393">
        <v>73</v>
      </c>
      <c r="K48" s="394">
        <v>3381.1199951171875</v>
      </c>
    </row>
    <row r="49" spans="1:11" ht="14.45" customHeight="1" x14ac:dyDescent="0.2">
      <c r="A49" s="388" t="s">
        <v>428</v>
      </c>
      <c r="B49" s="389" t="s">
        <v>429</v>
      </c>
      <c r="C49" s="390" t="s">
        <v>436</v>
      </c>
      <c r="D49" s="391" t="s">
        <v>437</v>
      </c>
      <c r="E49" s="390" t="s">
        <v>559</v>
      </c>
      <c r="F49" s="391" t="s">
        <v>560</v>
      </c>
      <c r="G49" s="390" t="s">
        <v>648</v>
      </c>
      <c r="H49" s="390" t="s">
        <v>649</v>
      </c>
      <c r="I49" s="393">
        <v>0.37999999523162842</v>
      </c>
      <c r="J49" s="393">
        <v>5</v>
      </c>
      <c r="K49" s="394">
        <v>1.8999999761581421</v>
      </c>
    </row>
    <row r="50" spans="1:11" ht="14.45" customHeight="1" x14ac:dyDescent="0.2">
      <c r="A50" s="388" t="s">
        <v>428</v>
      </c>
      <c r="B50" s="389" t="s">
        <v>429</v>
      </c>
      <c r="C50" s="390" t="s">
        <v>436</v>
      </c>
      <c r="D50" s="391" t="s">
        <v>437</v>
      </c>
      <c r="E50" s="390" t="s">
        <v>559</v>
      </c>
      <c r="F50" s="391" t="s">
        <v>560</v>
      </c>
      <c r="G50" s="390" t="s">
        <v>650</v>
      </c>
      <c r="H50" s="390" t="s">
        <v>651</v>
      </c>
      <c r="I50" s="393">
        <v>8.3920001983642578</v>
      </c>
      <c r="J50" s="393">
        <v>120</v>
      </c>
      <c r="K50" s="394">
        <v>1007.0400161743164</v>
      </c>
    </row>
    <row r="51" spans="1:11" ht="14.45" customHeight="1" x14ac:dyDescent="0.2">
      <c r="A51" s="388" t="s">
        <v>428</v>
      </c>
      <c r="B51" s="389" t="s">
        <v>429</v>
      </c>
      <c r="C51" s="390" t="s">
        <v>436</v>
      </c>
      <c r="D51" s="391" t="s">
        <v>437</v>
      </c>
      <c r="E51" s="390" t="s">
        <v>559</v>
      </c>
      <c r="F51" s="391" t="s">
        <v>560</v>
      </c>
      <c r="G51" s="390" t="s">
        <v>652</v>
      </c>
      <c r="H51" s="390" t="s">
        <v>653</v>
      </c>
      <c r="I51" s="393">
        <v>20.409999847412109</v>
      </c>
      <c r="J51" s="393">
        <v>144</v>
      </c>
      <c r="K51" s="394">
        <v>2938.8299713134766</v>
      </c>
    </row>
    <row r="52" spans="1:11" ht="14.45" customHeight="1" x14ac:dyDescent="0.2">
      <c r="A52" s="388" t="s">
        <v>428</v>
      </c>
      <c r="B52" s="389" t="s">
        <v>429</v>
      </c>
      <c r="C52" s="390" t="s">
        <v>436</v>
      </c>
      <c r="D52" s="391" t="s">
        <v>437</v>
      </c>
      <c r="E52" s="390" t="s">
        <v>559</v>
      </c>
      <c r="F52" s="391" t="s">
        <v>560</v>
      </c>
      <c r="G52" s="390" t="s">
        <v>654</v>
      </c>
      <c r="H52" s="390" t="s">
        <v>655</v>
      </c>
      <c r="I52" s="393">
        <v>14.710000038146973</v>
      </c>
      <c r="J52" s="393">
        <v>100</v>
      </c>
      <c r="K52" s="394">
        <v>1471.0400390625</v>
      </c>
    </row>
    <row r="53" spans="1:11" ht="14.45" customHeight="1" x14ac:dyDescent="0.2">
      <c r="A53" s="388" t="s">
        <v>428</v>
      </c>
      <c r="B53" s="389" t="s">
        <v>429</v>
      </c>
      <c r="C53" s="390" t="s">
        <v>436</v>
      </c>
      <c r="D53" s="391" t="s">
        <v>437</v>
      </c>
      <c r="E53" s="390" t="s">
        <v>559</v>
      </c>
      <c r="F53" s="391" t="s">
        <v>560</v>
      </c>
      <c r="G53" s="390" t="s">
        <v>656</v>
      </c>
      <c r="H53" s="390" t="s">
        <v>657</v>
      </c>
      <c r="I53" s="393">
        <v>18.860000610351563</v>
      </c>
      <c r="J53" s="393">
        <v>40</v>
      </c>
      <c r="K53" s="394">
        <v>754.4000244140625</v>
      </c>
    </row>
    <row r="54" spans="1:11" ht="14.45" customHeight="1" x14ac:dyDescent="0.2">
      <c r="A54" s="388" t="s">
        <v>428</v>
      </c>
      <c r="B54" s="389" t="s">
        <v>429</v>
      </c>
      <c r="C54" s="390" t="s">
        <v>436</v>
      </c>
      <c r="D54" s="391" t="s">
        <v>437</v>
      </c>
      <c r="E54" s="390" t="s">
        <v>559</v>
      </c>
      <c r="F54" s="391" t="s">
        <v>560</v>
      </c>
      <c r="G54" s="390" t="s">
        <v>658</v>
      </c>
      <c r="H54" s="390" t="s">
        <v>659</v>
      </c>
      <c r="I54" s="393">
        <v>7.820000171661377</v>
      </c>
      <c r="J54" s="393">
        <v>150</v>
      </c>
      <c r="K54" s="394">
        <v>1173</v>
      </c>
    </row>
    <row r="55" spans="1:11" ht="14.45" customHeight="1" x14ac:dyDescent="0.2">
      <c r="A55" s="388" t="s">
        <v>428</v>
      </c>
      <c r="B55" s="389" t="s">
        <v>429</v>
      </c>
      <c r="C55" s="390" t="s">
        <v>436</v>
      </c>
      <c r="D55" s="391" t="s">
        <v>437</v>
      </c>
      <c r="E55" s="390" t="s">
        <v>559</v>
      </c>
      <c r="F55" s="391" t="s">
        <v>560</v>
      </c>
      <c r="G55" s="390" t="s">
        <v>660</v>
      </c>
      <c r="H55" s="390" t="s">
        <v>661</v>
      </c>
      <c r="I55" s="393">
        <v>70.199996948242188</v>
      </c>
      <c r="J55" s="393">
        <v>144</v>
      </c>
      <c r="K55" s="394">
        <v>10108.219482421875</v>
      </c>
    </row>
    <row r="56" spans="1:11" ht="14.45" customHeight="1" x14ac:dyDescent="0.2">
      <c r="A56" s="388" t="s">
        <v>428</v>
      </c>
      <c r="B56" s="389" t="s">
        <v>429</v>
      </c>
      <c r="C56" s="390" t="s">
        <v>436</v>
      </c>
      <c r="D56" s="391" t="s">
        <v>437</v>
      </c>
      <c r="E56" s="390" t="s">
        <v>559</v>
      </c>
      <c r="F56" s="391" t="s">
        <v>560</v>
      </c>
      <c r="G56" s="390" t="s">
        <v>662</v>
      </c>
      <c r="H56" s="390" t="s">
        <v>663</v>
      </c>
      <c r="I56" s="393">
        <v>2.5899999141693115</v>
      </c>
      <c r="J56" s="393">
        <v>480</v>
      </c>
      <c r="K56" s="394">
        <v>1243.1999969482422</v>
      </c>
    </row>
    <row r="57" spans="1:11" ht="14.45" customHeight="1" x14ac:dyDescent="0.2">
      <c r="A57" s="388" t="s">
        <v>428</v>
      </c>
      <c r="B57" s="389" t="s">
        <v>429</v>
      </c>
      <c r="C57" s="390" t="s">
        <v>436</v>
      </c>
      <c r="D57" s="391" t="s">
        <v>437</v>
      </c>
      <c r="E57" s="390" t="s">
        <v>559</v>
      </c>
      <c r="F57" s="391" t="s">
        <v>560</v>
      </c>
      <c r="G57" s="390" t="s">
        <v>664</v>
      </c>
      <c r="H57" s="390" t="s">
        <v>665</v>
      </c>
      <c r="I57" s="393">
        <v>3.369999885559082</v>
      </c>
      <c r="J57" s="393">
        <v>320</v>
      </c>
      <c r="K57" s="394">
        <v>1078.4000091552734</v>
      </c>
    </row>
    <row r="58" spans="1:11" ht="14.45" customHeight="1" x14ac:dyDescent="0.2">
      <c r="A58" s="388" t="s">
        <v>428</v>
      </c>
      <c r="B58" s="389" t="s">
        <v>429</v>
      </c>
      <c r="C58" s="390" t="s">
        <v>436</v>
      </c>
      <c r="D58" s="391" t="s">
        <v>437</v>
      </c>
      <c r="E58" s="390" t="s">
        <v>559</v>
      </c>
      <c r="F58" s="391" t="s">
        <v>560</v>
      </c>
      <c r="G58" s="390" t="s">
        <v>666</v>
      </c>
      <c r="H58" s="390" t="s">
        <v>667</v>
      </c>
      <c r="I58" s="393">
        <v>4.0799999237060547</v>
      </c>
      <c r="J58" s="393">
        <v>1040</v>
      </c>
      <c r="K58" s="394">
        <v>4243.1999969482422</v>
      </c>
    </row>
    <row r="59" spans="1:11" ht="14.45" customHeight="1" x14ac:dyDescent="0.2">
      <c r="A59" s="388" t="s">
        <v>428</v>
      </c>
      <c r="B59" s="389" t="s">
        <v>429</v>
      </c>
      <c r="C59" s="390" t="s">
        <v>436</v>
      </c>
      <c r="D59" s="391" t="s">
        <v>437</v>
      </c>
      <c r="E59" s="390" t="s">
        <v>559</v>
      </c>
      <c r="F59" s="391" t="s">
        <v>560</v>
      </c>
      <c r="G59" s="390" t="s">
        <v>668</v>
      </c>
      <c r="H59" s="390" t="s">
        <v>669</v>
      </c>
      <c r="I59" s="393">
        <v>4.6242856979370117</v>
      </c>
      <c r="J59" s="393">
        <v>1240</v>
      </c>
      <c r="K59" s="394">
        <v>5733.9000091552734</v>
      </c>
    </row>
    <row r="60" spans="1:11" ht="14.45" customHeight="1" x14ac:dyDescent="0.2">
      <c r="A60" s="388" t="s">
        <v>428</v>
      </c>
      <c r="B60" s="389" t="s">
        <v>429</v>
      </c>
      <c r="C60" s="390" t="s">
        <v>436</v>
      </c>
      <c r="D60" s="391" t="s">
        <v>437</v>
      </c>
      <c r="E60" s="390" t="s">
        <v>559</v>
      </c>
      <c r="F60" s="391" t="s">
        <v>560</v>
      </c>
      <c r="G60" s="390" t="s">
        <v>670</v>
      </c>
      <c r="H60" s="390" t="s">
        <v>671</v>
      </c>
      <c r="I60" s="393">
        <v>22.299999237060547</v>
      </c>
      <c r="J60" s="393">
        <v>5</v>
      </c>
      <c r="K60" s="394">
        <v>111.48999786376953</v>
      </c>
    </row>
    <row r="61" spans="1:11" ht="14.45" customHeight="1" x14ac:dyDescent="0.2">
      <c r="A61" s="388" t="s">
        <v>428</v>
      </c>
      <c r="B61" s="389" t="s">
        <v>429</v>
      </c>
      <c r="C61" s="390" t="s">
        <v>436</v>
      </c>
      <c r="D61" s="391" t="s">
        <v>437</v>
      </c>
      <c r="E61" s="390" t="s">
        <v>559</v>
      </c>
      <c r="F61" s="391" t="s">
        <v>560</v>
      </c>
      <c r="G61" s="390" t="s">
        <v>672</v>
      </c>
      <c r="H61" s="390" t="s">
        <v>673</v>
      </c>
      <c r="I61" s="393">
        <v>96.19000244140625</v>
      </c>
      <c r="J61" s="393">
        <v>3</v>
      </c>
      <c r="K61" s="394">
        <v>288.55999755859375</v>
      </c>
    </row>
    <row r="62" spans="1:11" ht="14.45" customHeight="1" x14ac:dyDescent="0.2">
      <c r="A62" s="388" t="s">
        <v>428</v>
      </c>
      <c r="B62" s="389" t="s">
        <v>429</v>
      </c>
      <c r="C62" s="390" t="s">
        <v>436</v>
      </c>
      <c r="D62" s="391" t="s">
        <v>437</v>
      </c>
      <c r="E62" s="390" t="s">
        <v>559</v>
      </c>
      <c r="F62" s="391" t="s">
        <v>560</v>
      </c>
      <c r="G62" s="390" t="s">
        <v>674</v>
      </c>
      <c r="H62" s="390" t="s">
        <v>675</v>
      </c>
      <c r="I62" s="393">
        <v>72.220001220703125</v>
      </c>
      <c r="J62" s="393">
        <v>2</v>
      </c>
      <c r="K62" s="394">
        <v>144.44000244140625</v>
      </c>
    </row>
    <row r="63" spans="1:11" ht="14.45" customHeight="1" x14ac:dyDescent="0.2">
      <c r="A63" s="388" t="s">
        <v>428</v>
      </c>
      <c r="B63" s="389" t="s">
        <v>429</v>
      </c>
      <c r="C63" s="390" t="s">
        <v>436</v>
      </c>
      <c r="D63" s="391" t="s">
        <v>437</v>
      </c>
      <c r="E63" s="390" t="s">
        <v>559</v>
      </c>
      <c r="F63" s="391" t="s">
        <v>560</v>
      </c>
      <c r="G63" s="390" t="s">
        <v>676</v>
      </c>
      <c r="H63" s="390" t="s">
        <v>677</v>
      </c>
      <c r="I63" s="393">
        <v>105.45999908447266</v>
      </c>
      <c r="J63" s="393">
        <v>6</v>
      </c>
      <c r="K63" s="394">
        <v>632.72998046875</v>
      </c>
    </row>
    <row r="64" spans="1:11" ht="14.45" customHeight="1" x14ac:dyDescent="0.2">
      <c r="A64" s="388" t="s">
        <v>428</v>
      </c>
      <c r="B64" s="389" t="s">
        <v>429</v>
      </c>
      <c r="C64" s="390" t="s">
        <v>436</v>
      </c>
      <c r="D64" s="391" t="s">
        <v>437</v>
      </c>
      <c r="E64" s="390" t="s">
        <v>559</v>
      </c>
      <c r="F64" s="391" t="s">
        <v>560</v>
      </c>
      <c r="G64" s="390" t="s">
        <v>678</v>
      </c>
      <c r="H64" s="390" t="s">
        <v>679</v>
      </c>
      <c r="I64" s="393">
        <v>11.590000152587891</v>
      </c>
      <c r="J64" s="393">
        <v>600</v>
      </c>
      <c r="K64" s="394">
        <v>6954.72021484375</v>
      </c>
    </row>
    <row r="65" spans="1:11" ht="14.45" customHeight="1" x14ac:dyDescent="0.2">
      <c r="A65" s="388" t="s">
        <v>428</v>
      </c>
      <c r="B65" s="389" t="s">
        <v>429</v>
      </c>
      <c r="C65" s="390" t="s">
        <v>436</v>
      </c>
      <c r="D65" s="391" t="s">
        <v>437</v>
      </c>
      <c r="E65" s="390" t="s">
        <v>559</v>
      </c>
      <c r="F65" s="391" t="s">
        <v>560</v>
      </c>
      <c r="G65" s="390" t="s">
        <v>680</v>
      </c>
      <c r="H65" s="390" t="s">
        <v>681</v>
      </c>
      <c r="I65" s="393">
        <v>11.310000419616699</v>
      </c>
      <c r="J65" s="393">
        <v>30</v>
      </c>
      <c r="K65" s="394">
        <v>339.39999389648438</v>
      </c>
    </row>
    <row r="66" spans="1:11" ht="14.45" customHeight="1" x14ac:dyDescent="0.2">
      <c r="A66" s="388" t="s">
        <v>428</v>
      </c>
      <c r="B66" s="389" t="s">
        <v>429</v>
      </c>
      <c r="C66" s="390" t="s">
        <v>436</v>
      </c>
      <c r="D66" s="391" t="s">
        <v>437</v>
      </c>
      <c r="E66" s="390" t="s">
        <v>559</v>
      </c>
      <c r="F66" s="391" t="s">
        <v>560</v>
      </c>
      <c r="G66" s="390" t="s">
        <v>682</v>
      </c>
      <c r="H66" s="390" t="s">
        <v>683</v>
      </c>
      <c r="I66" s="393">
        <v>13.869999885559082</v>
      </c>
      <c r="J66" s="393">
        <v>48</v>
      </c>
      <c r="K66" s="394">
        <v>665.79998779296875</v>
      </c>
    </row>
    <row r="67" spans="1:11" ht="14.45" customHeight="1" x14ac:dyDescent="0.2">
      <c r="A67" s="388" t="s">
        <v>428</v>
      </c>
      <c r="B67" s="389" t="s">
        <v>429</v>
      </c>
      <c r="C67" s="390" t="s">
        <v>436</v>
      </c>
      <c r="D67" s="391" t="s">
        <v>437</v>
      </c>
      <c r="E67" s="390" t="s">
        <v>559</v>
      </c>
      <c r="F67" s="391" t="s">
        <v>560</v>
      </c>
      <c r="G67" s="390" t="s">
        <v>684</v>
      </c>
      <c r="H67" s="390" t="s">
        <v>685</v>
      </c>
      <c r="I67" s="393">
        <v>19.619564471037492</v>
      </c>
      <c r="J67" s="393">
        <v>47520</v>
      </c>
      <c r="K67" s="394">
        <v>910593</v>
      </c>
    </row>
    <row r="68" spans="1:11" ht="14.45" customHeight="1" x14ac:dyDescent="0.2">
      <c r="A68" s="388" t="s">
        <v>428</v>
      </c>
      <c r="B68" s="389" t="s">
        <v>429</v>
      </c>
      <c r="C68" s="390" t="s">
        <v>436</v>
      </c>
      <c r="D68" s="391" t="s">
        <v>437</v>
      </c>
      <c r="E68" s="390" t="s">
        <v>559</v>
      </c>
      <c r="F68" s="391" t="s">
        <v>560</v>
      </c>
      <c r="G68" s="390" t="s">
        <v>686</v>
      </c>
      <c r="H68" s="390" t="s">
        <v>687</v>
      </c>
      <c r="I68" s="393">
        <v>35.258572169712615</v>
      </c>
      <c r="J68" s="393">
        <v>3456</v>
      </c>
      <c r="K68" s="394">
        <v>127462.3203125</v>
      </c>
    </row>
    <row r="69" spans="1:11" ht="14.45" customHeight="1" x14ac:dyDescent="0.2">
      <c r="A69" s="388" t="s">
        <v>428</v>
      </c>
      <c r="B69" s="389" t="s">
        <v>429</v>
      </c>
      <c r="C69" s="390" t="s">
        <v>436</v>
      </c>
      <c r="D69" s="391" t="s">
        <v>437</v>
      </c>
      <c r="E69" s="390" t="s">
        <v>559</v>
      </c>
      <c r="F69" s="391" t="s">
        <v>560</v>
      </c>
      <c r="G69" s="390" t="s">
        <v>688</v>
      </c>
      <c r="H69" s="390" t="s">
        <v>689</v>
      </c>
      <c r="I69" s="393">
        <v>55.579999923706055</v>
      </c>
      <c r="J69" s="393">
        <v>90</v>
      </c>
      <c r="K69" s="394">
        <v>5042.8699951171875</v>
      </c>
    </row>
    <row r="70" spans="1:11" ht="14.45" customHeight="1" x14ac:dyDescent="0.2">
      <c r="A70" s="388" t="s">
        <v>428</v>
      </c>
      <c r="B70" s="389" t="s">
        <v>429</v>
      </c>
      <c r="C70" s="390" t="s">
        <v>436</v>
      </c>
      <c r="D70" s="391" t="s">
        <v>437</v>
      </c>
      <c r="E70" s="390" t="s">
        <v>559</v>
      </c>
      <c r="F70" s="391" t="s">
        <v>560</v>
      </c>
      <c r="G70" s="390" t="s">
        <v>690</v>
      </c>
      <c r="H70" s="390" t="s">
        <v>691</v>
      </c>
      <c r="I70" s="393">
        <v>323.14999389648438</v>
      </c>
      <c r="J70" s="393">
        <v>20</v>
      </c>
      <c r="K70" s="394">
        <v>6462.9999084472656</v>
      </c>
    </row>
    <row r="71" spans="1:11" ht="14.45" customHeight="1" x14ac:dyDescent="0.2">
      <c r="A71" s="388" t="s">
        <v>428</v>
      </c>
      <c r="B71" s="389" t="s">
        <v>429</v>
      </c>
      <c r="C71" s="390" t="s">
        <v>436</v>
      </c>
      <c r="D71" s="391" t="s">
        <v>437</v>
      </c>
      <c r="E71" s="390" t="s">
        <v>559</v>
      </c>
      <c r="F71" s="391" t="s">
        <v>560</v>
      </c>
      <c r="G71" s="390" t="s">
        <v>692</v>
      </c>
      <c r="H71" s="390" t="s">
        <v>693</v>
      </c>
      <c r="I71" s="393">
        <v>348.46199340820311</v>
      </c>
      <c r="J71" s="393">
        <v>17</v>
      </c>
      <c r="K71" s="394">
        <v>5923.8398742675781</v>
      </c>
    </row>
    <row r="72" spans="1:11" ht="14.45" customHeight="1" x14ac:dyDescent="0.2">
      <c r="A72" s="388" t="s">
        <v>428</v>
      </c>
      <c r="B72" s="389" t="s">
        <v>429</v>
      </c>
      <c r="C72" s="390" t="s">
        <v>436</v>
      </c>
      <c r="D72" s="391" t="s">
        <v>437</v>
      </c>
      <c r="E72" s="390" t="s">
        <v>559</v>
      </c>
      <c r="F72" s="391" t="s">
        <v>560</v>
      </c>
      <c r="G72" s="390" t="s">
        <v>694</v>
      </c>
      <c r="H72" s="390" t="s">
        <v>695</v>
      </c>
      <c r="I72" s="393">
        <v>1.0800000429153442</v>
      </c>
      <c r="J72" s="393">
        <v>24000</v>
      </c>
      <c r="K72" s="394">
        <v>25999.19970703125</v>
      </c>
    </row>
    <row r="73" spans="1:11" ht="14.45" customHeight="1" x14ac:dyDescent="0.2">
      <c r="A73" s="388" t="s">
        <v>428</v>
      </c>
      <c r="B73" s="389" t="s">
        <v>429</v>
      </c>
      <c r="C73" s="390" t="s">
        <v>436</v>
      </c>
      <c r="D73" s="391" t="s">
        <v>437</v>
      </c>
      <c r="E73" s="390" t="s">
        <v>559</v>
      </c>
      <c r="F73" s="391" t="s">
        <v>560</v>
      </c>
      <c r="G73" s="390" t="s">
        <v>696</v>
      </c>
      <c r="H73" s="390" t="s">
        <v>697</v>
      </c>
      <c r="I73" s="393">
        <v>3.1471427849360873</v>
      </c>
      <c r="J73" s="393">
        <v>17000</v>
      </c>
      <c r="K73" s="394">
        <v>53542.9990234375</v>
      </c>
    </row>
    <row r="74" spans="1:11" ht="14.45" customHeight="1" x14ac:dyDescent="0.2">
      <c r="A74" s="388" t="s">
        <v>428</v>
      </c>
      <c r="B74" s="389" t="s">
        <v>429</v>
      </c>
      <c r="C74" s="390" t="s">
        <v>436</v>
      </c>
      <c r="D74" s="391" t="s">
        <v>437</v>
      </c>
      <c r="E74" s="390" t="s">
        <v>559</v>
      </c>
      <c r="F74" s="391" t="s">
        <v>560</v>
      </c>
      <c r="G74" s="390" t="s">
        <v>698</v>
      </c>
      <c r="H74" s="390" t="s">
        <v>699</v>
      </c>
      <c r="I74" s="393">
        <v>0.62999999523162842</v>
      </c>
      <c r="J74" s="393">
        <v>18000</v>
      </c>
      <c r="K74" s="394">
        <v>11329.7998046875</v>
      </c>
    </row>
    <row r="75" spans="1:11" ht="14.45" customHeight="1" x14ac:dyDescent="0.2">
      <c r="A75" s="388" t="s">
        <v>428</v>
      </c>
      <c r="B75" s="389" t="s">
        <v>429</v>
      </c>
      <c r="C75" s="390" t="s">
        <v>436</v>
      </c>
      <c r="D75" s="391" t="s">
        <v>437</v>
      </c>
      <c r="E75" s="390" t="s">
        <v>559</v>
      </c>
      <c r="F75" s="391" t="s">
        <v>560</v>
      </c>
      <c r="G75" s="390" t="s">
        <v>700</v>
      </c>
      <c r="H75" s="390" t="s">
        <v>701</v>
      </c>
      <c r="I75" s="393">
        <v>0.15999999642372131</v>
      </c>
      <c r="J75" s="393">
        <v>1000</v>
      </c>
      <c r="K75" s="394">
        <v>160</v>
      </c>
    </row>
    <row r="76" spans="1:11" ht="14.45" customHeight="1" x14ac:dyDescent="0.2">
      <c r="A76" s="388" t="s">
        <v>428</v>
      </c>
      <c r="B76" s="389" t="s">
        <v>429</v>
      </c>
      <c r="C76" s="390" t="s">
        <v>436</v>
      </c>
      <c r="D76" s="391" t="s">
        <v>437</v>
      </c>
      <c r="E76" s="390" t="s">
        <v>559</v>
      </c>
      <c r="F76" s="391" t="s">
        <v>560</v>
      </c>
      <c r="G76" s="390" t="s">
        <v>702</v>
      </c>
      <c r="H76" s="390" t="s">
        <v>703</v>
      </c>
      <c r="I76" s="393">
        <v>30.780000686645508</v>
      </c>
      <c r="J76" s="393">
        <v>48</v>
      </c>
      <c r="K76" s="394">
        <v>1477.43994140625</v>
      </c>
    </row>
    <row r="77" spans="1:11" ht="14.45" customHeight="1" x14ac:dyDescent="0.2">
      <c r="A77" s="388" t="s">
        <v>428</v>
      </c>
      <c r="B77" s="389" t="s">
        <v>429</v>
      </c>
      <c r="C77" s="390" t="s">
        <v>436</v>
      </c>
      <c r="D77" s="391" t="s">
        <v>437</v>
      </c>
      <c r="E77" s="390" t="s">
        <v>559</v>
      </c>
      <c r="F77" s="391" t="s">
        <v>560</v>
      </c>
      <c r="G77" s="390" t="s">
        <v>704</v>
      </c>
      <c r="H77" s="390" t="s">
        <v>705</v>
      </c>
      <c r="I77" s="393">
        <v>10.350000381469727</v>
      </c>
      <c r="J77" s="393">
        <v>1</v>
      </c>
      <c r="K77" s="394">
        <v>10.350000381469727</v>
      </c>
    </row>
    <row r="78" spans="1:11" ht="14.45" customHeight="1" x14ac:dyDescent="0.2">
      <c r="A78" s="388" t="s">
        <v>428</v>
      </c>
      <c r="B78" s="389" t="s">
        <v>429</v>
      </c>
      <c r="C78" s="390" t="s">
        <v>436</v>
      </c>
      <c r="D78" s="391" t="s">
        <v>437</v>
      </c>
      <c r="E78" s="390" t="s">
        <v>706</v>
      </c>
      <c r="F78" s="391" t="s">
        <v>707</v>
      </c>
      <c r="G78" s="390" t="s">
        <v>708</v>
      </c>
      <c r="H78" s="390" t="s">
        <v>709</v>
      </c>
      <c r="I78" s="393">
        <v>600.03997802734375</v>
      </c>
      <c r="J78" s="393">
        <v>4</v>
      </c>
      <c r="K78" s="394">
        <v>2400.159912109375</v>
      </c>
    </row>
    <row r="79" spans="1:11" ht="14.45" customHeight="1" x14ac:dyDescent="0.2">
      <c r="A79" s="388" t="s">
        <v>428</v>
      </c>
      <c r="B79" s="389" t="s">
        <v>429</v>
      </c>
      <c r="C79" s="390" t="s">
        <v>436</v>
      </c>
      <c r="D79" s="391" t="s">
        <v>437</v>
      </c>
      <c r="E79" s="390" t="s">
        <v>706</v>
      </c>
      <c r="F79" s="391" t="s">
        <v>707</v>
      </c>
      <c r="G79" s="390" t="s">
        <v>710</v>
      </c>
      <c r="H79" s="390" t="s">
        <v>711</v>
      </c>
      <c r="I79" s="393">
        <v>566.70001220703125</v>
      </c>
      <c r="J79" s="393">
        <v>5</v>
      </c>
      <c r="K79" s="394">
        <v>2833.52001953125</v>
      </c>
    </row>
    <row r="80" spans="1:11" ht="14.45" customHeight="1" x14ac:dyDescent="0.2">
      <c r="A80" s="388" t="s">
        <v>428</v>
      </c>
      <c r="B80" s="389" t="s">
        <v>429</v>
      </c>
      <c r="C80" s="390" t="s">
        <v>436</v>
      </c>
      <c r="D80" s="391" t="s">
        <v>437</v>
      </c>
      <c r="E80" s="390" t="s">
        <v>706</v>
      </c>
      <c r="F80" s="391" t="s">
        <v>707</v>
      </c>
      <c r="G80" s="390" t="s">
        <v>712</v>
      </c>
      <c r="H80" s="390" t="s">
        <v>713</v>
      </c>
      <c r="I80" s="393">
        <v>588.92665608723962</v>
      </c>
      <c r="J80" s="393">
        <v>9</v>
      </c>
      <c r="K80" s="394">
        <v>5233.679931640625</v>
      </c>
    </row>
    <row r="81" spans="1:11" ht="14.45" customHeight="1" x14ac:dyDescent="0.2">
      <c r="A81" s="388" t="s">
        <v>428</v>
      </c>
      <c r="B81" s="389" t="s">
        <v>429</v>
      </c>
      <c r="C81" s="390" t="s">
        <v>436</v>
      </c>
      <c r="D81" s="391" t="s">
        <v>437</v>
      </c>
      <c r="E81" s="390" t="s">
        <v>706</v>
      </c>
      <c r="F81" s="391" t="s">
        <v>707</v>
      </c>
      <c r="G81" s="390" t="s">
        <v>714</v>
      </c>
      <c r="H81" s="390" t="s">
        <v>715</v>
      </c>
      <c r="I81" s="393">
        <v>2.3399999141693115</v>
      </c>
      <c r="J81" s="393">
        <v>300</v>
      </c>
      <c r="K81" s="394">
        <v>702</v>
      </c>
    </row>
    <row r="82" spans="1:11" ht="14.45" customHeight="1" x14ac:dyDescent="0.2">
      <c r="A82" s="388" t="s">
        <v>428</v>
      </c>
      <c r="B82" s="389" t="s">
        <v>429</v>
      </c>
      <c r="C82" s="390" t="s">
        <v>436</v>
      </c>
      <c r="D82" s="391" t="s">
        <v>437</v>
      </c>
      <c r="E82" s="390" t="s">
        <v>706</v>
      </c>
      <c r="F82" s="391" t="s">
        <v>707</v>
      </c>
      <c r="G82" s="390" t="s">
        <v>716</v>
      </c>
      <c r="H82" s="390" t="s">
        <v>717</v>
      </c>
      <c r="I82" s="393">
        <v>7051.10986328125</v>
      </c>
      <c r="J82" s="393">
        <v>20</v>
      </c>
      <c r="K82" s="394">
        <v>141022.125</v>
      </c>
    </row>
    <row r="83" spans="1:11" ht="14.45" customHeight="1" x14ac:dyDescent="0.2">
      <c r="A83" s="388" t="s">
        <v>428</v>
      </c>
      <c r="B83" s="389" t="s">
        <v>429</v>
      </c>
      <c r="C83" s="390" t="s">
        <v>436</v>
      </c>
      <c r="D83" s="391" t="s">
        <v>437</v>
      </c>
      <c r="E83" s="390" t="s">
        <v>706</v>
      </c>
      <c r="F83" s="391" t="s">
        <v>707</v>
      </c>
      <c r="G83" s="390" t="s">
        <v>718</v>
      </c>
      <c r="H83" s="390" t="s">
        <v>719</v>
      </c>
      <c r="I83" s="393">
        <v>5739.27001953125</v>
      </c>
      <c r="J83" s="393">
        <v>25</v>
      </c>
      <c r="K83" s="394">
        <v>143481.796875</v>
      </c>
    </row>
    <row r="84" spans="1:11" ht="14.45" customHeight="1" x14ac:dyDescent="0.2">
      <c r="A84" s="388" t="s">
        <v>428</v>
      </c>
      <c r="B84" s="389" t="s">
        <v>429</v>
      </c>
      <c r="C84" s="390" t="s">
        <v>436</v>
      </c>
      <c r="D84" s="391" t="s">
        <v>437</v>
      </c>
      <c r="E84" s="390" t="s">
        <v>706</v>
      </c>
      <c r="F84" s="391" t="s">
        <v>707</v>
      </c>
      <c r="G84" s="390" t="s">
        <v>720</v>
      </c>
      <c r="H84" s="390" t="s">
        <v>721</v>
      </c>
      <c r="I84" s="393">
        <v>5493.2998046875</v>
      </c>
      <c r="J84" s="393">
        <v>20</v>
      </c>
      <c r="K84" s="394">
        <v>109866.0625</v>
      </c>
    </row>
    <row r="85" spans="1:11" ht="14.45" customHeight="1" x14ac:dyDescent="0.2">
      <c r="A85" s="388" t="s">
        <v>428</v>
      </c>
      <c r="B85" s="389" t="s">
        <v>429</v>
      </c>
      <c r="C85" s="390" t="s">
        <v>436</v>
      </c>
      <c r="D85" s="391" t="s">
        <v>437</v>
      </c>
      <c r="E85" s="390" t="s">
        <v>706</v>
      </c>
      <c r="F85" s="391" t="s">
        <v>707</v>
      </c>
      <c r="G85" s="390" t="s">
        <v>722</v>
      </c>
      <c r="H85" s="390" t="s">
        <v>723</v>
      </c>
      <c r="I85" s="393">
        <v>9049.4697265625</v>
      </c>
      <c r="J85" s="393">
        <v>2</v>
      </c>
      <c r="K85" s="394">
        <v>18098.939453125</v>
      </c>
    </row>
    <row r="86" spans="1:11" ht="14.45" customHeight="1" x14ac:dyDescent="0.2">
      <c r="A86" s="388" t="s">
        <v>428</v>
      </c>
      <c r="B86" s="389" t="s">
        <v>429</v>
      </c>
      <c r="C86" s="390" t="s">
        <v>436</v>
      </c>
      <c r="D86" s="391" t="s">
        <v>437</v>
      </c>
      <c r="E86" s="390" t="s">
        <v>706</v>
      </c>
      <c r="F86" s="391" t="s">
        <v>707</v>
      </c>
      <c r="G86" s="390" t="s">
        <v>724</v>
      </c>
      <c r="H86" s="390" t="s">
        <v>725</v>
      </c>
      <c r="I86" s="393">
        <v>7790.89013671875</v>
      </c>
      <c r="J86" s="393">
        <v>1</v>
      </c>
      <c r="K86" s="394">
        <v>7790.89013671875</v>
      </c>
    </row>
    <row r="87" spans="1:11" ht="14.45" customHeight="1" x14ac:dyDescent="0.2">
      <c r="A87" s="388" t="s">
        <v>428</v>
      </c>
      <c r="B87" s="389" t="s">
        <v>429</v>
      </c>
      <c r="C87" s="390" t="s">
        <v>436</v>
      </c>
      <c r="D87" s="391" t="s">
        <v>437</v>
      </c>
      <c r="E87" s="390" t="s">
        <v>706</v>
      </c>
      <c r="F87" s="391" t="s">
        <v>707</v>
      </c>
      <c r="G87" s="390" t="s">
        <v>726</v>
      </c>
      <c r="H87" s="390" t="s">
        <v>727</v>
      </c>
      <c r="I87" s="393">
        <v>2.9028572354997908</v>
      </c>
      <c r="J87" s="393">
        <v>2000</v>
      </c>
      <c r="K87" s="394">
        <v>5805.6800537109375</v>
      </c>
    </row>
    <row r="88" spans="1:11" ht="14.45" customHeight="1" x14ac:dyDescent="0.2">
      <c r="A88" s="388" t="s">
        <v>428</v>
      </c>
      <c r="B88" s="389" t="s">
        <v>429</v>
      </c>
      <c r="C88" s="390" t="s">
        <v>436</v>
      </c>
      <c r="D88" s="391" t="s">
        <v>437</v>
      </c>
      <c r="E88" s="390" t="s">
        <v>706</v>
      </c>
      <c r="F88" s="391" t="s">
        <v>707</v>
      </c>
      <c r="G88" s="390" t="s">
        <v>728</v>
      </c>
      <c r="H88" s="390" t="s">
        <v>729</v>
      </c>
      <c r="I88" s="393">
        <v>2.9022223154703775</v>
      </c>
      <c r="J88" s="393">
        <v>1900</v>
      </c>
      <c r="K88" s="394">
        <v>5513.719970703125</v>
      </c>
    </row>
    <row r="89" spans="1:11" ht="14.45" customHeight="1" x14ac:dyDescent="0.2">
      <c r="A89" s="388" t="s">
        <v>428</v>
      </c>
      <c r="B89" s="389" t="s">
        <v>429</v>
      </c>
      <c r="C89" s="390" t="s">
        <v>436</v>
      </c>
      <c r="D89" s="391" t="s">
        <v>437</v>
      </c>
      <c r="E89" s="390" t="s">
        <v>706</v>
      </c>
      <c r="F89" s="391" t="s">
        <v>707</v>
      </c>
      <c r="G89" s="390" t="s">
        <v>730</v>
      </c>
      <c r="H89" s="390" t="s">
        <v>731</v>
      </c>
      <c r="I89" s="393">
        <v>2.9000000953674316</v>
      </c>
      <c r="J89" s="393">
        <v>100</v>
      </c>
      <c r="K89" s="394">
        <v>290</v>
      </c>
    </row>
    <row r="90" spans="1:11" ht="14.45" customHeight="1" x14ac:dyDescent="0.2">
      <c r="A90" s="388" t="s">
        <v>428</v>
      </c>
      <c r="B90" s="389" t="s">
        <v>429</v>
      </c>
      <c r="C90" s="390" t="s">
        <v>436</v>
      </c>
      <c r="D90" s="391" t="s">
        <v>437</v>
      </c>
      <c r="E90" s="390" t="s">
        <v>706</v>
      </c>
      <c r="F90" s="391" t="s">
        <v>707</v>
      </c>
      <c r="G90" s="390" t="s">
        <v>732</v>
      </c>
      <c r="H90" s="390" t="s">
        <v>733</v>
      </c>
      <c r="I90" s="393">
        <v>2.9042858055659702</v>
      </c>
      <c r="J90" s="393">
        <v>1200</v>
      </c>
      <c r="K90" s="394">
        <v>3486</v>
      </c>
    </row>
    <row r="91" spans="1:11" ht="14.45" customHeight="1" x14ac:dyDescent="0.2">
      <c r="A91" s="388" t="s">
        <v>428</v>
      </c>
      <c r="B91" s="389" t="s">
        <v>429</v>
      </c>
      <c r="C91" s="390" t="s">
        <v>436</v>
      </c>
      <c r="D91" s="391" t="s">
        <v>437</v>
      </c>
      <c r="E91" s="390" t="s">
        <v>706</v>
      </c>
      <c r="F91" s="391" t="s">
        <v>707</v>
      </c>
      <c r="G91" s="390" t="s">
        <v>734</v>
      </c>
      <c r="H91" s="390" t="s">
        <v>735</v>
      </c>
      <c r="I91" s="393">
        <v>2.9050000905990601</v>
      </c>
      <c r="J91" s="393">
        <v>3100</v>
      </c>
      <c r="K91" s="394">
        <v>9002.199951171875</v>
      </c>
    </row>
    <row r="92" spans="1:11" ht="14.45" customHeight="1" x14ac:dyDescent="0.2">
      <c r="A92" s="388" t="s">
        <v>428</v>
      </c>
      <c r="B92" s="389" t="s">
        <v>429</v>
      </c>
      <c r="C92" s="390" t="s">
        <v>436</v>
      </c>
      <c r="D92" s="391" t="s">
        <v>437</v>
      </c>
      <c r="E92" s="390" t="s">
        <v>706</v>
      </c>
      <c r="F92" s="391" t="s">
        <v>707</v>
      </c>
      <c r="G92" s="390" t="s">
        <v>736</v>
      </c>
      <c r="H92" s="390" t="s">
        <v>737</v>
      </c>
      <c r="I92" s="393">
        <v>2.8399999141693115</v>
      </c>
      <c r="J92" s="393">
        <v>200</v>
      </c>
      <c r="K92" s="394">
        <v>568.70001220703125</v>
      </c>
    </row>
    <row r="93" spans="1:11" ht="14.45" customHeight="1" x14ac:dyDescent="0.2">
      <c r="A93" s="388" t="s">
        <v>428</v>
      </c>
      <c r="B93" s="389" t="s">
        <v>429</v>
      </c>
      <c r="C93" s="390" t="s">
        <v>436</v>
      </c>
      <c r="D93" s="391" t="s">
        <v>437</v>
      </c>
      <c r="E93" s="390" t="s">
        <v>706</v>
      </c>
      <c r="F93" s="391" t="s">
        <v>707</v>
      </c>
      <c r="G93" s="390" t="s">
        <v>738</v>
      </c>
      <c r="H93" s="390" t="s">
        <v>739</v>
      </c>
      <c r="I93" s="393">
        <v>23.969999313354492</v>
      </c>
      <c r="J93" s="393">
        <v>500</v>
      </c>
      <c r="K93" s="394">
        <v>11984.26953125</v>
      </c>
    </row>
    <row r="94" spans="1:11" ht="14.45" customHeight="1" x14ac:dyDescent="0.2">
      <c r="A94" s="388" t="s">
        <v>428</v>
      </c>
      <c r="B94" s="389" t="s">
        <v>429</v>
      </c>
      <c r="C94" s="390" t="s">
        <v>436</v>
      </c>
      <c r="D94" s="391" t="s">
        <v>437</v>
      </c>
      <c r="E94" s="390" t="s">
        <v>706</v>
      </c>
      <c r="F94" s="391" t="s">
        <v>707</v>
      </c>
      <c r="G94" s="390" t="s">
        <v>740</v>
      </c>
      <c r="H94" s="390" t="s">
        <v>741</v>
      </c>
      <c r="I94" s="393">
        <v>21.340000152587891</v>
      </c>
      <c r="J94" s="393">
        <v>400</v>
      </c>
      <c r="K94" s="394">
        <v>8496.159912109375</v>
      </c>
    </row>
    <row r="95" spans="1:11" ht="14.45" customHeight="1" x14ac:dyDescent="0.2">
      <c r="A95" s="388" t="s">
        <v>428</v>
      </c>
      <c r="B95" s="389" t="s">
        <v>429</v>
      </c>
      <c r="C95" s="390" t="s">
        <v>436</v>
      </c>
      <c r="D95" s="391" t="s">
        <v>437</v>
      </c>
      <c r="E95" s="390" t="s">
        <v>706</v>
      </c>
      <c r="F95" s="391" t="s">
        <v>707</v>
      </c>
      <c r="G95" s="390" t="s">
        <v>742</v>
      </c>
      <c r="H95" s="390" t="s">
        <v>743</v>
      </c>
      <c r="I95" s="393">
        <v>2.3599998950958252</v>
      </c>
      <c r="J95" s="393">
        <v>250</v>
      </c>
      <c r="K95" s="394">
        <v>590</v>
      </c>
    </row>
    <row r="96" spans="1:11" ht="14.45" customHeight="1" x14ac:dyDescent="0.2">
      <c r="A96" s="388" t="s">
        <v>428</v>
      </c>
      <c r="B96" s="389" t="s">
        <v>429</v>
      </c>
      <c r="C96" s="390" t="s">
        <v>436</v>
      </c>
      <c r="D96" s="391" t="s">
        <v>437</v>
      </c>
      <c r="E96" s="390" t="s">
        <v>706</v>
      </c>
      <c r="F96" s="391" t="s">
        <v>707</v>
      </c>
      <c r="G96" s="390" t="s">
        <v>744</v>
      </c>
      <c r="H96" s="390" t="s">
        <v>745</v>
      </c>
      <c r="I96" s="393">
        <v>12.819999694824219</v>
      </c>
      <c r="J96" s="393">
        <v>200</v>
      </c>
      <c r="K96" s="394">
        <v>2564.0399780273438</v>
      </c>
    </row>
    <row r="97" spans="1:11" ht="14.45" customHeight="1" x14ac:dyDescent="0.2">
      <c r="A97" s="388" t="s">
        <v>428</v>
      </c>
      <c r="B97" s="389" t="s">
        <v>429</v>
      </c>
      <c r="C97" s="390" t="s">
        <v>436</v>
      </c>
      <c r="D97" s="391" t="s">
        <v>437</v>
      </c>
      <c r="E97" s="390" t="s">
        <v>706</v>
      </c>
      <c r="F97" s="391" t="s">
        <v>707</v>
      </c>
      <c r="G97" s="390" t="s">
        <v>744</v>
      </c>
      <c r="H97" s="390" t="s">
        <v>746</v>
      </c>
      <c r="I97" s="393">
        <v>12.823333104451498</v>
      </c>
      <c r="J97" s="393">
        <v>160</v>
      </c>
      <c r="K97" s="394">
        <v>2052</v>
      </c>
    </row>
    <row r="98" spans="1:11" ht="14.45" customHeight="1" x14ac:dyDescent="0.2">
      <c r="A98" s="388" t="s">
        <v>428</v>
      </c>
      <c r="B98" s="389" t="s">
        <v>429</v>
      </c>
      <c r="C98" s="390" t="s">
        <v>436</v>
      </c>
      <c r="D98" s="391" t="s">
        <v>437</v>
      </c>
      <c r="E98" s="390" t="s">
        <v>706</v>
      </c>
      <c r="F98" s="391" t="s">
        <v>707</v>
      </c>
      <c r="G98" s="390" t="s">
        <v>747</v>
      </c>
      <c r="H98" s="390" t="s">
        <v>748</v>
      </c>
      <c r="I98" s="393">
        <v>2904</v>
      </c>
      <c r="J98" s="393">
        <v>1</v>
      </c>
      <c r="K98" s="394">
        <v>2904</v>
      </c>
    </row>
    <row r="99" spans="1:11" ht="14.45" customHeight="1" x14ac:dyDescent="0.2">
      <c r="A99" s="388" t="s">
        <v>428</v>
      </c>
      <c r="B99" s="389" t="s">
        <v>429</v>
      </c>
      <c r="C99" s="390" t="s">
        <v>436</v>
      </c>
      <c r="D99" s="391" t="s">
        <v>437</v>
      </c>
      <c r="E99" s="390" t="s">
        <v>706</v>
      </c>
      <c r="F99" s="391" t="s">
        <v>707</v>
      </c>
      <c r="G99" s="390" t="s">
        <v>749</v>
      </c>
      <c r="H99" s="390" t="s">
        <v>750</v>
      </c>
      <c r="I99" s="393">
        <v>181.5</v>
      </c>
      <c r="J99" s="393">
        <v>30</v>
      </c>
      <c r="K99" s="394">
        <v>5445</v>
      </c>
    </row>
    <row r="100" spans="1:11" ht="14.45" customHeight="1" x14ac:dyDescent="0.2">
      <c r="A100" s="388" t="s">
        <v>428</v>
      </c>
      <c r="B100" s="389" t="s">
        <v>429</v>
      </c>
      <c r="C100" s="390" t="s">
        <v>436</v>
      </c>
      <c r="D100" s="391" t="s">
        <v>437</v>
      </c>
      <c r="E100" s="390" t="s">
        <v>706</v>
      </c>
      <c r="F100" s="391" t="s">
        <v>707</v>
      </c>
      <c r="G100" s="390" t="s">
        <v>751</v>
      </c>
      <c r="H100" s="390" t="s">
        <v>752</v>
      </c>
      <c r="I100" s="393">
        <v>8.4700002670288086</v>
      </c>
      <c r="J100" s="393">
        <v>100</v>
      </c>
      <c r="K100" s="394">
        <v>847</v>
      </c>
    </row>
    <row r="101" spans="1:11" ht="14.45" customHeight="1" x14ac:dyDescent="0.2">
      <c r="A101" s="388" t="s">
        <v>428</v>
      </c>
      <c r="B101" s="389" t="s">
        <v>429</v>
      </c>
      <c r="C101" s="390" t="s">
        <v>436</v>
      </c>
      <c r="D101" s="391" t="s">
        <v>437</v>
      </c>
      <c r="E101" s="390" t="s">
        <v>706</v>
      </c>
      <c r="F101" s="391" t="s">
        <v>707</v>
      </c>
      <c r="G101" s="390" t="s">
        <v>753</v>
      </c>
      <c r="H101" s="390" t="s">
        <v>754</v>
      </c>
      <c r="I101" s="393">
        <v>8.4700002670288086</v>
      </c>
      <c r="J101" s="393">
        <v>400</v>
      </c>
      <c r="K101" s="394">
        <v>3388</v>
      </c>
    </row>
    <row r="102" spans="1:11" ht="14.45" customHeight="1" x14ac:dyDescent="0.2">
      <c r="A102" s="388" t="s">
        <v>428</v>
      </c>
      <c r="B102" s="389" t="s">
        <v>429</v>
      </c>
      <c r="C102" s="390" t="s">
        <v>436</v>
      </c>
      <c r="D102" s="391" t="s">
        <v>437</v>
      </c>
      <c r="E102" s="390" t="s">
        <v>706</v>
      </c>
      <c r="F102" s="391" t="s">
        <v>707</v>
      </c>
      <c r="G102" s="390" t="s">
        <v>755</v>
      </c>
      <c r="H102" s="390" t="s">
        <v>756</v>
      </c>
      <c r="I102" s="393">
        <v>8.4700002670288086</v>
      </c>
      <c r="J102" s="393">
        <v>820</v>
      </c>
      <c r="K102" s="394">
        <v>6945.3999938964844</v>
      </c>
    </row>
    <row r="103" spans="1:11" ht="14.45" customHeight="1" x14ac:dyDescent="0.2">
      <c r="A103" s="388" t="s">
        <v>428</v>
      </c>
      <c r="B103" s="389" t="s">
        <v>429</v>
      </c>
      <c r="C103" s="390" t="s">
        <v>436</v>
      </c>
      <c r="D103" s="391" t="s">
        <v>437</v>
      </c>
      <c r="E103" s="390" t="s">
        <v>706</v>
      </c>
      <c r="F103" s="391" t="s">
        <v>707</v>
      </c>
      <c r="G103" s="390" t="s">
        <v>757</v>
      </c>
      <c r="H103" s="390" t="s">
        <v>758</v>
      </c>
      <c r="I103" s="393">
        <v>7.869999885559082</v>
      </c>
      <c r="J103" s="393">
        <v>100</v>
      </c>
      <c r="K103" s="394">
        <v>786.5</v>
      </c>
    </row>
    <row r="104" spans="1:11" ht="14.45" customHeight="1" x14ac:dyDescent="0.2">
      <c r="A104" s="388" t="s">
        <v>428</v>
      </c>
      <c r="B104" s="389" t="s">
        <v>429</v>
      </c>
      <c r="C104" s="390" t="s">
        <v>436</v>
      </c>
      <c r="D104" s="391" t="s">
        <v>437</v>
      </c>
      <c r="E104" s="390" t="s">
        <v>706</v>
      </c>
      <c r="F104" s="391" t="s">
        <v>707</v>
      </c>
      <c r="G104" s="390" t="s">
        <v>759</v>
      </c>
      <c r="H104" s="390" t="s">
        <v>760</v>
      </c>
      <c r="I104" s="393">
        <v>8.3500003814697266</v>
      </c>
      <c r="J104" s="393">
        <v>600</v>
      </c>
      <c r="K104" s="394">
        <v>5009.400146484375</v>
      </c>
    </row>
    <row r="105" spans="1:11" ht="14.45" customHeight="1" x14ac:dyDescent="0.2">
      <c r="A105" s="388" t="s">
        <v>428</v>
      </c>
      <c r="B105" s="389" t="s">
        <v>429</v>
      </c>
      <c r="C105" s="390" t="s">
        <v>436</v>
      </c>
      <c r="D105" s="391" t="s">
        <v>437</v>
      </c>
      <c r="E105" s="390" t="s">
        <v>706</v>
      </c>
      <c r="F105" s="391" t="s">
        <v>707</v>
      </c>
      <c r="G105" s="390" t="s">
        <v>761</v>
      </c>
      <c r="H105" s="390" t="s">
        <v>762</v>
      </c>
      <c r="I105" s="393">
        <v>8.4700002670288086</v>
      </c>
      <c r="J105" s="393">
        <v>100</v>
      </c>
      <c r="K105" s="394">
        <v>847</v>
      </c>
    </row>
    <row r="106" spans="1:11" ht="14.45" customHeight="1" x14ac:dyDescent="0.2">
      <c r="A106" s="388" t="s">
        <v>428</v>
      </c>
      <c r="B106" s="389" t="s">
        <v>429</v>
      </c>
      <c r="C106" s="390" t="s">
        <v>436</v>
      </c>
      <c r="D106" s="391" t="s">
        <v>437</v>
      </c>
      <c r="E106" s="390" t="s">
        <v>706</v>
      </c>
      <c r="F106" s="391" t="s">
        <v>707</v>
      </c>
      <c r="G106" s="390" t="s">
        <v>763</v>
      </c>
      <c r="H106" s="390" t="s">
        <v>764</v>
      </c>
      <c r="I106" s="393">
        <v>8.3500003814697266</v>
      </c>
      <c r="J106" s="393">
        <v>200</v>
      </c>
      <c r="K106" s="394">
        <v>1669.800048828125</v>
      </c>
    </row>
    <row r="107" spans="1:11" ht="14.45" customHeight="1" x14ac:dyDescent="0.2">
      <c r="A107" s="388" t="s">
        <v>428</v>
      </c>
      <c r="B107" s="389" t="s">
        <v>429</v>
      </c>
      <c r="C107" s="390" t="s">
        <v>436</v>
      </c>
      <c r="D107" s="391" t="s">
        <v>437</v>
      </c>
      <c r="E107" s="390" t="s">
        <v>706</v>
      </c>
      <c r="F107" s="391" t="s">
        <v>707</v>
      </c>
      <c r="G107" s="390" t="s">
        <v>765</v>
      </c>
      <c r="H107" s="390" t="s">
        <v>766</v>
      </c>
      <c r="I107" s="393">
        <v>8.4700002670288086</v>
      </c>
      <c r="J107" s="393">
        <v>200</v>
      </c>
      <c r="K107" s="394">
        <v>1694</v>
      </c>
    </row>
    <row r="108" spans="1:11" ht="14.45" customHeight="1" x14ac:dyDescent="0.2">
      <c r="A108" s="388" t="s">
        <v>428</v>
      </c>
      <c r="B108" s="389" t="s">
        <v>429</v>
      </c>
      <c r="C108" s="390" t="s">
        <v>436</v>
      </c>
      <c r="D108" s="391" t="s">
        <v>437</v>
      </c>
      <c r="E108" s="390" t="s">
        <v>706</v>
      </c>
      <c r="F108" s="391" t="s">
        <v>707</v>
      </c>
      <c r="G108" s="390" t="s">
        <v>767</v>
      </c>
      <c r="H108" s="390" t="s">
        <v>768</v>
      </c>
      <c r="I108" s="393">
        <v>8.4700002670288086</v>
      </c>
      <c r="J108" s="393">
        <v>100</v>
      </c>
      <c r="K108" s="394">
        <v>847</v>
      </c>
    </row>
    <row r="109" spans="1:11" ht="14.45" customHeight="1" x14ac:dyDescent="0.2">
      <c r="A109" s="388" t="s">
        <v>428</v>
      </c>
      <c r="B109" s="389" t="s">
        <v>429</v>
      </c>
      <c r="C109" s="390" t="s">
        <v>436</v>
      </c>
      <c r="D109" s="391" t="s">
        <v>437</v>
      </c>
      <c r="E109" s="390" t="s">
        <v>706</v>
      </c>
      <c r="F109" s="391" t="s">
        <v>707</v>
      </c>
      <c r="G109" s="390" t="s">
        <v>769</v>
      </c>
      <c r="H109" s="390" t="s">
        <v>770</v>
      </c>
      <c r="I109" s="393">
        <v>839.97998046875</v>
      </c>
      <c r="J109" s="393">
        <v>120</v>
      </c>
      <c r="K109" s="394">
        <v>100797.119140625</v>
      </c>
    </row>
    <row r="110" spans="1:11" ht="14.45" customHeight="1" x14ac:dyDescent="0.2">
      <c r="A110" s="388" t="s">
        <v>428</v>
      </c>
      <c r="B110" s="389" t="s">
        <v>429</v>
      </c>
      <c r="C110" s="390" t="s">
        <v>436</v>
      </c>
      <c r="D110" s="391" t="s">
        <v>437</v>
      </c>
      <c r="E110" s="390" t="s">
        <v>706</v>
      </c>
      <c r="F110" s="391" t="s">
        <v>707</v>
      </c>
      <c r="G110" s="390" t="s">
        <v>771</v>
      </c>
      <c r="H110" s="390" t="s">
        <v>772</v>
      </c>
      <c r="I110" s="393">
        <v>48.278570447649273</v>
      </c>
      <c r="J110" s="393">
        <v>1000</v>
      </c>
      <c r="K110" s="394">
        <v>48279.78076171875</v>
      </c>
    </row>
    <row r="111" spans="1:11" ht="14.45" customHeight="1" x14ac:dyDescent="0.2">
      <c r="A111" s="388" t="s">
        <v>428</v>
      </c>
      <c r="B111" s="389" t="s">
        <v>429</v>
      </c>
      <c r="C111" s="390" t="s">
        <v>436</v>
      </c>
      <c r="D111" s="391" t="s">
        <v>437</v>
      </c>
      <c r="E111" s="390" t="s">
        <v>706</v>
      </c>
      <c r="F111" s="391" t="s">
        <v>707</v>
      </c>
      <c r="G111" s="390" t="s">
        <v>773</v>
      </c>
      <c r="H111" s="390" t="s">
        <v>774</v>
      </c>
      <c r="I111" s="393">
        <v>48.279998779296875</v>
      </c>
      <c r="J111" s="393">
        <v>460</v>
      </c>
      <c r="K111" s="394">
        <v>22208.56982421875</v>
      </c>
    </row>
    <row r="112" spans="1:11" ht="14.45" customHeight="1" x14ac:dyDescent="0.2">
      <c r="A112" s="388" t="s">
        <v>428</v>
      </c>
      <c r="B112" s="389" t="s">
        <v>429</v>
      </c>
      <c r="C112" s="390" t="s">
        <v>436</v>
      </c>
      <c r="D112" s="391" t="s">
        <v>437</v>
      </c>
      <c r="E112" s="390" t="s">
        <v>706</v>
      </c>
      <c r="F112" s="391" t="s">
        <v>707</v>
      </c>
      <c r="G112" s="390" t="s">
        <v>775</v>
      </c>
      <c r="H112" s="390" t="s">
        <v>776</v>
      </c>
      <c r="I112" s="393">
        <v>48.279998779296875</v>
      </c>
      <c r="J112" s="393">
        <v>60</v>
      </c>
      <c r="K112" s="394">
        <v>2896.5</v>
      </c>
    </row>
    <row r="113" spans="1:11" ht="14.45" customHeight="1" x14ac:dyDescent="0.2">
      <c r="A113" s="388" t="s">
        <v>428</v>
      </c>
      <c r="B113" s="389" t="s">
        <v>429</v>
      </c>
      <c r="C113" s="390" t="s">
        <v>436</v>
      </c>
      <c r="D113" s="391" t="s">
        <v>437</v>
      </c>
      <c r="E113" s="390" t="s">
        <v>706</v>
      </c>
      <c r="F113" s="391" t="s">
        <v>707</v>
      </c>
      <c r="G113" s="390" t="s">
        <v>777</v>
      </c>
      <c r="H113" s="390" t="s">
        <v>778</v>
      </c>
      <c r="I113" s="393">
        <v>5082</v>
      </c>
      <c r="J113" s="393">
        <v>1</v>
      </c>
      <c r="K113" s="394">
        <v>5082</v>
      </c>
    </row>
    <row r="114" spans="1:11" ht="14.45" customHeight="1" x14ac:dyDescent="0.2">
      <c r="A114" s="388" t="s">
        <v>428</v>
      </c>
      <c r="B114" s="389" t="s">
        <v>429</v>
      </c>
      <c r="C114" s="390" t="s">
        <v>436</v>
      </c>
      <c r="D114" s="391" t="s">
        <v>437</v>
      </c>
      <c r="E114" s="390" t="s">
        <v>706</v>
      </c>
      <c r="F114" s="391" t="s">
        <v>707</v>
      </c>
      <c r="G114" s="390" t="s">
        <v>779</v>
      </c>
      <c r="H114" s="390" t="s">
        <v>780</v>
      </c>
      <c r="I114" s="393">
        <v>13527.7998046875</v>
      </c>
      <c r="J114" s="393">
        <v>1</v>
      </c>
      <c r="K114" s="394">
        <v>13527.7998046875</v>
      </c>
    </row>
    <row r="115" spans="1:11" ht="14.45" customHeight="1" x14ac:dyDescent="0.2">
      <c r="A115" s="388" t="s">
        <v>428</v>
      </c>
      <c r="B115" s="389" t="s">
        <v>429</v>
      </c>
      <c r="C115" s="390" t="s">
        <v>436</v>
      </c>
      <c r="D115" s="391" t="s">
        <v>437</v>
      </c>
      <c r="E115" s="390" t="s">
        <v>706</v>
      </c>
      <c r="F115" s="391" t="s">
        <v>707</v>
      </c>
      <c r="G115" s="390" t="s">
        <v>781</v>
      </c>
      <c r="H115" s="390" t="s">
        <v>782</v>
      </c>
      <c r="I115" s="393">
        <v>139.14999389648438</v>
      </c>
      <c r="J115" s="393">
        <v>5</v>
      </c>
      <c r="K115" s="394">
        <v>695.75</v>
      </c>
    </row>
    <row r="116" spans="1:11" ht="14.45" customHeight="1" x14ac:dyDescent="0.2">
      <c r="A116" s="388" t="s">
        <v>428</v>
      </c>
      <c r="B116" s="389" t="s">
        <v>429</v>
      </c>
      <c r="C116" s="390" t="s">
        <v>436</v>
      </c>
      <c r="D116" s="391" t="s">
        <v>437</v>
      </c>
      <c r="E116" s="390" t="s">
        <v>706</v>
      </c>
      <c r="F116" s="391" t="s">
        <v>707</v>
      </c>
      <c r="G116" s="390" t="s">
        <v>783</v>
      </c>
      <c r="H116" s="390" t="s">
        <v>784</v>
      </c>
      <c r="I116" s="393">
        <v>713.9000244140625</v>
      </c>
      <c r="J116" s="393">
        <v>2</v>
      </c>
      <c r="K116" s="394">
        <v>1427.800048828125</v>
      </c>
    </row>
    <row r="117" spans="1:11" ht="14.45" customHeight="1" x14ac:dyDescent="0.2">
      <c r="A117" s="388" t="s">
        <v>428</v>
      </c>
      <c r="B117" s="389" t="s">
        <v>429</v>
      </c>
      <c r="C117" s="390" t="s">
        <v>436</v>
      </c>
      <c r="D117" s="391" t="s">
        <v>437</v>
      </c>
      <c r="E117" s="390" t="s">
        <v>706</v>
      </c>
      <c r="F117" s="391" t="s">
        <v>707</v>
      </c>
      <c r="G117" s="390" t="s">
        <v>785</v>
      </c>
      <c r="H117" s="390" t="s">
        <v>786</v>
      </c>
      <c r="I117" s="393">
        <v>202.07000732421875</v>
      </c>
      <c r="J117" s="393">
        <v>10</v>
      </c>
      <c r="K117" s="394">
        <v>2020.699951171875</v>
      </c>
    </row>
    <row r="118" spans="1:11" ht="14.45" customHeight="1" x14ac:dyDescent="0.2">
      <c r="A118" s="388" t="s">
        <v>428</v>
      </c>
      <c r="B118" s="389" t="s">
        <v>429</v>
      </c>
      <c r="C118" s="390" t="s">
        <v>436</v>
      </c>
      <c r="D118" s="391" t="s">
        <v>437</v>
      </c>
      <c r="E118" s="390" t="s">
        <v>706</v>
      </c>
      <c r="F118" s="391" t="s">
        <v>707</v>
      </c>
      <c r="G118" s="390" t="s">
        <v>787</v>
      </c>
      <c r="H118" s="390" t="s">
        <v>788</v>
      </c>
      <c r="I118" s="393">
        <v>62.560001373291016</v>
      </c>
      <c r="J118" s="393">
        <v>750</v>
      </c>
      <c r="K118" s="394">
        <v>46917.7509765625</v>
      </c>
    </row>
    <row r="119" spans="1:11" ht="14.45" customHeight="1" x14ac:dyDescent="0.2">
      <c r="A119" s="388" t="s">
        <v>428</v>
      </c>
      <c r="B119" s="389" t="s">
        <v>429</v>
      </c>
      <c r="C119" s="390" t="s">
        <v>436</v>
      </c>
      <c r="D119" s="391" t="s">
        <v>437</v>
      </c>
      <c r="E119" s="390" t="s">
        <v>706</v>
      </c>
      <c r="F119" s="391" t="s">
        <v>707</v>
      </c>
      <c r="G119" s="390" t="s">
        <v>789</v>
      </c>
      <c r="H119" s="390" t="s">
        <v>790</v>
      </c>
      <c r="I119" s="393">
        <v>63.220001220703125</v>
      </c>
      <c r="J119" s="393">
        <v>200</v>
      </c>
      <c r="K119" s="394">
        <v>12644.5</v>
      </c>
    </row>
    <row r="120" spans="1:11" ht="14.45" customHeight="1" x14ac:dyDescent="0.2">
      <c r="A120" s="388" t="s">
        <v>428</v>
      </c>
      <c r="B120" s="389" t="s">
        <v>429</v>
      </c>
      <c r="C120" s="390" t="s">
        <v>436</v>
      </c>
      <c r="D120" s="391" t="s">
        <v>437</v>
      </c>
      <c r="E120" s="390" t="s">
        <v>706</v>
      </c>
      <c r="F120" s="391" t="s">
        <v>707</v>
      </c>
      <c r="G120" s="390" t="s">
        <v>791</v>
      </c>
      <c r="H120" s="390" t="s">
        <v>792</v>
      </c>
      <c r="I120" s="393">
        <v>48.270000457763672</v>
      </c>
      <c r="J120" s="393">
        <v>3800</v>
      </c>
      <c r="K120" s="394">
        <v>183428.037109375</v>
      </c>
    </row>
    <row r="121" spans="1:11" ht="14.45" customHeight="1" x14ac:dyDescent="0.2">
      <c r="A121" s="388" t="s">
        <v>428</v>
      </c>
      <c r="B121" s="389" t="s">
        <v>429</v>
      </c>
      <c r="C121" s="390" t="s">
        <v>436</v>
      </c>
      <c r="D121" s="391" t="s">
        <v>437</v>
      </c>
      <c r="E121" s="390" t="s">
        <v>706</v>
      </c>
      <c r="F121" s="391" t="s">
        <v>707</v>
      </c>
      <c r="G121" s="390" t="s">
        <v>793</v>
      </c>
      <c r="H121" s="390" t="s">
        <v>794</v>
      </c>
      <c r="I121" s="393">
        <v>133.10000610351563</v>
      </c>
      <c r="J121" s="393">
        <v>30</v>
      </c>
      <c r="K121" s="394">
        <v>3993</v>
      </c>
    </row>
    <row r="122" spans="1:11" ht="14.45" customHeight="1" x14ac:dyDescent="0.2">
      <c r="A122" s="388" t="s">
        <v>428</v>
      </c>
      <c r="B122" s="389" t="s">
        <v>429</v>
      </c>
      <c r="C122" s="390" t="s">
        <v>436</v>
      </c>
      <c r="D122" s="391" t="s">
        <v>437</v>
      </c>
      <c r="E122" s="390" t="s">
        <v>706</v>
      </c>
      <c r="F122" s="391" t="s">
        <v>707</v>
      </c>
      <c r="G122" s="390" t="s">
        <v>795</v>
      </c>
      <c r="H122" s="390" t="s">
        <v>796</v>
      </c>
      <c r="I122" s="393">
        <v>292.05999755859375</v>
      </c>
      <c r="J122" s="393">
        <v>50</v>
      </c>
      <c r="K122" s="394">
        <v>14603.1298828125</v>
      </c>
    </row>
    <row r="123" spans="1:11" ht="14.45" customHeight="1" x14ac:dyDescent="0.2">
      <c r="A123" s="388" t="s">
        <v>428</v>
      </c>
      <c r="B123" s="389" t="s">
        <v>429</v>
      </c>
      <c r="C123" s="390" t="s">
        <v>436</v>
      </c>
      <c r="D123" s="391" t="s">
        <v>437</v>
      </c>
      <c r="E123" s="390" t="s">
        <v>706</v>
      </c>
      <c r="F123" s="391" t="s">
        <v>707</v>
      </c>
      <c r="G123" s="390" t="s">
        <v>797</v>
      </c>
      <c r="H123" s="390" t="s">
        <v>798</v>
      </c>
      <c r="I123" s="393">
        <v>7961.8</v>
      </c>
      <c r="J123" s="393">
        <v>5</v>
      </c>
      <c r="K123" s="394">
        <v>39809</v>
      </c>
    </row>
    <row r="124" spans="1:11" ht="14.45" customHeight="1" x14ac:dyDescent="0.2">
      <c r="A124" s="388" t="s">
        <v>428</v>
      </c>
      <c r="B124" s="389" t="s">
        <v>429</v>
      </c>
      <c r="C124" s="390" t="s">
        <v>436</v>
      </c>
      <c r="D124" s="391" t="s">
        <v>437</v>
      </c>
      <c r="E124" s="390" t="s">
        <v>706</v>
      </c>
      <c r="F124" s="391" t="s">
        <v>707</v>
      </c>
      <c r="G124" s="390" t="s">
        <v>799</v>
      </c>
      <c r="H124" s="390" t="s">
        <v>800</v>
      </c>
      <c r="I124" s="393">
        <v>37.83400115966797</v>
      </c>
      <c r="J124" s="393">
        <v>430</v>
      </c>
      <c r="K124" s="394">
        <v>16268.619995117188</v>
      </c>
    </row>
    <row r="125" spans="1:11" ht="14.45" customHeight="1" x14ac:dyDescent="0.2">
      <c r="A125" s="388" t="s">
        <v>428</v>
      </c>
      <c r="B125" s="389" t="s">
        <v>429</v>
      </c>
      <c r="C125" s="390" t="s">
        <v>436</v>
      </c>
      <c r="D125" s="391" t="s">
        <v>437</v>
      </c>
      <c r="E125" s="390" t="s">
        <v>706</v>
      </c>
      <c r="F125" s="391" t="s">
        <v>707</v>
      </c>
      <c r="G125" s="390" t="s">
        <v>801</v>
      </c>
      <c r="H125" s="390" t="s">
        <v>802</v>
      </c>
      <c r="I125" s="393">
        <v>79.129997253417969</v>
      </c>
      <c r="J125" s="393">
        <v>50</v>
      </c>
      <c r="K125" s="394">
        <v>3956.699951171875</v>
      </c>
    </row>
    <row r="126" spans="1:11" ht="14.45" customHeight="1" x14ac:dyDescent="0.2">
      <c r="A126" s="388" t="s">
        <v>428</v>
      </c>
      <c r="B126" s="389" t="s">
        <v>429</v>
      </c>
      <c r="C126" s="390" t="s">
        <v>436</v>
      </c>
      <c r="D126" s="391" t="s">
        <v>437</v>
      </c>
      <c r="E126" s="390" t="s">
        <v>706</v>
      </c>
      <c r="F126" s="391" t="s">
        <v>707</v>
      </c>
      <c r="G126" s="390" t="s">
        <v>803</v>
      </c>
      <c r="H126" s="390" t="s">
        <v>804</v>
      </c>
      <c r="I126" s="393">
        <v>79.129997253417969</v>
      </c>
      <c r="J126" s="393">
        <v>50</v>
      </c>
      <c r="K126" s="394">
        <v>3956.699951171875</v>
      </c>
    </row>
    <row r="127" spans="1:11" ht="14.45" customHeight="1" x14ac:dyDescent="0.2">
      <c r="A127" s="388" t="s">
        <v>428</v>
      </c>
      <c r="B127" s="389" t="s">
        <v>429</v>
      </c>
      <c r="C127" s="390" t="s">
        <v>436</v>
      </c>
      <c r="D127" s="391" t="s">
        <v>437</v>
      </c>
      <c r="E127" s="390" t="s">
        <v>706</v>
      </c>
      <c r="F127" s="391" t="s">
        <v>707</v>
      </c>
      <c r="G127" s="390" t="s">
        <v>805</v>
      </c>
      <c r="H127" s="390" t="s">
        <v>806</v>
      </c>
      <c r="I127" s="393">
        <v>199.77000427246094</v>
      </c>
      <c r="J127" s="393">
        <v>20</v>
      </c>
      <c r="K127" s="394">
        <v>3995.419921875</v>
      </c>
    </row>
    <row r="128" spans="1:11" ht="14.45" customHeight="1" x14ac:dyDescent="0.2">
      <c r="A128" s="388" t="s">
        <v>428</v>
      </c>
      <c r="B128" s="389" t="s">
        <v>429</v>
      </c>
      <c r="C128" s="390" t="s">
        <v>436</v>
      </c>
      <c r="D128" s="391" t="s">
        <v>437</v>
      </c>
      <c r="E128" s="390" t="s">
        <v>706</v>
      </c>
      <c r="F128" s="391" t="s">
        <v>707</v>
      </c>
      <c r="G128" s="390" t="s">
        <v>807</v>
      </c>
      <c r="H128" s="390" t="s">
        <v>808</v>
      </c>
      <c r="I128" s="393">
        <v>2139.280029296875</v>
      </c>
      <c r="J128" s="393">
        <v>4</v>
      </c>
      <c r="K128" s="394">
        <v>8557.1201171875</v>
      </c>
    </row>
    <row r="129" spans="1:11" ht="14.45" customHeight="1" x14ac:dyDescent="0.2">
      <c r="A129" s="388" t="s">
        <v>428</v>
      </c>
      <c r="B129" s="389" t="s">
        <v>429</v>
      </c>
      <c r="C129" s="390" t="s">
        <v>436</v>
      </c>
      <c r="D129" s="391" t="s">
        <v>437</v>
      </c>
      <c r="E129" s="390" t="s">
        <v>706</v>
      </c>
      <c r="F129" s="391" t="s">
        <v>707</v>
      </c>
      <c r="G129" s="390" t="s">
        <v>809</v>
      </c>
      <c r="H129" s="390" t="s">
        <v>810</v>
      </c>
      <c r="I129" s="393">
        <v>217.80000305175781</v>
      </c>
      <c r="J129" s="393">
        <v>28</v>
      </c>
      <c r="K129" s="394">
        <v>6098.4000549316406</v>
      </c>
    </row>
    <row r="130" spans="1:11" ht="14.45" customHeight="1" x14ac:dyDescent="0.2">
      <c r="A130" s="388" t="s">
        <v>428</v>
      </c>
      <c r="B130" s="389" t="s">
        <v>429</v>
      </c>
      <c r="C130" s="390" t="s">
        <v>436</v>
      </c>
      <c r="D130" s="391" t="s">
        <v>437</v>
      </c>
      <c r="E130" s="390" t="s">
        <v>706</v>
      </c>
      <c r="F130" s="391" t="s">
        <v>707</v>
      </c>
      <c r="G130" s="390" t="s">
        <v>811</v>
      </c>
      <c r="H130" s="390" t="s">
        <v>812</v>
      </c>
      <c r="I130" s="393">
        <v>5.2850000858306885</v>
      </c>
      <c r="J130" s="393">
        <v>300</v>
      </c>
      <c r="K130" s="394">
        <v>1583</v>
      </c>
    </row>
    <row r="131" spans="1:11" ht="14.45" customHeight="1" x14ac:dyDescent="0.2">
      <c r="A131" s="388" t="s">
        <v>428</v>
      </c>
      <c r="B131" s="389" t="s">
        <v>429</v>
      </c>
      <c r="C131" s="390" t="s">
        <v>436</v>
      </c>
      <c r="D131" s="391" t="s">
        <v>437</v>
      </c>
      <c r="E131" s="390" t="s">
        <v>706</v>
      </c>
      <c r="F131" s="391" t="s">
        <v>707</v>
      </c>
      <c r="G131" s="390" t="s">
        <v>813</v>
      </c>
      <c r="H131" s="390" t="s">
        <v>814</v>
      </c>
      <c r="I131" s="393">
        <v>182.94000244140625</v>
      </c>
      <c r="J131" s="393">
        <v>10</v>
      </c>
      <c r="K131" s="394">
        <v>1829.4000244140625</v>
      </c>
    </row>
    <row r="132" spans="1:11" ht="14.45" customHeight="1" x14ac:dyDescent="0.2">
      <c r="A132" s="388" t="s">
        <v>428</v>
      </c>
      <c r="B132" s="389" t="s">
        <v>429</v>
      </c>
      <c r="C132" s="390" t="s">
        <v>436</v>
      </c>
      <c r="D132" s="391" t="s">
        <v>437</v>
      </c>
      <c r="E132" s="390" t="s">
        <v>706</v>
      </c>
      <c r="F132" s="391" t="s">
        <v>707</v>
      </c>
      <c r="G132" s="390" t="s">
        <v>815</v>
      </c>
      <c r="H132" s="390" t="s">
        <v>816</v>
      </c>
      <c r="I132" s="393">
        <v>23173.919921875</v>
      </c>
      <c r="J132" s="393">
        <v>3</v>
      </c>
      <c r="K132" s="394">
        <v>69521.759765625</v>
      </c>
    </row>
    <row r="133" spans="1:11" ht="14.45" customHeight="1" x14ac:dyDescent="0.2">
      <c r="A133" s="388" t="s">
        <v>428</v>
      </c>
      <c r="B133" s="389" t="s">
        <v>429</v>
      </c>
      <c r="C133" s="390" t="s">
        <v>436</v>
      </c>
      <c r="D133" s="391" t="s">
        <v>437</v>
      </c>
      <c r="E133" s="390" t="s">
        <v>706</v>
      </c>
      <c r="F133" s="391" t="s">
        <v>707</v>
      </c>
      <c r="G133" s="390" t="s">
        <v>817</v>
      </c>
      <c r="H133" s="390" t="s">
        <v>818</v>
      </c>
      <c r="I133" s="393">
        <v>61710</v>
      </c>
      <c r="J133" s="393">
        <v>1</v>
      </c>
      <c r="K133" s="394">
        <v>61710</v>
      </c>
    </row>
    <row r="134" spans="1:11" ht="14.45" customHeight="1" x14ac:dyDescent="0.2">
      <c r="A134" s="388" t="s">
        <v>428</v>
      </c>
      <c r="B134" s="389" t="s">
        <v>429</v>
      </c>
      <c r="C134" s="390" t="s">
        <v>436</v>
      </c>
      <c r="D134" s="391" t="s">
        <v>437</v>
      </c>
      <c r="E134" s="390" t="s">
        <v>706</v>
      </c>
      <c r="F134" s="391" t="s">
        <v>707</v>
      </c>
      <c r="G134" s="390" t="s">
        <v>819</v>
      </c>
      <c r="H134" s="390" t="s">
        <v>820</v>
      </c>
      <c r="I134" s="393">
        <v>3509</v>
      </c>
      <c r="J134" s="393">
        <v>1</v>
      </c>
      <c r="K134" s="394">
        <v>3509</v>
      </c>
    </row>
    <row r="135" spans="1:11" ht="14.45" customHeight="1" x14ac:dyDescent="0.2">
      <c r="A135" s="388" t="s">
        <v>428</v>
      </c>
      <c r="B135" s="389" t="s">
        <v>429</v>
      </c>
      <c r="C135" s="390" t="s">
        <v>436</v>
      </c>
      <c r="D135" s="391" t="s">
        <v>437</v>
      </c>
      <c r="E135" s="390" t="s">
        <v>706</v>
      </c>
      <c r="F135" s="391" t="s">
        <v>707</v>
      </c>
      <c r="G135" s="390" t="s">
        <v>821</v>
      </c>
      <c r="H135" s="390" t="s">
        <v>822</v>
      </c>
      <c r="I135" s="393">
        <v>67.760002136230469</v>
      </c>
      <c r="J135" s="393">
        <v>3</v>
      </c>
      <c r="K135" s="394">
        <v>203.27999877929688</v>
      </c>
    </row>
    <row r="136" spans="1:11" ht="14.45" customHeight="1" x14ac:dyDescent="0.2">
      <c r="A136" s="388" t="s">
        <v>428</v>
      </c>
      <c r="B136" s="389" t="s">
        <v>429</v>
      </c>
      <c r="C136" s="390" t="s">
        <v>436</v>
      </c>
      <c r="D136" s="391" t="s">
        <v>437</v>
      </c>
      <c r="E136" s="390" t="s">
        <v>706</v>
      </c>
      <c r="F136" s="391" t="s">
        <v>707</v>
      </c>
      <c r="G136" s="390" t="s">
        <v>823</v>
      </c>
      <c r="H136" s="390" t="s">
        <v>824</v>
      </c>
      <c r="I136" s="393">
        <v>171.82000732421875</v>
      </c>
      <c r="J136" s="393">
        <v>10</v>
      </c>
      <c r="K136" s="394">
        <v>1718.199951171875</v>
      </c>
    </row>
    <row r="137" spans="1:11" ht="14.45" customHeight="1" x14ac:dyDescent="0.2">
      <c r="A137" s="388" t="s">
        <v>428</v>
      </c>
      <c r="B137" s="389" t="s">
        <v>429</v>
      </c>
      <c r="C137" s="390" t="s">
        <v>436</v>
      </c>
      <c r="D137" s="391" t="s">
        <v>437</v>
      </c>
      <c r="E137" s="390" t="s">
        <v>706</v>
      </c>
      <c r="F137" s="391" t="s">
        <v>707</v>
      </c>
      <c r="G137" s="390" t="s">
        <v>825</v>
      </c>
      <c r="H137" s="390" t="s">
        <v>826</v>
      </c>
      <c r="I137" s="393">
        <v>37.270000457763672</v>
      </c>
      <c r="J137" s="393">
        <v>60</v>
      </c>
      <c r="K137" s="394">
        <v>2236.080078125</v>
      </c>
    </row>
    <row r="138" spans="1:11" ht="14.45" customHeight="1" x14ac:dyDescent="0.2">
      <c r="A138" s="388" t="s">
        <v>428</v>
      </c>
      <c r="B138" s="389" t="s">
        <v>429</v>
      </c>
      <c r="C138" s="390" t="s">
        <v>436</v>
      </c>
      <c r="D138" s="391" t="s">
        <v>437</v>
      </c>
      <c r="E138" s="390" t="s">
        <v>706</v>
      </c>
      <c r="F138" s="391" t="s">
        <v>707</v>
      </c>
      <c r="G138" s="390" t="s">
        <v>827</v>
      </c>
      <c r="H138" s="390" t="s">
        <v>828</v>
      </c>
      <c r="I138" s="393">
        <v>17.979999542236328</v>
      </c>
      <c r="J138" s="393">
        <v>100</v>
      </c>
      <c r="K138" s="394">
        <v>1798.06005859375</v>
      </c>
    </row>
    <row r="139" spans="1:11" ht="14.45" customHeight="1" x14ac:dyDescent="0.2">
      <c r="A139" s="388" t="s">
        <v>428</v>
      </c>
      <c r="B139" s="389" t="s">
        <v>429</v>
      </c>
      <c r="C139" s="390" t="s">
        <v>436</v>
      </c>
      <c r="D139" s="391" t="s">
        <v>437</v>
      </c>
      <c r="E139" s="390" t="s">
        <v>706</v>
      </c>
      <c r="F139" s="391" t="s">
        <v>707</v>
      </c>
      <c r="G139" s="390" t="s">
        <v>829</v>
      </c>
      <c r="H139" s="390" t="s">
        <v>830</v>
      </c>
      <c r="I139" s="393">
        <v>646.760009765625</v>
      </c>
      <c r="J139" s="393">
        <v>2</v>
      </c>
      <c r="K139" s="394">
        <v>1293.52001953125</v>
      </c>
    </row>
    <row r="140" spans="1:11" ht="14.45" customHeight="1" x14ac:dyDescent="0.2">
      <c r="A140" s="388" t="s">
        <v>428</v>
      </c>
      <c r="B140" s="389" t="s">
        <v>429</v>
      </c>
      <c r="C140" s="390" t="s">
        <v>436</v>
      </c>
      <c r="D140" s="391" t="s">
        <v>437</v>
      </c>
      <c r="E140" s="390" t="s">
        <v>706</v>
      </c>
      <c r="F140" s="391" t="s">
        <v>707</v>
      </c>
      <c r="G140" s="390" t="s">
        <v>831</v>
      </c>
      <c r="H140" s="390" t="s">
        <v>832</v>
      </c>
      <c r="I140" s="393">
        <v>646.760009765625</v>
      </c>
      <c r="J140" s="393">
        <v>2</v>
      </c>
      <c r="K140" s="394">
        <v>1293.52001953125</v>
      </c>
    </row>
    <row r="141" spans="1:11" ht="14.45" customHeight="1" x14ac:dyDescent="0.2">
      <c r="A141" s="388" t="s">
        <v>428</v>
      </c>
      <c r="B141" s="389" t="s">
        <v>429</v>
      </c>
      <c r="C141" s="390" t="s">
        <v>436</v>
      </c>
      <c r="D141" s="391" t="s">
        <v>437</v>
      </c>
      <c r="E141" s="390" t="s">
        <v>706</v>
      </c>
      <c r="F141" s="391" t="s">
        <v>707</v>
      </c>
      <c r="G141" s="390" t="s">
        <v>833</v>
      </c>
      <c r="H141" s="390" t="s">
        <v>834</v>
      </c>
      <c r="I141" s="393">
        <v>13.199999809265137</v>
      </c>
      <c r="J141" s="393">
        <v>10</v>
      </c>
      <c r="K141" s="394">
        <v>132</v>
      </c>
    </row>
    <row r="142" spans="1:11" ht="14.45" customHeight="1" x14ac:dyDescent="0.2">
      <c r="A142" s="388" t="s">
        <v>428</v>
      </c>
      <c r="B142" s="389" t="s">
        <v>429</v>
      </c>
      <c r="C142" s="390" t="s">
        <v>436</v>
      </c>
      <c r="D142" s="391" t="s">
        <v>437</v>
      </c>
      <c r="E142" s="390" t="s">
        <v>706</v>
      </c>
      <c r="F142" s="391" t="s">
        <v>707</v>
      </c>
      <c r="G142" s="390" t="s">
        <v>835</v>
      </c>
      <c r="H142" s="390" t="s">
        <v>836</v>
      </c>
      <c r="I142" s="393">
        <v>13.199999809265137</v>
      </c>
      <c r="J142" s="393">
        <v>150</v>
      </c>
      <c r="K142" s="394">
        <v>1980.0799865722656</v>
      </c>
    </row>
    <row r="143" spans="1:11" ht="14.45" customHeight="1" x14ac:dyDescent="0.2">
      <c r="A143" s="388" t="s">
        <v>428</v>
      </c>
      <c r="B143" s="389" t="s">
        <v>429</v>
      </c>
      <c r="C143" s="390" t="s">
        <v>436</v>
      </c>
      <c r="D143" s="391" t="s">
        <v>437</v>
      </c>
      <c r="E143" s="390" t="s">
        <v>706</v>
      </c>
      <c r="F143" s="391" t="s">
        <v>707</v>
      </c>
      <c r="G143" s="390" t="s">
        <v>837</v>
      </c>
      <c r="H143" s="390" t="s">
        <v>838</v>
      </c>
      <c r="I143" s="393">
        <v>13.199999809265137</v>
      </c>
      <c r="J143" s="393">
        <v>30</v>
      </c>
      <c r="K143" s="394">
        <v>396</v>
      </c>
    </row>
    <row r="144" spans="1:11" ht="14.45" customHeight="1" x14ac:dyDescent="0.2">
      <c r="A144" s="388" t="s">
        <v>428</v>
      </c>
      <c r="B144" s="389" t="s">
        <v>429</v>
      </c>
      <c r="C144" s="390" t="s">
        <v>436</v>
      </c>
      <c r="D144" s="391" t="s">
        <v>437</v>
      </c>
      <c r="E144" s="390" t="s">
        <v>706</v>
      </c>
      <c r="F144" s="391" t="s">
        <v>707</v>
      </c>
      <c r="G144" s="390" t="s">
        <v>839</v>
      </c>
      <c r="H144" s="390" t="s">
        <v>840</v>
      </c>
      <c r="I144" s="393">
        <v>906.760009765625</v>
      </c>
      <c r="J144" s="393">
        <v>6</v>
      </c>
      <c r="K144" s="394">
        <v>5440.56982421875</v>
      </c>
    </row>
    <row r="145" spans="1:11" ht="14.45" customHeight="1" x14ac:dyDescent="0.2">
      <c r="A145" s="388" t="s">
        <v>428</v>
      </c>
      <c r="B145" s="389" t="s">
        <v>429</v>
      </c>
      <c r="C145" s="390" t="s">
        <v>436</v>
      </c>
      <c r="D145" s="391" t="s">
        <v>437</v>
      </c>
      <c r="E145" s="390" t="s">
        <v>706</v>
      </c>
      <c r="F145" s="391" t="s">
        <v>707</v>
      </c>
      <c r="G145" s="390" t="s">
        <v>841</v>
      </c>
      <c r="H145" s="390" t="s">
        <v>842</v>
      </c>
      <c r="I145" s="393">
        <v>427.53554280598956</v>
      </c>
      <c r="J145" s="393">
        <v>672</v>
      </c>
      <c r="K145" s="394">
        <v>286902.119140625</v>
      </c>
    </row>
    <row r="146" spans="1:11" ht="14.45" customHeight="1" x14ac:dyDescent="0.2">
      <c r="A146" s="388" t="s">
        <v>428</v>
      </c>
      <c r="B146" s="389" t="s">
        <v>429</v>
      </c>
      <c r="C146" s="390" t="s">
        <v>436</v>
      </c>
      <c r="D146" s="391" t="s">
        <v>437</v>
      </c>
      <c r="E146" s="390" t="s">
        <v>706</v>
      </c>
      <c r="F146" s="391" t="s">
        <v>707</v>
      </c>
      <c r="G146" s="390" t="s">
        <v>843</v>
      </c>
      <c r="H146" s="390" t="s">
        <v>844</v>
      </c>
      <c r="I146" s="393">
        <v>432.29998779296875</v>
      </c>
      <c r="J146" s="393">
        <v>28</v>
      </c>
      <c r="K146" s="394">
        <v>12104.3095703125</v>
      </c>
    </row>
    <row r="147" spans="1:11" ht="14.45" customHeight="1" x14ac:dyDescent="0.2">
      <c r="A147" s="388" t="s">
        <v>428</v>
      </c>
      <c r="B147" s="389" t="s">
        <v>429</v>
      </c>
      <c r="C147" s="390" t="s">
        <v>436</v>
      </c>
      <c r="D147" s="391" t="s">
        <v>437</v>
      </c>
      <c r="E147" s="390" t="s">
        <v>706</v>
      </c>
      <c r="F147" s="391" t="s">
        <v>707</v>
      </c>
      <c r="G147" s="390" t="s">
        <v>845</v>
      </c>
      <c r="H147" s="390" t="s">
        <v>846</v>
      </c>
      <c r="I147" s="393">
        <v>80.573571886335102</v>
      </c>
      <c r="J147" s="393">
        <v>2560</v>
      </c>
      <c r="K147" s="394">
        <v>206269.2001953125</v>
      </c>
    </row>
    <row r="148" spans="1:11" ht="14.45" customHeight="1" x14ac:dyDescent="0.2">
      <c r="A148" s="388" t="s">
        <v>428</v>
      </c>
      <c r="B148" s="389" t="s">
        <v>429</v>
      </c>
      <c r="C148" s="390" t="s">
        <v>436</v>
      </c>
      <c r="D148" s="391" t="s">
        <v>437</v>
      </c>
      <c r="E148" s="390" t="s">
        <v>706</v>
      </c>
      <c r="F148" s="391" t="s">
        <v>707</v>
      </c>
      <c r="G148" s="390" t="s">
        <v>847</v>
      </c>
      <c r="H148" s="390" t="s">
        <v>848</v>
      </c>
      <c r="I148" s="393">
        <v>436.80999755859375</v>
      </c>
      <c r="J148" s="393">
        <v>2</v>
      </c>
      <c r="K148" s="394">
        <v>873.6199951171875</v>
      </c>
    </row>
    <row r="149" spans="1:11" ht="14.45" customHeight="1" x14ac:dyDescent="0.2">
      <c r="A149" s="388" t="s">
        <v>428</v>
      </c>
      <c r="B149" s="389" t="s">
        <v>429</v>
      </c>
      <c r="C149" s="390" t="s">
        <v>436</v>
      </c>
      <c r="D149" s="391" t="s">
        <v>437</v>
      </c>
      <c r="E149" s="390" t="s">
        <v>706</v>
      </c>
      <c r="F149" s="391" t="s">
        <v>707</v>
      </c>
      <c r="G149" s="390" t="s">
        <v>849</v>
      </c>
      <c r="H149" s="390" t="s">
        <v>850</v>
      </c>
      <c r="I149" s="393">
        <v>6343</v>
      </c>
      <c r="J149" s="393">
        <v>2</v>
      </c>
      <c r="K149" s="394">
        <v>12686</v>
      </c>
    </row>
    <row r="150" spans="1:11" ht="14.45" customHeight="1" x14ac:dyDescent="0.2">
      <c r="A150" s="388" t="s">
        <v>428</v>
      </c>
      <c r="B150" s="389" t="s">
        <v>429</v>
      </c>
      <c r="C150" s="390" t="s">
        <v>436</v>
      </c>
      <c r="D150" s="391" t="s">
        <v>437</v>
      </c>
      <c r="E150" s="390" t="s">
        <v>706</v>
      </c>
      <c r="F150" s="391" t="s">
        <v>707</v>
      </c>
      <c r="G150" s="390" t="s">
        <v>851</v>
      </c>
      <c r="H150" s="390" t="s">
        <v>852</v>
      </c>
      <c r="I150" s="393">
        <v>889</v>
      </c>
      <c r="J150" s="393">
        <v>2</v>
      </c>
      <c r="K150" s="394">
        <v>1778</v>
      </c>
    </row>
    <row r="151" spans="1:11" ht="14.45" customHeight="1" x14ac:dyDescent="0.2">
      <c r="A151" s="388" t="s">
        <v>428</v>
      </c>
      <c r="B151" s="389" t="s">
        <v>429</v>
      </c>
      <c r="C151" s="390" t="s">
        <v>436</v>
      </c>
      <c r="D151" s="391" t="s">
        <v>437</v>
      </c>
      <c r="E151" s="390" t="s">
        <v>706</v>
      </c>
      <c r="F151" s="391" t="s">
        <v>707</v>
      </c>
      <c r="G151" s="390" t="s">
        <v>853</v>
      </c>
      <c r="H151" s="390" t="s">
        <v>854</v>
      </c>
      <c r="I151" s="393">
        <v>889</v>
      </c>
      <c r="J151" s="393">
        <v>3</v>
      </c>
      <c r="K151" s="394">
        <v>2666.989990234375</v>
      </c>
    </row>
    <row r="152" spans="1:11" ht="14.45" customHeight="1" x14ac:dyDescent="0.2">
      <c r="A152" s="388" t="s">
        <v>428</v>
      </c>
      <c r="B152" s="389" t="s">
        <v>429</v>
      </c>
      <c r="C152" s="390" t="s">
        <v>436</v>
      </c>
      <c r="D152" s="391" t="s">
        <v>437</v>
      </c>
      <c r="E152" s="390" t="s">
        <v>706</v>
      </c>
      <c r="F152" s="391" t="s">
        <v>707</v>
      </c>
      <c r="G152" s="390" t="s">
        <v>855</v>
      </c>
      <c r="H152" s="390" t="s">
        <v>856</v>
      </c>
      <c r="I152" s="393">
        <v>889</v>
      </c>
      <c r="J152" s="393">
        <v>2</v>
      </c>
      <c r="K152" s="394">
        <v>1778</v>
      </c>
    </row>
    <row r="153" spans="1:11" ht="14.45" customHeight="1" x14ac:dyDescent="0.2">
      <c r="A153" s="388" t="s">
        <v>428</v>
      </c>
      <c r="B153" s="389" t="s">
        <v>429</v>
      </c>
      <c r="C153" s="390" t="s">
        <v>436</v>
      </c>
      <c r="D153" s="391" t="s">
        <v>437</v>
      </c>
      <c r="E153" s="390" t="s">
        <v>706</v>
      </c>
      <c r="F153" s="391" t="s">
        <v>707</v>
      </c>
      <c r="G153" s="390" t="s">
        <v>857</v>
      </c>
      <c r="H153" s="390" t="s">
        <v>858</v>
      </c>
      <c r="I153" s="393">
        <v>889</v>
      </c>
      <c r="J153" s="393">
        <v>2</v>
      </c>
      <c r="K153" s="394">
        <v>1778</v>
      </c>
    </row>
    <row r="154" spans="1:11" ht="14.45" customHeight="1" x14ac:dyDescent="0.2">
      <c r="A154" s="388" t="s">
        <v>428</v>
      </c>
      <c r="B154" s="389" t="s">
        <v>429</v>
      </c>
      <c r="C154" s="390" t="s">
        <v>436</v>
      </c>
      <c r="D154" s="391" t="s">
        <v>437</v>
      </c>
      <c r="E154" s="390" t="s">
        <v>706</v>
      </c>
      <c r="F154" s="391" t="s">
        <v>707</v>
      </c>
      <c r="G154" s="390" t="s">
        <v>859</v>
      </c>
      <c r="H154" s="390" t="s">
        <v>860</v>
      </c>
      <c r="I154" s="393">
        <v>889</v>
      </c>
      <c r="J154" s="393">
        <v>2</v>
      </c>
      <c r="K154" s="394">
        <v>1778</v>
      </c>
    </row>
    <row r="155" spans="1:11" ht="14.45" customHeight="1" x14ac:dyDescent="0.2">
      <c r="A155" s="388" t="s">
        <v>428</v>
      </c>
      <c r="B155" s="389" t="s">
        <v>429</v>
      </c>
      <c r="C155" s="390" t="s">
        <v>436</v>
      </c>
      <c r="D155" s="391" t="s">
        <v>437</v>
      </c>
      <c r="E155" s="390" t="s">
        <v>706</v>
      </c>
      <c r="F155" s="391" t="s">
        <v>707</v>
      </c>
      <c r="G155" s="390" t="s">
        <v>861</v>
      </c>
      <c r="H155" s="390" t="s">
        <v>862</v>
      </c>
      <c r="I155" s="393">
        <v>368.57000732421875</v>
      </c>
      <c r="J155" s="393">
        <v>40</v>
      </c>
      <c r="K155" s="394">
        <v>14742.6396484375</v>
      </c>
    </row>
    <row r="156" spans="1:11" ht="14.45" customHeight="1" x14ac:dyDescent="0.2">
      <c r="A156" s="388" t="s">
        <v>428</v>
      </c>
      <c r="B156" s="389" t="s">
        <v>429</v>
      </c>
      <c r="C156" s="390" t="s">
        <v>436</v>
      </c>
      <c r="D156" s="391" t="s">
        <v>437</v>
      </c>
      <c r="E156" s="390" t="s">
        <v>706</v>
      </c>
      <c r="F156" s="391" t="s">
        <v>707</v>
      </c>
      <c r="G156" s="390" t="s">
        <v>863</v>
      </c>
      <c r="H156" s="390" t="s">
        <v>864</v>
      </c>
      <c r="I156" s="393">
        <v>97.739997863769531</v>
      </c>
      <c r="J156" s="393">
        <v>140</v>
      </c>
      <c r="K156" s="394">
        <v>13683.7099609375</v>
      </c>
    </row>
    <row r="157" spans="1:11" ht="14.45" customHeight="1" x14ac:dyDescent="0.2">
      <c r="A157" s="388" t="s">
        <v>428</v>
      </c>
      <c r="B157" s="389" t="s">
        <v>429</v>
      </c>
      <c r="C157" s="390" t="s">
        <v>436</v>
      </c>
      <c r="D157" s="391" t="s">
        <v>437</v>
      </c>
      <c r="E157" s="390" t="s">
        <v>706</v>
      </c>
      <c r="F157" s="391" t="s">
        <v>707</v>
      </c>
      <c r="G157" s="390" t="s">
        <v>865</v>
      </c>
      <c r="H157" s="390" t="s">
        <v>866</v>
      </c>
      <c r="I157" s="393">
        <v>4.9733331998189287</v>
      </c>
      <c r="J157" s="393">
        <v>900</v>
      </c>
      <c r="K157" s="394">
        <v>4478</v>
      </c>
    </row>
    <row r="158" spans="1:11" ht="14.45" customHeight="1" x14ac:dyDescent="0.2">
      <c r="A158" s="388" t="s">
        <v>428</v>
      </c>
      <c r="B158" s="389" t="s">
        <v>429</v>
      </c>
      <c r="C158" s="390" t="s">
        <v>436</v>
      </c>
      <c r="D158" s="391" t="s">
        <v>437</v>
      </c>
      <c r="E158" s="390" t="s">
        <v>706</v>
      </c>
      <c r="F158" s="391" t="s">
        <v>707</v>
      </c>
      <c r="G158" s="390" t="s">
        <v>867</v>
      </c>
      <c r="H158" s="390" t="s">
        <v>868</v>
      </c>
      <c r="I158" s="393">
        <v>56.869998931884766</v>
      </c>
      <c r="J158" s="393">
        <v>240</v>
      </c>
      <c r="K158" s="394">
        <v>13648.799926757813</v>
      </c>
    </row>
    <row r="159" spans="1:11" ht="14.45" customHeight="1" x14ac:dyDescent="0.2">
      <c r="A159" s="388" t="s">
        <v>428</v>
      </c>
      <c r="B159" s="389" t="s">
        <v>429</v>
      </c>
      <c r="C159" s="390" t="s">
        <v>436</v>
      </c>
      <c r="D159" s="391" t="s">
        <v>437</v>
      </c>
      <c r="E159" s="390" t="s">
        <v>706</v>
      </c>
      <c r="F159" s="391" t="s">
        <v>707</v>
      </c>
      <c r="G159" s="390" t="s">
        <v>869</v>
      </c>
      <c r="H159" s="390" t="s">
        <v>870</v>
      </c>
      <c r="I159" s="393">
        <v>70.352857317243306</v>
      </c>
      <c r="J159" s="393">
        <v>220</v>
      </c>
      <c r="K159" s="394">
        <v>15596.900146484375</v>
      </c>
    </row>
    <row r="160" spans="1:11" ht="14.45" customHeight="1" x14ac:dyDescent="0.2">
      <c r="A160" s="388" t="s">
        <v>428</v>
      </c>
      <c r="B160" s="389" t="s">
        <v>429</v>
      </c>
      <c r="C160" s="390" t="s">
        <v>436</v>
      </c>
      <c r="D160" s="391" t="s">
        <v>437</v>
      </c>
      <c r="E160" s="390" t="s">
        <v>706</v>
      </c>
      <c r="F160" s="391" t="s">
        <v>707</v>
      </c>
      <c r="G160" s="390" t="s">
        <v>871</v>
      </c>
      <c r="H160" s="390" t="s">
        <v>872</v>
      </c>
      <c r="I160" s="393">
        <v>24.079000663757324</v>
      </c>
      <c r="J160" s="393">
        <v>410</v>
      </c>
      <c r="K160" s="394">
        <v>9861.5</v>
      </c>
    </row>
    <row r="161" spans="1:11" ht="14.45" customHeight="1" x14ac:dyDescent="0.2">
      <c r="A161" s="388" t="s">
        <v>428</v>
      </c>
      <c r="B161" s="389" t="s">
        <v>429</v>
      </c>
      <c r="C161" s="390" t="s">
        <v>436</v>
      </c>
      <c r="D161" s="391" t="s">
        <v>437</v>
      </c>
      <c r="E161" s="390" t="s">
        <v>706</v>
      </c>
      <c r="F161" s="391" t="s">
        <v>707</v>
      </c>
      <c r="G161" s="390" t="s">
        <v>873</v>
      </c>
      <c r="H161" s="390" t="s">
        <v>874</v>
      </c>
      <c r="I161" s="393">
        <v>23.069999694824219</v>
      </c>
      <c r="J161" s="393">
        <v>1190</v>
      </c>
      <c r="K161" s="394">
        <v>27456.270263671875</v>
      </c>
    </row>
    <row r="162" spans="1:11" ht="14.45" customHeight="1" x14ac:dyDescent="0.2">
      <c r="A162" s="388" t="s">
        <v>428</v>
      </c>
      <c r="B162" s="389" t="s">
        <v>429</v>
      </c>
      <c r="C162" s="390" t="s">
        <v>436</v>
      </c>
      <c r="D162" s="391" t="s">
        <v>437</v>
      </c>
      <c r="E162" s="390" t="s">
        <v>706</v>
      </c>
      <c r="F162" s="391" t="s">
        <v>707</v>
      </c>
      <c r="G162" s="390" t="s">
        <v>875</v>
      </c>
      <c r="H162" s="390" t="s">
        <v>876</v>
      </c>
      <c r="I162" s="393">
        <v>6.1999998092651367</v>
      </c>
      <c r="J162" s="393">
        <v>600</v>
      </c>
      <c r="K162" s="394">
        <v>3720.02001953125</v>
      </c>
    </row>
    <row r="163" spans="1:11" ht="14.45" customHeight="1" x14ac:dyDescent="0.2">
      <c r="A163" s="388" t="s">
        <v>428</v>
      </c>
      <c r="B163" s="389" t="s">
        <v>429</v>
      </c>
      <c r="C163" s="390" t="s">
        <v>436</v>
      </c>
      <c r="D163" s="391" t="s">
        <v>437</v>
      </c>
      <c r="E163" s="390" t="s">
        <v>706</v>
      </c>
      <c r="F163" s="391" t="s">
        <v>707</v>
      </c>
      <c r="G163" s="390" t="s">
        <v>877</v>
      </c>
      <c r="H163" s="390" t="s">
        <v>878</v>
      </c>
      <c r="I163" s="393">
        <v>7.7199997901916504</v>
      </c>
      <c r="J163" s="393">
        <v>400</v>
      </c>
      <c r="K163" s="394">
        <v>3089.860107421875</v>
      </c>
    </row>
    <row r="164" spans="1:11" ht="14.45" customHeight="1" x14ac:dyDescent="0.2">
      <c r="A164" s="388" t="s">
        <v>428</v>
      </c>
      <c r="B164" s="389" t="s">
        <v>429</v>
      </c>
      <c r="C164" s="390" t="s">
        <v>436</v>
      </c>
      <c r="D164" s="391" t="s">
        <v>437</v>
      </c>
      <c r="E164" s="390" t="s">
        <v>706</v>
      </c>
      <c r="F164" s="391" t="s">
        <v>707</v>
      </c>
      <c r="G164" s="390" t="s">
        <v>879</v>
      </c>
      <c r="H164" s="390" t="s">
        <v>880</v>
      </c>
      <c r="I164" s="393">
        <v>90.050003051757813</v>
      </c>
      <c r="J164" s="393">
        <v>672</v>
      </c>
      <c r="K164" s="394">
        <v>60515.38037109375</v>
      </c>
    </row>
    <row r="165" spans="1:11" ht="14.45" customHeight="1" x14ac:dyDescent="0.2">
      <c r="A165" s="388" t="s">
        <v>428</v>
      </c>
      <c r="B165" s="389" t="s">
        <v>429</v>
      </c>
      <c r="C165" s="390" t="s">
        <v>436</v>
      </c>
      <c r="D165" s="391" t="s">
        <v>437</v>
      </c>
      <c r="E165" s="390" t="s">
        <v>706</v>
      </c>
      <c r="F165" s="391" t="s">
        <v>707</v>
      </c>
      <c r="G165" s="390" t="s">
        <v>881</v>
      </c>
      <c r="H165" s="390" t="s">
        <v>882</v>
      </c>
      <c r="I165" s="393">
        <v>485.8900146484375</v>
      </c>
      <c r="J165" s="393">
        <v>10</v>
      </c>
      <c r="K165" s="394">
        <v>4858.8701171875</v>
      </c>
    </row>
    <row r="166" spans="1:11" ht="14.45" customHeight="1" x14ac:dyDescent="0.2">
      <c r="A166" s="388" t="s">
        <v>428</v>
      </c>
      <c r="B166" s="389" t="s">
        <v>429</v>
      </c>
      <c r="C166" s="390" t="s">
        <v>436</v>
      </c>
      <c r="D166" s="391" t="s">
        <v>437</v>
      </c>
      <c r="E166" s="390" t="s">
        <v>706</v>
      </c>
      <c r="F166" s="391" t="s">
        <v>707</v>
      </c>
      <c r="G166" s="390" t="s">
        <v>883</v>
      </c>
      <c r="H166" s="390" t="s">
        <v>884</v>
      </c>
      <c r="I166" s="393">
        <v>79.620002746582031</v>
      </c>
      <c r="J166" s="393">
        <v>100</v>
      </c>
      <c r="K166" s="394">
        <v>7961.7998046875</v>
      </c>
    </row>
    <row r="167" spans="1:11" ht="14.45" customHeight="1" x14ac:dyDescent="0.2">
      <c r="A167" s="388" t="s">
        <v>428</v>
      </c>
      <c r="B167" s="389" t="s">
        <v>429</v>
      </c>
      <c r="C167" s="390" t="s">
        <v>436</v>
      </c>
      <c r="D167" s="391" t="s">
        <v>437</v>
      </c>
      <c r="E167" s="390" t="s">
        <v>706</v>
      </c>
      <c r="F167" s="391" t="s">
        <v>707</v>
      </c>
      <c r="G167" s="390" t="s">
        <v>883</v>
      </c>
      <c r="H167" s="390" t="s">
        <v>885</v>
      </c>
      <c r="I167" s="393">
        <v>79.620002746582031</v>
      </c>
      <c r="J167" s="393">
        <v>320</v>
      </c>
      <c r="K167" s="394">
        <v>25478.200256347656</v>
      </c>
    </row>
    <row r="168" spans="1:11" ht="14.45" customHeight="1" x14ac:dyDescent="0.2">
      <c r="A168" s="388" t="s">
        <v>428</v>
      </c>
      <c r="B168" s="389" t="s">
        <v>429</v>
      </c>
      <c r="C168" s="390" t="s">
        <v>436</v>
      </c>
      <c r="D168" s="391" t="s">
        <v>437</v>
      </c>
      <c r="E168" s="390" t="s">
        <v>706</v>
      </c>
      <c r="F168" s="391" t="s">
        <v>707</v>
      </c>
      <c r="G168" s="390" t="s">
        <v>886</v>
      </c>
      <c r="H168" s="390" t="s">
        <v>887</v>
      </c>
      <c r="I168" s="393">
        <v>11.734999656677246</v>
      </c>
      <c r="J168" s="393">
        <v>650</v>
      </c>
      <c r="K168" s="394">
        <v>7627</v>
      </c>
    </row>
    <row r="169" spans="1:11" ht="14.45" customHeight="1" x14ac:dyDescent="0.2">
      <c r="A169" s="388" t="s">
        <v>428</v>
      </c>
      <c r="B169" s="389" t="s">
        <v>429</v>
      </c>
      <c r="C169" s="390" t="s">
        <v>436</v>
      </c>
      <c r="D169" s="391" t="s">
        <v>437</v>
      </c>
      <c r="E169" s="390" t="s">
        <v>706</v>
      </c>
      <c r="F169" s="391" t="s">
        <v>707</v>
      </c>
      <c r="G169" s="390" t="s">
        <v>886</v>
      </c>
      <c r="H169" s="390" t="s">
        <v>888</v>
      </c>
      <c r="I169" s="393">
        <v>11.739999771118164</v>
      </c>
      <c r="J169" s="393">
        <v>201</v>
      </c>
      <c r="K169" s="394">
        <v>2359.1399021148682</v>
      </c>
    </row>
    <row r="170" spans="1:11" ht="14.45" customHeight="1" x14ac:dyDescent="0.2">
      <c r="A170" s="388" t="s">
        <v>428</v>
      </c>
      <c r="B170" s="389" t="s">
        <v>429</v>
      </c>
      <c r="C170" s="390" t="s">
        <v>436</v>
      </c>
      <c r="D170" s="391" t="s">
        <v>437</v>
      </c>
      <c r="E170" s="390" t="s">
        <v>706</v>
      </c>
      <c r="F170" s="391" t="s">
        <v>707</v>
      </c>
      <c r="G170" s="390" t="s">
        <v>889</v>
      </c>
      <c r="H170" s="390" t="s">
        <v>890</v>
      </c>
      <c r="I170" s="393">
        <v>13.310000419616699</v>
      </c>
      <c r="J170" s="393">
        <v>200</v>
      </c>
      <c r="K170" s="394">
        <v>2662</v>
      </c>
    </row>
    <row r="171" spans="1:11" ht="14.45" customHeight="1" x14ac:dyDescent="0.2">
      <c r="A171" s="388" t="s">
        <v>428</v>
      </c>
      <c r="B171" s="389" t="s">
        <v>429</v>
      </c>
      <c r="C171" s="390" t="s">
        <v>436</v>
      </c>
      <c r="D171" s="391" t="s">
        <v>437</v>
      </c>
      <c r="E171" s="390" t="s">
        <v>706</v>
      </c>
      <c r="F171" s="391" t="s">
        <v>707</v>
      </c>
      <c r="G171" s="390" t="s">
        <v>891</v>
      </c>
      <c r="H171" s="390" t="s">
        <v>892</v>
      </c>
      <c r="I171" s="393">
        <v>3559.820068359375</v>
      </c>
      <c r="J171" s="393">
        <v>3</v>
      </c>
      <c r="K171" s="394">
        <v>10679.4599609375</v>
      </c>
    </row>
    <row r="172" spans="1:11" ht="14.45" customHeight="1" x14ac:dyDescent="0.2">
      <c r="A172" s="388" t="s">
        <v>428</v>
      </c>
      <c r="B172" s="389" t="s">
        <v>429</v>
      </c>
      <c r="C172" s="390" t="s">
        <v>436</v>
      </c>
      <c r="D172" s="391" t="s">
        <v>437</v>
      </c>
      <c r="E172" s="390" t="s">
        <v>706</v>
      </c>
      <c r="F172" s="391" t="s">
        <v>707</v>
      </c>
      <c r="G172" s="390" t="s">
        <v>893</v>
      </c>
      <c r="H172" s="390" t="s">
        <v>894</v>
      </c>
      <c r="I172" s="393">
        <v>654.25</v>
      </c>
      <c r="J172" s="393">
        <v>6</v>
      </c>
      <c r="K172" s="394">
        <v>3925.47998046875</v>
      </c>
    </row>
    <row r="173" spans="1:11" ht="14.45" customHeight="1" x14ac:dyDescent="0.2">
      <c r="A173" s="388" t="s">
        <v>428</v>
      </c>
      <c r="B173" s="389" t="s">
        <v>429</v>
      </c>
      <c r="C173" s="390" t="s">
        <v>436</v>
      </c>
      <c r="D173" s="391" t="s">
        <v>437</v>
      </c>
      <c r="E173" s="390" t="s">
        <v>706</v>
      </c>
      <c r="F173" s="391" t="s">
        <v>707</v>
      </c>
      <c r="G173" s="390" t="s">
        <v>895</v>
      </c>
      <c r="H173" s="390" t="s">
        <v>896</v>
      </c>
      <c r="I173" s="393">
        <v>652.19000244140625</v>
      </c>
      <c r="J173" s="393">
        <v>2</v>
      </c>
      <c r="K173" s="394">
        <v>1304.3800048828125</v>
      </c>
    </row>
    <row r="174" spans="1:11" ht="14.45" customHeight="1" x14ac:dyDescent="0.2">
      <c r="A174" s="388" t="s">
        <v>428</v>
      </c>
      <c r="B174" s="389" t="s">
        <v>429</v>
      </c>
      <c r="C174" s="390" t="s">
        <v>436</v>
      </c>
      <c r="D174" s="391" t="s">
        <v>437</v>
      </c>
      <c r="E174" s="390" t="s">
        <v>706</v>
      </c>
      <c r="F174" s="391" t="s">
        <v>707</v>
      </c>
      <c r="G174" s="390" t="s">
        <v>897</v>
      </c>
      <c r="H174" s="390" t="s">
        <v>898</v>
      </c>
      <c r="I174" s="393">
        <v>1333.4200439453125</v>
      </c>
      <c r="J174" s="393">
        <v>4</v>
      </c>
      <c r="K174" s="394">
        <v>5333.68017578125</v>
      </c>
    </row>
    <row r="175" spans="1:11" ht="14.45" customHeight="1" x14ac:dyDescent="0.2">
      <c r="A175" s="388" t="s">
        <v>428</v>
      </c>
      <c r="B175" s="389" t="s">
        <v>429</v>
      </c>
      <c r="C175" s="390" t="s">
        <v>436</v>
      </c>
      <c r="D175" s="391" t="s">
        <v>437</v>
      </c>
      <c r="E175" s="390" t="s">
        <v>706</v>
      </c>
      <c r="F175" s="391" t="s">
        <v>707</v>
      </c>
      <c r="G175" s="390" t="s">
        <v>899</v>
      </c>
      <c r="H175" s="390" t="s">
        <v>900</v>
      </c>
      <c r="I175" s="393">
        <v>481.94000244140625</v>
      </c>
      <c r="J175" s="393">
        <v>4</v>
      </c>
      <c r="K175" s="394">
        <v>1927.77001953125</v>
      </c>
    </row>
    <row r="176" spans="1:11" ht="14.45" customHeight="1" x14ac:dyDescent="0.2">
      <c r="A176" s="388" t="s">
        <v>428</v>
      </c>
      <c r="B176" s="389" t="s">
        <v>429</v>
      </c>
      <c r="C176" s="390" t="s">
        <v>436</v>
      </c>
      <c r="D176" s="391" t="s">
        <v>437</v>
      </c>
      <c r="E176" s="390" t="s">
        <v>706</v>
      </c>
      <c r="F176" s="391" t="s">
        <v>707</v>
      </c>
      <c r="G176" s="390" t="s">
        <v>901</v>
      </c>
      <c r="H176" s="390" t="s">
        <v>902</v>
      </c>
      <c r="I176" s="393">
        <v>477.95001220703125</v>
      </c>
      <c r="J176" s="393">
        <v>2</v>
      </c>
      <c r="K176" s="394">
        <v>955.9000244140625</v>
      </c>
    </row>
    <row r="177" spans="1:11" ht="14.45" customHeight="1" x14ac:dyDescent="0.2">
      <c r="A177" s="388" t="s">
        <v>428</v>
      </c>
      <c r="B177" s="389" t="s">
        <v>429</v>
      </c>
      <c r="C177" s="390" t="s">
        <v>436</v>
      </c>
      <c r="D177" s="391" t="s">
        <v>437</v>
      </c>
      <c r="E177" s="390" t="s">
        <v>706</v>
      </c>
      <c r="F177" s="391" t="s">
        <v>707</v>
      </c>
      <c r="G177" s="390" t="s">
        <v>903</v>
      </c>
      <c r="H177" s="390" t="s">
        <v>904</v>
      </c>
      <c r="I177" s="393">
        <v>442.8599853515625</v>
      </c>
      <c r="J177" s="393">
        <v>1</v>
      </c>
      <c r="K177" s="394">
        <v>442.8599853515625</v>
      </c>
    </row>
    <row r="178" spans="1:11" ht="14.45" customHeight="1" x14ac:dyDescent="0.2">
      <c r="A178" s="388" t="s">
        <v>428</v>
      </c>
      <c r="B178" s="389" t="s">
        <v>429</v>
      </c>
      <c r="C178" s="390" t="s">
        <v>436</v>
      </c>
      <c r="D178" s="391" t="s">
        <v>437</v>
      </c>
      <c r="E178" s="390" t="s">
        <v>706</v>
      </c>
      <c r="F178" s="391" t="s">
        <v>707</v>
      </c>
      <c r="G178" s="390" t="s">
        <v>905</v>
      </c>
      <c r="H178" s="390" t="s">
        <v>906</v>
      </c>
      <c r="I178" s="393">
        <v>72.80999755859375</v>
      </c>
      <c r="J178" s="393">
        <v>72</v>
      </c>
      <c r="K178" s="394">
        <v>5242.6201171875</v>
      </c>
    </row>
    <row r="179" spans="1:11" ht="14.45" customHeight="1" x14ac:dyDescent="0.2">
      <c r="A179" s="388" t="s">
        <v>428</v>
      </c>
      <c r="B179" s="389" t="s">
        <v>429</v>
      </c>
      <c r="C179" s="390" t="s">
        <v>436</v>
      </c>
      <c r="D179" s="391" t="s">
        <v>437</v>
      </c>
      <c r="E179" s="390" t="s">
        <v>706</v>
      </c>
      <c r="F179" s="391" t="s">
        <v>707</v>
      </c>
      <c r="G179" s="390" t="s">
        <v>907</v>
      </c>
      <c r="H179" s="390" t="s">
        <v>908</v>
      </c>
      <c r="I179" s="393">
        <v>72.80999755859375</v>
      </c>
      <c r="J179" s="393">
        <v>48</v>
      </c>
      <c r="K179" s="394">
        <v>3495.080078125</v>
      </c>
    </row>
    <row r="180" spans="1:11" ht="14.45" customHeight="1" x14ac:dyDescent="0.2">
      <c r="A180" s="388" t="s">
        <v>428</v>
      </c>
      <c r="B180" s="389" t="s">
        <v>429</v>
      </c>
      <c r="C180" s="390" t="s">
        <v>436</v>
      </c>
      <c r="D180" s="391" t="s">
        <v>437</v>
      </c>
      <c r="E180" s="390" t="s">
        <v>706</v>
      </c>
      <c r="F180" s="391" t="s">
        <v>707</v>
      </c>
      <c r="G180" s="390" t="s">
        <v>909</v>
      </c>
      <c r="H180" s="390" t="s">
        <v>910</v>
      </c>
      <c r="I180" s="393">
        <v>72.80999755859375</v>
      </c>
      <c r="J180" s="393">
        <v>72</v>
      </c>
      <c r="K180" s="394">
        <v>5242.6201171875</v>
      </c>
    </row>
    <row r="181" spans="1:11" ht="14.45" customHeight="1" x14ac:dyDescent="0.2">
      <c r="A181" s="388" t="s">
        <v>428</v>
      </c>
      <c r="B181" s="389" t="s">
        <v>429</v>
      </c>
      <c r="C181" s="390" t="s">
        <v>436</v>
      </c>
      <c r="D181" s="391" t="s">
        <v>437</v>
      </c>
      <c r="E181" s="390" t="s">
        <v>706</v>
      </c>
      <c r="F181" s="391" t="s">
        <v>707</v>
      </c>
      <c r="G181" s="390" t="s">
        <v>911</v>
      </c>
      <c r="H181" s="390" t="s">
        <v>912</v>
      </c>
      <c r="I181" s="393">
        <v>1694</v>
      </c>
      <c r="J181" s="393">
        <v>12</v>
      </c>
      <c r="K181" s="394">
        <v>20328</v>
      </c>
    </row>
    <row r="182" spans="1:11" ht="14.45" customHeight="1" x14ac:dyDescent="0.2">
      <c r="A182" s="388" t="s">
        <v>428</v>
      </c>
      <c r="B182" s="389" t="s">
        <v>429</v>
      </c>
      <c r="C182" s="390" t="s">
        <v>436</v>
      </c>
      <c r="D182" s="391" t="s">
        <v>437</v>
      </c>
      <c r="E182" s="390" t="s">
        <v>706</v>
      </c>
      <c r="F182" s="391" t="s">
        <v>707</v>
      </c>
      <c r="G182" s="390" t="s">
        <v>913</v>
      </c>
      <c r="H182" s="390" t="s">
        <v>914</v>
      </c>
      <c r="I182" s="393">
        <v>2783</v>
      </c>
      <c r="J182" s="393">
        <v>6</v>
      </c>
      <c r="K182" s="394">
        <v>16698</v>
      </c>
    </row>
    <row r="183" spans="1:11" ht="14.45" customHeight="1" x14ac:dyDescent="0.2">
      <c r="A183" s="388" t="s">
        <v>428</v>
      </c>
      <c r="B183" s="389" t="s">
        <v>429</v>
      </c>
      <c r="C183" s="390" t="s">
        <v>436</v>
      </c>
      <c r="D183" s="391" t="s">
        <v>437</v>
      </c>
      <c r="E183" s="390" t="s">
        <v>706</v>
      </c>
      <c r="F183" s="391" t="s">
        <v>707</v>
      </c>
      <c r="G183" s="390" t="s">
        <v>915</v>
      </c>
      <c r="H183" s="390" t="s">
        <v>916</v>
      </c>
      <c r="I183" s="393">
        <v>954.78997802734375</v>
      </c>
      <c r="J183" s="393">
        <v>22</v>
      </c>
      <c r="K183" s="394">
        <v>21005.31982421875</v>
      </c>
    </row>
    <row r="184" spans="1:11" ht="14.45" customHeight="1" x14ac:dyDescent="0.2">
      <c r="A184" s="388" t="s">
        <v>428</v>
      </c>
      <c r="B184" s="389" t="s">
        <v>429</v>
      </c>
      <c r="C184" s="390" t="s">
        <v>436</v>
      </c>
      <c r="D184" s="391" t="s">
        <v>437</v>
      </c>
      <c r="E184" s="390" t="s">
        <v>706</v>
      </c>
      <c r="F184" s="391" t="s">
        <v>707</v>
      </c>
      <c r="G184" s="390" t="s">
        <v>917</v>
      </c>
      <c r="H184" s="390" t="s">
        <v>918</v>
      </c>
      <c r="I184" s="393">
        <v>3033.469970703125</v>
      </c>
      <c r="J184" s="393">
        <v>10</v>
      </c>
      <c r="K184" s="394">
        <v>30334.69921875</v>
      </c>
    </row>
    <row r="185" spans="1:11" ht="14.45" customHeight="1" x14ac:dyDescent="0.2">
      <c r="A185" s="388" t="s">
        <v>428</v>
      </c>
      <c r="B185" s="389" t="s">
        <v>429</v>
      </c>
      <c r="C185" s="390" t="s">
        <v>436</v>
      </c>
      <c r="D185" s="391" t="s">
        <v>437</v>
      </c>
      <c r="E185" s="390" t="s">
        <v>706</v>
      </c>
      <c r="F185" s="391" t="s">
        <v>707</v>
      </c>
      <c r="G185" s="390" t="s">
        <v>919</v>
      </c>
      <c r="H185" s="390" t="s">
        <v>920</v>
      </c>
      <c r="I185" s="393">
        <v>2061.669921875</v>
      </c>
      <c r="J185" s="393">
        <v>6</v>
      </c>
      <c r="K185" s="394">
        <v>12370.01953125</v>
      </c>
    </row>
    <row r="186" spans="1:11" ht="14.45" customHeight="1" x14ac:dyDescent="0.2">
      <c r="A186" s="388" t="s">
        <v>428</v>
      </c>
      <c r="B186" s="389" t="s">
        <v>429</v>
      </c>
      <c r="C186" s="390" t="s">
        <v>436</v>
      </c>
      <c r="D186" s="391" t="s">
        <v>437</v>
      </c>
      <c r="E186" s="390" t="s">
        <v>706</v>
      </c>
      <c r="F186" s="391" t="s">
        <v>707</v>
      </c>
      <c r="G186" s="390" t="s">
        <v>921</v>
      </c>
      <c r="H186" s="390" t="s">
        <v>922</v>
      </c>
      <c r="I186" s="393">
        <v>1908.4200439453125</v>
      </c>
      <c r="J186" s="393">
        <v>6</v>
      </c>
      <c r="K186" s="394">
        <v>11450.5400390625</v>
      </c>
    </row>
    <row r="187" spans="1:11" ht="14.45" customHeight="1" x14ac:dyDescent="0.2">
      <c r="A187" s="388" t="s">
        <v>428</v>
      </c>
      <c r="B187" s="389" t="s">
        <v>429</v>
      </c>
      <c r="C187" s="390" t="s">
        <v>436</v>
      </c>
      <c r="D187" s="391" t="s">
        <v>437</v>
      </c>
      <c r="E187" s="390" t="s">
        <v>706</v>
      </c>
      <c r="F187" s="391" t="s">
        <v>707</v>
      </c>
      <c r="G187" s="390" t="s">
        <v>923</v>
      </c>
      <c r="H187" s="390" t="s">
        <v>924</v>
      </c>
      <c r="I187" s="393">
        <v>705.42999267578125</v>
      </c>
      <c r="J187" s="393">
        <v>4</v>
      </c>
      <c r="K187" s="394">
        <v>2821.719970703125</v>
      </c>
    </row>
    <row r="188" spans="1:11" ht="14.45" customHeight="1" x14ac:dyDescent="0.2">
      <c r="A188" s="388" t="s">
        <v>428</v>
      </c>
      <c r="B188" s="389" t="s">
        <v>429</v>
      </c>
      <c r="C188" s="390" t="s">
        <v>436</v>
      </c>
      <c r="D188" s="391" t="s">
        <v>437</v>
      </c>
      <c r="E188" s="390" t="s">
        <v>706</v>
      </c>
      <c r="F188" s="391" t="s">
        <v>707</v>
      </c>
      <c r="G188" s="390" t="s">
        <v>925</v>
      </c>
      <c r="H188" s="390" t="s">
        <v>926</v>
      </c>
      <c r="I188" s="393">
        <v>329.29000854492188</v>
      </c>
      <c r="J188" s="393">
        <v>6</v>
      </c>
      <c r="K188" s="394">
        <v>1975.739990234375</v>
      </c>
    </row>
    <row r="189" spans="1:11" ht="14.45" customHeight="1" x14ac:dyDescent="0.2">
      <c r="A189" s="388" t="s">
        <v>428</v>
      </c>
      <c r="B189" s="389" t="s">
        <v>429</v>
      </c>
      <c r="C189" s="390" t="s">
        <v>436</v>
      </c>
      <c r="D189" s="391" t="s">
        <v>437</v>
      </c>
      <c r="E189" s="390" t="s">
        <v>706</v>
      </c>
      <c r="F189" s="391" t="s">
        <v>707</v>
      </c>
      <c r="G189" s="390" t="s">
        <v>927</v>
      </c>
      <c r="H189" s="390" t="s">
        <v>928</v>
      </c>
      <c r="I189" s="393">
        <v>11.75</v>
      </c>
      <c r="J189" s="393">
        <v>200</v>
      </c>
      <c r="K189" s="394">
        <v>2349.820068359375</v>
      </c>
    </row>
    <row r="190" spans="1:11" ht="14.45" customHeight="1" x14ac:dyDescent="0.2">
      <c r="A190" s="388" t="s">
        <v>428</v>
      </c>
      <c r="B190" s="389" t="s">
        <v>429</v>
      </c>
      <c r="C190" s="390" t="s">
        <v>436</v>
      </c>
      <c r="D190" s="391" t="s">
        <v>437</v>
      </c>
      <c r="E190" s="390" t="s">
        <v>706</v>
      </c>
      <c r="F190" s="391" t="s">
        <v>707</v>
      </c>
      <c r="G190" s="390" t="s">
        <v>929</v>
      </c>
      <c r="H190" s="390" t="s">
        <v>930</v>
      </c>
      <c r="I190" s="393">
        <v>29.040000915527344</v>
      </c>
      <c r="J190" s="393">
        <v>100</v>
      </c>
      <c r="K190" s="394">
        <v>2904</v>
      </c>
    </row>
    <row r="191" spans="1:11" ht="14.45" customHeight="1" x14ac:dyDescent="0.2">
      <c r="A191" s="388" t="s">
        <v>428</v>
      </c>
      <c r="B191" s="389" t="s">
        <v>429</v>
      </c>
      <c r="C191" s="390" t="s">
        <v>436</v>
      </c>
      <c r="D191" s="391" t="s">
        <v>437</v>
      </c>
      <c r="E191" s="390" t="s">
        <v>706</v>
      </c>
      <c r="F191" s="391" t="s">
        <v>707</v>
      </c>
      <c r="G191" s="390" t="s">
        <v>931</v>
      </c>
      <c r="H191" s="390" t="s">
        <v>932</v>
      </c>
      <c r="I191" s="393">
        <v>2904</v>
      </c>
      <c r="J191" s="393">
        <v>1</v>
      </c>
      <c r="K191" s="394">
        <v>2904</v>
      </c>
    </row>
    <row r="192" spans="1:11" ht="14.45" customHeight="1" x14ac:dyDescent="0.2">
      <c r="A192" s="388" t="s">
        <v>428</v>
      </c>
      <c r="B192" s="389" t="s">
        <v>429</v>
      </c>
      <c r="C192" s="390" t="s">
        <v>436</v>
      </c>
      <c r="D192" s="391" t="s">
        <v>437</v>
      </c>
      <c r="E192" s="390" t="s">
        <v>706</v>
      </c>
      <c r="F192" s="391" t="s">
        <v>707</v>
      </c>
      <c r="G192" s="390" t="s">
        <v>933</v>
      </c>
      <c r="H192" s="390" t="s">
        <v>934</v>
      </c>
      <c r="I192" s="393">
        <v>496.35000610351563</v>
      </c>
      <c r="J192" s="393">
        <v>120</v>
      </c>
      <c r="K192" s="394">
        <v>59562.4912109375</v>
      </c>
    </row>
    <row r="193" spans="1:11" ht="14.45" customHeight="1" x14ac:dyDescent="0.2">
      <c r="A193" s="388" t="s">
        <v>428</v>
      </c>
      <c r="B193" s="389" t="s">
        <v>429</v>
      </c>
      <c r="C193" s="390" t="s">
        <v>436</v>
      </c>
      <c r="D193" s="391" t="s">
        <v>437</v>
      </c>
      <c r="E193" s="390" t="s">
        <v>706</v>
      </c>
      <c r="F193" s="391" t="s">
        <v>707</v>
      </c>
      <c r="G193" s="390" t="s">
        <v>935</v>
      </c>
      <c r="H193" s="390" t="s">
        <v>936</v>
      </c>
      <c r="I193" s="393">
        <v>6.7760001182556149</v>
      </c>
      <c r="J193" s="393">
        <v>2000</v>
      </c>
      <c r="K193" s="394">
        <v>13550</v>
      </c>
    </row>
    <row r="194" spans="1:11" ht="14.45" customHeight="1" x14ac:dyDescent="0.2">
      <c r="A194" s="388" t="s">
        <v>428</v>
      </c>
      <c r="B194" s="389" t="s">
        <v>429</v>
      </c>
      <c r="C194" s="390" t="s">
        <v>436</v>
      </c>
      <c r="D194" s="391" t="s">
        <v>437</v>
      </c>
      <c r="E194" s="390" t="s">
        <v>706</v>
      </c>
      <c r="F194" s="391" t="s">
        <v>707</v>
      </c>
      <c r="G194" s="390" t="s">
        <v>937</v>
      </c>
      <c r="H194" s="390" t="s">
        <v>938</v>
      </c>
      <c r="I194" s="393">
        <v>12289.1904296875</v>
      </c>
      <c r="J194" s="393">
        <v>1</v>
      </c>
      <c r="K194" s="394">
        <v>12289.1904296875</v>
      </c>
    </row>
    <row r="195" spans="1:11" ht="14.45" customHeight="1" x14ac:dyDescent="0.2">
      <c r="A195" s="388" t="s">
        <v>428</v>
      </c>
      <c r="B195" s="389" t="s">
        <v>429</v>
      </c>
      <c r="C195" s="390" t="s">
        <v>436</v>
      </c>
      <c r="D195" s="391" t="s">
        <v>437</v>
      </c>
      <c r="E195" s="390" t="s">
        <v>706</v>
      </c>
      <c r="F195" s="391" t="s">
        <v>707</v>
      </c>
      <c r="G195" s="390" t="s">
        <v>939</v>
      </c>
      <c r="H195" s="390" t="s">
        <v>940</v>
      </c>
      <c r="I195" s="393">
        <v>4840</v>
      </c>
      <c r="J195" s="393">
        <v>5</v>
      </c>
      <c r="K195" s="394">
        <v>24200</v>
      </c>
    </row>
    <row r="196" spans="1:11" ht="14.45" customHeight="1" x14ac:dyDescent="0.2">
      <c r="A196" s="388" t="s">
        <v>428</v>
      </c>
      <c r="B196" s="389" t="s">
        <v>429</v>
      </c>
      <c r="C196" s="390" t="s">
        <v>436</v>
      </c>
      <c r="D196" s="391" t="s">
        <v>437</v>
      </c>
      <c r="E196" s="390" t="s">
        <v>706</v>
      </c>
      <c r="F196" s="391" t="s">
        <v>707</v>
      </c>
      <c r="G196" s="390" t="s">
        <v>941</v>
      </c>
      <c r="H196" s="390" t="s">
        <v>942</v>
      </c>
      <c r="I196" s="393">
        <v>13.310000419616699</v>
      </c>
      <c r="J196" s="393">
        <v>100</v>
      </c>
      <c r="K196" s="394">
        <v>1331</v>
      </c>
    </row>
    <row r="197" spans="1:11" ht="14.45" customHeight="1" x14ac:dyDescent="0.2">
      <c r="A197" s="388" t="s">
        <v>428</v>
      </c>
      <c r="B197" s="389" t="s">
        <v>429</v>
      </c>
      <c r="C197" s="390" t="s">
        <v>436</v>
      </c>
      <c r="D197" s="391" t="s">
        <v>437</v>
      </c>
      <c r="E197" s="390" t="s">
        <v>706</v>
      </c>
      <c r="F197" s="391" t="s">
        <v>707</v>
      </c>
      <c r="G197" s="390" t="s">
        <v>943</v>
      </c>
      <c r="H197" s="390" t="s">
        <v>944</v>
      </c>
      <c r="I197" s="393">
        <v>13.310000419616699</v>
      </c>
      <c r="J197" s="393">
        <v>100</v>
      </c>
      <c r="K197" s="394">
        <v>1331</v>
      </c>
    </row>
    <row r="198" spans="1:11" ht="14.45" customHeight="1" x14ac:dyDescent="0.2">
      <c r="A198" s="388" t="s">
        <v>428</v>
      </c>
      <c r="B198" s="389" t="s">
        <v>429</v>
      </c>
      <c r="C198" s="390" t="s">
        <v>436</v>
      </c>
      <c r="D198" s="391" t="s">
        <v>437</v>
      </c>
      <c r="E198" s="390" t="s">
        <v>706</v>
      </c>
      <c r="F198" s="391" t="s">
        <v>707</v>
      </c>
      <c r="G198" s="390" t="s">
        <v>945</v>
      </c>
      <c r="H198" s="390" t="s">
        <v>946</v>
      </c>
      <c r="I198" s="393">
        <v>13.310000419616699</v>
      </c>
      <c r="J198" s="393">
        <v>90</v>
      </c>
      <c r="K198" s="394">
        <v>1197.9000244140625</v>
      </c>
    </row>
    <row r="199" spans="1:11" ht="14.45" customHeight="1" x14ac:dyDescent="0.2">
      <c r="A199" s="388" t="s">
        <v>428</v>
      </c>
      <c r="B199" s="389" t="s">
        <v>429</v>
      </c>
      <c r="C199" s="390" t="s">
        <v>436</v>
      </c>
      <c r="D199" s="391" t="s">
        <v>437</v>
      </c>
      <c r="E199" s="390" t="s">
        <v>706</v>
      </c>
      <c r="F199" s="391" t="s">
        <v>707</v>
      </c>
      <c r="G199" s="390" t="s">
        <v>947</v>
      </c>
      <c r="H199" s="390" t="s">
        <v>948</v>
      </c>
      <c r="I199" s="393">
        <v>6292</v>
      </c>
      <c r="J199" s="393">
        <v>10</v>
      </c>
      <c r="K199" s="394">
        <v>62920</v>
      </c>
    </row>
    <row r="200" spans="1:11" ht="14.45" customHeight="1" x14ac:dyDescent="0.2">
      <c r="A200" s="388" t="s">
        <v>428</v>
      </c>
      <c r="B200" s="389" t="s">
        <v>429</v>
      </c>
      <c r="C200" s="390" t="s">
        <v>436</v>
      </c>
      <c r="D200" s="391" t="s">
        <v>437</v>
      </c>
      <c r="E200" s="390" t="s">
        <v>706</v>
      </c>
      <c r="F200" s="391" t="s">
        <v>707</v>
      </c>
      <c r="G200" s="390" t="s">
        <v>949</v>
      </c>
      <c r="H200" s="390" t="s">
        <v>950</v>
      </c>
      <c r="I200" s="393">
        <v>44.469999313354492</v>
      </c>
      <c r="J200" s="393">
        <v>600</v>
      </c>
      <c r="K200" s="394">
        <v>26456.64990234375</v>
      </c>
    </row>
    <row r="201" spans="1:11" ht="14.45" customHeight="1" x14ac:dyDescent="0.2">
      <c r="A201" s="388" t="s">
        <v>428</v>
      </c>
      <c r="B201" s="389" t="s">
        <v>429</v>
      </c>
      <c r="C201" s="390" t="s">
        <v>436</v>
      </c>
      <c r="D201" s="391" t="s">
        <v>437</v>
      </c>
      <c r="E201" s="390" t="s">
        <v>706</v>
      </c>
      <c r="F201" s="391" t="s">
        <v>707</v>
      </c>
      <c r="G201" s="390" t="s">
        <v>951</v>
      </c>
      <c r="H201" s="390" t="s">
        <v>952</v>
      </c>
      <c r="I201" s="393">
        <v>313.08999633789063</v>
      </c>
      <c r="J201" s="393">
        <v>10</v>
      </c>
      <c r="K201" s="394">
        <v>3130.8798828125</v>
      </c>
    </row>
    <row r="202" spans="1:11" ht="14.45" customHeight="1" x14ac:dyDescent="0.2">
      <c r="A202" s="388" t="s">
        <v>428</v>
      </c>
      <c r="B202" s="389" t="s">
        <v>429</v>
      </c>
      <c r="C202" s="390" t="s">
        <v>436</v>
      </c>
      <c r="D202" s="391" t="s">
        <v>437</v>
      </c>
      <c r="E202" s="390" t="s">
        <v>706</v>
      </c>
      <c r="F202" s="391" t="s">
        <v>707</v>
      </c>
      <c r="G202" s="390" t="s">
        <v>953</v>
      </c>
      <c r="H202" s="390" t="s">
        <v>954</v>
      </c>
      <c r="I202" s="393">
        <v>12.100000381469727</v>
      </c>
      <c r="J202" s="393">
        <v>2740</v>
      </c>
      <c r="K202" s="394">
        <v>33154.000061035156</v>
      </c>
    </row>
    <row r="203" spans="1:11" ht="14.45" customHeight="1" x14ac:dyDescent="0.2">
      <c r="A203" s="388" t="s">
        <v>428</v>
      </c>
      <c r="B203" s="389" t="s">
        <v>429</v>
      </c>
      <c r="C203" s="390" t="s">
        <v>436</v>
      </c>
      <c r="D203" s="391" t="s">
        <v>437</v>
      </c>
      <c r="E203" s="390" t="s">
        <v>706</v>
      </c>
      <c r="F203" s="391" t="s">
        <v>707</v>
      </c>
      <c r="G203" s="390" t="s">
        <v>955</v>
      </c>
      <c r="H203" s="390" t="s">
        <v>956</v>
      </c>
      <c r="I203" s="393">
        <v>19.969999313354492</v>
      </c>
      <c r="J203" s="393">
        <v>50</v>
      </c>
      <c r="K203" s="394">
        <v>998.25</v>
      </c>
    </row>
    <row r="204" spans="1:11" ht="14.45" customHeight="1" x14ac:dyDescent="0.2">
      <c r="A204" s="388" t="s">
        <v>428</v>
      </c>
      <c r="B204" s="389" t="s">
        <v>429</v>
      </c>
      <c r="C204" s="390" t="s">
        <v>436</v>
      </c>
      <c r="D204" s="391" t="s">
        <v>437</v>
      </c>
      <c r="E204" s="390" t="s">
        <v>706</v>
      </c>
      <c r="F204" s="391" t="s">
        <v>707</v>
      </c>
      <c r="G204" s="390" t="s">
        <v>957</v>
      </c>
      <c r="H204" s="390" t="s">
        <v>958</v>
      </c>
      <c r="I204" s="393">
        <v>21.780000686645508</v>
      </c>
      <c r="J204" s="393">
        <v>100</v>
      </c>
      <c r="K204" s="394">
        <v>2178</v>
      </c>
    </row>
    <row r="205" spans="1:11" ht="14.45" customHeight="1" x14ac:dyDescent="0.2">
      <c r="A205" s="388" t="s">
        <v>428</v>
      </c>
      <c r="B205" s="389" t="s">
        <v>429</v>
      </c>
      <c r="C205" s="390" t="s">
        <v>436</v>
      </c>
      <c r="D205" s="391" t="s">
        <v>437</v>
      </c>
      <c r="E205" s="390" t="s">
        <v>706</v>
      </c>
      <c r="F205" s="391" t="s">
        <v>707</v>
      </c>
      <c r="G205" s="390" t="s">
        <v>959</v>
      </c>
      <c r="H205" s="390" t="s">
        <v>960</v>
      </c>
      <c r="I205" s="393">
        <v>0.80000001192092896</v>
      </c>
      <c r="J205" s="393">
        <v>700</v>
      </c>
      <c r="K205" s="394">
        <v>559.36000061035156</v>
      </c>
    </row>
    <row r="206" spans="1:11" ht="14.45" customHeight="1" x14ac:dyDescent="0.2">
      <c r="A206" s="388" t="s">
        <v>428</v>
      </c>
      <c r="B206" s="389" t="s">
        <v>429</v>
      </c>
      <c r="C206" s="390" t="s">
        <v>436</v>
      </c>
      <c r="D206" s="391" t="s">
        <v>437</v>
      </c>
      <c r="E206" s="390" t="s">
        <v>706</v>
      </c>
      <c r="F206" s="391" t="s">
        <v>707</v>
      </c>
      <c r="G206" s="390" t="s">
        <v>961</v>
      </c>
      <c r="H206" s="390" t="s">
        <v>962</v>
      </c>
      <c r="I206" s="393">
        <v>0.82428570304598126</v>
      </c>
      <c r="J206" s="393">
        <v>1400</v>
      </c>
      <c r="K206" s="394">
        <v>1153</v>
      </c>
    </row>
    <row r="207" spans="1:11" ht="14.45" customHeight="1" x14ac:dyDescent="0.2">
      <c r="A207" s="388" t="s">
        <v>428</v>
      </c>
      <c r="B207" s="389" t="s">
        <v>429</v>
      </c>
      <c r="C207" s="390" t="s">
        <v>436</v>
      </c>
      <c r="D207" s="391" t="s">
        <v>437</v>
      </c>
      <c r="E207" s="390" t="s">
        <v>706</v>
      </c>
      <c r="F207" s="391" t="s">
        <v>707</v>
      </c>
      <c r="G207" s="390" t="s">
        <v>961</v>
      </c>
      <c r="H207" s="390" t="s">
        <v>963</v>
      </c>
      <c r="I207" s="393">
        <v>0.82999998331069946</v>
      </c>
      <c r="J207" s="393">
        <v>100</v>
      </c>
      <c r="K207" s="394">
        <v>83</v>
      </c>
    </row>
    <row r="208" spans="1:11" ht="14.45" customHeight="1" x14ac:dyDescent="0.2">
      <c r="A208" s="388" t="s">
        <v>428</v>
      </c>
      <c r="B208" s="389" t="s">
        <v>429</v>
      </c>
      <c r="C208" s="390" t="s">
        <v>436</v>
      </c>
      <c r="D208" s="391" t="s">
        <v>437</v>
      </c>
      <c r="E208" s="390" t="s">
        <v>706</v>
      </c>
      <c r="F208" s="391" t="s">
        <v>707</v>
      </c>
      <c r="G208" s="390" t="s">
        <v>964</v>
      </c>
      <c r="H208" s="390" t="s">
        <v>965</v>
      </c>
      <c r="I208" s="393">
        <v>0.5</v>
      </c>
      <c r="J208" s="393">
        <v>100</v>
      </c>
      <c r="K208" s="394">
        <v>50</v>
      </c>
    </row>
    <row r="209" spans="1:11" ht="14.45" customHeight="1" x14ac:dyDescent="0.2">
      <c r="A209" s="388" t="s">
        <v>428</v>
      </c>
      <c r="B209" s="389" t="s">
        <v>429</v>
      </c>
      <c r="C209" s="390" t="s">
        <v>436</v>
      </c>
      <c r="D209" s="391" t="s">
        <v>437</v>
      </c>
      <c r="E209" s="390" t="s">
        <v>706</v>
      </c>
      <c r="F209" s="391" t="s">
        <v>707</v>
      </c>
      <c r="G209" s="390" t="s">
        <v>966</v>
      </c>
      <c r="H209" s="390" t="s">
        <v>967</v>
      </c>
      <c r="I209" s="393">
        <v>0.43000000715255737</v>
      </c>
      <c r="J209" s="393">
        <v>100</v>
      </c>
      <c r="K209" s="394">
        <v>43</v>
      </c>
    </row>
    <row r="210" spans="1:11" ht="14.45" customHeight="1" x14ac:dyDescent="0.2">
      <c r="A210" s="388" t="s">
        <v>428</v>
      </c>
      <c r="B210" s="389" t="s">
        <v>429</v>
      </c>
      <c r="C210" s="390" t="s">
        <v>436</v>
      </c>
      <c r="D210" s="391" t="s">
        <v>437</v>
      </c>
      <c r="E210" s="390" t="s">
        <v>706</v>
      </c>
      <c r="F210" s="391" t="s">
        <v>707</v>
      </c>
      <c r="G210" s="390" t="s">
        <v>968</v>
      </c>
      <c r="H210" s="390" t="s">
        <v>969</v>
      </c>
      <c r="I210" s="393">
        <v>1.1474999785423279</v>
      </c>
      <c r="J210" s="393">
        <v>1200</v>
      </c>
      <c r="K210" s="394">
        <v>1376.8399963378906</v>
      </c>
    </row>
    <row r="211" spans="1:11" ht="14.45" customHeight="1" x14ac:dyDescent="0.2">
      <c r="A211" s="388" t="s">
        <v>428</v>
      </c>
      <c r="B211" s="389" t="s">
        <v>429</v>
      </c>
      <c r="C211" s="390" t="s">
        <v>436</v>
      </c>
      <c r="D211" s="391" t="s">
        <v>437</v>
      </c>
      <c r="E211" s="390" t="s">
        <v>706</v>
      </c>
      <c r="F211" s="391" t="s">
        <v>707</v>
      </c>
      <c r="G211" s="390" t="s">
        <v>970</v>
      </c>
      <c r="H211" s="390" t="s">
        <v>971</v>
      </c>
      <c r="I211" s="393">
        <v>1.1349999904632568</v>
      </c>
      <c r="J211" s="393">
        <v>2640</v>
      </c>
      <c r="K211" s="394">
        <v>2999.2000198364258</v>
      </c>
    </row>
    <row r="212" spans="1:11" ht="14.45" customHeight="1" x14ac:dyDescent="0.2">
      <c r="A212" s="388" t="s">
        <v>428</v>
      </c>
      <c r="B212" s="389" t="s">
        <v>429</v>
      </c>
      <c r="C212" s="390" t="s">
        <v>436</v>
      </c>
      <c r="D212" s="391" t="s">
        <v>437</v>
      </c>
      <c r="E212" s="390" t="s">
        <v>706</v>
      </c>
      <c r="F212" s="391" t="s">
        <v>707</v>
      </c>
      <c r="G212" s="390" t="s">
        <v>972</v>
      </c>
      <c r="H212" s="390" t="s">
        <v>973</v>
      </c>
      <c r="I212" s="393">
        <v>0.57999998331069946</v>
      </c>
      <c r="J212" s="393">
        <v>100</v>
      </c>
      <c r="K212" s="394">
        <v>58</v>
      </c>
    </row>
    <row r="213" spans="1:11" ht="14.45" customHeight="1" x14ac:dyDescent="0.2">
      <c r="A213" s="388" t="s">
        <v>428</v>
      </c>
      <c r="B213" s="389" t="s">
        <v>429</v>
      </c>
      <c r="C213" s="390" t="s">
        <v>436</v>
      </c>
      <c r="D213" s="391" t="s">
        <v>437</v>
      </c>
      <c r="E213" s="390" t="s">
        <v>706</v>
      </c>
      <c r="F213" s="391" t="s">
        <v>707</v>
      </c>
      <c r="G213" s="390" t="s">
        <v>974</v>
      </c>
      <c r="H213" s="390" t="s">
        <v>975</v>
      </c>
      <c r="I213" s="393">
        <v>6.2318181558088819</v>
      </c>
      <c r="J213" s="393">
        <v>1120</v>
      </c>
      <c r="K213" s="394">
        <v>6980.739990234375</v>
      </c>
    </row>
    <row r="214" spans="1:11" ht="14.45" customHeight="1" x14ac:dyDescent="0.2">
      <c r="A214" s="388" t="s">
        <v>428</v>
      </c>
      <c r="B214" s="389" t="s">
        <v>429</v>
      </c>
      <c r="C214" s="390" t="s">
        <v>436</v>
      </c>
      <c r="D214" s="391" t="s">
        <v>437</v>
      </c>
      <c r="E214" s="390" t="s">
        <v>706</v>
      </c>
      <c r="F214" s="391" t="s">
        <v>707</v>
      </c>
      <c r="G214" s="390" t="s">
        <v>976</v>
      </c>
      <c r="H214" s="390" t="s">
        <v>977</v>
      </c>
      <c r="I214" s="393">
        <v>703.010009765625</v>
      </c>
      <c r="J214" s="393">
        <v>6</v>
      </c>
      <c r="K214" s="394">
        <v>4218.06005859375</v>
      </c>
    </row>
    <row r="215" spans="1:11" ht="14.45" customHeight="1" x14ac:dyDescent="0.2">
      <c r="A215" s="388" t="s">
        <v>428</v>
      </c>
      <c r="B215" s="389" t="s">
        <v>429</v>
      </c>
      <c r="C215" s="390" t="s">
        <v>436</v>
      </c>
      <c r="D215" s="391" t="s">
        <v>437</v>
      </c>
      <c r="E215" s="390" t="s">
        <v>706</v>
      </c>
      <c r="F215" s="391" t="s">
        <v>707</v>
      </c>
      <c r="G215" s="390" t="s">
        <v>978</v>
      </c>
      <c r="H215" s="390" t="s">
        <v>979</v>
      </c>
      <c r="I215" s="393">
        <v>2290.530029296875</v>
      </c>
      <c r="J215" s="393">
        <v>6</v>
      </c>
      <c r="K215" s="394">
        <v>13743.1796875</v>
      </c>
    </row>
    <row r="216" spans="1:11" ht="14.45" customHeight="1" x14ac:dyDescent="0.2">
      <c r="A216" s="388" t="s">
        <v>428</v>
      </c>
      <c r="B216" s="389" t="s">
        <v>429</v>
      </c>
      <c r="C216" s="390" t="s">
        <v>436</v>
      </c>
      <c r="D216" s="391" t="s">
        <v>437</v>
      </c>
      <c r="E216" s="390" t="s">
        <v>706</v>
      </c>
      <c r="F216" s="391" t="s">
        <v>707</v>
      </c>
      <c r="G216" s="390" t="s">
        <v>980</v>
      </c>
      <c r="H216" s="390" t="s">
        <v>981</v>
      </c>
      <c r="I216" s="393">
        <v>758.66998291015625</v>
      </c>
      <c r="J216" s="393">
        <v>18</v>
      </c>
      <c r="K216" s="394">
        <v>13656.06005859375</v>
      </c>
    </row>
    <row r="217" spans="1:11" ht="14.45" customHeight="1" x14ac:dyDescent="0.2">
      <c r="A217" s="388" t="s">
        <v>428</v>
      </c>
      <c r="B217" s="389" t="s">
        <v>429</v>
      </c>
      <c r="C217" s="390" t="s">
        <v>436</v>
      </c>
      <c r="D217" s="391" t="s">
        <v>437</v>
      </c>
      <c r="E217" s="390" t="s">
        <v>706</v>
      </c>
      <c r="F217" s="391" t="s">
        <v>707</v>
      </c>
      <c r="G217" s="390" t="s">
        <v>982</v>
      </c>
      <c r="H217" s="390" t="s">
        <v>983</v>
      </c>
      <c r="I217" s="393">
        <v>911.1300048828125</v>
      </c>
      <c r="J217" s="393">
        <v>6</v>
      </c>
      <c r="K217" s="394">
        <v>5466.77978515625</v>
      </c>
    </row>
    <row r="218" spans="1:11" ht="14.45" customHeight="1" x14ac:dyDescent="0.2">
      <c r="A218" s="388" t="s">
        <v>428</v>
      </c>
      <c r="B218" s="389" t="s">
        <v>429</v>
      </c>
      <c r="C218" s="390" t="s">
        <v>436</v>
      </c>
      <c r="D218" s="391" t="s">
        <v>437</v>
      </c>
      <c r="E218" s="390" t="s">
        <v>706</v>
      </c>
      <c r="F218" s="391" t="s">
        <v>707</v>
      </c>
      <c r="G218" s="390" t="s">
        <v>984</v>
      </c>
      <c r="H218" s="390" t="s">
        <v>985</v>
      </c>
      <c r="I218" s="393">
        <v>37.150001525878906</v>
      </c>
      <c r="J218" s="393">
        <v>240</v>
      </c>
      <c r="K218" s="394">
        <v>8915.2802734375</v>
      </c>
    </row>
    <row r="219" spans="1:11" ht="14.45" customHeight="1" x14ac:dyDescent="0.2">
      <c r="A219" s="388" t="s">
        <v>428</v>
      </c>
      <c r="B219" s="389" t="s">
        <v>429</v>
      </c>
      <c r="C219" s="390" t="s">
        <v>436</v>
      </c>
      <c r="D219" s="391" t="s">
        <v>437</v>
      </c>
      <c r="E219" s="390" t="s">
        <v>706</v>
      </c>
      <c r="F219" s="391" t="s">
        <v>707</v>
      </c>
      <c r="G219" s="390" t="s">
        <v>986</v>
      </c>
      <c r="H219" s="390" t="s">
        <v>987</v>
      </c>
      <c r="I219" s="393">
        <v>492.64999389648438</v>
      </c>
      <c r="J219" s="393">
        <v>20</v>
      </c>
      <c r="K219" s="394">
        <v>9852.9501953125</v>
      </c>
    </row>
    <row r="220" spans="1:11" ht="14.45" customHeight="1" x14ac:dyDescent="0.2">
      <c r="A220" s="388" t="s">
        <v>428</v>
      </c>
      <c r="B220" s="389" t="s">
        <v>429</v>
      </c>
      <c r="C220" s="390" t="s">
        <v>436</v>
      </c>
      <c r="D220" s="391" t="s">
        <v>437</v>
      </c>
      <c r="E220" s="390" t="s">
        <v>706</v>
      </c>
      <c r="F220" s="391" t="s">
        <v>707</v>
      </c>
      <c r="G220" s="390" t="s">
        <v>988</v>
      </c>
      <c r="H220" s="390" t="s">
        <v>989</v>
      </c>
      <c r="I220" s="393">
        <v>66.550003051757813</v>
      </c>
      <c r="J220" s="393">
        <v>10</v>
      </c>
      <c r="K220" s="394">
        <v>665.5</v>
      </c>
    </row>
    <row r="221" spans="1:11" ht="14.45" customHeight="1" x14ac:dyDescent="0.2">
      <c r="A221" s="388" t="s">
        <v>428</v>
      </c>
      <c r="B221" s="389" t="s">
        <v>429</v>
      </c>
      <c r="C221" s="390" t="s">
        <v>436</v>
      </c>
      <c r="D221" s="391" t="s">
        <v>437</v>
      </c>
      <c r="E221" s="390" t="s">
        <v>706</v>
      </c>
      <c r="F221" s="391" t="s">
        <v>707</v>
      </c>
      <c r="G221" s="390" t="s">
        <v>990</v>
      </c>
      <c r="H221" s="390" t="s">
        <v>991</v>
      </c>
      <c r="I221" s="393">
        <v>303.35000610351563</v>
      </c>
      <c r="J221" s="393">
        <v>10</v>
      </c>
      <c r="K221" s="394">
        <v>3033.469970703125</v>
      </c>
    </row>
    <row r="222" spans="1:11" ht="14.45" customHeight="1" x14ac:dyDescent="0.2">
      <c r="A222" s="388" t="s">
        <v>428</v>
      </c>
      <c r="B222" s="389" t="s">
        <v>429</v>
      </c>
      <c r="C222" s="390" t="s">
        <v>436</v>
      </c>
      <c r="D222" s="391" t="s">
        <v>437</v>
      </c>
      <c r="E222" s="390" t="s">
        <v>706</v>
      </c>
      <c r="F222" s="391" t="s">
        <v>707</v>
      </c>
      <c r="G222" s="390" t="s">
        <v>992</v>
      </c>
      <c r="H222" s="390" t="s">
        <v>993</v>
      </c>
      <c r="I222" s="393">
        <v>6.1749999523162842</v>
      </c>
      <c r="J222" s="393">
        <v>200</v>
      </c>
      <c r="K222" s="394">
        <v>1234.5</v>
      </c>
    </row>
    <row r="223" spans="1:11" ht="14.45" customHeight="1" x14ac:dyDescent="0.2">
      <c r="A223" s="388" t="s">
        <v>428</v>
      </c>
      <c r="B223" s="389" t="s">
        <v>429</v>
      </c>
      <c r="C223" s="390" t="s">
        <v>436</v>
      </c>
      <c r="D223" s="391" t="s">
        <v>437</v>
      </c>
      <c r="E223" s="390" t="s">
        <v>706</v>
      </c>
      <c r="F223" s="391" t="s">
        <v>707</v>
      </c>
      <c r="G223" s="390" t="s">
        <v>994</v>
      </c>
      <c r="H223" s="390" t="s">
        <v>995</v>
      </c>
      <c r="I223" s="393">
        <v>1326.1600341796875</v>
      </c>
      <c r="J223" s="393">
        <v>1</v>
      </c>
      <c r="K223" s="394">
        <v>1326.1600341796875</v>
      </c>
    </row>
    <row r="224" spans="1:11" ht="14.45" customHeight="1" x14ac:dyDescent="0.2">
      <c r="A224" s="388" t="s">
        <v>428</v>
      </c>
      <c r="B224" s="389" t="s">
        <v>429</v>
      </c>
      <c r="C224" s="390" t="s">
        <v>436</v>
      </c>
      <c r="D224" s="391" t="s">
        <v>437</v>
      </c>
      <c r="E224" s="390" t="s">
        <v>706</v>
      </c>
      <c r="F224" s="391" t="s">
        <v>707</v>
      </c>
      <c r="G224" s="390" t="s">
        <v>996</v>
      </c>
      <c r="H224" s="390" t="s">
        <v>997</v>
      </c>
      <c r="I224" s="393">
        <v>20243.30078125</v>
      </c>
      <c r="J224" s="393">
        <v>1</v>
      </c>
      <c r="K224" s="394">
        <v>20243.30078125</v>
      </c>
    </row>
    <row r="225" spans="1:11" ht="14.45" customHeight="1" x14ac:dyDescent="0.2">
      <c r="A225" s="388" t="s">
        <v>428</v>
      </c>
      <c r="B225" s="389" t="s">
        <v>429</v>
      </c>
      <c r="C225" s="390" t="s">
        <v>436</v>
      </c>
      <c r="D225" s="391" t="s">
        <v>437</v>
      </c>
      <c r="E225" s="390" t="s">
        <v>706</v>
      </c>
      <c r="F225" s="391" t="s">
        <v>707</v>
      </c>
      <c r="G225" s="390" t="s">
        <v>998</v>
      </c>
      <c r="H225" s="390" t="s">
        <v>999</v>
      </c>
      <c r="I225" s="393">
        <v>61.340000152587891</v>
      </c>
      <c r="J225" s="393">
        <v>96</v>
      </c>
      <c r="K225" s="394">
        <v>5888.4599609375</v>
      </c>
    </row>
    <row r="226" spans="1:11" ht="14.45" customHeight="1" x14ac:dyDescent="0.2">
      <c r="A226" s="388" t="s">
        <v>428</v>
      </c>
      <c r="B226" s="389" t="s">
        <v>429</v>
      </c>
      <c r="C226" s="390" t="s">
        <v>436</v>
      </c>
      <c r="D226" s="391" t="s">
        <v>437</v>
      </c>
      <c r="E226" s="390" t="s">
        <v>706</v>
      </c>
      <c r="F226" s="391" t="s">
        <v>707</v>
      </c>
      <c r="G226" s="390" t="s">
        <v>1000</v>
      </c>
      <c r="H226" s="390" t="s">
        <v>1001</v>
      </c>
      <c r="I226" s="393">
        <v>0.4699999988079071</v>
      </c>
      <c r="J226" s="393">
        <v>200</v>
      </c>
      <c r="K226" s="394">
        <v>94</v>
      </c>
    </row>
    <row r="227" spans="1:11" ht="14.45" customHeight="1" x14ac:dyDescent="0.2">
      <c r="A227" s="388" t="s">
        <v>428</v>
      </c>
      <c r="B227" s="389" t="s">
        <v>429</v>
      </c>
      <c r="C227" s="390" t="s">
        <v>436</v>
      </c>
      <c r="D227" s="391" t="s">
        <v>437</v>
      </c>
      <c r="E227" s="390" t="s">
        <v>706</v>
      </c>
      <c r="F227" s="391" t="s">
        <v>707</v>
      </c>
      <c r="G227" s="390" t="s">
        <v>1002</v>
      </c>
      <c r="H227" s="390" t="s">
        <v>1003</v>
      </c>
      <c r="I227" s="393">
        <v>1253.56005859375</v>
      </c>
      <c r="J227" s="393">
        <v>4</v>
      </c>
      <c r="K227" s="394">
        <v>5014.240234375</v>
      </c>
    </row>
    <row r="228" spans="1:11" ht="14.45" customHeight="1" x14ac:dyDescent="0.2">
      <c r="A228" s="388" t="s">
        <v>428</v>
      </c>
      <c r="B228" s="389" t="s">
        <v>429</v>
      </c>
      <c r="C228" s="390" t="s">
        <v>436</v>
      </c>
      <c r="D228" s="391" t="s">
        <v>437</v>
      </c>
      <c r="E228" s="390" t="s">
        <v>706</v>
      </c>
      <c r="F228" s="391" t="s">
        <v>707</v>
      </c>
      <c r="G228" s="390" t="s">
        <v>1004</v>
      </c>
      <c r="H228" s="390" t="s">
        <v>1005</v>
      </c>
      <c r="I228" s="393">
        <v>3.75</v>
      </c>
      <c r="J228" s="393">
        <v>100</v>
      </c>
      <c r="K228" s="394">
        <v>375</v>
      </c>
    </row>
    <row r="229" spans="1:11" ht="14.45" customHeight="1" x14ac:dyDescent="0.2">
      <c r="A229" s="388" t="s">
        <v>428</v>
      </c>
      <c r="B229" s="389" t="s">
        <v>429</v>
      </c>
      <c r="C229" s="390" t="s">
        <v>436</v>
      </c>
      <c r="D229" s="391" t="s">
        <v>437</v>
      </c>
      <c r="E229" s="390" t="s">
        <v>706</v>
      </c>
      <c r="F229" s="391" t="s">
        <v>707</v>
      </c>
      <c r="G229" s="390" t="s">
        <v>1006</v>
      </c>
      <c r="H229" s="390" t="s">
        <v>1007</v>
      </c>
      <c r="I229" s="393">
        <v>23.719999313354492</v>
      </c>
      <c r="J229" s="393">
        <v>50</v>
      </c>
      <c r="K229" s="394">
        <v>1185.7900390625</v>
      </c>
    </row>
    <row r="230" spans="1:11" ht="14.45" customHeight="1" x14ac:dyDescent="0.2">
      <c r="A230" s="388" t="s">
        <v>428</v>
      </c>
      <c r="B230" s="389" t="s">
        <v>429</v>
      </c>
      <c r="C230" s="390" t="s">
        <v>436</v>
      </c>
      <c r="D230" s="391" t="s">
        <v>437</v>
      </c>
      <c r="E230" s="390" t="s">
        <v>706</v>
      </c>
      <c r="F230" s="391" t="s">
        <v>707</v>
      </c>
      <c r="G230" s="390" t="s">
        <v>1008</v>
      </c>
      <c r="H230" s="390" t="s">
        <v>1009</v>
      </c>
      <c r="I230" s="393">
        <v>23.660000483194988</v>
      </c>
      <c r="J230" s="393">
        <v>60</v>
      </c>
      <c r="K230" s="394">
        <v>1417.199951171875</v>
      </c>
    </row>
    <row r="231" spans="1:11" ht="14.45" customHeight="1" x14ac:dyDescent="0.2">
      <c r="A231" s="388" t="s">
        <v>428</v>
      </c>
      <c r="B231" s="389" t="s">
        <v>429</v>
      </c>
      <c r="C231" s="390" t="s">
        <v>436</v>
      </c>
      <c r="D231" s="391" t="s">
        <v>437</v>
      </c>
      <c r="E231" s="390" t="s">
        <v>706</v>
      </c>
      <c r="F231" s="391" t="s">
        <v>707</v>
      </c>
      <c r="G231" s="390" t="s">
        <v>1010</v>
      </c>
      <c r="H231" s="390" t="s">
        <v>1011</v>
      </c>
      <c r="I231" s="393">
        <v>29.430000305175781</v>
      </c>
      <c r="J231" s="393">
        <v>0</v>
      </c>
      <c r="K231" s="394">
        <v>0</v>
      </c>
    </row>
    <row r="232" spans="1:11" ht="14.45" customHeight="1" x14ac:dyDescent="0.2">
      <c r="A232" s="388" t="s">
        <v>428</v>
      </c>
      <c r="B232" s="389" t="s">
        <v>429</v>
      </c>
      <c r="C232" s="390" t="s">
        <v>436</v>
      </c>
      <c r="D232" s="391" t="s">
        <v>437</v>
      </c>
      <c r="E232" s="390" t="s">
        <v>706</v>
      </c>
      <c r="F232" s="391" t="s">
        <v>707</v>
      </c>
      <c r="G232" s="390" t="s">
        <v>1006</v>
      </c>
      <c r="H232" s="390" t="s">
        <v>1012</v>
      </c>
      <c r="I232" s="393">
        <v>23.714284896850586</v>
      </c>
      <c r="J232" s="393">
        <v>1100</v>
      </c>
      <c r="K232" s="394">
        <v>26086</v>
      </c>
    </row>
    <row r="233" spans="1:11" ht="14.45" customHeight="1" x14ac:dyDescent="0.2">
      <c r="A233" s="388" t="s">
        <v>428</v>
      </c>
      <c r="B233" s="389" t="s">
        <v>429</v>
      </c>
      <c r="C233" s="390" t="s">
        <v>436</v>
      </c>
      <c r="D233" s="391" t="s">
        <v>437</v>
      </c>
      <c r="E233" s="390" t="s">
        <v>1013</v>
      </c>
      <c r="F233" s="391" t="s">
        <v>1014</v>
      </c>
      <c r="G233" s="390" t="s">
        <v>1015</v>
      </c>
      <c r="H233" s="390" t="s">
        <v>1016</v>
      </c>
      <c r="I233" s="393">
        <v>1843.0699462890625</v>
      </c>
      <c r="J233" s="393">
        <v>1</v>
      </c>
      <c r="K233" s="394">
        <v>1843.0699462890625</v>
      </c>
    </row>
    <row r="234" spans="1:11" ht="14.45" customHeight="1" x14ac:dyDescent="0.2">
      <c r="A234" s="388" t="s">
        <v>428</v>
      </c>
      <c r="B234" s="389" t="s">
        <v>429</v>
      </c>
      <c r="C234" s="390" t="s">
        <v>436</v>
      </c>
      <c r="D234" s="391" t="s">
        <v>437</v>
      </c>
      <c r="E234" s="390" t="s">
        <v>1013</v>
      </c>
      <c r="F234" s="391" t="s">
        <v>1014</v>
      </c>
      <c r="G234" s="390" t="s">
        <v>1017</v>
      </c>
      <c r="H234" s="390" t="s">
        <v>1018</v>
      </c>
      <c r="I234" s="393">
        <v>55347.69921875</v>
      </c>
      <c r="J234" s="393">
        <v>1</v>
      </c>
      <c r="K234" s="394">
        <v>55347.69921875</v>
      </c>
    </row>
    <row r="235" spans="1:11" ht="14.45" customHeight="1" x14ac:dyDescent="0.2">
      <c r="A235" s="388" t="s">
        <v>428</v>
      </c>
      <c r="B235" s="389" t="s">
        <v>429</v>
      </c>
      <c r="C235" s="390" t="s">
        <v>436</v>
      </c>
      <c r="D235" s="391" t="s">
        <v>437</v>
      </c>
      <c r="E235" s="390" t="s">
        <v>1013</v>
      </c>
      <c r="F235" s="391" t="s">
        <v>1014</v>
      </c>
      <c r="G235" s="390" t="s">
        <v>1019</v>
      </c>
      <c r="H235" s="390" t="s">
        <v>1020</v>
      </c>
      <c r="I235" s="393">
        <v>424.35000610351563</v>
      </c>
      <c r="J235" s="393">
        <v>80</v>
      </c>
      <c r="K235" s="394">
        <v>33947.76171875</v>
      </c>
    </row>
    <row r="236" spans="1:11" ht="14.45" customHeight="1" x14ac:dyDescent="0.2">
      <c r="A236" s="388" t="s">
        <v>428</v>
      </c>
      <c r="B236" s="389" t="s">
        <v>429</v>
      </c>
      <c r="C236" s="390" t="s">
        <v>436</v>
      </c>
      <c r="D236" s="391" t="s">
        <v>437</v>
      </c>
      <c r="E236" s="390" t="s">
        <v>1013</v>
      </c>
      <c r="F236" s="391" t="s">
        <v>1014</v>
      </c>
      <c r="G236" s="390" t="s">
        <v>1021</v>
      </c>
      <c r="H236" s="390" t="s">
        <v>1022</v>
      </c>
      <c r="I236" s="393">
        <v>32728.080078125</v>
      </c>
      <c r="J236" s="393">
        <v>2</v>
      </c>
      <c r="K236" s="394">
        <v>65456.16015625</v>
      </c>
    </row>
    <row r="237" spans="1:11" ht="14.45" customHeight="1" x14ac:dyDescent="0.2">
      <c r="A237" s="388" t="s">
        <v>428</v>
      </c>
      <c r="B237" s="389" t="s">
        <v>429</v>
      </c>
      <c r="C237" s="390" t="s">
        <v>436</v>
      </c>
      <c r="D237" s="391" t="s">
        <v>437</v>
      </c>
      <c r="E237" s="390" t="s">
        <v>1013</v>
      </c>
      <c r="F237" s="391" t="s">
        <v>1014</v>
      </c>
      <c r="G237" s="390" t="s">
        <v>1023</v>
      </c>
      <c r="H237" s="390" t="s">
        <v>1024</v>
      </c>
      <c r="I237" s="393">
        <v>85290.46875</v>
      </c>
      <c r="J237" s="393">
        <v>1</v>
      </c>
      <c r="K237" s="394">
        <v>85290.46875</v>
      </c>
    </row>
    <row r="238" spans="1:11" ht="14.45" customHeight="1" x14ac:dyDescent="0.2">
      <c r="A238" s="388" t="s">
        <v>428</v>
      </c>
      <c r="B238" s="389" t="s">
        <v>429</v>
      </c>
      <c r="C238" s="390" t="s">
        <v>436</v>
      </c>
      <c r="D238" s="391" t="s">
        <v>437</v>
      </c>
      <c r="E238" s="390" t="s">
        <v>1013</v>
      </c>
      <c r="F238" s="391" t="s">
        <v>1014</v>
      </c>
      <c r="G238" s="390" t="s">
        <v>1025</v>
      </c>
      <c r="H238" s="390" t="s">
        <v>1026</v>
      </c>
      <c r="I238" s="393">
        <v>81680.806249999994</v>
      </c>
      <c r="J238" s="393">
        <v>5</v>
      </c>
      <c r="K238" s="394">
        <v>408404.03125</v>
      </c>
    </row>
    <row r="239" spans="1:11" ht="14.45" customHeight="1" x14ac:dyDescent="0.2">
      <c r="A239" s="388" t="s">
        <v>428</v>
      </c>
      <c r="B239" s="389" t="s">
        <v>429</v>
      </c>
      <c r="C239" s="390" t="s">
        <v>436</v>
      </c>
      <c r="D239" s="391" t="s">
        <v>437</v>
      </c>
      <c r="E239" s="390" t="s">
        <v>1013</v>
      </c>
      <c r="F239" s="391" t="s">
        <v>1014</v>
      </c>
      <c r="G239" s="390" t="s">
        <v>1027</v>
      </c>
      <c r="H239" s="390" t="s">
        <v>1028</v>
      </c>
      <c r="I239" s="393">
        <v>72744.959201388891</v>
      </c>
      <c r="J239" s="393">
        <v>22</v>
      </c>
      <c r="K239" s="394">
        <v>1598311.1640625</v>
      </c>
    </row>
    <row r="240" spans="1:11" ht="14.45" customHeight="1" x14ac:dyDescent="0.2">
      <c r="A240" s="388" t="s">
        <v>428</v>
      </c>
      <c r="B240" s="389" t="s">
        <v>429</v>
      </c>
      <c r="C240" s="390" t="s">
        <v>436</v>
      </c>
      <c r="D240" s="391" t="s">
        <v>437</v>
      </c>
      <c r="E240" s="390" t="s">
        <v>1013</v>
      </c>
      <c r="F240" s="391" t="s">
        <v>1014</v>
      </c>
      <c r="G240" s="390" t="s">
        <v>1029</v>
      </c>
      <c r="H240" s="390" t="s">
        <v>1030</v>
      </c>
      <c r="I240" s="393">
        <v>9966.966796875</v>
      </c>
      <c r="J240" s="393">
        <v>3</v>
      </c>
      <c r="K240" s="394">
        <v>29900.900390625</v>
      </c>
    </row>
    <row r="241" spans="1:11" ht="14.45" customHeight="1" x14ac:dyDescent="0.2">
      <c r="A241" s="388" t="s">
        <v>428</v>
      </c>
      <c r="B241" s="389" t="s">
        <v>429</v>
      </c>
      <c r="C241" s="390" t="s">
        <v>436</v>
      </c>
      <c r="D241" s="391" t="s">
        <v>437</v>
      </c>
      <c r="E241" s="390" t="s">
        <v>1013</v>
      </c>
      <c r="F241" s="391" t="s">
        <v>1014</v>
      </c>
      <c r="G241" s="390" t="s">
        <v>1031</v>
      </c>
      <c r="H241" s="390" t="s">
        <v>1032</v>
      </c>
      <c r="I241" s="393">
        <v>9950.955078125</v>
      </c>
      <c r="J241" s="393">
        <v>2</v>
      </c>
      <c r="K241" s="394">
        <v>19901.91015625</v>
      </c>
    </row>
    <row r="242" spans="1:11" ht="14.45" customHeight="1" x14ac:dyDescent="0.2">
      <c r="A242" s="388" t="s">
        <v>428</v>
      </c>
      <c r="B242" s="389" t="s">
        <v>429</v>
      </c>
      <c r="C242" s="390" t="s">
        <v>436</v>
      </c>
      <c r="D242" s="391" t="s">
        <v>437</v>
      </c>
      <c r="E242" s="390" t="s">
        <v>1013</v>
      </c>
      <c r="F242" s="391" t="s">
        <v>1014</v>
      </c>
      <c r="G242" s="390" t="s">
        <v>1033</v>
      </c>
      <c r="H242" s="390" t="s">
        <v>1034</v>
      </c>
      <c r="I242" s="393">
        <v>46364.1796875</v>
      </c>
      <c r="J242" s="393">
        <v>2</v>
      </c>
      <c r="K242" s="394">
        <v>92728.3515625</v>
      </c>
    </row>
    <row r="243" spans="1:11" ht="14.45" customHeight="1" x14ac:dyDescent="0.2">
      <c r="A243" s="388" t="s">
        <v>428</v>
      </c>
      <c r="B243" s="389" t="s">
        <v>429</v>
      </c>
      <c r="C243" s="390" t="s">
        <v>436</v>
      </c>
      <c r="D243" s="391" t="s">
        <v>437</v>
      </c>
      <c r="E243" s="390" t="s">
        <v>1013</v>
      </c>
      <c r="F243" s="391" t="s">
        <v>1014</v>
      </c>
      <c r="G243" s="390" t="s">
        <v>1035</v>
      </c>
      <c r="H243" s="390" t="s">
        <v>1036</v>
      </c>
      <c r="I243" s="393">
        <v>105537.15234375</v>
      </c>
      <c r="J243" s="393">
        <v>0.79999999701976776</v>
      </c>
      <c r="K243" s="394">
        <v>84429.7265625</v>
      </c>
    </row>
    <row r="244" spans="1:11" ht="14.45" customHeight="1" x14ac:dyDescent="0.2">
      <c r="A244" s="388" t="s">
        <v>428</v>
      </c>
      <c r="B244" s="389" t="s">
        <v>429</v>
      </c>
      <c r="C244" s="390" t="s">
        <v>436</v>
      </c>
      <c r="D244" s="391" t="s">
        <v>437</v>
      </c>
      <c r="E244" s="390" t="s">
        <v>1013</v>
      </c>
      <c r="F244" s="391" t="s">
        <v>1014</v>
      </c>
      <c r="G244" s="390" t="s">
        <v>1037</v>
      </c>
      <c r="H244" s="390" t="s">
        <v>1038</v>
      </c>
      <c r="I244" s="393">
        <v>88773.762073863632</v>
      </c>
      <c r="J244" s="393">
        <v>16</v>
      </c>
      <c r="K244" s="394">
        <v>1418313.0234375</v>
      </c>
    </row>
    <row r="245" spans="1:11" ht="14.45" customHeight="1" x14ac:dyDescent="0.2">
      <c r="A245" s="388" t="s">
        <v>428</v>
      </c>
      <c r="B245" s="389" t="s">
        <v>429</v>
      </c>
      <c r="C245" s="390" t="s">
        <v>436</v>
      </c>
      <c r="D245" s="391" t="s">
        <v>437</v>
      </c>
      <c r="E245" s="390" t="s">
        <v>1013</v>
      </c>
      <c r="F245" s="391" t="s">
        <v>1014</v>
      </c>
      <c r="G245" s="390" t="s">
        <v>1039</v>
      </c>
      <c r="H245" s="390" t="s">
        <v>1040</v>
      </c>
      <c r="I245" s="393">
        <v>105419.55208333333</v>
      </c>
      <c r="J245" s="393">
        <v>1.5999999940395355</v>
      </c>
      <c r="K245" s="394">
        <v>169000.59765625</v>
      </c>
    </row>
    <row r="246" spans="1:11" ht="14.45" customHeight="1" x14ac:dyDescent="0.2">
      <c r="A246" s="388" t="s">
        <v>428</v>
      </c>
      <c r="B246" s="389" t="s">
        <v>429</v>
      </c>
      <c r="C246" s="390" t="s">
        <v>436</v>
      </c>
      <c r="D246" s="391" t="s">
        <v>437</v>
      </c>
      <c r="E246" s="390" t="s">
        <v>1013</v>
      </c>
      <c r="F246" s="391" t="s">
        <v>1014</v>
      </c>
      <c r="G246" s="390" t="s">
        <v>1041</v>
      </c>
      <c r="H246" s="390" t="s">
        <v>1042</v>
      </c>
      <c r="I246" s="393">
        <v>88813.033653846156</v>
      </c>
      <c r="J246" s="393">
        <v>16</v>
      </c>
      <c r="K246" s="394">
        <v>1422131.6484375</v>
      </c>
    </row>
    <row r="247" spans="1:11" ht="14.45" customHeight="1" x14ac:dyDescent="0.2">
      <c r="A247" s="388" t="s">
        <v>428</v>
      </c>
      <c r="B247" s="389" t="s">
        <v>429</v>
      </c>
      <c r="C247" s="390" t="s">
        <v>436</v>
      </c>
      <c r="D247" s="391" t="s">
        <v>437</v>
      </c>
      <c r="E247" s="390" t="s">
        <v>1013</v>
      </c>
      <c r="F247" s="391" t="s">
        <v>1014</v>
      </c>
      <c r="G247" s="390" t="s">
        <v>1043</v>
      </c>
      <c r="H247" s="390" t="s">
        <v>1044</v>
      </c>
      <c r="I247" s="393">
        <v>88277.390625</v>
      </c>
      <c r="J247" s="393">
        <v>1</v>
      </c>
      <c r="K247" s="394">
        <v>88277.390625</v>
      </c>
    </row>
    <row r="248" spans="1:11" ht="14.45" customHeight="1" x14ac:dyDescent="0.2">
      <c r="A248" s="388" t="s">
        <v>428</v>
      </c>
      <c r="B248" s="389" t="s">
        <v>429</v>
      </c>
      <c r="C248" s="390" t="s">
        <v>436</v>
      </c>
      <c r="D248" s="391" t="s">
        <v>437</v>
      </c>
      <c r="E248" s="390" t="s">
        <v>1013</v>
      </c>
      <c r="F248" s="391" t="s">
        <v>1014</v>
      </c>
      <c r="G248" s="390" t="s">
        <v>1045</v>
      </c>
      <c r="H248" s="390" t="s">
        <v>1046</v>
      </c>
      <c r="I248" s="393">
        <v>73932.980698529413</v>
      </c>
      <c r="J248" s="393">
        <v>21.560000002384186</v>
      </c>
      <c r="K248" s="394">
        <v>1589949.4609375</v>
      </c>
    </row>
    <row r="249" spans="1:11" ht="14.45" customHeight="1" x14ac:dyDescent="0.2">
      <c r="A249" s="388" t="s">
        <v>428</v>
      </c>
      <c r="B249" s="389" t="s">
        <v>429</v>
      </c>
      <c r="C249" s="390" t="s">
        <v>436</v>
      </c>
      <c r="D249" s="391" t="s">
        <v>437</v>
      </c>
      <c r="E249" s="390" t="s">
        <v>1013</v>
      </c>
      <c r="F249" s="391" t="s">
        <v>1014</v>
      </c>
      <c r="G249" s="390" t="s">
        <v>1047</v>
      </c>
      <c r="H249" s="390" t="s">
        <v>1048</v>
      </c>
      <c r="I249" s="393">
        <v>82207.8828125</v>
      </c>
      <c r="J249" s="393">
        <v>1</v>
      </c>
      <c r="K249" s="394">
        <v>82207.8828125</v>
      </c>
    </row>
    <row r="250" spans="1:11" ht="14.45" customHeight="1" x14ac:dyDescent="0.2">
      <c r="A250" s="388" t="s">
        <v>428</v>
      </c>
      <c r="B250" s="389" t="s">
        <v>429</v>
      </c>
      <c r="C250" s="390" t="s">
        <v>436</v>
      </c>
      <c r="D250" s="391" t="s">
        <v>437</v>
      </c>
      <c r="E250" s="390" t="s">
        <v>1013</v>
      </c>
      <c r="F250" s="391" t="s">
        <v>1014</v>
      </c>
      <c r="G250" s="390" t="s">
        <v>1043</v>
      </c>
      <c r="H250" s="390" t="s">
        <v>1048</v>
      </c>
      <c r="I250" s="393">
        <v>89262.28125</v>
      </c>
      <c r="J250" s="393">
        <v>1</v>
      </c>
      <c r="K250" s="394">
        <v>89262.28125</v>
      </c>
    </row>
    <row r="251" spans="1:11" ht="14.45" customHeight="1" x14ac:dyDescent="0.2">
      <c r="A251" s="388" t="s">
        <v>428</v>
      </c>
      <c r="B251" s="389" t="s">
        <v>429</v>
      </c>
      <c r="C251" s="390" t="s">
        <v>436</v>
      </c>
      <c r="D251" s="391" t="s">
        <v>437</v>
      </c>
      <c r="E251" s="390" t="s">
        <v>1013</v>
      </c>
      <c r="F251" s="391" t="s">
        <v>1014</v>
      </c>
      <c r="G251" s="390" t="s">
        <v>1049</v>
      </c>
      <c r="H251" s="390" t="s">
        <v>1050</v>
      </c>
      <c r="I251" s="393">
        <v>59635.1640625</v>
      </c>
      <c r="J251" s="393">
        <v>2</v>
      </c>
      <c r="K251" s="394">
        <v>119270.328125</v>
      </c>
    </row>
    <row r="252" spans="1:11" ht="14.45" customHeight="1" x14ac:dyDescent="0.2">
      <c r="A252" s="388" t="s">
        <v>428</v>
      </c>
      <c r="B252" s="389" t="s">
        <v>429</v>
      </c>
      <c r="C252" s="390" t="s">
        <v>436</v>
      </c>
      <c r="D252" s="391" t="s">
        <v>437</v>
      </c>
      <c r="E252" s="390" t="s">
        <v>1013</v>
      </c>
      <c r="F252" s="391" t="s">
        <v>1014</v>
      </c>
      <c r="G252" s="390" t="s">
        <v>1051</v>
      </c>
      <c r="H252" s="390" t="s">
        <v>1052</v>
      </c>
      <c r="I252" s="393">
        <v>741.83001708984375</v>
      </c>
      <c r="J252" s="393">
        <v>10</v>
      </c>
      <c r="K252" s="394">
        <v>7418.27001953125</v>
      </c>
    </row>
    <row r="253" spans="1:11" ht="14.45" customHeight="1" x14ac:dyDescent="0.2">
      <c r="A253" s="388" t="s">
        <v>428</v>
      </c>
      <c r="B253" s="389" t="s">
        <v>429</v>
      </c>
      <c r="C253" s="390" t="s">
        <v>436</v>
      </c>
      <c r="D253" s="391" t="s">
        <v>437</v>
      </c>
      <c r="E253" s="390" t="s">
        <v>1013</v>
      </c>
      <c r="F253" s="391" t="s">
        <v>1014</v>
      </c>
      <c r="G253" s="390" t="s">
        <v>1053</v>
      </c>
      <c r="H253" s="390" t="s">
        <v>1054</v>
      </c>
      <c r="I253" s="393">
        <v>118324.64192708333</v>
      </c>
      <c r="J253" s="393">
        <v>44.599999994039536</v>
      </c>
      <c r="K253" s="394">
        <v>5190124.03125</v>
      </c>
    </row>
    <row r="254" spans="1:11" ht="14.45" customHeight="1" x14ac:dyDescent="0.2">
      <c r="A254" s="388" t="s">
        <v>428</v>
      </c>
      <c r="B254" s="389" t="s">
        <v>429</v>
      </c>
      <c r="C254" s="390" t="s">
        <v>436</v>
      </c>
      <c r="D254" s="391" t="s">
        <v>437</v>
      </c>
      <c r="E254" s="390" t="s">
        <v>1013</v>
      </c>
      <c r="F254" s="391" t="s">
        <v>1014</v>
      </c>
      <c r="G254" s="390" t="s">
        <v>1055</v>
      </c>
      <c r="H254" s="390" t="s">
        <v>1056</v>
      </c>
      <c r="I254" s="393">
        <v>1937.8786288174715</v>
      </c>
      <c r="J254" s="393">
        <v>1720</v>
      </c>
      <c r="K254" s="394">
        <v>3333486.484375</v>
      </c>
    </row>
    <row r="255" spans="1:11" ht="14.45" customHeight="1" x14ac:dyDescent="0.2">
      <c r="A255" s="388" t="s">
        <v>428</v>
      </c>
      <c r="B255" s="389" t="s">
        <v>429</v>
      </c>
      <c r="C255" s="390" t="s">
        <v>436</v>
      </c>
      <c r="D255" s="391" t="s">
        <v>437</v>
      </c>
      <c r="E255" s="390" t="s">
        <v>1013</v>
      </c>
      <c r="F255" s="391" t="s">
        <v>1014</v>
      </c>
      <c r="G255" s="390" t="s">
        <v>1057</v>
      </c>
      <c r="H255" s="390" t="s">
        <v>1058</v>
      </c>
      <c r="I255" s="393">
        <v>635.3313626376065</v>
      </c>
      <c r="J255" s="393">
        <v>420</v>
      </c>
      <c r="K255" s="394">
        <v>281876.77978515625</v>
      </c>
    </row>
    <row r="256" spans="1:11" ht="14.45" customHeight="1" x14ac:dyDescent="0.2">
      <c r="A256" s="388" t="s">
        <v>428</v>
      </c>
      <c r="B256" s="389" t="s">
        <v>429</v>
      </c>
      <c r="C256" s="390" t="s">
        <v>436</v>
      </c>
      <c r="D256" s="391" t="s">
        <v>437</v>
      </c>
      <c r="E256" s="390" t="s">
        <v>1013</v>
      </c>
      <c r="F256" s="391" t="s">
        <v>1014</v>
      </c>
      <c r="G256" s="390" t="s">
        <v>1059</v>
      </c>
      <c r="H256" s="390" t="s">
        <v>1060</v>
      </c>
      <c r="I256" s="393">
        <v>931.25191534133182</v>
      </c>
      <c r="J256" s="393">
        <v>420</v>
      </c>
      <c r="K256" s="394">
        <v>391822.2001953125</v>
      </c>
    </row>
    <row r="257" spans="1:11" ht="14.45" customHeight="1" x14ac:dyDescent="0.2">
      <c r="A257" s="388" t="s">
        <v>428</v>
      </c>
      <c r="B257" s="389" t="s">
        <v>429</v>
      </c>
      <c r="C257" s="390" t="s">
        <v>436</v>
      </c>
      <c r="D257" s="391" t="s">
        <v>437</v>
      </c>
      <c r="E257" s="390" t="s">
        <v>1013</v>
      </c>
      <c r="F257" s="391" t="s">
        <v>1014</v>
      </c>
      <c r="G257" s="390" t="s">
        <v>1061</v>
      </c>
      <c r="H257" s="390" t="s">
        <v>1062</v>
      </c>
      <c r="I257" s="393">
        <v>28931.25</v>
      </c>
      <c r="J257" s="393">
        <v>2</v>
      </c>
      <c r="K257" s="394">
        <v>57862.48828125</v>
      </c>
    </row>
    <row r="258" spans="1:11" ht="14.45" customHeight="1" x14ac:dyDescent="0.2">
      <c r="A258" s="388" t="s">
        <v>428</v>
      </c>
      <c r="B258" s="389" t="s">
        <v>429</v>
      </c>
      <c r="C258" s="390" t="s">
        <v>436</v>
      </c>
      <c r="D258" s="391" t="s">
        <v>437</v>
      </c>
      <c r="E258" s="390" t="s">
        <v>1013</v>
      </c>
      <c r="F258" s="391" t="s">
        <v>1014</v>
      </c>
      <c r="G258" s="390" t="s">
        <v>1063</v>
      </c>
      <c r="H258" s="390" t="s">
        <v>1064</v>
      </c>
      <c r="I258" s="393">
        <v>745.24541219075525</v>
      </c>
      <c r="J258" s="393">
        <v>410</v>
      </c>
      <c r="K258" s="394">
        <v>305211.861328125</v>
      </c>
    </row>
    <row r="259" spans="1:11" ht="14.45" customHeight="1" x14ac:dyDescent="0.2">
      <c r="A259" s="388" t="s">
        <v>428</v>
      </c>
      <c r="B259" s="389" t="s">
        <v>429</v>
      </c>
      <c r="C259" s="390" t="s">
        <v>436</v>
      </c>
      <c r="D259" s="391" t="s">
        <v>437</v>
      </c>
      <c r="E259" s="390" t="s">
        <v>1013</v>
      </c>
      <c r="F259" s="391" t="s">
        <v>1014</v>
      </c>
      <c r="G259" s="390" t="s">
        <v>1065</v>
      </c>
      <c r="H259" s="390" t="s">
        <v>1066</v>
      </c>
      <c r="I259" s="393">
        <v>929.82501220703125</v>
      </c>
      <c r="J259" s="393">
        <v>12</v>
      </c>
      <c r="K259" s="394">
        <v>11157.8701171875</v>
      </c>
    </row>
    <row r="260" spans="1:11" ht="14.45" customHeight="1" x14ac:dyDescent="0.2">
      <c r="A260" s="388" t="s">
        <v>428</v>
      </c>
      <c r="B260" s="389" t="s">
        <v>429</v>
      </c>
      <c r="C260" s="390" t="s">
        <v>436</v>
      </c>
      <c r="D260" s="391" t="s">
        <v>437</v>
      </c>
      <c r="E260" s="390" t="s">
        <v>1013</v>
      </c>
      <c r="F260" s="391" t="s">
        <v>1014</v>
      </c>
      <c r="G260" s="390" t="s">
        <v>1067</v>
      </c>
      <c r="H260" s="390" t="s">
        <v>1068</v>
      </c>
      <c r="I260" s="393">
        <v>18809.754296874999</v>
      </c>
      <c r="J260" s="393">
        <v>24</v>
      </c>
      <c r="K260" s="394">
        <v>564297.36362504959</v>
      </c>
    </row>
    <row r="261" spans="1:11" ht="14.45" customHeight="1" x14ac:dyDescent="0.2">
      <c r="A261" s="388" t="s">
        <v>428</v>
      </c>
      <c r="B261" s="389" t="s">
        <v>429</v>
      </c>
      <c r="C261" s="390" t="s">
        <v>436</v>
      </c>
      <c r="D261" s="391" t="s">
        <v>437</v>
      </c>
      <c r="E261" s="390" t="s">
        <v>1013</v>
      </c>
      <c r="F261" s="391" t="s">
        <v>1014</v>
      </c>
      <c r="G261" s="390" t="s">
        <v>1069</v>
      </c>
      <c r="H261" s="390" t="s">
        <v>1070</v>
      </c>
      <c r="I261" s="393">
        <v>11772.08984375</v>
      </c>
      <c r="J261" s="393">
        <v>6</v>
      </c>
      <c r="K261" s="394">
        <v>70632.5390625</v>
      </c>
    </row>
    <row r="262" spans="1:11" ht="14.45" customHeight="1" x14ac:dyDescent="0.2">
      <c r="A262" s="388" t="s">
        <v>428</v>
      </c>
      <c r="B262" s="389" t="s">
        <v>429</v>
      </c>
      <c r="C262" s="390" t="s">
        <v>436</v>
      </c>
      <c r="D262" s="391" t="s">
        <v>437</v>
      </c>
      <c r="E262" s="390" t="s">
        <v>1013</v>
      </c>
      <c r="F262" s="391" t="s">
        <v>1014</v>
      </c>
      <c r="G262" s="390" t="s">
        <v>1071</v>
      </c>
      <c r="H262" s="390" t="s">
        <v>1072</v>
      </c>
      <c r="I262" s="393">
        <v>13307.580078125</v>
      </c>
      <c r="J262" s="393">
        <v>6</v>
      </c>
      <c r="K262" s="394">
        <v>79845.4765625</v>
      </c>
    </row>
    <row r="263" spans="1:11" ht="14.45" customHeight="1" x14ac:dyDescent="0.2">
      <c r="A263" s="388" t="s">
        <v>428</v>
      </c>
      <c r="B263" s="389" t="s">
        <v>429</v>
      </c>
      <c r="C263" s="390" t="s">
        <v>436</v>
      </c>
      <c r="D263" s="391" t="s">
        <v>437</v>
      </c>
      <c r="E263" s="390" t="s">
        <v>1013</v>
      </c>
      <c r="F263" s="391" t="s">
        <v>1014</v>
      </c>
      <c r="G263" s="390" t="s">
        <v>1073</v>
      </c>
      <c r="H263" s="390" t="s">
        <v>1074</v>
      </c>
      <c r="I263" s="393">
        <v>23191.16259765625</v>
      </c>
      <c r="J263" s="393">
        <v>17</v>
      </c>
      <c r="K263" s="394">
        <v>395520.29296875</v>
      </c>
    </row>
    <row r="264" spans="1:11" ht="14.45" customHeight="1" x14ac:dyDescent="0.2">
      <c r="A264" s="388" t="s">
        <v>428</v>
      </c>
      <c r="B264" s="389" t="s">
        <v>429</v>
      </c>
      <c r="C264" s="390" t="s">
        <v>436</v>
      </c>
      <c r="D264" s="391" t="s">
        <v>437</v>
      </c>
      <c r="E264" s="390" t="s">
        <v>1013</v>
      </c>
      <c r="F264" s="391" t="s">
        <v>1014</v>
      </c>
      <c r="G264" s="390" t="s">
        <v>1075</v>
      </c>
      <c r="H264" s="390" t="s">
        <v>1076</v>
      </c>
      <c r="I264" s="393">
        <v>670.80363048206675</v>
      </c>
      <c r="J264" s="393">
        <v>1720</v>
      </c>
      <c r="K264" s="394">
        <v>1153899.173828125</v>
      </c>
    </row>
    <row r="265" spans="1:11" ht="14.45" customHeight="1" x14ac:dyDescent="0.2">
      <c r="A265" s="388" t="s">
        <v>428</v>
      </c>
      <c r="B265" s="389" t="s">
        <v>429</v>
      </c>
      <c r="C265" s="390" t="s">
        <v>436</v>
      </c>
      <c r="D265" s="391" t="s">
        <v>437</v>
      </c>
      <c r="E265" s="390" t="s">
        <v>1013</v>
      </c>
      <c r="F265" s="391" t="s">
        <v>1014</v>
      </c>
      <c r="G265" s="390" t="s">
        <v>1077</v>
      </c>
      <c r="H265" s="390" t="s">
        <v>1078</v>
      </c>
      <c r="I265" s="393">
        <v>5118.2998046875</v>
      </c>
      <c r="J265" s="393">
        <v>12</v>
      </c>
      <c r="K265" s="394">
        <v>61419.6015625</v>
      </c>
    </row>
    <row r="266" spans="1:11" ht="14.45" customHeight="1" x14ac:dyDescent="0.2">
      <c r="A266" s="388" t="s">
        <v>428</v>
      </c>
      <c r="B266" s="389" t="s">
        <v>429</v>
      </c>
      <c r="C266" s="390" t="s">
        <v>436</v>
      </c>
      <c r="D266" s="391" t="s">
        <v>437</v>
      </c>
      <c r="E266" s="390" t="s">
        <v>1013</v>
      </c>
      <c r="F266" s="391" t="s">
        <v>1014</v>
      </c>
      <c r="G266" s="390" t="s">
        <v>1079</v>
      </c>
      <c r="H266" s="390" t="s">
        <v>1080</v>
      </c>
      <c r="I266" s="393">
        <v>5630.1298828125</v>
      </c>
      <c r="J266" s="393">
        <v>12</v>
      </c>
      <c r="K266" s="394">
        <v>67561.5625</v>
      </c>
    </row>
    <row r="267" spans="1:11" ht="14.45" customHeight="1" x14ac:dyDescent="0.2">
      <c r="A267" s="388" t="s">
        <v>428</v>
      </c>
      <c r="B267" s="389" t="s">
        <v>429</v>
      </c>
      <c r="C267" s="390" t="s">
        <v>436</v>
      </c>
      <c r="D267" s="391" t="s">
        <v>437</v>
      </c>
      <c r="E267" s="390" t="s">
        <v>1013</v>
      </c>
      <c r="F267" s="391" t="s">
        <v>1014</v>
      </c>
      <c r="G267" s="390" t="s">
        <v>1081</v>
      </c>
      <c r="H267" s="390" t="s">
        <v>1082</v>
      </c>
      <c r="I267" s="393">
        <v>5118.2998046875</v>
      </c>
      <c r="J267" s="393">
        <v>12</v>
      </c>
      <c r="K267" s="394">
        <v>61419.6015625</v>
      </c>
    </row>
    <row r="268" spans="1:11" ht="14.45" customHeight="1" x14ac:dyDescent="0.2">
      <c r="A268" s="388" t="s">
        <v>428</v>
      </c>
      <c r="B268" s="389" t="s">
        <v>429</v>
      </c>
      <c r="C268" s="390" t="s">
        <v>436</v>
      </c>
      <c r="D268" s="391" t="s">
        <v>437</v>
      </c>
      <c r="E268" s="390" t="s">
        <v>1013</v>
      </c>
      <c r="F268" s="391" t="s">
        <v>1014</v>
      </c>
      <c r="G268" s="390" t="s">
        <v>1083</v>
      </c>
      <c r="H268" s="390" t="s">
        <v>1084</v>
      </c>
      <c r="I268" s="393">
        <v>598.95001220703125</v>
      </c>
      <c r="J268" s="393">
        <v>270</v>
      </c>
      <c r="K268" s="394">
        <v>161716.5</v>
      </c>
    </row>
    <row r="269" spans="1:11" ht="14.45" customHeight="1" x14ac:dyDescent="0.2">
      <c r="A269" s="388" t="s">
        <v>428</v>
      </c>
      <c r="B269" s="389" t="s">
        <v>429</v>
      </c>
      <c r="C269" s="390" t="s">
        <v>436</v>
      </c>
      <c r="D269" s="391" t="s">
        <v>437</v>
      </c>
      <c r="E269" s="390" t="s">
        <v>1013</v>
      </c>
      <c r="F269" s="391" t="s">
        <v>1014</v>
      </c>
      <c r="G269" s="390" t="s">
        <v>1085</v>
      </c>
      <c r="H269" s="390" t="s">
        <v>1086</v>
      </c>
      <c r="I269" s="393">
        <v>1265</v>
      </c>
      <c r="J269" s="393">
        <v>96</v>
      </c>
      <c r="K269" s="394">
        <v>121440</v>
      </c>
    </row>
    <row r="270" spans="1:11" ht="14.45" customHeight="1" x14ac:dyDescent="0.2">
      <c r="A270" s="388" t="s">
        <v>428</v>
      </c>
      <c r="B270" s="389" t="s">
        <v>429</v>
      </c>
      <c r="C270" s="390" t="s">
        <v>436</v>
      </c>
      <c r="D270" s="391" t="s">
        <v>437</v>
      </c>
      <c r="E270" s="390" t="s">
        <v>1013</v>
      </c>
      <c r="F270" s="391" t="s">
        <v>1014</v>
      </c>
      <c r="G270" s="390" t="s">
        <v>1087</v>
      </c>
      <c r="H270" s="390" t="s">
        <v>1088</v>
      </c>
      <c r="I270" s="393">
        <v>1771.43994140625</v>
      </c>
      <c r="J270" s="393">
        <v>120</v>
      </c>
      <c r="K270" s="394">
        <v>212572.8046875</v>
      </c>
    </row>
    <row r="271" spans="1:11" ht="14.45" customHeight="1" x14ac:dyDescent="0.2">
      <c r="A271" s="388" t="s">
        <v>428</v>
      </c>
      <c r="B271" s="389" t="s">
        <v>429</v>
      </c>
      <c r="C271" s="390" t="s">
        <v>436</v>
      </c>
      <c r="D271" s="391" t="s">
        <v>437</v>
      </c>
      <c r="E271" s="390" t="s">
        <v>1013</v>
      </c>
      <c r="F271" s="391" t="s">
        <v>1014</v>
      </c>
      <c r="G271" s="390" t="s">
        <v>1089</v>
      </c>
      <c r="H271" s="390" t="s">
        <v>1090</v>
      </c>
      <c r="I271" s="393">
        <v>1493.8699951171875</v>
      </c>
      <c r="J271" s="393">
        <v>300</v>
      </c>
      <c r="K271" s="394">
        <v>448159.7890625</v>
      </c>
    </row>
    <row r="272" spans="1:11" ht="14.45" customHeight="1" x14ac:dyDescent="0.2">
      <c r="A272" s="388" t="s">
        <v>428</v>
      </c>
      <c r="B272" s="389" t="s">
        <v>429</v>
      </c>
      <c r="C272" s="390" t="s">
        <v>436</v>
      </c>
      <c r="D272" s="391" t="s">
        <v>437</v>
      </c>
      <c r="E272" s="390" t="s">
        <v>1013</v>
      </c>
      <c r="F272" s="391" t="s">
        <v>1014</v>
      </c>
      <c r="G272" s="390" t="s">
        <v>1091</v>
      </c>
      <c r="H272" s="390" t="s">
        <v>1092</v>
      </c>
      <c r="I272" s="393">
        <v>2652.929931640625</v>
      </c>
      <c r="J272" s="393">
        <v>84</v>
      </c>
      <c r="K272" s="394">
        <v>222845.697265625</v>
      </c>
    </row>
    <row r="273" spans="1:11" ht="14.45" customHeight="1" x14ac:dyDescent="0.2">
      <c r="A273" s="388" t="s">
        <v>428</v>
      </c>
      <c r="B273" s="389" t="s">
        <v>429</v>
      </c>
      <c r="C273" s="390" t="s">
        <v>436</v>
      </c>
      <c r="D273" s="391" t="s">
        <v>437</v>
      </c>
      <c r="E273" s="390" t="s">
        <v>1093</v>
      </c>
      <c r="F273" s="391" t="s">
        <v>1094</v>
      </c>
      <c r="G273" s="390" t="s">
        <v>1095</v>
      </c>
      <c r="H273" s="390" t="s">
        <v>1096</v>
      </c>
      <c r="I273" s="393">
        <v>10.170000076293945</v>
      </c>
      <c r="J273" s="393">
        <v>20</v>
      </c>
      <c r="K273" s="394">
        <v>203.39999389648438</v>
      </c>
    </row>
    <row r="274" spans="1:11" ht="14.45" customHeight="1" x14ac:dyDescent="0.2">
      <c r="A274" s="388" t="s">
        <v>428</v>
      </c>
      <c r="B274" s="389" t="s">
        <v>429</v>
      </c>
      <c r="C274" s="390" t="s">
        <v>436</v>
      </c>
      <c r="D274" s="391" t="s">
        <v>437</v>
      </c>
      <c r="E274" s="390" t="s">
        <v>1093</v>
      </c>
      <c r="F274" s="391" t="s">
        <v>1094</v>
      </c>
      <c r="G274" s="390" t="s">
        <v>1097</v>
      </c>
      <c r="H274" s="390" t="s">
        <v>1098</v>
      </c>
      <c r="I274" s="393">
        <v>47.463333553738067</v>
      </c>
      <c r="J274" s="393">
        <v>735</v>
      </c>
      <c r="K274" s="394">
        <v>34790.53955078125</v>
      </c>
    </row>
    <row r="275" spans="1:11" ht="14.45" customHeight="1" x14ac:dyDescent="0.2">
      <c r="A275" s="388" t="s">
        <v>428</v>
      </c>
      <c r="B275" s="389" t="s">
        <v>429</v>
      </c>
      <c r="C275" s="390" t="s">
        <v>436</v>
      </c>
      <c r="D275" s="391" t="s">
        <v>437</v>
      </c>
      <c r="E275" s="390" t="s">
        <v>1099</v>
      </c>
      <c r="F275" s="391" t="s">
        <v>1100</v>
      </c>
      <c r="G275" s="390" t="s">
        <v>1101</v>
      </c>
      <c r="H275" s="390" t="s">
        <v>1102</v>
      </c>
      <c r="I275" s="393">
        <v>63.659999847412109</v>
      </c>
      <c r="J275" s="393">
        <v>72</v>
      </c>
      <c r="K275" s="394">
        <v>4583.2998046875</v>
      </c>
    </row>
    <row r="276" spans="1:11" ht="14.45" customHeight="1" x14ac:dyDescent="0.2">
      <c r="A276" s="388" t="s">
        <v>428</v>
      </c>
      <c r="B276" s="389" t="s">
        <v>429</v>
      </c>
      <c r="C276" s="390" t="s">
        <v>436</v>
      </c>
      <c r="D276" s="391" t="s">
        <v>437</v>
      </c>
      <c r="E276" s="390" t="s">
        <v>1099</v>
      </c>
      <c r="F276" s="391" t="s">
        <v>1100</v>
      </c>
      <c r="G276" s="390" t="s">
        <v>1103</v>
      </c>
      <c r="H276" s="390" t="s">
        <v>1104</v>
      </c>
      <c r="I276" s="393">
        <v>174.77999877929688</v>
      </c>
      <c r="J276" s="393">
        <v>36</v>
      </c>
      <c r="K276" s="394">
        <v>6292</v>
      </c>
    </row>
    <row r="277" spans="1:11" ht="14.45" customHeight="1" x14ac:dyDescent="0.2">
      <c r="A277" s="388" t="s">
        <v>428</v>
      </c>
      <c r="B277" s="389" t="s">
        <v>429</v>
      </c>
      <c r="C277" s="390" t="s">
        <v>436</v>
      </c>
      <c r="D277" s="391" t="s">
        <v>437</v>
      </c>
      <c r="E277" s="390" t="s">
        <v>1099</v>
      </c>
      <c r="F277" s="391" t="s">
        <v>1100</v>
      </c>
      <c r="G277" s="390" t="s">
        <v>1105</v>
      </c>
      <c r="H277" s="390" t="s">
        <v>1106</v>
      </c>
      <c r="I277" s="393">
        <v>20.590000152587891</v>
      </c>
      <c r="J277" s="393">
        <v>252</v>
      </c>
      <c r="K277" s="394">
        <v>5187.419921875</v>
      </c>
    </row>
    <row r="278" spans="1:11" ht="14.45" customHeight="1" x14ac:dyDescent="0.2">
      <c r="A278" s="388" t="s">
        <v>428</v>
      </c>
      <c r="B278" s="389" t="s">
        <v>429</v>
      </c>
      <c r="C278" s="390" t="s">
        <v>436</v>
      </c>
      <c r="D278" s="391" t="s">
        <v>437</v>
      </c>
      <c r="E278" s="390" t="s">
        <v>1099</v>
      </c>
      <c r="F278" s="391" t="s">
        <v>1100</v>
      </c>
      <c r="G278" s="390" t="s">
        <v>1107</v>
      </c>
      <c r="H278" s="390" t="s">
        <v>1108</v>
      </c>
      <c r="I278" s="393">
        <v>27.260000228881836</v>
      </c>
      <c r="J278" s="393">
        <v>2016</v>
      </c>
      <c r="K278" s="394">
        <v>54948.9599609375</v>
      </c>
    </row>
    <row r="279" spans="1:11" ht="14.45" customHeight="1" x14ac:dyDescent="0.2">
      <c r="A279" s="388" t="s">
        <v>428</v>
      </c>
      <c r="B279" s="389" t="s">
        <v>429</v>
      </c>
      <c r="C279" s="390" t="s">
        <v>436</v>
      </c>
      <c r="D279" s="391" t="s">
        <v>437</v>
      </c>
      <c r="E279" s="390" t="s">
        <v>1099</v>
      </c>
      <c r="F279" s="391" t="s">
        <v>1100</v>
      </c>
      <c r="G279" s="390" t="s">
        <v>1109</v>
      </c>
      <c r="H279" s="390" t="s">
        <v>1110</v>
      </c>
      <c r="I279" s="393">
        <v>28.059999465942383</v>
      </c>
      <c r="J279" s="393">
        <v>720</v>
      </c>
      <c r="K279" s="394">
        <v>20203.199462890625</v>
      </c>
    </row>
    <row r="280" spans="1:11" ht="14.45" customHeight="1" x14ac:dyDescent="0.2">
      <c r="A280" s="388" t="s">
        <v>428</v>
      </c>
      <c r="B280" s="389" t="s">
        <v>429</v>
      </c>
      <c r="C280" s="390" t="s">
        <v>436</v>
      </c>
      <c r="D280" s="391" t="s">
        <v>437</v>
      </c>
      <c r="E280" s="390" t="s">
        <v>1099</v>
      </c>
      <c r="F280" s="391" t="s">
        <v>1100</v>
      </c>
      <c r="G280" s="390" t="s">
        <v>1111</v>
      </c>
      <c r="H280" s="390" t="s">
        <v>1112</v>
      </c>
      <c r="I280" s="393">
        <v>26.569999694824219</v>
      </c>
      <c r="J280" s="393">
        <v>216</v>
      </c>
      <c r="K280" s="394">
        <v>5738.0400390625</v>
      </c>
    </row>
    <row r="281" spans="1:11" ht="14.45" customHeight="1" x14ac:dyDescent="0.2">
      <c r="A281" s="388" t="s">
        <v>428</v>
      </c>
      <c r="B281" s="389" t="s">
        <v>429</v>
      </c>
      <c r="C281" s="390" t="s">
        <v>436</v>
      </c>
      <c r="D281" s="391" t="s">
        <v>437</v>
      </c>
      <c r="E281" s="390" t="s">
        <v>1099</v>
      </c>
      <c r="F281" s="391" t="s">
        <v>1100</v>
      </c>
      <c r="G281" s="390" t="s">
        <v>1113</v>
      </c>
      <c r="H281" s="390" t="s">
        <v>1114</v>
      </c>
      <c r="I281" s="393">
        <v>76.25</v>
      </c>
      <c r="J281" s="393">
        <v>360</v>
      </c>
      <c r="K281" s="394">
        <v>27448.2001953125</v>
      </c>
    </row>
    <row r="282" spans="1:11" ht="14.45" customHeight="1" x14ac:dyDescent="0.2">
      <c r="A282" s="388" t="s">
        <v>428</v>
      </c>
      <c r="B282" s="389" t="s">
        <v>429</v>
      </c>
      <c r="C282" s="390" t="s">
        <v>436</v>
      </c>
      <c r="D282" s="391" t="s">
        <v>437</v>
      </c>
      <c r="E282" s="390" t="s">
        <v>1099</v>
      </c>
      <c r="F282" s="391" t="s">
        <v>1100</v>
      </c>
      <c r="G282" s="390" t="s">
        <v>1115</v>
      </c>
      <c r="H282" s="390" t="s">
        <v>1116</v>
      </c>
      <c r="I282" s="393">
        <v>148.58000183105469</v>
      </c>
      <c r="J282" s="393">
        <v>240</v>
      </c>
      <c r="K282" s="394">
        <v>35659.19921875</v>
      </c>
    </row>
    <row r="283" spans="1:11" ht="14.45" customHeight="1" x14ac:dyDescent="0.2">
      <c r="A283" s="388" t="s">
        <v>428</v>
      </c>
      <c r="B283" s="389" t="s">
        <v>429</v>
      </c>
      <c r="C283" s="390" t="s">
        <v>436</v>
      </c>
      <c r="D283" s="391" t="s">
        <v>437</v>
      </c>
      <c r="E283" s="390" t="s">
        <v>1099</v>
      </c>
      <c r="F283" s="391" t="s">
        <v>1100</v>
      </c>
      <c r="G283" s="390" t="s">
        <v>1117</v>
      </c>
      <c r="H283" s="390" t="s">
        <v>1118</v>
      </c>
      <c r="I283" s="393">
        <v>108.51000213623047</v>
      </c>
      <c r="J283" s="393">
        <v>108</v>
      </c>
      <c r="K283" s="394">
        <v>11718.599609375</v>
      </c>
    </row>
    <row r="284" spans="1:11" ht="14.45" customHeight="1" x14ac:dyDescent="0.2">
      <c r="A284" s="388" t="s">
        <v>428</v>
      </c>
      <c r="B284" s="389" t="s">
        <v>429</v>
      </c>
      <c r="C284" s="390" t="s">
        <v>436</v>
      </c>
      <c r="D284" s="391" t="s">
        <v>437</v>
      </c>
      <c r="E284" s="390" t="s">
        <v>1099</v>
      </c>
      <c r="F284" s="391" t="s">
        <v>1100</v>
      </c>
      <c r="G284" s="390" t="s">
        <v>1119</v>
      </c>
      <c r="H284" s="390" t="s">
        <v>1120</v>
      </c>
      <c r="I284" s="393">
        <v>132.94000244140625</v>
      </c>
      <c r="J284" s="393">
        <v>100</v>
      </c>
      <c r="K284" s="394">
        <v>13294.000244140625</v>
      </c>
    </row>
    <row r="285" spans="1:11" ht="14.45" customHeight="1" x14ac:dyDescent="0.2">
      <c r="A285" s="388" t="s">
        <v>428</v>
      </c>
      <c r="B285" s="389" t="s">
        <v>429</v>
      </c>
      <c r="C285" s="390" t="s">
        <v>436</v>
      </c>
      <c r="D285" s="391" t="s">
        <v>437</v>
      </c>
      <c r="E285" s="390" t="s">
        <v>1099</v>
      </c>
      <c r="F285" s="391" t="s">
        <v>1100</v>
      </c>
      <c r="G285" s="390" t="s">
        <v>1121</v>
      </c>
      <c r="H285" s="390" t="s">
        <v>1122</v>
      </c>
      <c r="I285" s="393">
        <v>90.910003662109375</v>
      </c>
      <c r="J285" s="393">
        <v>24</v>
      </c>
      <c r="K285" s="394">
        <v>2181.780029296875</v>
      </c>
    </row>
    <row r="286" spans="1:11" ht="14.45" customHeight="1" x14ac:dyDescent="0.2">
      <c r="A286" s="388" t="s">
        <v>428</v>
      </c>
      <c r="B286" s="389" t="s">
        <v>429</v>
      </c>
      <c r="C286" s="390" t="s">
        <v>436</v>
      </c>
      <c r="D286" s="391" t="s">
        <v>437</v>
      </c>
      <c r="E286" s="390" t="s">
        <v>1099</v>
      </c>
      <c r="F286" s="391" t="s">
        <v>1100</v>
      </c>
      <c r="G286" s="390" t="s">
        <v>1123</v>
      </c>
      <c r="H286" s="390" t="s">
        <v>1124</v>
      </c>
      <c r="I286" s="393">
        <v>118.27999877929688</v>
      </c>
      <c r="J286" s="393">
        <v>36</v>
      </c>
      <c r="K286" s="394">
        <v>4257.990234375</v>
      </c>
    </row>
    <row r="287" spans="1:11" ht="14.45" customHeight="1" x14ac:dyDescent="0.2">
      <c r="A287" s="388" t="s">
        <v>428</v>
      </c>
      <c r="B287" s="389" t="s">
        <v>429</v>
      </c>
      <c r="C287" s="390" t="s">
        <v>436</v>
      </c>
      <c r="D287" s="391" t="s">
        <v>437</v>
      </c>
      <c r="E287" s="390" t="s">
        <v>1099</v>
      </c>
      <c r="F287" s="391" t="s">
        <v>1100</v>
      </c>
      <c r="G287" s="390" t="s">
        <v>1125</v>
      </c>
      <c r="H287" s="390" t="s">
        <v>1126</v>
      </c>
      <c r="I287" s="393">
        <v>111.44000244140625</v>
      </c>
      <c r="J287" s="393">
        <v>72</v>
      </c>
      <c r="K287" s="394">
        <v>8023.31982421875</v>
      </c>
    </row>
    <row r="288" spans="1:11" ht="14.45" customHeight="1" x14ac:dyDescent="0.2">
      <c r="A288" s="388" t="s">
        <v>428</v>
      </c>
      <c r="B288" s="389" t="s">
        <v>429</v>
      </c>
      <c r="C288" s="390" t="s">
        <v>436</v>
      </c>
      <c r="D288" s="391" t="s">
        <v>437</v>
      </c>
      <c r="E288" s="390" t="s">
        <v>1099</v>
      </c>
      <c r="F288" s="391" t="s">
        <v>1100</v>
      </c>
      <c r="G288" s="390" t="s">
        <v>1127</v>
      </c>
      <c r="H288" s="390" t="s">
        <v>1128</v>
      </c>
      <c r="I288" s="393">
        <v>111.44000244140625</v>
      </c>
      <c r="J288" s="393">
        <v>12</v>
      </c>
      <c r="K288" s="394">
        <v>1337.219970703125</v>
      </c>
    </row>
    <row r="289" spans="1:11" ht="14.45" customHeight="1" x14ac:dyDescent="0.2">
      <c r="A289" s="388" t="s">
        <v>428</v>
      </c>
      <c r="B289" s="389" t="s">
        <v>429</v>
      </c>
      <c r="C289" s="390" t="s">
        <v>436</v>
      </c>
      <c r="D289" s="391" t="s">
        <v>437</v>
      </c>
      <c r="E289" s="390" t="s">
        <v>1099</v>
      </c>
      <c r="F289" s="391" t="s">
        <v>1100</v>
      </c>
      <c r="G289" s="390" t="s">
        <v>1129</v>
      </c>
      <c r="H289" s="390" t="s">
        <v>1130</v>
      </c>
      <c r="I289" s="393">
        <v>147.60000610351563</v>
      </c>
      <c r="J289" s="393">
        <v>312</v>
      </c>
      <c r="K289" s="394">
        <v>46051.9794921875</v>
      </c>
    </row>
    <row r="290" spans="1:11" ht="14.45" customHeight="1" x14ac:dyDescent="0.2">
      <c r="A290" s="388" t="s">
        <v>428</v>
      </c>
      <c r="B290" s="389" t="s">
        <v>429</v>
      </c>
      <c r="C290" s="390" t="s">
        <v>436</v>
      </c>
      <c r="D290" s="391" t="s">
        <v>437</v>
      </c>
      <c r="E290" s="390" t="s">
        <v>1099</v>
      </c>
      <c r="F290" s="391" t="s">
        <v>1100</v>
      </c>
      <c r="G290" s="390" t="s">
        <v>1131</v>
      </c>
      <c r="H290" s="390" t="s">
        <v>1132</v>
      </c>
      <c r="I290" s="393">
        <v>93.839996337890625</v>
      </c>
      <c r="J290" s="393">
        <v>528</v>
      </c>
      <c r="K290" s="394">
        <v>49547.518798828125</v>
      </c>
    </row>
    <row r="291" spans="1:11" ht="14.45" customHeight="1" x14ac:dyDescent="0.2">
      <c r="A291" s="388" t="s">
        <v>428</v>
      </c>
      <c r="B291" s="389" t="s">
        <v>429</v>
      </c>
      <c r="C291" s="390" t="s">
        <v>436</v>
      </c>
      <c r="D291" s="391" t="s">
        <v>437</v>
      </c>
      <c r="E291" s="390" t="s">
        <v>1099</v>
      </c>
      <c r="F291" s="391" t="s">
        <v>1100</v>
      </c>
      <c r="G291" s="390" t="s">
        <v>1133</v>
      </c>
      <c r="H291" s="390" t="s">
        <v>1134</v>
      </c>
      <c r="I291" s="393">
        <v>108.22000122070313</v>
      </c>
      <c r="J291" s="393">
        <v>912</v>
      </c>
      <c r="K291" s="394">
        <v>98692.077880859375</v>
      </c>
    </row>
    <row r="292" spans="1:11" ht="14.45" customHeight="1" x14ac:dyDescent="0.2">
      <c r="A292" s="388" t="s">
        <v>428</v>
      </c>
      <c r="B292" s="389" t="s">
        <v>429</v>
      </c>
      <c r="C292" s="390" t="s">
        <v>436</v>
      </c>
      <c r="D292" s="391" t="s">
        <v>437</v>
      </c>
      <c r="E292" s="390" t="s">
        <v>1099</v>
      </c>
      <c r="F292" s="391" t="s">
        <v>1100</v>
      </c>
      <c r="G292" s="390" t="s">
        <v>1135</v>
      </c>
      <c r="H292" s="390" t="s">
        <v>1136</v>
      </c>
      <c r="I292" s="393">
        <v>89.349998474121094</v>
      </c>
      <c r="J292" s="393">
        <v>324</v>
      </c>
      <c r="K292" s="394">
        <v>28947.9189453125</v>
      </c>
    </row>
    <row r="293" spans="1:11" ht="14.45" customHeight="1" x14ac:dyDescent="0.2">
      <c r="A293" s="388" t="s">
        <v>428</v>
      </c>
      <c r="B293" s="389" t="s">
        <v>429</v>
      </c>
      <c r="C293" s="390" t="s">
        <v>436</v>
      </c>
      <c r="D293" s="391" t="s">
        <v>437</v>
      </c>
      <c r="E293" s="390" t="s">
        <v>1099</v>
      </c>
      <c r="F293" s="391" t="s">
        <v>1100</v>
      </c>
      <c r="G293" s="390" t="s">
        <v>1135</v>
      </c>
      <c r="H293" s="390" t="s">
        <v>1137</v>
      </c>
      <c r="I293" s="393">
        <v>89.349998474121094</v>
      </c>
      <c r="J293" s="393">
        <v>288</v>
      </c>
      <c r="K293" s="394">
        <v>25731.4892578125</v>
      </c>
    </row>
    <row r="294" spans="1:11" ht="14.45" customHeight="1" x14ac:dyDescent="0.2">
      <c r="A294" s="388" t="s">
        <v>428</v>
      </c>
      <c r="B294" s="389" t="s">
        <v>429</v>
      </c>
      <c r="C294" s="390" t="s">
        <v>436</v>
      </c>
      <c r="D294" s="391" t="s">
        <v>437</v>
      </c>
      <c r="E294" s="390" t="s">
        <v>1099</v>
      </c>
      <c r="F294" s="391" t="s">
        <v>1100</v>
      </c>
      <c r="G294" s="390" t="s">
        <v>1138</v>
      </c>
      <c r="H294" s="390" t="s">
        <v>1139</v>
      </c>
      <c r="I294" s="393">
        <v>115.41000366210938</v>
      </c>
      <c r="J294" s="393">
        <v>504</v>
      </c>
      <c r="K294" s="394">
        <v>58166.240234375</v>
      </c>
    </row>
    <row r="295" spans="1:11" ht="14.45" customHeight="1" x14ac:dyDescent="0.2">
      <c r="A295" s="388" t="s">
        <v>428</v>
      </c>
      <c r="B295" s="389" t="s">
        <v>429</v>
      </c>
      <c r="C295" s="390" t="s">
        <v>436</v>
      </c>
      <c r="D295" s="391" t="s">
        <v>437</v>
      </c>
      <c r="E295" s="390" t="s">
        <v>1099</v>
      </c>
      <c r="F295" s="391" t="s">
        <v>1100</v>
      </c>
      <c r="G295" s="390" t="s">
        <v>1140</v>
      </c>
      <c r="H295" s="390" t="s">
        <v>1141</v>
      </c>
      <c r="I295" s="393">
        <v>46.959999084472656</v>
      </c>
      <c r="J295" s="393">
        <v>396</v>
      </c>
      <c r="K295" s="394">
        <v>18595.5</v>
      </c>
    </row>
    <row r="296" spans="1:11" ht="14.45" customHeight="1" x14ac:dyDescent="0.2">
      <c r="A296" s="388" t="s">
        <v>428</v>
      </c>
      <c r="B296" s="389" t="s">
        <v>429</v>
      </c>
      <c r="C296" s="390" t="s">
        <v>436</v>
      </c>
      <c r="D296" s="391" t="s">
        <v>437</v>
      </c>
      <c r="E296" s="390" t="s">
        <v>1099</v>
      </c>
      <c r="F296" s="391" t="s">
        <v>1100</v>
      </c>
      <c r="G296" s="390" t="s">
        <v>1142</v>
      </c>
      <c r="H296" s="390" t="s">
        <v>1143</v>
      </c>
      <c r="I296" s="393">
        <v>49</v>
      </c>
      <c r="J296" s="393">
        <v>288</v>
      </c>
      <c r="K296" s="394">
        <v>14111.880126953125</v>
      </c>
    </row>
    <row r="297" spans="1:11" ht="14.45" customHeight="1" x14ac:dyDescent="0.2">
      <c r="A297" s="388" t="s">
        <v>428</v>
      </c>
      <c r="B297" s="389" t="s">
        <v>429</v>
      </c>
      <c r="C297" s="390" t="s">
        <v>436</v>
      </c>
      <c r="D297" s="391" t="s">
        <v>437</v>
      </c>
      <c r="E297" s="390" t="s">
        <v>1099</v>
      </c>
      <c r="F297" s="391" t="s">
        <v>1100</v>
      </c>
      <c r="G297" s="390" t="s">
        <v>1144</v>
      </c>
      <c r="H297" s="390" t="s">
        <v>1145</v>
      </c>
      <c r="I297" s="393">
        <v>39.040000915527344</v>
      </c>
      <c r="J297" s="393">
        <v>648</v>
      </c>
      <c r="K297" s="394">
        <v>25299.269287109375</v>
      </c>
    </row>
    <row r="298" spans="1:11" ht="14.45" customHeight="1" x14ac:dyDescent="0.2">
      <c r="A298" s="388" t="s">
        <v>428</v>
      </c>
      <c r="B298" s="389" t="s">
        <v>429</v>
      </c>
      <c r="C298" s="390" t="s">
        <v>436</v>
      </c>
      <c r="D298" s="391" t="s">
        <v>437</v>
      </c>
      <c r="E298" s="390" t="s">
        <v>1099</v>
      </c>
      <c r="F298" s="391" t="s">
        <v>1100</v>
      </c>
      <c r="G298" s="390" t="s">
        <v>1146</v>
      </c>
      <c r="H298" s="390" t="s">
        <v>1147</v>
      </c>
      <c r="I298" s="393">
        <v>41.448572431291851</v>
      </c>
      <c r="J298" s="393">
        <v>1512</v>
      </c>
      <c r="K298" s="394">
        <v>82309.490234375</v>
      </c>
    </row>
    <row r="299" spans="1:11" ht="14.45" customHeight="1" x14ac:dyDescent="0.2">
      <c r="A299" s="388" t="s">
        <v>428</v>
      </c>
      <c r="B299" s="389" t="s">
        <v>429</v>
      </c>
      <c r="C299" s="390" t="s">
        <v>436</v>
      </c>
      <c r="D299" s="391" t="s">
        <v>437</v>
      </c>
      <c r="E299" s="390" t="s">
        <v>1099</v>
      </c>
      <c r="F299" s="391" t="s">
        <v>1100</v>
      </c>
      <c r="G299" s="390" t="s">
        <v>1148</v>
      </c>
      <c r="H299" s="390" t="s">
        <v>1149</v>
      </c>
      <c r="I299" s="393">
        <v>54.299999237060547</v>
      </c>
      <c r="J299" s="393">
        <v>144</v>
      </c>
      <c r="K299" s="394">
        <v>7818.6201171875</v>
      </c>
    </row>
    <row r="300" spans="1:11" ht="14.45" customHeight="1" x14ac:dyDescent="0.2">
      <c r="A300" s="388" t="s">
        <v>428</v>
      </c>
      <c r="B300" s="389" t="s">
        <v>429</v>
      </c>
      <c r="C300" s="390" t="s">
        <v>436</v>
      </c>
      <c r="D300" s="391" t="s">
        <v>437</v>
      </c>
      <c r="E300" s="390" t="s">
        <v>1099</v>
      </c>
      <c r="F300" s="391" t="s">
        <v>1100</v>
      </c>
      <c r="G300" s="390" t="s">
        <v>1150</v>
      </c>
      <c r="H300" s="390" t="s">
        <v>1151</v>
      </c>
      <c r="I300" s="393">
        <v>50.479999542236328</v>
      </c>
      <c r="J300" s="393">
        <v>324</v>
      </c>
      <c r="K300" s="394">
        <v>16354.0400390625</v>
      </c>
    </row>
    <row r="301" spans="1:11" ht="14.45" customHeight="1" x14ac:dyDescent="0.2">
      <c r="A301" s="388" t="s">
        <v>428</v>
      </c>
      <c r="B301" s="389" t="s">
        <v>429</v>
      </c>
      <c r="C301" s="390" t="s">
        <v>436</v>
      </c>
      <c r="D301" s="391" t="s">
        <v>437</v>
      </c>
      <c r="E301" s="390" t="s">
        <v>1099</v>
      </c>
      <c r="F301" s="391" t="s">
        <v>1100</v>
      </c>
      <c r="G301" s="390" t="s">
        <v>1152</v>
      </c>
      <c r="H301" s="390" t="s">
        <v>1153</v>
      </c>
      <c r="I301" s="393">
        <v>77.868747711181641</v>
      </c>
      <c r="J301" s="393">
        <v>1152</v>
      </c>
      <c r="K301" s="394">
        <v>89952.868896484375</v>
      </c>
    </row>
    <row r="302" spans="1:11" ht="14.45" customHeight="1" x14ac:dyDescent="0.2">
      <c r="A302" s="388" t="s">
        <v>428</v>
      </c>
      <c r="B302" s="389" t="s">
        <v>429</v>
      </c>
      <c r="C302" s="390" t="s">
        <v>436</v>
      </c>
      <c r="D302" s="391" t="s">
        <v>437</v>
      </c>
      <c r="E302" s="390" t="s">
        <v>1099</v>
      </c>
      <c r="F302" s="391" t="s">
        <v>1100</v>
      </c>
      <c r="G302" s="390" t="s">
        <v>1154</v>
      </c>
      <c r="H302" s="390" t="s">
        <v>1155</v>
      </c>
      <c r="I302" s="393">
        <v>45.027999114990237</v>
      </c>
      <c r="J302" s="393">
        <v>648</v>
      </c>
      <c r="K302" s="394">
        <v>29176.189819335938</v>
      </c>
    </row>
    <row r="303" spans="1:11" ht="14.45" customHeight="1" x14ac:dyDescent="0.2">
      <c r="A303" s="388" t="s">
        <v>428</v>
      </c>
      <c r="B303" s="389" t="s">
        <v>429</v>
      </c>
      <c r="C303" s="390" t="s">
        <v>436</v>
      </c>
      <c r="D303" s="391" t="s">
        <v>437</v>
      </c>
      <c r="E303" s="390" t="s">
        <v>1099</v>
      </c>
      <c r="F303" s="391" t="s">
        <v>1100</v>
      </c>
      <c r="G303" s="390" t="s">
        <v>1156</v>
      </c>
      <c r="H303" s="390" t="s">
        <v>1157</v>
      </c>
      <c r="I303" s="393">
        <v>77.900001525878906</v>
      </c>
      <c r="J303" s="393">
        <v>876</v>
      </c>
      <c r="K303" s="394">
        <v>68242.959228515625</v>
      </c>
    </row>
    <row r="304" spans="1:11" ht="14.45" customHeight="1" x14ac:dyDescent="0.2">
      <c r="A304" s="388" t="s">
        <v>428</v>
      </c>
      <c r="B304" s="389" t="s">
        <v>429</v>
      </c>
      <c r="C304" s="390" t="s">
        <v>436</v>
      </c>
      <c r="D304" s="391" t="s">
        <v>437</v>
      </c>
      <c r="E304" s="390" t="s">
        <v>1099</v>
      </c>
      <c r="F304" s="391" t="s">
        <v>1100</v>
      </c>
      <c r="G304" s="390" t="s">
        <v>1158</v>
      </c>
      <c r="H304" s="390" t="s">
        <v>1159</v>
      </c>
      <c r="I304" s="393">
        <v>45.029998779296875</v>
      </c>
      <c r="J304" s="393">
        <v>144</v>
      </c>
      <c r="K304" s="394">
        <v>6483.7001953125</v>
      </c>
    </row>
    <row r="305" spans="1:11" ht="14.45" customHeight="1" x14ac:dyDescent="0.2">
      <c r="A305" s="388" t="s">
        <v>428</v>
      </c>
      <c r="B305" s="389" t="s">
        <v>429</v>
      </c>
      <c r="C305" s="390" t="s">
        <v>436</v>
      </c>
      <c r="D305" s="391" t="s">
        <v>437</v>
      </c>
      <c r="E305" s="390" t="s">
        <v>1099</v>
      </c>
      <c r="F305" s="391" t="s">
        <v>1100</v>
      </c>
      <c r="G305" s="390" t="s">
        <v>1158</v>
      </c>
      <c r="H305" s="390" t="s">
        <v>1160</v>
      </c>
      <c r="I305" s="393">
        <v>72.910003662109375</v>
      </c>
      <c r="J305" s="393">
        <v>144</v>
      </c>
      <c r="K305" s="394">
        <v>10499.1298828125</v>
      </c>
    </row>
    <row r="306" spans="1:11" ht="14.45" customHeight="1" x14ac:dyDescent="0.2">
      <c r="A306" s="388" t="s">
        <v>428</v>
      </c>
      <c r="B306" s="389" t="s">
        <v>429</v>
      </c>
      <c r="C306" s="390" t="s">
        <v>436</v>
      </c>
      <c r="D306" s="391" t="s">
        <v>437</v>
      </c>
      <c r="E306" s="390" t="s">
        <v>1099</v>
      </c>
      <c r="F306" s="391" t="s">
        <v>1100</v>
      </c>
      <c r="G306" s="390" t="s">
        <v>1161</v>
      </c>
      <c r="H306" s="390" t="s">
        <v>1162</v>
      </c>
      <c r="I306" s="393">
        <v>45.024999618530273</v>
      </c>
      <c r="J306" s="393">
        <v>288</v>
      </c>
      <c r="K306" s="394">
        <v>12967.92041015625</v>
      </c>
    </row>
    <row r="307" spans="1:11" ht="14.45" customHeight="1" x14ac:dyDescent="0.2">
      <c r="A307" s="388" t="s">
        <v>428</v>
      </c>
      <c r="B307" s="389" t="s">
        <v>429</v>
      </c>
      <c r="C307" s="390" t="s">
        <v>436</v>
      </c>
      <c r="D307" s="391" t="s">
        <v>437</v>
      </c>
      <c r="E307" s="390" t="s">
        <v>1099</v>
      </c>
      <c r="F307" s="391" t="s">
        <v>1100</v>
      </c>
      <c r="G307" s="390" t="s">
        <v>1163</v>
      </c>
      <c r="H307" s="390" t="s">
        <v>1164</v>
      </c>
      <c r="I307" s="393">
        <v>60.659999847412109</v>
      </c>
      <c r="J307" s="393">
        <v>288</v>
      </c>
      <c r="K307" s="394">
        <v>17470.07958984375</v>
      </c>
    </row>
    <row r="308" spans="1:11" ht="14.45" customHeight="1" x14ac:dyDescent="0.2">
      <c r="A308" s="388" t="s">
        <v>428</v>
      </c>
      <c r="B308" s="389" t="s">
        <v>429</v>
      </c>
      <c r="C308" s="390" t="s">
        <v>436</v>
      </c>
      <c r="D308" s="391" t="s">
        <v>437</v>
      </c>
      <c r="E308" s="390" t="s">
        <v>1099</v>
      </c>
      <c r="F308" s="391" t="s">
        <v>1100</v>
      </c>
      <c r="G308" s="390" t="s">
        <v>1165</v>
      </c>
      <c r="H308" s="390" t="s">
        <v>1166</v>
      </c>
      <c r="I308" s="393">
        <v>54.869998931884766</v>
      </c>
      <c r="J308" s="393">
        <v>252</v>
      </c>
      <c r="K308" s="394">
        <v>13826.680419921875</v>
      </c>
    </row>
    <row r="309" spans="1:11" ht="14.45" customHeight="1" x14ac:dyDescent="0.2">
      <c r="A309" s="388" t="s">
        <v>428</v>
      </c>
      <c r="B309" s="389" t="s">
        <v>429</v>
      </c>
      <c r="C309" s="390" t="s">
        <v>436</v>
      </c>
      <c r="D309" s="391" t="s">
        <v>437</v>
      </c>
      <c r="E309" s="390" t="s">
        <v>1099</v>
      </c>
      <c r="F309" s="391" t="s">
        <v>1100</v>
      </c>
      <c r="G309" s="390" t="s">
        <v>1167</v>
      </c>
      <c r="H309" s="390" t="s">
        <v>1168</v>
      </c>
      <c r="I309" s="393">
        <v>34.101429530552458</v>
      </c>
      <c r="J309" s="393">
        <v>612</v>
      </c>
      <c r="K309" s="394">
        <v>29219.490478515625</v>
      </c>
    </row>
    <row r="310" spans="1:11" ht="14.45" customHeight="1" x14ac:dyDescent="0.2">
      <c r="A310" s="388" t="s">
        <v>428</v>
      </c>
      <c r="B310" s="389" t="s">
        <v>429</v>
      </c>
      <c r="C310" s="390" t="s">
        <v>436</v>
      </c>
      <c r="D310" s="391" t="s">
        <v>437</v>
      </c>
      <c r="E310" s="390" t="s">
        <v>1099</v>
      </c>
      <c r="F310" s="391" t="s">
        <v>1100</v>
      </c>
      <c r="G310" s="390" t="s">
        <v>1169</v>
      </c>
      <c r="H310" s="390" t="s">
        <v>1170</v>
      </c>
      <c r="I310" s="393">
        <v>75.650001525878906</v>
      </c>
      <c r="J310" s="393">
        <v>876</v>
      </c>
      <c r="K310" s="394">
        <v>66270.02978515625</v>
      </c>
    </row>
    <row r="311" spans="1:11" ht="14.45" customHeight="1" x14ac:dyDescent="0.2">
      <c r="A311" s="388" t="s">
        <v>428</v>
      </c>
      <c r="B311" s="389" t="s">
        <v>429</v>
      </c>
      <c r="C311" s="390" t="s">
        <v>436</v>
      </c>
      <c r="D311" s="391" t="s">
        <v>437</v>
      </c>
      <c r="E311" s="390" t="s">
        <v>1099</v>
      </c>
      <c r="F311" s="391" t="s">
        <v>1100</v>
      </c>
      <c r="G311" s="390" t="s">
        <v>1171</v>
      </c>
      <c r="H311" s="390" t="s">
        <v>1172</v>
      </c>
      <c r="I311" s="393">
        <v>34.159999847412109</v>
      </c>
      <c r="J311" s="393">
        <v>1368</v>
      </c>
      <c r="K311" s="394">
        <v>46728.41015625</v>
      </c>
    </row>
    <row r="312" spans="1:11" ht="14.45" customHeight="1" x14ac:dyDescent="0.2">
      <c r="A312" s="388" t="s">
        <v>428</v>
      </c>
      <c r="B312" s="389" t="s">
        <v>429</v>
      </c>
      <c r="C312" s="390" t="s">
        <v>436</v>
      </c>
      <c r="D312" s="391" t="s">
        <v>437</v>
      </c>
      <c r="E312" s="390" t="s">
        <v>1099</v>
      </c>
      <c r="F312" s="391" t="s">
        <v>1100</v>
      </c>
      <c r="G312" s="390" t="s">
        <v>1173</v>
      </c>
      <c r="H312" s="390" t="s">
        <v>1174</v>
      </c>
      <c r="I312" s="393">
        <v>41.810001373291016</v>
      </c>
      <c r="J312" s="393">
        <v>2016</v>
      </c>
      <c r="K312" s="394">
        <v>84286.7197265625</v>
      </c>
    </row>
    <row r="313" spans="1:11" ht="14.45" customHeight="1" x14ac:dyDescent="0.2">
      <c r="A313" s="388" t="s">
        <v>428</v>
      </c>
      <c r="B313" s="389" t="s">
        <v>429</v>
      </c>
      <c r="C313" s="390" t="s">
        <v>436</v>
      </c>
      <c r="D313" s="391" t="s">
        <v>437</v>
      </c>
      <c r="E313" s="390" t="s">
        <v>1099</v>
      </c>
      <c r="F313" s="391" t="s">
        <v>1100</v>
      </c>
      <c r="G313" s="390" t="s">
        <v>1146</v>
      </c>
      <c r="H313" s="390" t="s">
        <v>1175</v>
      </c>
      <c r="I313" s="393">
        <v>40.639999389648438</v>
      </c>
      <c r="J313" s="393">
        <v>1044</v>
      </c>
      <c r="K313" s="394">
        <v>42424.541015625</v>
      </c>
    </row>
    <row r="314" spans="1:11" ht="14.45" customHeight="1" x14ac:dyDescent="0.2">
      <c r="A314" s="388" t="s">
        <v>428</v>
      </c>
      <c r="B314" s="389" t="s">
        <v>429</v>
      </c>
      <c r="C314" s="390" t="s">
        <v>436</v>
      </c>
      <c r="D314" s="391" t="s">
        <v>437</v>
      </c>
      <c r="E314" s="390" t="s">
        <v>1099</v>
      </c>
      <c r="F314" s="391" t="s">
        <v>1100</v>
      </c>
      <c r="G314" s="390" t="s">
        <v>1176</v>
      </c>
      <c r="H314" s="390" t="s">
        <v>1177</v>
      </c>
      <c r="I314" s="393">
        <v>40.009998321533203</v>
      </c>
      <c r="J314" s="393">
        <v>288</v>
      </c>
      <c r="K314" s="394">
        <v>11522.080078125</v>
      </c>
    </row>
    <row r="315" spans="1:11" ht="14.45" customHeight="1" x14ac:dyDescent="0.2">
      <c r="A315" s="388" t="s">
        <v>428</v>
      </c>
      <c r="B315" s="389" t="s">
        <v>429</v>
      </c>
      <c r="C315" s="390" t="s">
        <v>436</v>
      </c>
      <c r="D315" s="391" t="s">
        <v>437</v>
      </c>
      <c r="E315" s="390" t="s">
        <v>1099</v>
      </c>
      <c r="F315" s="391" t="s">
        <v>1100</v>
      </c>
      <c r="G315" s="390" t="s">
        <v>1178</v>
      </c>
      <c r="H315" s="390" t="s">
        <v>1179</v>
      </c>
      <c r="I315" s="393">
        <v>94</v>
      </c>
      <c r="J315" s="393">
        <v>216</v>
      </c>
      <c r="K315" s="394">
        <v>20303.939453125</v>
      </c>
    </row>
    <row r="316" spans="1:11" ht="14.45" customHeight="1" x14ac:dyDescent="0.2">
      <c r="A316" s="388" t="s">
        <v>428</v>
      </c>
      <c r="B316" s="389" t="s">
        <v>429</v>
      </c>
      <c r="C316" s="390" t="s">
        <v>436</v>
      </c>
      <c r="D316" s="391" t="s">
        <v>437</v>
      </c>
      <c r="E316" s="390" t="s">
        <v>1099</v>
      </c>
      <c r="F316" s="391" t="s">
        <v>1100</v>
      </c>
      <c r="G316" s="390" t="s">
        <v>1180</v>
      </c>
      <c r="H316" s="390" t="s">
        <v>1181</v>
      </c>
      <c r="I316" s="393">
        <v>64.709999084472656</v>
      </c>
      <c r="J316" s="393">
        <v>288</v>
      </c>
      <c r="K316" s="394">
        <v>18636.4599609375</v>
      </c>
    </row>
    <row r="317" spans="1:11" ht="14.45" customHeight="1" x14ac:dyDescent="0.2">
      <c r="A317" s="388" t="s">
        <v>428</v>
      </c>
      <c r="B317" s="389" t="s">
        <v>429</v>
      </c>
      <c r="C317" s="390" t="s">
        <v>436</v>
      </c>
      <c r="D317" s="391" t="s">
        <v>437</v>
      </c>
      <c r="E317" s="390" t="s">
        <v>1099</v>
      </c>
      <c r="F317" s="391" t="s">
        <v>1100</v>
      </c>
      <c r="G317" s="390" t="s">
        <v>1182</v>
      </c>
      <c r="H317" s="390" t="s">
        <v>1183</v>
      </c>
      <c r="I317" s="393">
        <v>72.69000244140625</v>
      </c>
      <c r="J317" s="393">
        <v>252</v>
      </c>
      <c r="K317" s="394">
        <v>18317.77978515625</v>
      </c>
    </row>
    <row r="318" spans="1:11" ht="14.45" customHeight="1" x14ac:dyDescent="0.2">
      <c r="A318" s="388" t="s">
        <v>428</v>
      </c>
      <c r="B318" s="389" t="s">
        <v>429</v>
      </c>
      <c r="C318" s="390" t="s">
        <v>436</v>
      </c>
      <c r="D318" s="391" t="s">
        <v>437</v>
      </c>
      <c r="E318" s="390" t="s">
        <v>1099</v>
      </c>
      <c r="F318" s="391" t="s">
        <v>1100</v>
      </c>
      <c r="G318" s="390" t="s">
        <v>1184</v>
      </c>
      <c r="H318" s="390" t="s">
        <v>1185</v>
      </c>
      <c r="I318" s="393">
        <v>74.160003662109375</v>
      </c>
      <c r="J318" s="393">
        <v>468</v>
      </c>
      <c r="K318" s="394">
        <v>34704.919677734375</v>
      </c>
    </row>
    <row r="319" spans="1:11" ht="14.45" customHeight="1" x14ac:dyDescent="0.2">
      <c r="A319" s="388" t="s">
        <v>428</v>
      </c>
      <c r="B319" s="389" t="s">
        <v>429</v>
      </c>
      <c r="C319" s="390" t="s">
        <v>436</v>
      </c>
      <c r="D319" s="391" t="s">
        <v>437</v>
      </c>
      <c r="E319" s="390" t="s">
        <v>1099</v>
      </c>
      <c r="F319" s="391" t="s">
        <v>1100</v>
      </c>
      <c r="G319" s="390" t="s">
        <v>1186</v>
      </c>
      <c r="H319" s="390" t="s">
        <v>1187</v>
      </c>
      <c r="I319" s="393">
        <v>103.40000152587891</v>
      </c>
      <c r="J319" s="393">
        <v>36</v>
      </c>
      <c r="K319" s="394">
        <v>3722.320068359375</v>
      </c>
    </row>
    <row r="320" spans="1:11" ht="14.45" customHeight="1" x14ac:dyDescent="0.2">
      <c r="A320" s="388" t="s">
        <v>428</v>
      </c>
      <c r="B320" s="389" t="s">
        <v>429</v>
      </c>
      <c r="C320" s="390" t="s">
        <v>436</v>
      </c>
      <c r="D320" s="391" t="s">
        <v>437</v>
      </c>
      <c r="E320" s="390" t="s">
        <v>1099</v>
      </c>
      <c r="F320" s="391" t="s">
        <v>1100</v>
      </c>
      <c r="G320" s="390" t="s">
        <v>1188</v>
      </c>
      <c r="H320" s="390" t="s">
        <v>1189</v>
      </c>
      <c r="I320" s="393">
        <v>345</v>
      </c>
      <c r="J320" s="393">
        <v>48</v>
      </c>
      <c r="K320" s="394">
        <v>16560</v>
      </c>
    </row>
    <row r="321" spans="1:11" ht="14.45" customHeight="1" x14ac:dyDescent="0.2">
      <c r="A321" s="388" t="s">
        <v>428</v>
      </c>
      <c r="B321" s="389" t="s">
        <v>429</v>
      </c>
      <c r="C321" s="390" t="s">
        <v>436</v>
      </c>
      <c r="D321" s="391" t="s">
        <v>437</v>
      </c>
      <c r="E321" s="390" t="s">
        <v>1099</v>
      </c>
      <c r="F321" s="391" t="s">
        <v>1100</v>
      </c>
      <c r="G321" s="390" t="s">
        <v>1190</v>
      </c>
      <c r="H321" s="390" t="s">
        <v>1191</v>
      </c>
      <c r="I321" s="393">
        <v>345</v>
      </c>
      <c r="J321" s="393">
        <v>24</v>
      </c>
      <c r="K321" s="394">
        <v>8280</v>
      </c>
    </row>
    <row r="322" spans="1:11" ht="14.45" customHeight="1" x14ac:dyDescent="0.2">
      <c r="A322" s="388" t="s">
        <v>428</v>
      </c>
      <c r="B322" s="389" t="s">
        <v>429</v>
      </c>
      <c r="C322" s="390" t="s">
        <v>436</v>
      </c>
      <c r="D322" s="391" t="s">
        <v>437</v>
      </c>
      <c r="E322" s="390" t="s">
        <v>1099</v>
      </c>
      <c r="F322" s="391" t="s">
        <v>1100</v>
      </c>
      <c r="G322" s="390" t="s">
        <v>1192</v>
      </c>
      <c r="H322" s="390" t="s">
        <v>1193</v>
      </c>
      <c r="I322" s="393">
        <v>153.80999755859375</v>
      </c>
      <c r="J322" s="393">
        <v>48</v>
      </c>
      <c r="K322" s="394">
        <v>7383</v>
      </c>
    </row>
    <row r="323" spans="1:11" ht="14.45" customHeight="1" x14ac:dyDescent="0.2">
      <c r="A323" s="388" t="s">
        <v>428</v>
      </c>
      <c r="B323" s="389" t="s">
        <v>429</v>
      </c>
      <c r="C323" s="390" t="s">
        <v>436</v>
      </c>
      <c r="D323" s="391" t="s">
        <v>437</v>
      </c>
      <c r="E323" s="390" t="s">
        <v>1099</v>
      </c>
      <c r="F323" s="391" t="s">
        <v>1100</v>
      </c>
      <c r="G323" s="390" t="s">
        <v>1194</v>
      </c>
      <c r="H323" s="390" t="s">
        <v>1195</v>
      </c>
      <c r="I323" s="393">
        <v>249.25999450683594</v>
      </c>
      <c r="J323" s="393">
        <v>384</v>
      </c>
      <c r="K323" s="394">
        <v>95716.802734375</v>
      </c>
    </row>
    <row r="324" spans="1:11" ht="14.45" customHeight="1" x14ac:dyDescent="0.2">
      <c r="A324" s="388" t="s">
        <v>428</v>
      </c>
      <c r="B324" s="389" t="s">
        <v>429</v>
      </c>
      <c r="C324" s="390" t="s">
        <v>436</v>
      </c>
      <c r="D324" s="391" t="s">
        <v>437</v>
      </c>
      <c r="E324" s="390" t="s">
        <v>1099</v>
      </c>
      <c r="F324" s="391" t="s">
        <v>1100</v>
      </c>
      <c r="G324" s="390" t="s">
        <v>1196</v>
      </c>
      <c r="H324" s="390" t="s">
        <v>1197</v>
      </c>
      <c r="I324" s="393">
        <v>154.44499969482422</v>
      </c>
      <c r="J324" s="393">
        <v>108</v>
      </c>
      <c r="K324" s="394">
        <v>16679.69970703125</v>
      </c>
    </row>
    <row r="325" spans="1:11" ht="14.45" customHeight="1" x14ac:dyDescent="0.2">
      <c r="A325" s="388" t="s">
        <v>428</v>
      </c>
      <c r="B325" s="389" t="s">
        <v>429</v>
      </c>
      <c r="C325" s="390" t="s">
        <v>436</v>
      </c>
      <c r="D325" s="391" t="s">
        <v>437</v>
      </c>
      <c r="E325" s="390" t="s">
        <v>1099</v>
      </c>
      <c r="F325" s="391" t="s">
        <v>1100</v>
      </c>
      <c r="G325" s="390" t="s">
        <v>1198</v>
      </c>
      <c r="H325" s="390" t="s">
        <v>1199</v>
      </c>
      <c r="I325" s="393">
        <v>147.60000610351563</v>
      </c>
      <c r="J325" s="393">
        <v>216</v>
      </c>
      <c r="K325" s="394">
        <v>31882.140625</v>
      </c>
    </row>
    <row r="326" spans="1:11" ht="14.45" customHeight="1" x14ac:dyDescent="0.2">
      <c r="A326" s="388" t="s">
        <v>428</v>
      </c>
      <c r="B326" s="389" t="s">
        <v>429</v>
      </c>
      <c r="C326" s="390" t="s">
        <v>436</v>
      </c>
      <c r="D326" s="391" t="s">
        <v>437</v>
      </c>
      <c r="E326" s="390" t="s">
        <v>1099</v>
      </c>
      <c r="F326" s="391" t="s">
        <v>1100</v>
      </c>
      <c r="G326" s="390" t="s">
        <v>1198</v>
      </c>
      <c r="H326" s="390" t="s">
        <v>1200</v>
      </c>
      <c r="I326" s="393">
        <v>147.60000610351563</v>
      </c>
      <c r="J326" s="393">
        <v>792</v>
      </c>
      <c r="K326" s="394">
        <v>116901.1796875</v>
      </c>
    </row>
    <row r="327" spans="1:11" ht="14.45" customHeight="1" x14ac:dyDescent="0.2">
      <c r="A327" s="388" t="s">
        <v>428</v>
      </c>
      <c r="B327" s="389" t="s">
        <v>429</v>
      </c>
      <c r="C327" s="390" t="s">
        <v>436</v>
      </c>
      <c r="D327" s="391" t="s">
        <v>437</v>
      </c>
      <c r="E327" s="390" t="s">
        <v>1099</v>
      </c>
      <c r="F327" s="391" t="s">
        <v>1100</v>
      </c>
      <c r="G327" s="390" t="s">
        <v>1201</v>
      </c>
      <c r="H327" s="390" t="s">
        <v>1202</v>
      </c>
      <c r="I327" s="393">
        <v>204.30000305175781</v>
      </c>
      <c r="J327" s="393">
        <v>96</v>
      </c>
      <c r="K327" s="394">
        <v>19612.470458984375</v>
      </c>
    </row>
    <row r="328" spans="1:11" ht="14.45" customHeight="1" x14ac:dyDescent="0.2">
      <c r="A328" s="388" t="s">
        <v>428</v>
      </c>
      <c r="B328" s="389" t="s">
        <v>429</v>
      </c>
      <c r="C328" s="390" t="s">
        <v>436</v>
      </c>
      <c r="D328" s="391" t="s">
        <v>437</v>
      </c>
      <c r="E328" s="390" t="s">
        <v>1099</v>
      </c>
      <c r="F328" s="391" t="s">
        <v>1100</v>
      </c>
      <c r="G328" s="390" t="s">
        <v>1203</v>
      </c>
      <c r="H328" s="390" t="s">
        <v>1204</v>
      </c>
      <c r="I328" s="393">
        <v>100.68000030517578</v>
      </c>
      <c r="J328" s="393">
        <v>936</v>
      </c>
      <c r="K328" s="394">
        <v>94238.8212890625</v>
      </c>
    </row>
    <row r="329" spans="1:11" ht="14.45" customHeight="1" x14ac:dyDescent="0.2">
      <c r="A329" s="388" t="s">
        <v>428</v>
      </c>
      <c r="B329" s="389" t="s">
        <v>429</v>
      </c>
      <c r="C329" s="390" t="s">
        <v>436</v>
      </c>
      <c r="D329" s="391" t="s">
        <v>437</v>
      </c>
      <c r="E329" s="390" t="s">
        <v>1099</v>
      </c>
      <c r="F329" s="391" t="s">
        <v>1100</v>
      </c>
      <c r="G329" s="390" t="s">
        <v>1205</v>
      </c>
      <c r="H329" s="390" t="s">
        <v>1206</v>
      </c>
      <c r="I329" s="393">
        <v>142.71000671386719</v>
      </c>
      <c r="J329" s="393">
        <v>216</v>
      </c>
      <c r="K329" s="394">
        <v>30826.259765625</v>
      </c>
    </row>
    <row r="330" spans="1:11" ht="14.45" customHeight="1" x14ac:dyDescent="0.2">
      <c r="A330" s="388" t="s">
        <v>428</v>
      </c>
      <c r="B330" s="389" t="s">
        <v>429</v>
      </c>
      <c r="C330" s="390" t="s">
        <v>436</v>
      </c>
      <c r="D330" s="391" t="s">
        <v>437</v>
      </c>
      <c r="E330" s="390" t="s">
        <v>1099</v>
      </c>
      <c r="F330" s="391" t="s">
        <v>1100</v>
      </c>
      <c r="G330" s="390" t="s">
        <v>1207</v>
      </c>
      <c r="H330" s="390" t="s">
        <v>1208</v>
      </c>
      <c r="I330" s="393">
        <v>31.360000610351563</v>
      </c>
      <c r="J330" s="393">
        <v>2160</v>
      </c>
      <c r="K330" s="394">
        <v>67730.40185546875</v>
      </c>
    </row>
    <row r="331" spans="1:11" ht="14.45" customHeight="1" x14ac:dyDescent="0.2">
      <c r="A331" s="388" t="s">
        <v>428</v>
      </c>
      <c r="B331" s="389" t="s">
        <v>429</v>
      </c>
      <c r="C331" s="390" t="s">
        <v>436</v>
      </c>
      <c r="D331" s="391" t="s">
        <v>437</v>
      </c>
      <c r="E331" s="390" t="s">
        <v>1099</v>
      </c>
      <c r="F331" s="391" t="s">
        <v>1100</v>
      </c>
      <c r="G331" s="390" t="s">
        <v>1209</v>
      </c>
      <c r="H331" s="390" t="s">
        <v>1210</v>
      </c>
      <c r="I331" s="393">
        <v>32.409999847412109</v>
      </c>
      <c r="J331" s="393">
        <v>1320</v>
      </c>
      <c r="K331" s="394">
        <v>42782.299621582031</v>
      </c>
    </row>
    <row r="332" spans="1:11" ht="14.45" customHeight="1" x14ac:dyDescent="0.2">
      <c r="A332" s="388" t="s">
        <v>428</v>
      </c>
      <c r="B332" s="389" t="s">
        <v>429</v>
      </c>
      <c r="C332" s="390" t="s">
        <v>436</v>
      </c>
      <c r="D332" s="391" t="s">
        <v>437</v>
      </c>
      <c r="E332" s="390" t="s">
        <v>1099</v>
      </c>
      <c r="F332" s="391" t="s">
        <v>1100</v>
      </c>
      <c r="G332" s="390" t="s">
        <v>1211</v>
      </c>
      <c r="H332" s="390" t="s">
        <v>1212</v>
      </c>
      <c r="I332" s="393">
        <v>38.459999084472656</v>
      </c>
      <c r="J332" s="393">
        <v>144</v>
      </c>
      <c r="K332" s="394">
        <v>5537.93994140625</v>
      </c>
    </row>
    <row r="333" spans="1:11" ht="14.45" customHeight="1" x14ac:dyDescent="0.2">
      <c r="A333" s="388" t="s">
        <v>428</v>
      </c>
      <c r="B333" s="389" t="s">
        <v>429</v>
      </c>
      <c r="C333" s="390" t="s">
        <v>436</v>
      </c>
      <c r="D333" s="391" t="s">
        <v>437</v>
      </c>
      <c r="E333" s="390" t="s">
        <v>1099</v>
      </c>
      <c r="F333" s="391" t="s">
        <v>1100</v>
      </c>
      <c r="G333" s="390" t="s">
        <v>1213</v>
      </c>
      <c r="H333" s="390" t="s">
        <v>1214</v>
      </c>
      <c r="I333" s="393">
        <v>30.309999465942383</v>
      </c>
      <c r="J333" s="393">
        <v>4080</v>
      </c>
      <c r="K333" s="394">
        <v>123675.31909179688</v>
      </c>
    </row>
    <row r="334" spans="1:11" ht="14.45" customHeight="1" x14ac:dyDescent="0.2">
      <c r="A334" s="388" t="s">
        <v>428</v>
      </c>
      <c r="B334" s="389" t="s">
        <v>429</v>
      </c>
      <c r="C334" s="390" t="s">
        <v>436</v>
      </c>
      <c r="D334" s="391" t="s">
        <v>437</v>
      </c>
      <c r="E334" s="390" t="s">
        <v>1099</v>
      </c>
      <c r="F334" s="391" t="s">
        <v>1100</v>
      </c>
      <c r="G334" s="390" t="s">
        <v>1215</v>
      </c>
      <c r="H334" s="390" t="s">
        <v>1216</v>
      </c>
      <c r="I334" s="393">
        <v>39.740001678466797</v>
      </c>
      <c r="J334" s="393">
        <v>720</v>
      </c>
      <c r="K334" s="394">
        <v>28612.80078125</v>
      </c>
    </row>
    <row r="335" spans="1:11" ht="14.45" customHeight="1" x14ac:dyDescent="0.2">
      <c r="A335" s="388" t="s">
        <v>428</v>
      </c>
      <c r="B335" s="389" t="s">
        <v>429</v>
      </c>
      <c r="C335" s="390" t="s">
        <v>436</v>
      </c>
      <c r="D335" s="391" t="s">
        <v>437</v>
      </c>
      <c r="E335" s="390" t="s">
        <v>1099</v>
      </c>
      <c r="F335" s="391" t="s">
        <v>1100</v>
      </c>
      <c r="G335" s="390" t="s">
        <v>1217</v>
      </c>
      <c r="H335" s="390" t="s">
        <v>1218</v>
      </c>
      <c r="I335" s="393">
        <v>28.860000610351563</v>
      </c>
      <c r="J335" s="393">
        <v>1512</v>
      </c>
      <c r="K335" s="394">
        <v>43639.0498046875</v>
      </c>
    </row>
    <row r="336" spans="1:11" ht="14.45" customHeight="1" x14ac:dyDescent="0.2">
      <c r="A336" s="388" t="s">
        <v>428</v>
      </c>
      <c r="B336" s="389" t="s">
        <v>429</v>
      </c>
      <c r="C336" s="390" t="s">
        <v>436</v>
      </c>
      <c r="D336" s="391" t="s">
        <v>437</v>
      </c>
      <c r="E336" s="390" t="s">
        <v>1099</v>
      </c>
      <c r="F336" s="391" t="s">
        <v>1100</v>
      </c>
      <c r="G336" s="390" t="s">
        <v>1219</v>
      </c>
      <c r="H336" s="390" t="s">
        <v>1220</v>
      </c>
      <c r="I336" s="393">
        <v>40.143333435058594</v>
      </c>
      <c r="J336" s="393">
        <v>360</v>
      </c>
      <c r="K336" s="394">
        <v>14451.7998046875</v>
      </c>
    </row>
    <row r="337" spans="1:11" ht="14.45" customHeight="1" x14ac:dyDescent="0.2">
      <c r="A337" s="388" t="s">
        <v>428</v>
      </c>
      <c r="B337" s="389" t="s">
        <v>429</v>
      </c>
      <c r="C337" s="390" t="s">
        <v>436</v>
      </c>
      <c r="D337" s="391" t="s">
        <v>437</v>
      </c>
      <c r="E337" s="390" t="s">
        <v>1099</v>
      </c>
      <c r="F337" s="391" t="s">
        <v>1100</v>
      </c>
      <c r="G337" s="390" t="s">
        <v>1221</v>
      </c>
      <c r="H337" s="390" t="s">
        <v>1222</v>
      </c>
      <c r="I337" s="393">
        <v>36.090000152587891</v>
      </c>
      <c r="J337" s="393">
        <v>360</v>
      </c>
      <c r="K337" s="394">
        <v>12991.560424804688</v>
      </c>
    </row>
    <row r="338" spans="1:11" ht="14.45" customHeight="1" x14ac:dyDescent="0.2">
      <c r="A338" s="388" t="s">
        <v>428</v>
      </c>
      <c r="B338" s="389" t="s">
        <v>429</v>
      </c>
      <c r="C338" s="390" t="s">
        <v>436</v>
      </c>
      <c r="D338" s="391" t="s">
        <v>437</v>
      </c>
      <c r="E338" s="390" t="s">
        <v>1099</v>
      </c>
      <c r="F338" s="391" t="s">
        <v>1100</v>
      </c>
      <c r="G338" s="390" t="s">
        <v>1223</v>
      </c>
      <c r="H338" s="390" t="s">
        <v>1224</v>
      </c>
      <c r="I338" s="393">
        <v>31.360000610351563</v>
      </c>
      <c r="J338" s="393">
        <v>4200</v>
      </c>
      <c r="K338" s="394">
        <v>131700.00244140625</v>
      </c>
    </row>
    <row r="339" spans="1:11" ht="14.45" customHeight="1" x14ac:dyDescent="0.2">
      <c r="A339" s="388" t="s">
        <v>428</v>
      </c>
      <c r="B339" s="389" t="s">
        <v>429</v>
      </c>
      <c r="C339" s="390" t="s">
        <v>436</v>
      </c>
      <c r="D339" s="391" t="s">
        <v>437</v>
      </c>
      <c r="E339" s="390" t="s">
        <v>1099</v>
      </c>
      <c r="F339" s="391" t="s">
        <v>1100</v>
      </c>
      <c r="G339" s="390" t="s">
        <v>1225</v>
      </c>
      <c r="H339" s="390" t="s">
        <v>1226</v>
      </c>
      <c r="I339" s="393">
        <v>219.94000244140625</v>
      </c>
      <c r="J339" s="393">
        <v>216</v>
      </c>
      <c r="K339" s="394">
        <v>47506.5</v>
      </c>
    </row>
    <row r="340" spans="1:11" ht="14.45" customHeight="1" x14ac:dyDescent="0.2">
      <c r="A340" s="388" t="s">
        <v>428</v>
      </c>
      <c r="B340" s="389" t="s">
        <v>429</v>
      </c>
      <c r="C340" s="390" t="s">
        <v>436</v>
      </c>
      <c r="D340" s="391" t="s">
        <v>437</v>
      </c>
      <c r="E340" s="390" t="s">
        <v>1099</v>
      </c>
      <c r="F340" s="391" t="s">
        <v>1100</v>
      </c>
      <c r="G340" s="390" t="s">
        <v>1227</v>
      </c>
      <c r="H340" s="390" t="s">
        <v>1228</v>
      </c>
      <c r="I340" s="393">
        <v>153.47000122070313</v>
      </c>
      <c r="J340" s="393">
        <v>120</v>
      </c>
      <c r="K340" s="394">
        <v>18416.03955078125</v>
      </c>
    </row>
    <row r="341" spans="1:11" ht="14.45" customHeight="1" x14ac:dyDescent="0.2">
      <c r="A341" s="388" t="s">
        <v>428</v>
      </c>
      <c r="B341" s="389" t="s">
        <v>429</v>
      </c>
      <c r="C341" s="390" t="s">
        <v>436</v>
      </c>
      <c r="D341" s="391" t="s">
        <v>437</v>
      </c>
      <c r="E341" s="390" t="s">
        <v>1099</v>
      </c>
      <c r="F341" s="391" t="s">
        <v>1100</v>
      </c>
      <c r="G341" s="390" t="s">
        <v>1229</v>
      </c>
      <c r="H341" s="390" t="s">
        <v>1230</v>
      </c>
      <c r="I341" s="393">
        <v>125.12000274658203</v>
      </c>
      <c r="J341" s="393">
        <v>264</v>
      </c>
      <c r="K341" s="394">
        <v>33031.6787109375</v>
      </c>
    </row>
    <row r="342" spans="1:11" ht="14.45" customHeight="1" x14ac:dyDescent="0.2">
      <c r="A342" s="388" t="s">
        <v>428</v>
      </c>
      <c r="B342" s="389" t="s">
        <v>429</v>
      </c>
      <c r="C342" s="390" t="s">
        <v>436</v>
      </c>
      <c r="D342" s="391" t="s">
        <v>437</v>
      </c>
      <c r="E342" s="390" t="s">
        <v>1099</v>
      </c>
      <c r="F342" s="391" t="s">
        <v>1100</v>
      </c>
      <c r="G342" s="390" t="s">
        <v>1231</v>
      </c>
      <c r="H342" s="390" t="s">
        <v>1232</v>
      </c>
      <c r="I342" s="393">
        <v>125.12000274658203</v>
      </c>
      <c r="J342" s="393">
        <v>144</v>
      </c>
      <c r="K342" s="394">
        <v>18017.279296875</v>
      </c>
    </row>
    <row r="343" spans="1:11" ht="14.45" customHeight="1" x14ac:dyDescent="0.2">
      <c r="A343" s="388" t="s">
        <v>428</v>
      </c>
      <c r="B343" s="389" t="s">
        <v>429</v>
      </c>
      <c r="C343" s="390" t="s">
        <v>436</v>
      </c>
      <c r="D343" s="391" t="s">
        <v>437</v>
      </c>
      <c r="E343" s="390" t="s">
        <v>1099</v>
      </c>
      <c r="F343" s="391" t="s">
        <v>1100</v>
      </c>
      <c r="G343" s="390" t="s">
        <v>1233</v>
      </c>
      <c r="H343" s="390" t="s">
        <v>1234</v>
      </c>
      <c r="I343" s="393">
        <v>167.14999389648438</v>
      </c>
      <c r="J343" s="393">
        <v>240</v>
      </c>
      <c r="K343" s="394">
        <v>40116.6005859375</v>
      </c>
    </row>
    <row r="344" spans="1:11" ht="14.45" customHeight="1" x14ac:dyDescent="0.2">
      <c r="A344" s="388" t="s">
        <v>428</v>
      </c>
      <c r="B344" s="389" t="s">
        <v>429</v>
      </c>
      <c r="C344" s="390" t="s">
        <v>436</v>
      </c>
      <c r="D344" s="391" t="s">
        <v>437</v>
      </c>
      <c r="E344" s="390" t="s">
        <v>1099</v>
      </c>
      <c r="F344" s="391" t="s">
        <v>1100</v>
      </c>
      <c r="G344" s="390" t="s">
        <v>1235</v>
      </c>
      <c r="H344" s="390" t="s">
        <v>1236</v>
      </c>
      <c r="I344" s="393">
        <v>167.14999389648438</v>
      </c>
      <c r="J344" s="393">
        <v>216</v>
      </c>
      <c r="K344" s="394">
        <v>36104.93994140625</v>
      </c>
    </row>
    <row r="345" spans="1:11" ht="14.45" customHeight="1" x14ac:dyDescent="0.2">
      <c r="A345" s="388" t="s">
        <v>428</v>
      </c>
      <c r="B345" s="389" t="s">
        <v>429</v>
      </c>
      <c r="C345" s="390" t="s">
        <v>436</v>
      </c>
      <c r="D345" s="391" t="s">
        <v>437</v>
      </c>
      <c r="E345" s="390" t="s">
        <v>1099</v>
      </c>
      <c r="F345" s="391" t="s">
        <v>1100</v>
      </c>
      <c r="G345" s="390" t="s">
        <v>1237</v>
      </c>
      <c r="H345" s="390" t="s">
        <v>1238</v>
      </c>
      <c r="I345" s="393">
        <v>164.22000122070313</v>
      </c>
      <c r="J345" s="393">
        <v>120</v>
      </c>
      <c r="K345" s="394">
        <v>19706.39990234375</v>
      </c>
    </row>
    <row r="346" spans="1:11" ht="14.45" customHeight="1" x14ac:dyDescent="0.2">
      <c r="A346" s="388" t="s">
        <v>428</v>
      </c>
      <c r="B346" s="389" t="s">
        <v>429</v>
      </c>
      <c r="C346" s="390" t="s">
        <v>436</v>
      </c>
      <c r="D346" s="391" t="s">
        <v>437</v>
      </c>
      <c r="E346" s="390" t="s">
        <v>1099</v>
      </c>
      <c r="F346" s="391" t="s">
        <v>1100</v>
      </c>
      <c r="G346" s="390" t="s">
        <v>1239</v>
      </c>
      <c r="H346" s="390" t="s">
        <v>1240</v>
      </c>
      <c r="I346" s="393">
        <v>185.72999572753906</v>
      </c>
      <c r="J346" s="393">
        <v>1260</v>
      </c>
      <c r="K346" s="394">
        <v>234013.5</v>
      </c>
    </row>
    <row r="347" spans="1:11" ht="14.45" customHeight="1" x14ac:dyDescent="0.2">
      <c r="A347" s="388" t="s">
        <v>428</v>
      </c>
      <c r="B347" s="389" t="s">
        <v>429</v>
      </c>
      <c r="C347" s="390" t="s">
        <v>436</v>
      </c>
      <c r="D347" s="391" t="s">
        <v>437</v>
      </c>
      <c r="E347" s="390" t="s">
        <v>1099</v>
      </c>
      <c r="F347" s="391" t="s">
        <v>1100</v>
      </c>
      <c r="G347" s="390" t="s">
        <v>1241</v>
      </c>
      <c r="H347" s="390" t="s">
        <v>1242</v>
      </c>
      <c r="I347" s="393">
        <v>216.02999877929688</v>
      </c>
      <c r="J347" s="393">
        <v>432</v>
      </c>
      <c r="K347" s="394">
        <v>93323.8828125</v>
      </c>
    </row>
    <row r="348" spans="1:11" ht="14.45" customHeight="1" x14ac:dyDescent="0.2">
      <c r="A348" s="388" t="s">
        <v>428</v>
      </c>
      <c r="B348" s="389" t="s">
        <v>429</v>
      </c>
      <c r="C348" s="390" t="s">
        <v>436</v>
      </c>
      <c r="D348" s="391" t="s">
        <v>437</v>
      </c>
      <c r="E348" s="390" t="s">
        <v>1099</v>
      </c>
      <c r="F348" s="391" t="s">
        <v>1100</v>
      </c>
      <c r="G348" s="390" t="s">
        <v>1239</v>
      </c>
      <c r="H348" s="390" t="s">
        <v>1243</v>
      </c>
      <c r="I348" s="393">
        <v>210.16000366210938</v>
      </c>
      <c r="J348" s="393">
        <v>672</v>
      </c>
      <c r="K348" s="394">
        <v>141229.2001953125</v>
      </c>
    </row>
    <row r="349" spans="1:11" ht="14.45" customHeight="1" x14ac:dyDescent="0.2">
      <c r="A349" s="388" t="s">
        <v>428</v>
      </c>
      <c r="B349" s="389" t="s">
        <v>429</v>
      </c>
      <c r="C349" s="390" t="s">
        <v>436</v>
      </c>
      <c r="D349" s="391" t="s">
        <v>437</v>
      </c>
      <c r="E349" s="390" t="s">
        <v>1099</v>
      </c>
      <c r="F349" s="391" t="s">
        <v>1100</v>
      </c>
      <c r="G349" s="390" t="s">
        <v>1244</v>
      </c>
      <c r="H349" s="390" t="s">
        <v>1245</v>
      </c>
      <c r="I349" s="393">
        <v>210.16500091552734</v>
      </c>
      <c r="J349" s="393">
        <v>120</v>
      </c>
      <c r="K349" s="394">
        <v>25219.8603515625</v>
      </c>
    </row>
    <row r="350" spans="1:11" ht="14.45" customHeight="1" x14ac:dyDescent="0.2">
      <c r="A350" s="388" t="s">
        <v>428</v>
      </c>
      <c r="B350" s="389" t="s">
        <v>429</v>
      </c>
      <c r="C350" s="390" t="s">
        <v>436</v>
      </c>
      <c r="D350" s="391" t="s">
        <v>437</v>
      </c>
      <c r="E350" s="390" t="s">
        <v>1099</v>
      </c>
      <c r="F350" s="391" t="s">
        <v>1100</v>
      </c>
      <c r="G350" s="390" t="s">
        <v>1246</v>
      </c>
      <c r="H350" s="390" t="s">
        <v>1247</v>
      </c>
      <c r="I350" s="393">
        <v>258.05999755859375</v>
      </c>
      <c r="J350" s="393">
        <v>624</v>
      </c>
      <c r="K350" s="394">
        <v>161029.4404296875</v>
      </c>
    </row>
    <row r="351" spans="1:11" ht="14.45" customHeight="1" x14ac:dyDescent="0.2">
      <c r="A351" s="388" t="s">
        <v>428</v>
      </c>
      <c r="B351" s="389" t="s">
        <v>429</v>
      </c>
      <c r="C351" s="390" t="s">
        <v>436</v>
      </c>
      <c r="D351" s="391" t="s">
        <v>437</v>
      </c>
      <c r="E351" s="390" t="s">
        <v>1099</v>
      </c>
      <c r="F351" s="391" t="s">
        <v>1100</v>
      </c>
      <c r="G351" s="390" t="s">
        <v>1248</v>
      </c>
      <c r="H351" s="390" t="s">
        <v>1249</v>
      </c>
      <c r="I351" s="393">
        <v>337.23500061035156</v>
      </c>
      <c r="J351" s="393">
        <v>132</v>
      </c>
      <c r="K351" s="394">
        <v>44514.8994140625</v>
      </c>
    </row>
    <row r="352" spans="1:11" ht="14.45" customHeight="1" x14ac:dyDescent="0.2">
      <c r="A352" s="388" t="s">
        <v>428</v>
      </c>
      <c r="B352" s="389" t="s">
        <v>429</v>
      </c>
      <c r="C352" s="390" t="s">
        <v>436</v>
      </c>
      <c r="D352" s="391" t="s">
        <v>437</v>
      </c>
      <c r="E352" s="390" t="s">
        <v>1099</v>
      </c>
      <c r="F352" s="391" t="s">
        <v>1100</v>
      </c>
      <c r="G352" s="390" t="s">
        <v>1250</v>
      </c>
      <c r="H352" s="390" t="s">
        <v>1251</v>
      </c>
      <c r="I352" s="393">
        <v>216.02000427246094</v>
      </c>
      <c r="J352" s="393">
        <v>48</v>
      </c>
      <c r="K352" s="394">
        <v>10369.1396484375</v>
      </c>
    </row>
    <row r="353" spans="1:11" ht="14.45" customHeight="1" x14ac:dyDescent="0.2">
      <c r="A353" s="388" t="s">
        <v>428</v>
      </c>
      <c r="B353" s="389" t="s">
        <v>429</v>
      </c>
      <c r="C353" s="390" t="s">
        <v>436</v>
      </c>
      <c r="D353" s="391" t="s">
        <v>437</v>
      </c>
      <c r="E353" s="390" t="s">
        <v>1099</v>
      </c>
      <c r="F353" s="391" t="s">
        <v>1100</v>
      </c>
      <c r="G353" s="390" t="s">
        <v>1252</v>
      </c>
      <c r="H353" s="390" t="s">
        <v>1253</v>
      </c>
      <c r="I353" s="393">
        <v>129.25666300455728</v>
      </c>
      <c r="J353" s="393">
        <v>144</v>
      </c>
      <c r="K353" s="394">
        <v>18612.5595703125</v>
      </c>
    </row>
    <row r="354" spans="1:11" ht="14.45" customHeight="1" x14ac:dyDescent="0.2">
      <c r="A354" s="388" t="s">
        <v>428</v>
      </c>
      <c r="B354" s="389" t="s">
        <v>429</v>
      </c>
      <c r="C354" s="390" t="s">
        <v>436</v>
      </c>
      <c r="D354" s="391" t="s">
        <v>437</v>
      </c>
      <c r="E354" s="390" t="s">
        <v>1099</v>
      </c>
      <c r="F354" s="391" t="s">
        <v>1100</v>
      </c>
      <c r="G354" s="390" t="s">
        <v>1254</v>
      </c>
      <c r="H354" s="390" t="s">
        <v>1255</v>
      </c>
      <c r="I354" s="393">
        <v>51.650001525878906</v>
      </c>
      <c r="J354" s="393">
        <v>240</v>
      </c>
      <c r="K354" s="394">
        <v>12397</v>
      </c>
    </row>
    <row r="355" spans="1:11" ht="14.45" customHeight="1" x14ac:dyDescent="0.2">
      <c r="A355" s="388" t="s">
        <v>428</v>
      </c>
      <c r="B355" s="389" t="s">
        <v>429</v>
      </c>
      <c r="C355" s="390" t="s">
        <v>436</v>
      </c>
      <c r="D355" s="391" t="s">
        <v>437</v>
      </c>
      <c r="E355" s="390" t="s">
        <v>1099</v>
      </c>
      <c r="F355" s="391" t="s">
        <v>1100</v>
      </c>
      <c r="G355" s="390" t="s">
        <v>1256</v>
      </c>
      <c r="H355" s="390" t="s">
        <v>1257</v>
      </c>
      <c r="I355" s="393">
        <v>635.3800048828125</v>
      </c>
      <c r="J355" s="393">
        <v>36</v>
      </c>
      <c r="K355" s="394">
        <v>22873.5</v>
      </c>
    </row>
    <row r="356" spans="1:11" ht="14.45" customHeight="1" x14ac:dyDescent="0.2">
      <c r="A356" s="388" t="s">
        <v>428</v>
      </c>
      <c r="B356" s="389" t="s">
        <v>429</v>
      </c>
      <c r="C356" s="390" t="s">
        <v>436</v>
      </c>
      <c r="D356" s="391" t="s">
        <v>437</v>
      </c>
      <c r="E356" s="390" t="s">
        <v>1099</v>
      </c>
      <c r="F356" s="391" t="s">
        <v>1100</v>
      </c>
      <c r="G356" s="390" t="s">
        <v>1258</v>
      </c>
      <c r="H356" s="390" t="s">
        <v>1259</v>
      </c>
      <c r="I356" s="393">
        <v>733.1300048828125</v>
      </c>
      <c r="J356" s="393">
        <v>24</v>
      </c>
      <c r="K356" s="394">
        <v>17595</v>
      </c>
    </row>
    <row r="357" spans="1:11" ht="14.45" customHeight="1" x14ac:dyDescent="0.2">
      <c r="A357" s="388" t="s">
        <v>428</v>
      </c>
      <c r="B357" s="389" t="s">
        <v>429</v>
      </c>
      <c r="C357" s="390" t="s">
        <v>436</v>
      </c>
      <c r="D357" s="391" t="s">
        <v>437</v>
      </c>
      <c r="E357" s="390" t="s">
        <v>1099</v>
      </c>
      <c r="F357" s="391" t="s">
        <v>1100</v>
      </c>
      <c r="G357" s="390" t="s">
        <v>1260</v>
      </c>
      <c r="H357" s="390" t="s">
        <v>1261</v>
      </c>
      <c r="I357" s="393">
        <v>73.790000915527344</v>
      </c>
      <c r="J357" s="393">
        <v>72</v>
      </c>
      <c r="K357" s="394">
        <v>5312.85009765625</v>
      </c>
    </row>
    <row r="358" spans="1:11" ht="14.45" customHeight="1" x14ac:dyDescent="0.2">
      <c r="A358" s="388" t="s">
        <v>428</v>
      </c>
      <c r="B358" s="389" t="s">
        <v>429</v>
      </c>
      <c r="C358" s="390" t="s">
        <v>436</v>
      </c>
      <c r="D358" s="391" t="s">
        <v>437</v>
      </c>
      <c r="E358" s="390" t="s">
        <v>1099</v>
      </c>
      <c r="F358" s="391" t="s">
        <v>1100</v>
      </c>
      <c r="G358" s="390" t="s">
        <v>1262</v>
      </c>
      <c r="H358" s="390" t="s">
        <v>1263</v>
      </c>
      <c r="I358" s="393">
        <v>73.790000915527344</v>
      </c>
      <c r="J358" s="393">
        <v>72</v>
      </c>
      <c r="K358" s="394">
        <v>5313</v>
      </c>
    </row>
    <row r="359" spans="1:11" ht="14.45" customHeight="1" x14ac:dyDescent="0.2">
      <c r="A359" s="388" t="s">
        <v>428</v>
      </c>
      <c r="B359" s="389" t="s">
        <v>429</v>
      </c>
      <c r="C359" s="390" t="s">
        <v>436</v>
      </c>
      <c r="D359" s="391" t="s">
        <v>437</v>
      </c>
      <c r="E359" s="390" t="s">
        <v>1099</v>
      </c>
      <c r="F359" s="391" t="s">
        <v>1100</v>
      </c>
      <c r="G359" s="390" t="s">
        <v>1264</v>
      </c>
      <c r="H359" s="390" t="s">
        <v>1265</v>
      </c>
      <c r="I359" s="393">
        <v>291.95001220703125</v>
      </c>
      <c r="J359" s="393">
        <v>32</v>
      </c>
      <c r="K359" s="394">
        <v>9342.240234375</v>
      </c>
    </row>
    <row r="360" spans="1:11" ht="14.45" customHeight="1" x14ac:dyDescent="0.2">
      <c r="A360" s="388" t="s">
        <v>428</v>
      </c>
      <c r="B360" s="389" t="s">
        <v>429</v>
      </c>
      <c r="C360" s="390" t="s">
        <v>436</v>
      </c>
      <c r="D360" s="391" t="s">
        <v>437</v>
      </c>
      <c r="E360" s="390" t="s">
        <v>1099</v>
      </c>
      <c r="F360" s="391" t="s">
        <v>1100</v>
      </c>
      <c r="G360" s="390" t="s">
        <v>1266</v>
      </c>
      <c r="H360" s="390" t="s">
        <v>1267</v>
      </c>
      <c r="I360" s="393">
        <v>105.56999969482422</v>
      </c>
      <c r="J360" s="393">
        <v>72</v>
      </c>
      <c r="K360" s="394">
        <v>7601.0400390625</v>
      </c>
    </row>
    <row r="361" spans="1:11" ht="14.45" customHeight="1" x14ac:dyDescent="0.2">
      <c r="A361" s="388" t="s">
        <v>428</v>
      </c>
      <c r="B361" s="389" t="s">
        <v>429</v>
      </c>
      <c r="C361" s="390" t="s">
        <v>436</v>
      </c>
      <c r="D361" s="391" t="s">
        <v>437</v>
      </c>
      <c r="E361" s="390" t="s">
        <v>1099</v>
      </c>
      <c r="F361" s="391" t="s">
        <v>1100</v>
      </c>
      <c r="G361" s="390" t="s">
        <v>1268</v>
      </c>
      <c r="H361" s="390" t="s">
        <v>1269</v>
      </c>
      <c r="I361" s="393">
        <v>112.41000366210938</v>
      </c>
      <c r="J361" s="393">
        <v>144</v>
      </c>
      <c r="K361" s="394">
        <v>16187.39990234375</v>
      </c>
    </row>
    <row r="362" spans="1:11" ht="14.45" customHeight="1" x14ac:dyDescent="0.2">
      <c r="A362" s="388" t="s">
        <v>428</v>
      </c>
      <c r="B362" s="389" t="s">
        <v>429</v>
      </c>
      <c r="C362" s="390" t="s">
        <v>436</v>
      </c>
      <c r="D362" s="391" t="s">
        <v>437</v>
      </c>
      <c r="E362" s="390" t="s">
        <v>1099</v>
      </c>
      <c r="F362" s="391" t="s">
        <v>1100</v>
      </c>
      <c r="G362" s="390" t="s">
        <v>1270</v>
      </c>
      <c r="H362" s="390" t="s">
        <v>1271</v>
      </c>
      <c r="I362" s="393">
        <v>94.8125</v>
      </c>
      <c r="J362" s="393">
        <v>324</v>
      </c>
      <c r="K362" s="394">
        <v>30720.06005859375</v>
      </c>
    </row>
    <row r="363" spans="1:11" ht="14.45" customHeight="1" x14ac:dyDescent="0.2">
      <c r="A363" s="388" t="s">
        <v>428</v>
      </c>
      <c r="B363" s="389" t="s">
        <v>429</v>
      </c>
      <c r="C363" s="390" t="s">
        <v>436</v>
      </c>
      <c r="D363" s="391" t="s">
        <v>437</v>
      </c>
      <c r="E363" s="390" t="s">
        <v>1099</v>
      </c>
      <c r="F363" s="391" t="s">
        <v>1100</v>
      </c>
      <c r="G363" s="390" t="s">
        <v>1272</v>
      </c>
      <c r="H363" s="390" t="s">
        <v>1273</v>
      </c>
      <c r="I363" s="393">
        <v>94.819999694824219</v>
      </c>
      <c r="J363" s="393">
        <v>324</v>
      </c>
      <c r="K363" s="394">
        <v>30720.86962890625</v>
      </c>
    </row>
    <row r="364" spans="1:11" ht="14.45" customHeight="1" x14ac:dyDescent="0.2">
      <c r="A364" s="388" t="s">
        <v>428</v>
      </c>
      <c r="B364" s="389" t="s">
        <v>429</v>
      </c>
      <c r="C364" s="390" t="s">
        <v>436</v>
      </c>
      <c r="D364" s="391" t="s">
        <v>437</v>
      </c>
      <c r="E364" s="390" t="s">
        <v>1099</v>
      </c>
      <c r="F364" s="391" t="s">
        <v>1100</v>
      </c>
      <c r="G364" s="390" t="s">
        <v>1274</v>
      </c>
      <c r="H364" s="390" t="s">
        <v>1275</v>
      </c>
      <c r="I364" s="393">
        <v>115.34999847412109</v>
      </c>
      <c r="J364" s="393">
        <v>72</v>
      </c>
      <c r="K364" s="394">
        <v>8304.83984375</v>
      </c>
    </row>
    <row r="365" spans="1:11" ht="14.45" customHeight="1" x14ac:dyDescent="0.2">
      <c r="A365" s="388" t="s">
        <v>428</v>
      </c>
      <c r="B365" s="389" t="s">
        <v>429</v>
      </c>
      <c r="C365" s="390" t="s">
        <v>436</v>
      </c>
      <c r="D365" s="391" t="s">
        <v>437</v>
      </c>
      <c r="E365" s="390" t="s">
        <v>1099</v>
      </c>
      <c r="F365" s="391" t="s">
        <v>1100</v>
      </c>
      <c r="G365" s="390" t="s">
        <v>1276</v>
      </c>
      <c r="H365" s="390" t="s">
        <v>1277</v>
      </c>
      <c r="I365" s="393">
        <v>104.58999633789063</v>
      </c>
      <c r="J365" s="393">
        <v>72</v>
      </c>
      <c r="K365" s="394">
        <v>7530.66015625</v>
      </c>
    </row>
    <row r="366" spans="1:11" ht="14.45" customHeight="1" x14ac:dyDescent="0.2">
      <c r="A366" s="388" t="s">
        <v>428</v>
      </c>
      <c r="B366" s="389" t="s">
        <v>429</v>
      </c>
      <c r="C366" s="390" t="s">
        <v>436</v>
      </c>
      <c r="D366" s="391" t="s">
        <v>437</v>
      </c>
      <c r="E366" s="390" t="s">
        <v>1278</v>
      </c>
      <c r="F366" s="391" t="s">
        <v>1279</v>
      </c>
      <c r="G366" s="390" t="s">
        <v>1280</v>
      </c>
      <c r="H366" s="390" t="s">
        <v>1281</v>
      </c>
      <c r="I366" s="393">
        <v>936.53997802734375</v>
      </c>
      <c r="J366" s="393">
        <v>40</v>
      </c>
      <c r="K366" s="394">
        <v>37461.6015625</v>
      </c>
    </row>
    <row r="367" spans="1:11" ht="14.45" customHeight="1" x14ac:dyDescent="0.2">
      <c r="A367" s="388" t="s">
        <v>428</v>
      </c>
      <c r="B367" s="389" t="s">
        <v>429</v>
      </c>
      <c r="C367" s="390" t="s">
        <v>436</v>
      </c>
      <c r="D367" s="391" t="s">
        <v>437</v>
      </c>
      <c r="E367" s="390" t="s">
        <v>1278</v>
      </c>
      <c r="F367" s="391" t="s">
        <v>1279</v>
      </c>
      <c r="G367" s="390" t="s">
        <v>1282</v>
      </c>
      <c r="H367" s="390" t="s">
        <v>1283</v>
      </c>
      <c r="I367" s="393">
        <v>14.760000228881836</v>
      </c>
      <c r="J367" s="393">
        <v>20</v>
      </c>
      <c r="K367" s="394">
        <v>295.239990234375</v>
      </c>
    </row>
    <row r="368" spans="1:11" ht="14.45" customHeight="1" x14ac:dyDescent="0.2">
      <c r="A368" s="388" t="s">
        <v>428</v>
      </c>
      <c r="B368" s="389" t="s">
        <v>429</v>
      </c>
      <c r="C368" s="390" t="s">
        <v>436</v>
      </c>
      <c r="D368" s="391" t="s">
        <v>437</v>
      </c>
      <c r="E368" s="390" t="s">
        <v>1278</v>
      </c>
      <c r="F368" s="391" t="s">
        <v>1279</v>
      </c>
      <c r="G368" s="390" t="s">
        <v>1284</v>
      </c>
      <c r="H368" s="390" t="s">
        <v>1285</v>
      </c>
      <c r="I368" s="393">
        <v>15.369999885559082</v>
      </c>
      <c r="J368" s="393">
        <v>40</v>
      </c>
      <c r="K368" s="394">
        <v>614.67999267578125</v>
      </c>
    </row>
    <row r="369" spans="1:11" ht="14.45" customHeight="1" x14ac:dyDescent="0.2">
      <c r="A369" s="388" t="s">
        <v>428</v>
      </c>
      <c r="B369" s="389" t="s">
        <v>429</v>
      </c>
      <c r="C369" s="390" t="s">
        <v>436</v>
      </c>
      <c r="D369" s="391" t="s">
        <v>437</v>
      </c>
      <c r="E369" s="390" t="s">
        <v>1278</v>
      </c>
      <c r="F369" s="391" t="s">
        <v>1279</v>
      </c>
      <c r="G369" s="390" t="s">
        <v>1286</v>
      </c>
      <c r="H369" s="390" t="s">
        <v>1287</v>
      </c>
      <c r="I369" s="393">
        <v>14.760000228881836</v>
      </c>
      <c r="J369" s="393">
        <v>40</v>
      </c>
      <c r="K369" s="394">
        <v>590.47998046875</v>
      </c>
    </row>
    <row r="370" spans="1:11" ht="14.45" customHeight="1" x14ac:dyDescent="0.2">
      <c r="A370" s="388" t="s">
        <v>428</v>
      </c>
      <c r="B370" s="389" t="s">
        <v>429</v>
      </c>
      <c r="C370" s="390" t="s">
        <v>436</v>
      </c>
      <c r="D370" s="391" t="s">
        <v>437</v>
      </c>
      <c r="E370" s="390" t="s">
        <v>1278</v>
      </c>
      <c r="F370" s="391" t="s">
        <v>1279</v>
      </c>
      <c r="G370" s="390" t="s">
        <v>1288</v>
      </c>
      <c r="H370" s="390" t="s">
        <v>1289</v>
      </c>
      <c r="I370" s="393">
        <v>15.369999885559082</v>
      </c>
      <c r="J370" s="393">
        <v>20</v>
      </c>
      <c r="K370" s="394">
        <v>307.33999633789063</v>
      </c>
    </row>
    <row r="371" spans="1:11" ht="14.45" customHeight="1" x14ac:dyDescent="0.2">
      <c r="A371" s="388" t="s">
        <v>428</v>
      </c>
      <c r="B371" s="389" t="s">
        <v>429</v>
      </c>
      <c r="C371" s="390" t="s">
        <v>436</v>
      </c>
      <c r="D371" s="391" t="s">
        <v>437</v>
      </c>
      <c r="E371" s="390" t="s">
        <v>1278</v>
      </c>
      <c r="F371" s="391" t="s">
        <v>1279</v>
      </c>
      <c r="G371" s="390" t="s">
        <v>1290</v>
      </c>
      <c r="H371" s="390" t="s">
        <v>1291</v>
      </c>
      <c r="I371" s="393">
        <v>14.039999961853027</v>
      </c>
      <c r="J371" s="393">
        <v>70</v>
      </c>
      <c r="K371" s="394">
        <v>982.52001953125</v>
      </c>
    </row>
    <row r="372" spans="1:11" ht="14.45" customHeight="1" x14ac:dyDescent="0.2">
      <c r="A372" s="388" t="s">
        <v>428</v>
      </c>
      <c r="B372" s="389" t="s">
        <v>429</v>
      </c>
      <c r="C372" s="390" t="s">
        <v>436</v>
      </c>
      <c r="D372" s="391" t="s">
        <v>437</v>
      </c>
      <c r="E372" s="390" t="s">
        <v>1278</v>
      </c>
      <c r="F372" s="391" t="s">
        <v>1279</v>
      </c>
      <c r="G372" s="390" t="s">
        <v>1282</v>
      </c>
      <c r="H372" s="390" t="s">
        <v>1292</v>
      </c>
      <c r="I372" s="393">
        <v>14.760000228881836</v>
      </c>
      <c r="J372" s="393">
        <v>230</v>
      </c>
      <c r="K372" s="394">
        <v>3395.2598876953125</v>
      </c>
    </row>
    <row r="373" spans="1:11" ht="14.45" customHeight="1" x14ac:dyDescent="0.2">
      <c r="A373" s="388" t="s">
        <v>428</v>
      </c>
      <c r="B373" s="389" t="s">
        <v>429</v>
      </c>
      <c r="C373" s="390" t="s">
        <v>436</v>
      </c>
      <c r="D373" s="391" t="s">
        <v>437</v>
      </c>
      <c r="E373" s="390" t="s">
        <v>1278</v>
      </c>
      <c r="F373" s="391" t="s">
        <v>1279</v>
      </c>
      <c r="G373" s="390" t="s">
        <v>1293</v>
      </c>
      <c r="H373" s="390" t="s">
        <v>1294</v>
      </c>
      <c r="I373" s="393">
        <v>14.760000228881836</v>
      </c>
      <c r="J373" s="393">
        <v>180</v>
      </c>
      <c r="K373" s="394">
        <v>2657.159912109375</v>
      </c>
    </row>
    <row r="374" spans="1:11" ht="14.45" customHeight="1" x14ac:dyDescent="0.2">
      <c r="A374" s="388" t="s">
        <v>428</v>
      </c>
      <c r="B374" s="389" t="s">
        <v>429</v>
      </c>
      <c r="C374" s="390" t="s">
        <v>436</v>
      </c>
      <c r="D374" s="391" t="s">
        <v>437</v>
      </c>
      <c r="E374" s="390" t="s">
        <v>1278</v>
      </c>
      <c r="F374" s="391" t="s">
        <v>1279</v>
      </c>
      <c r="G374" s="390" t="s">
        <v>1295</v>
      </c>
      <c r="H374" s="390" t="s">
        <v>1296</v>
      </c>
      <c r="I374" s="393">
        <v>14.760000228881836</v>
      </c>
      <c r="J374" s="393">
        <v>30</v>
      </c>
      <c r="K374" s="394">
        <v>442.8599853515625</v>
      </c>
    </row>
    <row r="375" spans="1:11" ht="14.45" customHeight="1" x14ac:dyDescent="0.2">
      <c r="A375" s="388" t="s">
        <v>428</v>
      </c>
      <c r="B375" s="389" t="s">
        <v>429</v>
      </c>
      <c r="C375" s="390" t="s">
        <v>436</v>
      </c>
      <c r="D375" s="391" t="s">
        <v>437</v>
      </c>
      <c r="E375" s="390" t="s">
        <v>1278</v>
      </c>
      <c r="F375" s="391" t="s">
        <v>1279</v>
      </c>
      <c r="G375" s="390" t="s">
        <v>1297</v>
      </c>
      <c r="H375" s="390" t="s">
        <v>1298</v>
      </c>
      <c r="I375" s="393">
        <v>14.760000228881836</v>
      </c>
      <c r="J375" s="393">
        <v>120</v>
      </c>
      <c r="K375" s="394">
        <v>1771.43994140625</v>
      </c>
    </row>
    <row r="376" spans="1:11" ht="14.45" customHeight="1" x14ac:dyDescent="0.2">
      <c r="A376" s="388" t="s">
        <v>428</v>
      </c>
      <c r="B376" s="389" t="s">
        <v>429</v>
      </c>
      <c r="C376" s="390" t="s">
        <v>436</v>
      </c>
      <c r="D376" s="391" t="s">
        <v>437</v>
      </c>
      <c r="E376" s="390" t="s">
        <v>1278</v>
      </c>
      <c r="F376" s="391" t="s">
        <v>1279</v>
      </c>
      <c r="G376" s="390" t="s">
        <v>1299</v>
      </c>
      <c r="H376" s="390" t="s">
        <v>1300</v>
      </c>
      <c r="I376" s="393">
        <v>14.039999961853027</v>
      </c>
      <c r="J376" s="393">
        <v>120</v>
      </c>
      <c r="K376" s="394">
        <v>1684.52001953125</v>
      </c>
    </row>
    <row r="377" spans="1:11" ht="14.45" customHeight="1" x14ac:dyDescent="0.2">
      <c r="A377" s="388" t="s">
        <v>428</v>
      </c>
      <c r="B377" s="389" t="s">
        <v>429</v>
      </c>
      <c r="C377" s="390" t="s">
        <v>436</v>
      </c>
      <c r="D377" s="391" t="s">
        <v>437</v>
      </c>
      <c r="E377" s="390" t="s">
        <v>1278</v>
      </c>
      <c r="F377" s="391" t="s">
        <v>1279</v>
      </c>
      <c r="G377" s="390" t="s">
        <v>1301</v>
      </c>
      <c r="H377" s="390" t="s">
        <v>1302</v>
      </c>
      <c r="I377" s="393">
        <v>14.760000228881836</v>
      </c>
      <c r="J377" s="393">
        <v>220</v>
      </c>
      <c r="K377" s="394">
        <v>3247.6400146484375</v>
      </c>
    </row>
    <row r="378" spans="1:11" ht="14.45" customHeight="1" x14ac:dyDescent="0.2">
      <c r="A378" s="388" t="s">
        <v>428</v>
      </c>
      <c r="B378" s="389" t="s">
        <v>429</v>
      </c>
      <c r="C378" s="390" t="s">
        <v>436</v>
      </c>
      <c r="D378" s="391" t="s">
        <v>437</v>
      </c>
      <c r="E378" s="390" t="s">
        <v>1278</v>
      </c>
      <c r="F378" s="391" t="s">
        <v>1279</v>
      </c>
      <c r="G378" s="390" t="s">
        <v>1286</v>
      </c>
      <c r="H378" s="390" t="s">
        <v>1303</v>
      </c>
      <c r="I378" s="393">
        <v>14.760000228881836</v>
      </c>
      <c r="J378" s="393">
        <v>40</v>
      </c>
      <c r="K378" s="394">
        <v>590.47998046875</v>
      </c>
    </row>
    <row r="379" spans="1:11" ht="14.45" customHeight="1" x14ac:dyDescent="0.2">
      <c r="A379" s="388" t="s">
        <v>428</v>
      </c>
      <c r="B379" s="389" t="s">
        <v>429</v>
      </c>
      <c r="C379" s="390" t="s">
        <v>436</v>
      </c>
      <c r="D379" s="391" t="s">
        <v>437</v>
      </c>
      <c r="E379" s="390" t="s">
        <v>1278</v>
      </c>
      <c r="F379" s="391" t="s">
        <v>1279</v>
      </c>
      <c r="G379" s="390" t="s">
        <v>1304</v>
      </c>
      <c r="H379" s="390" t="s">
        <v>1305</v>
      </c>
      <c r="I379" s="393">
        <v>14.760000228881836</v>
      </c>
      <c r="J379" s="393">
        <v>80</v>
      </c>
      <c r="K379" s="394">
        <v>1180.9599609375</v>
      </c>
    </row>
    <row r="380" spans="1:11" ht="14.45" customHeight="1" x14ac:dyDescent="0.2">
      <c r="A380" s="388" t="s">
        <v>428</v>
      </c>
      <c r="B380" s="389" t="s">
        <v>429</v>
      </c>
      <c r="C380" s="390" t="s">
        <v>436</v>
      </c>
      <c r="D380" s="391" t="s">
        <v>437</v>
      </c>
      <c r="E380" s="390" t="s">
        <v>1278</v>
      </c>
      <c r="F380" s="391" t="s">
        <v>1279</v>
      </c>
      <c r="G380" s="390" t="s">
        <v>1306</v>
      </c>
      <c r="H380" s="390" t="s">
        <v>1307</v>
      </c>
      <c r="I380" s="393">
        <v>14.760000228881836</v>
      </c>
      <c r="J380" s="393">
        <v>50</v>
      </c>
      <c r="K380" s="394">
        <v>738.0999755859375</v>
      </c>
    </row>
    <row r="381" spans="1:11" ht="14.45" customHeight="1" x14ac:dyDescent="0.2">
      <c r="A381" s="388" t="s">
        <v>428</v>
      </c>
      <c r="B381" s="389" t="s">
        <v>429</v>
      </c>
      <c r="C381" s="390" t="s">
        <v>436</v>
      </c>
      <c r="D381" s="391" t="s">
        <v>437</v>
      </c>
      <c r="E381" s="390" t="s">
        <v>1278</v>
      </c>
      <c r="F381" s="391" t="s">
        <v>1279</v>
      </c>
      <c r="G381" s="390" t="s">
        <v>1308</v>
      </c>
      <c r="H381" s="390" t="s">
        <v>1309</v>
      </c>
      <c r="I381" s="393">
        <v>17.790000915527344</v>
      </c>
      <c r="J381" s="393">
        <v>30</v>
      </c>
      <c r="K381" s="394">
        <v>533.6099853515625</v>
      </c>
    </row>
    <row r="382" spans="1:11" ht="14.45" customHeight="1" x14ac:dyDescent="0.2">
      <c r="A382" s="388" t="s">
        <v>428</v>
      </c>
      <c r="B382" s="389" t="s">
        <v>429</v>
      </c>
      <c r="C382" s="390" t="s">
        <v>436</v>
      </c>
      <c r="D382" s="391" t="s">
        <v>437</v>
      </c>
      <c r="E382" s="390" t="s">
        <v>1278</v>
      </c>
      <c r="F382" s="391" t="s">
        <v>1279</v>
      </c>
      <c r="G382" s="390" t="s">
        <v>1310</v>
      </c>
      <c r="H382" s="390" t="s">
        <v>1311</v>
      </c>
      <c r="I382" s="393">
        <v>0.47999998927116394</v>
      </c>
      <c r="J382" s="393">
        <v>200</v>
      </c>
      <c r="K382" s="394">
        <v>96</v>
      </c>
    </row>
    <row r="383" spans="1:11" ht="14.45" customHeight="1" x14ac:dyDescent="0.2">
      <c r="A383" s="388" t="s">
        <v>428</v>
      </c>
      <c r="B383" s="389" t="s">
        <v>429</v>
      </c>
      <c r="C383" s="390" t="s">
        <v>436</v>
      </c>
      <c r="D383" s="391" t="s">
        <v>437</v>
      </c>
      <c r="E383" s="390" t="s">
        <v>1278</v>
      </c>
      <c r="F383" s="391" t="s">
        <v>1279</v>
      </c>
      <c r="G383" s="390" t="s">
        <v>1312</v>
      </c>
      <c r="H383" s="390" t="s">
        <v>1313</v>
      </c>
      <c r="I383" s="393">
        <v>0.97000002861022949</v>
      </c>
      <c r="J383" s="393">
        <v>200</v>
      </c>
      <c r="K383" s="394">
        <v>194</v>
      </c>
    </row>
    <row r="384" spans="1:11" ht="14.45" customHeight="1" x14ac:dyDescent="0.2">
      <c r="A384" s="388" t="s">
        <v>428</v>
      </c>
      <c r="B384" s="389" t="s">
        <v>429</v>
      </c>
      <c r="C384" s="390" t="s">
        <v>436</v>
      </c>
      <c r="D384" s="391" t="s">
        <v>437</v>
      </c>
      <c r="E384" s="390" t="s">
        <v>1278</v>
      </c>
      <c r="F384" s="391" t="s">
        <v>1279</v>
      </c>
      <c r="G384" s="390" t="s">
        <v>1314</v>
      </c>
      <c r="H384" s="390" t="s">
        <v>1315</v>
      </c>
      <c r="I384" s="393">
        <v>0.30625000596046448</v>
      </c>
      <c r="J384" s="393">
        <v>1300</v>
      </c>
      <c r="K384" s="394">
        <v>398.2599983215332</v>
      </c>
    </row>
    <row r="385" spans="1:11" ht="14.45" customHeight="1" x14ac:dyDescent="0.2">
      <c r="A385" s="388" t="s">
        <v>428</v>
      </c>
      <c r="B385" s="389" t="s">
        <v>429</v>
      </c>
      <c r="C385" s="390" t="s">
        <v>436</v>
      </c>
      <c r="D385" s="391" t="s">
        <v>437</v>
      </c>
      <c r="E385" s="390" t="s">
        <v>1278</v>
      </c>
      <c r="F385" s="391" t="s">
        <v>1279</v>
      </c>
      <c r="G385" s="390" t="s">
        <v>1316</v>
      </c>
      <c r="H385" s="390" t="s">
        <v>1317</v>
      </c>
      <c r="I385" s="393">
        <v>3.0299999713897705</v>
      </c>
      <c r="J385" s="393">
        <v>100</v>
      </c>
      <c r="K385" s="394">
        <v>302.510009765625</v>
      </c>
    </row>
    <row r="386" spans="1:11" ht="14.45" customHeight="1" x14ac:dyDescent="0.2">
      <c r="A386" s="388" t="s">
        <v>428</v>
      </c>
      <c r="B386" s="389" t="s">
        <v>429</v>
      </c>
      <c r="C386" s="390" t="s">
        <v>436</v>
      </c>
      <c r="D386" s="391" t="s">
        <v>437</v>
      </c>
      <c r="E386" s="390" t="s">
        <v>1278</v>
      </c>
      <c r="F386" s="391" t="s">
        <v>1279</v>
      </c>
      <c r="G386" s="390" t="s">
        <v>1318</v>
      </c>
      <c r="H386" s="390" t="s">
        <v>1319</v>
      </c>
      <c r="I386" s="393">
        <v>0.30000001192092896</v>
      </c>
      <c r="J386" s="393">
        <v>300</v>
      </c>
      <c r="K386" s="394">
        <v>90</v>
      </c>
    </row>
    <row r="387" spans="1:11" ht="14.45" customHeight="1" x14ac:dyDescent="0.2">
      <c r="A387" s="388" t="s">
        <v>428</v>
      </c>
      <c r="B387" s="389" t="s">
        <v>429</v>
      </c>
      <c r="C387" s="390" t="s">
        <v>436</v>
      </c>
      <c r="D387" s="391" t="s">
        <v>437</v>
      </c>
      <c r="E387" s="390" t="s">
        <v>1278</v>
      </c>
      <c r="F387" s="391" t="s">
        <v>1279</v>
      </c>
      <c r="G387" s="390" t="s">
        <v>1320</v>
      </c>
      <c r="H387" s="390" t="s">
        <v>1321</v>
      </c>
      <c r="I387" s="393">
        <v>0.36000001430511475</v>
      </c>
      <c r="J387" s="393">
        <v>300</v>
      </c>
      <c r="K387" s="394">
        <v>108.43000030517578</v>
      </c>
    </row>
    <row r="388" spans="1:11" ht="14.45" customHeight="1" x14ac:dyDescent="0.2">
      <c r="A388" s="388" t="s">
        <v>428</v>
      </c>
      <c r="B388" s="389" t="s">
        <v>429</v>
      </c>
      <c r="C388" s="390" t="s">
        <v>436</v>
      </c>
      <c r="D388" s="391" t="s">
        <v>437</v>
      </c>
      <c r="E388" s="390" t="s">
        <v>1278</v>
      </c>
      <c r="F388" s="391" t="s">
        <v>1279</v>
      </c>
      <c r="G388" s="390" t="s">
        <v>1322</v>
      </c>
      <c r="H388" s="390" t="s">
        <v>1323</v>
      </c>
      <c r="I388" s="393">
        <v>0.54666668176651001</v>
      </c>
      <c r="J388" s="393">
        <v>400</v>
      </c>
      <c r="K388" s="394">
        <v>219</v>
      </c>
    </row>
    <row r="389" spans="1:11" ht="14.45" customHeight="1" x14ac:dyDescent="0.2">
      <c r="A389" s="388" t="s">
        <v>428</v>
      </c>
      <c r="B389" s="389" t="s">
        <v>429</v>
      </c>
      <c r="C389" s="390" t="s">
        <v>436</v>
      </c>
      <c r="D389" s="391" t="s">
        <v>437</v>
      </c>
      <c r="E389" s="390" t="s">
        <v>1278</v>
      </c>
      <c r="F389" s="391" t="s">
        <v>1279</v>
      </c>
      <c r="G389" s="390" t="s">
        <v>1324</v>
      </c>
      <c r="H389" s="390" t="s">
        <v>1325</v>
      </c>
      <c r="I389" s="393">
        <v>0.68000000715255737</v>
      </c>
      <c r="J389" s="393">
        <v>100</v>
      </c>
      <c r="K389" s="394">
        <v>67.709999084472656</v>
      </c>
    </row>
    <row r="390" spans="1:11" ht="14.45" customHeight="1" x14ac:dyDescent="0.2">
      <c r="A390" s="388" t="s">
        <v>428</v>
      </c>
      <c r="B390" s="389" t="s">
        <v>429</v>
      </c>
      <c r="C390" s="390" t="s">
        <v>436</v>
      </c>
      <c r="D390" s="391" t="s">
        <v>437</v>
      </c>
      <c r="E390" s="390" t="s">
        <v>1278</v>
      </c>
      <c r="F390" s="391" t="s">
        <v>1279</v>
      </c>
      <c r="G390" s="390" t="s">
        <v>1326</v>
      </c>
      <c r="H390" s="390" t="s">
        <v>1327</v>
      </c>
      <c r="I390" s="393">
        <v>372.260009765625</v>
      </c>
      <c r="J390" s="393">
        <v>10</v>
      </c>
      <c r="K390" s="394">
        <v>3722.570068359375</v>
      </c>
    </row>
    <row r="391" spans="1:11" ht="14.45" customHeight="1" x14ac:dyDescent="0.2">
      <c r="A391" s="388" t="s">
        <v>428</v>
      </c>
      <c r="B391" s="389" t="s">
        <v>429</v>
      </c>
      <c r="C391" s="390" t="s">
        <v>436</v>
      </c>
      <c r="D391" s="391" t="s">
        <v>437</v>
      </c>
      <c r="E391" s="390" t="s">
        <v>1328</v>
      </c>
      <c r="F391" s="391" t="s">
        <v>1329</v>
      </c>
      <c r="G391" s="390" t="s">
        <v>1330</v>
      </c>
      <c r="H391" s="390" t="s">
        <v>1331</v>
      </c>
      <c r="I391" s="393">
        <v>44.770000457763672</v>
      </c>
      <c r="J391" s="393">
        <v>150</v>
      </c>
      <c r="K391" s="394">
        <v>6715.5</v>
      </c>
    </row>
    <row r="392" spans="1:11" ht="14.45" customHeight="1" x14ac:dyDescent="0.2">
      <c r="A392" s="388" t="s">
        <v>428</v>
      </c>
      <c r="B392" s="389" t="s">
        <v>429</v>
      </c>
      <c r="C392" s="390" t="s">
        <v>436</v>
      </c>
      <c r="D392" s="391" t="s">
        <v>437</v>
      </c>
      <c r="E392" s="390" t="s">
        <v>1328</v>
      </c>
      <c r="F392" s="391" t="s">
        <v>1329</v>
      </c>
      <c r="G392" s="390" t="s">
        <v>1332</v>
      </c>
      <c r="H392" s="390" t="s">
        <v>1333</v>
      </c>
      <c r="I392" s="393">
        <v>44.770000457763672</v>
      </c>
      <c r="J392" s="393">
        <v>50</v>
      </c>
      <c r="K392" s="394">
        <v>2238.5</v>
      </c>
    </row>
    <row r="393" spans="1:11" ht="14.45" customHeight="1" x14ac:dyDescent="0.2">
      <c r="A393" s="388" t="s">
        <v>428</v>
      </c>
      <c r="B393" s="389" t="s">
        <v>429</v>
      </c>
      <c r="C393" s="390" t="s">
        <v>436</v>
      </c>
      <c r="D393" s="391" t="s">
        <v>437</v>
      </c>
      <c r="E393" s="390" t="s">
        <v>1328</v>
      </c>
      <c r="F393" s="391" t="s">
        <v>1329</v>
      </c>
      <c r="G393" s="390" t="s">
        <v>1334</v>
      </c>
      <c r="H393" s="390" t="s">
        <v>1335</v>
      </c>
      <c r="I393" s="393">
        <v>18.629999160766602</v>
      </c>
      <c r="J393" s="393">
        <v>250</v>
      </c>
      <c r="K393" s="394">
        <v>4658.5000610351563</v>
      </c>
    </row>
    <row r="394" spans="1:11" ht="14.45" customHeight="1" x14ac:dyDescent="0.2">
      <c r="A394" s="388" t="s">
        <v>428</v>
      </c>
      <c r="B394" s="389" t="s">
        <v>429</v>
      </c>
      <c r="C394" s="390" t="s">
        <v>436</v>
      </c>
      <c r="D394" s="391" t="s">
        <v>437</v>
      </c>
      <c r="E394" s="390" t="s">
        <v>1328</v>
      </c>
      <c r="F394" s="391" t="s">
        <v>1329</v>
      </c>
      <c r="G394" s="390" t="s">
        <v>1336</v>
      </c>
      <c r="H394" s="390" t="s">
        <v>1337</v>
      </c>
      <c r="I394" s="393">
        <v>18.629999160766602</v>
      </c>
      <c r="J394" s="393">
        <v>750</v>
      </c>
      <c r="K394" s="394">
        <v>13975.300170898438</v>
      </c>
    </row>
    <row r="395" spans="1:11" ht="14.45" customHeight="1" x14ac:dyDescent="0.2">
      <c r="A395" s="388" t="s">
        <v>428</v>
      </c>
      <c r="B395" s="389" t="s">
        <v>429</v>
      </c>
      <c r="C395" s="390" t="s">
        <v>436</v>
      </c>
      <c r="D395" s="391" t="s">
        <v>437</v>
      </c>
      <c r="E395" s="390" t="s">
        <v>1328</v>
      </c>
      <c r="F395" s="391" t="s">
        <v>1329</v>
      </c>
      <c r="G395" s="390" t="s">
        <v>1338</v>
      </c>
      <c r="H395" s="390" t="s">
        <v>1339</v>
      </c>
      <c r="I395" s="393">
        <v>18.629999160766602</v>
      </c>
      <c r="J395" s="393">
        <v>2350</v>
      </c>
      <c r="K395" s="394">
        <v>43786.300415039063</v>
      </c>
    </row>
    <row r="396" spans="1:11" ht="14.45" customHeight="1" x14ac:dyDescent="0.2">
      <c r="A396" s="388" t="s">
        <v>428</v>
      </c>
      <c r="B396" s="389" t="s">
        <v>429</v>
      </c>
      <c r="C396" s="390" t="s">
        <v>436</v>
      </c>
      <c r="D396" s="391" t="s">
        <v>437</v>
      </c>
      <c r="E396" s="390" t="s">
        <v>1328</v>
      </c>
      <c r="F396" s="391" t="s">
        <v>1329</v>
      </c>
      <c r="G396" s="390" t="s">
        <v>1340</v>
      </c>
      <c r="H396" s="390" t="s">
        <v>1341</v>
      </c>
      <c r="I396" s="393">
        <v>18.629999160766602</v>
      </c>
      <c r="J396" s="393">
        <v>1050</v>
      </c>
      <c r="K396" s="394">
        <v>19565.700378417969</v>
      </c>
    </row>
    <row r="397" spans="1:11" ht="14.45" customHeight="1" x14ac:dyDescent="0.2">
      <c r="A397" s="388" t="s">
        <v>428</v>
      </c>
      <c r="B397" s="389" t="s">
        <v>429</v>
      </c>
      <c r="C397" s="390" t="s">
        <v>436</v>
      </c>
      <c r="D397" s="391" t="s">
        <v>437</v>
      </c>
      <c r="E397" s="390" t="s">
        <v>1328</v>
      </c>
      <c r="F397" s="391" t="s">
        <v>1329</v>
      </c>
      <c r="G397" s="390" t="s">
        <v>1342</v>
      </c>
      <c r="H397" s="390" t="s">
        <v>1343</v>
      </c>
      <c r="I397" s="393">
        <v>18.629999160766602</v>
      </c>
      <c r="J397" s="393">
        <v>850</v>
      </c>
      <c r="K397" s="394">
        <v>15838.900329589844</v>
      </c>
    </row>
    <row r="398" spans="1:11" ht="14.45" customHeight="1" x14ac:dyDescent="0.2">
      <c r="A398" s="388" t="s">
        <v>428</v>
      </c>
      <c r="B398" s="389" t="s">
        <v>429</v>
      </c>
      <c r="C398" s="390" t="s">
        <v>436</v>
      </c>
      <c r="D398" s="391" t="s">
        <v>437</v>
      </c>
      <c r="E398" s="390" t="s">
        <v>1328</v>
      </c>
      <c r="F398" s="391" t="s">
        <v>1329</v>
      </c>
      <c r="G398" s="390" t="s">
        <v>1344</v>
      </c>
      <c r="H398" s="390" t="s">
        <v>1345</v>
      </c>
      <c r="I398" s="393">
        <v>17.299999237060547</v>
      </c>
      <c r="J398" s="393">
        <v>100</v>
      </c>
      <c r="K398" s="394">
        <v>1730.300048828125</v>
      </c>
    </row>
    <row r="399" spans="1:11" ht="14.45" customHeight="1" x14ac:dyDescent="0.2">
      <c r="A399" s="388" t="s">
        <v>428</v>
      </c>
      <c r="B399" s="389" t="s">
        <v>429</v>
      </c>
      <c r="C399" s="390" t="s">
        <v>436</v>
      </c>
      <c r="D399" s="391" t="s">
        <v>437</v>
      </c>
      <c r="E399" s="390" t="s">
        <v>1328</v>
      </c>
      <c r="F399" s="391" t="s">
        <v>1329</v>
      </c>
      <c r="G399" s="390" t="s">
        <v>1346</v>
      </c>
      <c r="H399" s="390" t="s">
        <v>1347</v>
      </c>
      <c r="I399" s="393">
        <v>17.506363608620383</v>
      </c>
      <c r="J399" s="393">
        <v>4150</v>
      </c>
      <c r="K399" s="394">
        <v>72520.1806640625</v>
      </c>
    </row>
    <row r="400" spans="1:11" ht="14.45" customHeight="1" x14ac:dyDescent="0.2">
      <c r="A400" s="388" t="s">
        <v>428</v>
      </c>
      <c r="B400" s="389" t="s">
        <v>429</v>
      </c>
      <c r="C400" s="390" t="s">
        <v>436</v>
      </c>
      <c r="D400" s="391" t="s">
        <v>437</v>
      </c>
      <c r="E400" s="390" t="s">
        <v>1328</v>
      </c>
      <c r="F400" s="391" t="s">
        <v>1329</v>
      </c>
      <c r="G400" s="390" t="s">
        <v>1348</v>
      </c>
      <c r="H400" s="390" t="s">
        <v>1349</v>
      </c>
      <c r="I400" s="393">
        <v>17.613570758274623</v>
      </c>
      <c r="J400" s="393">
        <v>5169</v>
      </c>
      <c r="K400" s="394">
        <v>91140.309814453125</v>
      </c>
    </row>
    <row r="401" spans="1:11" ht="14.45" customHeight="1" x14ac:dyDescent="0.2">
      <c r="A401" s="388" t="s">
        <v>428</v>
      </c>
      <c r="B401" s="389" t="s">
        <v>429</v>
      </c>
      <c r="C401" s="390" t="s">
        <v>436</v>
      </c>
      <c r="D401" s="391" t="s">
        <v>437</v>
      </c>
      <c r="E401" s="390" t="s">
        <v>1328</v>
      </c>
      <c r="F401" s="391" t="s">
        <v>1329</v>
      </c>
      <c r="G401" s="390" t="s">
        <v>1350</v>
      </c>
      <c r="H401" s="390" t="s">
        <v>1351</v>
      </c>
      <c r="I401" s="393">
        <v>17.626922607421875</v>
      </c>
      <c r="J401" s="393">
        <v>6000</v>
      </c>
      <c r="K401" s="394">
        <v>105982.79956054688</v>
      </c>
    </row>
    <row r="402" spans="1:11" ht="14.45" customHeight="1" x14ac:dyDescent="0.2">
      <c r="A402" s="388" t="s">
        <v>428</v>
      </c>
      <c r="B402" s="389" t="s">
        <v>429</v>
      </c>
      <c r="C402" s="390" t="s">
        <v>436</v>
      </c>
      <c r="D402" s="391" t="s">
        <v>437</v>
      </c>
      <c r="E402" s="390" t="s">
        <v>1328</v>
      </c>
      <c r="F402" s="391" t="s">
        <v>1329</v>
      </c>
      <c r="G402" s="390" t="s">
        <v>1352</v>
      </c>
      <c r="H402" s="390" t="s">
        <v>1353</v>
      </c>
      <c r="I402" s="393">
        <v>17.674285616193497</v>
      </c>
      <c r="J402" s="393">
        <v>2600</v>
      </c>
      <c r="K402" s="394">
        <v>46000.880126953125</v>
      </c>
    </row>
    <row r="403" spans="1:11" ht="14.45" customHeight="1" x14ac:dyDescent="0.2">
      <c r="A403" s="388" t="s">
        <v>428</v>
      </c>
      <c r="B403" s="389" t="s">
        <v>429</v>
      </c>
      <c r="C403" s="390" t="s">
        <v>436</v>
      </c>
      <c r="D403" s="391" t="s">
        <v>437</v>
      </c>
      <c r="E403" s="390" t="s">
        <v>1328</v>
      </c>
      <c r="F403" s="391" t="s">
        <v>1329</v>
      </c>
      <c r="G403" s="390" t="s">
        <v>1354</v>
      </c>
      <c r="H403" s="390" t="s">
        <v>1355</v>
      </c>
      <c r="I403" s="393">
        <v>18.100000381469727</v>
      </c>
      <c r="J403" s="393">
        <v>650</v>
      </c>
      <c r="K403" s="394">
        <v>11765</v>
      </c>
    </row>
    <row r="404" spans="1:11" ht="14.45" customHeight="1" x14ac:dyDescent="0.2">
      <c r="A404" s="388" t="s">
        <v>428</v>
      </c>
      <c r="B404" s="389" t="s">
        <v>429</v>
      </c>
      <c r="C404" s="390" t="s">
        <v>436</v>
      </c>
      <c r="D404" s="391" t="s">
        <v>437</v>
      </c>
      <c r="E404" s="390" t="s">
        <v>1328</v>
      </c>
      <c r="F404" s="391" t="s">
        <v>1329</v>
      </c>
      <c r="G404" s="390" t="s">
        <v>1356</v>
      </c>
      <c r="H404" s="390" t="s">
        <v>1357</v>
      </c>
      <c r="I404" s="393">
        <v>17.642857006617955</v>
      </c>
      <c r="J404" s="393">
        <v>6100</v>
      </c>
      <c r="K404" s="394">
        <v>107820.23974609375</v>
      </c>
    </row>
    <row r="405" spans="1:11" ht="14.45" customHeight="1" x14ac:dyDescent="0.2">
      <c r="A405" s="388" t="s">
        <v>428</v>
      </c>
      <c r="B405" s="389" t="s">
        <v>429</v>
      </c>
      <c r="C405" s="390" t="s">
        <v>436</v>
      </c>
      <c r="D405" s="391" t="s">
        <v>437</v>
      </c>
      <c r="E405" s="390" t="s">
        <v>1328</v>
      </c>
      <c r="F405" s="391" t="s">
        <v>1329</v>
      </c>
      <c r="G405" s="390" t="s">
        <v>1358</v>
      </c>
      <c r="H405" s="390" t="s">
        <v>1359</v>
      </c>
      <c r="I405" s="393">
        <v>21.559999465942383</v>
      </c>
      <c r="J405" s="393">
        <v>100</v>
      </c>
      <c r="K405" s="394">
        <v>2156.219970703125</v>
      </c>
    </row>
    <row r="406" spans="1:11" ht="14.45" customHeight="1" x14ac:dyDescent="0.2">
      <c r="A406" s="388" t="s">
        <v>428</v>
      </c>
      <c r="B406" s="389" t="s">
        <v>429</v>
      </c>
      <c r="C406" s="390" t="s">
        <v>436</v>
      </c>
      <c r="D406" s="391" t="s">
        <v>437</v>
      </c>
      <c r="E406" s="390" t="s">
        <v>1328</v>
      </c>
      <c r="F406" s="391" t="s">
        <v>1329</v>
      </c>
      <c r="G406" s="390" t="s">
        <v>1360</v>
      </c>
      <c r="H406" s="390" t="s">
        <v>1361</v>
      </c>
      <c r="I406" s="393">
        <v>21.559999465942383</v>
      </c>
      <c r="J406" s="393">
        <v>400</v>
      </c>
      <c r="K406" s="394">
        <v>8624.8798828125</v>
      </c>
    </row>
    <row r="407" spans="1:11" ht="14.45" customHeight="1" x14ac:dyDescent="0.2">
      <c r="A407" s="388" t="s">
        <v>428</v>
      </c>
      <c r="B407" s="389" t="s">
        <v>429</v>
      </c>
      <c r="C407" s="390" t="s">
        <v>436</v>
      </c>
      <c r="D407" s="391" t="s">
        <v>437</v>
      </c>
      <c r="E407" s="390" t="s">
        <v>1328</v>
      </c>
      <c r="F407" s="391" t="s">
        <v>1329</v>
      </c>
      <c r="G407" s="390" t="s">
        <v>1362</v>
      </c>
      <c r="H407" s="390" t="s">
        <v>1363</v>
      </c>
      <c r="I407" s="393">
        <v>21.703332901000977</v>
      </c>
      <c r="J407" s="393">
        <v>1850</v>
      </c>
      <c r="K407" s="394">
        <v>40179.12939453125</v>
      </c>
    </row>
    <row r="408" spans="1:11" ht="14.45" customHeight="1" x14ac:dyDescent="0.2">
      <c r="A408" s="388" t="s">
        <v>428</v>
      </c>
      <c r="B408" s="389" t="s">
        <v>429</v>
      </c>
      <c r="C408" s="390" t="s">
        <v>436</v>
      </c>
      <c r="D408" s="391" t="s">
        <v>437</v>
      </c>
      <c r="E408" s="390" t="s">
        <v>1328</v>
      </c>
      <c r="F408" s="391" t="s">
        <v>1329</v>
      </c>
      <c r="G408" s="390" t="s">
        <v>1364</v>
      </c>
      <c r="H408" s="390" t="s">
        <v>1365</v>
      </c>
      <c r="I408" s="393">
        <v>21.707142421177455</v>
      </c>
      <c r="J408" s="393">
        <v>1000</v>
      </c>
      <c r="K408" s="394">
        <v>21748.5498046875</v>
      </c>
    </row>
    <row r="409" spans="1:11" ht="14.45" customHeight="1" x14ac:dyDescent="0.2">
      <c r="A409" s="388" t="s">
        <v>428</v>
      </c>
      <c r="B409" s="389" t="s">
        <v>429</v>
      </c>
      <c r="C409" s="390" t="s">
        <v>436</v>
      </c>
      <c r="D409" s="391" t="s">
        <v>437</v>
      </c>
      <c r="E409" s="390" t="s">
        <v>1328</v>
      </c>
      <c r="F409" s="391" t="s">
        <v>1329</v>
      </c>
      <c r="G409" s="390" t="s">
        <v>1366</v>
      </c>
      <c r="H409" s="390" t="s">
        <v>1367</v>
      </c>
      <c r="I409" s="393">
        <v>21.559999465942383</v>
      </c>
      <c r="J409" s="393">
        <v>300</v>
      </c>
      <c r="K409" s="394">
        <v>6468.6600341796875</v>
      </c>
    </row>
    <row r="410" spans="1:11" ht="14.45" customHeight="1" x14ac:dyDescent="0.2">
      <c r="A410" s="388" t="s">
        <v>428</v>
      </c>
      <c r="B410" s="389" t="s">
        <v>429</v>
      </c>
      <c r="C410" s="390" t="s">
        <v>436</v>
      </c>
      <c r="D410" s="391" t="s">
        <v>437</v>
      </c>
      <c r="E410" s="390" t="s">
        <v>1328</v>
      </c>
      <c r="F410" s="391" t="s">
        <v>1329</v>
      </c>
      <c r="G410" s="390" t="s">
        <v>1368</v>
      </c>
      <c r="H410" s="390" t="s">
        <v>1369</v>
      </c>
      <c r="I410" s="393">
        <v>21.559999465942383</v>
      </c>
      <c r="J410" s="393">
        <v>150</v>
      </c>
      <c r="K410" s="394">
        <v>3234.3299560546875</v>
      </c>
    </row>
    <row r="411" spans="1:11" ht="14.45" customHeight="1" x14ac:dyDescent="0.2">
      <c r="A411" s="388" t="s">
        <v>428</v>
      </c>
      <c r="B411" s="389" t="s">
        <v>429</v>
      </c>
      <c r="C411" s="390" t="s">
        <v>436</v>
      </c>
      <c r="D411" s="391" t="s">
        <v>437</v>
      </c>
      <c r="E411" s="390" t="s">
        <v>1328</v>
      </c>
      <c r="F411" s="391" t="s">
        <v>1329</v>
      </c>
      <c r="G411" s="390" t="s">
        <v>1370</v>
      </c>
      <c r="H411" s="390" t="s">
        <v>1371</v>
      </c>
      <c r="I411" s="393">
        <v>21.559999465942383</v>
      </c>
      <c r="J411" s="393">
        <v>100</v>
      </c>
      <c r="K411" s="394">
        <v>2156.219970703125</v>
      </c>
    </row>
    <row r="412" spans="1:11" ht="14.45" customHeight="1" x14ac:dyDescent="0.2">
      <c r="A412" s="388" t="s">
        <v>428</v>
      </c>
      <c r="B412" s="389" t="s">
        <v>429</v>
      </c>
      <c r="C412" s="390" t="s">
        <v>436</v>
      </c>
      <c r="D412" s="391" t="s">
        <v>437</v>
      </c>
      <c r="E412" s="390" t="s">
        <v>1328</v>
      </c>
      <c r="F412" s="391" t="s">
        <v>1329</v>
      </c>
      <c r="G412" s="390" t="s">
        <v>1372</v>
      </c>
      <c r="H412" s="390" t="s">
        <v>1373</v>
      </c>
      <c r="I412" s="393">
        <v>26.620000839233398</v>
      </c>
      <c r="J412" s="393">
        <v>100</v>
      </c>
      <c r="K412" s="394">
        <v>2662</v>
      </c>
    </row>
    <row r="413" spans="1:11" ht="14.45" customHeight="1" x14ac:dyDescent="0.2">
      <c r="A413" s="388" t="s">
        <v>428</v>
      </c>
      <c r="B413" s="389" t="s">
        <v>429</v>
      </c>
      <c r="C413" s="390" t="s">
        <v>436</v>
      </c>
      <c r="D413" s="391" t="s">
        <v>437</v>
      </c>
      <c r="E413" s="390" t="s">
        <v>1328</v>
      </c>
      <c r="F413" s="391" t="s">
        <v>1329</v>
      </c>
      <c r="G413" s="390" t="s">
        <v>1374</v>
      </c>
      <c r="H413" s="390" t="s">
        <v>1375</v>
      </c>
      <c r="I413" s="393">
        <v>44.770000457763672</v>
      </c>
      <c r="J413" s="393">
        <v>100</v>
      </c>
      <c r="K413" s="394">
        <v>4477</v>
      </c>
    </row>
    <row r="414" spans="1:11" ht="14.45" customHeight="1" x14ac:dyDescent="0.2">
      <c r="A414" s="388" t="s">
        <v>428</v>
      </c>
      <c r="B414" s="389" t="s">
        <v>429</v>
      </c>
      <c r="C414" s="390" t="s">
        <v>436</v>
      </c>
      <c r="D414" s="391" t="s">
        <v>437</v>
      </c>
      <c r="E414" s="390" t="s">
        <v>1328</v>
      </c>
      <c r="F414" s="391" t="s">
        <v>1329</v>
      </c>
      <c r="G414" s="390" t="s">
        <v>1376</v>
      </c>
      <c r="H414" s="390" t="s">
        <v>1377</v>
      </c>
      <c r="I414" s="393">
        <v>11.739999771118164</v>
      </c>
      <c r="J414" s="393">
        <v>100</v>
      </c>
      <c r="K414" s="394">
        <v>1174</v>
      </c>
    </row>
    <row r="415" spans="1:11" ht="14.45" customHeight="1" x14ac:dyDescent="0.2">
      <c r="A415" s="388" t="s">
        <v>428</v>
      </c>
      <c r="B415" s="389" t="s">
        <v>429</v>
      </c>
      <c r="C415" s="390" t="s">
        <v>436</v>
      </c>
      <c r="D415" s="391" t="s">
        <v>437</v>
      </c>
      <c r="E415" s="390" t="s">
        <v>1328</v>
      </c>
      <c r="F415" s="391" t="s">
        <v>1329</v>
      </c>
      <c r="G415" s="390" t="s">
        <v>1378</v>
      </c>
      <c r="H415" s="390" t="s">
        <v>1379</v>
      </c>
      <c r="I415" s="393">
        <v>2.8899999459584556</v>
      </c>
      <c r="J415" s="393">
        <v>22000</v>
      </c>
      <c r="K415" s="394">
        <v>63345</v>
      </c>
    </row>
    <row r="416" spans="1:11" ht="14.45" customHeight="1" x14ac:dyDescent="0.2">
      <c r="A416" s="388" t="s">
        <v>428</v>
      </c>
      <c r="B416" s="389" t="s">
        <v>429</v>
      </c>
      <c r="C416" s="390" t="s">
        <v>436</v>
      </c>
      <c r="D416" s="391" t="s">
        <v>437</v>
      </c>
      <c r="E416" s="390" t="s">
        <v>1328</v>
      </c>
      <c r="F416" s="391" t="s">
        <v>1329</v>
      </c>
      <c r="G416" s="390" t="s">
        <v>1380</v>
      </c>
      <c r="H416" s="390" t="s">
        <v>1381</v>
      </c>
      <c r="I416" s="393">
        <v>2.880000114440918</v>
      </c>
      <c r="J416" s="393">
        <v>2000</v>
      </c>
      <c r="K416" s="394">
        <v>5760</v>
      </c>
    </row>
    <row r="417" spans="1:11" ht="14.45" customHeight="1" x14ac:dyDescent="0.2">
      <c r="A417" s="388" t="s">
        <v>428</v>
      </c>
      <c r="B417" s="389" t="s">
        <v>429</v>
      </c>
      <c r="C417" s="390" t="s">
        <v>436</v>
      </c>
      <c r="D417" s="391" t="s">
        <v>437</v>
      </c>
      <c r="E417" s="390" t="s">
        <v>1328</v>
      </c>
      <c r="F417" s="391" t="s">
        <v>1329</v>
      </c>
      <c r="G417" s="390" t="s">
        <v>1382</v>
      </c>
      <c r="H417" s="390" t="s">
        <v>1383</v>
      </c>
      <c r="I417" s="393">
        <v>2.2999999523162842</v>
      </c>
      <c r="J417" s="393">
        <v>2000</v>
      </c>
      <c r="K417" s="394">
        <v>4600</v>
      </c>
    </row>
    <row r="418" spans="1:11" ht="14.45" customHeight="1" x14ac:dyDescent="0.2">
      <c r="A418" s="388" t="s">
        <v>428</v>
      </c>
      <c r="B418" s="389" t="s">
        <v>429</v>
      </c>
      <c r="C418" s="390" t="s">
        <v>436</v>
      </c>
      <c r="D418" s="391" t="s">
        <v>437</v>
      </c>
      <c r="E418" s="390" t="s">
        <v>1328</v>
      </c>
      <c r="F418" s="391" t="s">
        <v>1329</v>
      </c>
      <c r="G418" s="390" t="s">
        <v>1382</v>
      </c>
      <c r="H418" s="390" t="s">
        <v>1384</v>
      </c>
      <c r="I418" s="393">
        <v>2.2899999618530273</v>
      </c>
      <c r="J418" s="393">
        <v>2000</v>
      </c>
      <c r="K418" s="394">
        <v>4580</v>
      </c>
    </row>
    <row r="419" spans="1:11" ht="14.45" customHeight="1" x14ac:dyDescent="0.2">
      <c r="A419" s="388" t="s">
        <v>428</v>
      </c>
      <c r="B419" s="389" t="s">
        <v>429</v>
      </c>
      <c r="C419" s="390" t="s">
        <v>436</v>
      </c>
      <c r="D419" s="391" t="s">
        <v>437</v>
      </c>
      <c r="E419" s="390" t="s">
        <v>1328</v>
      </c>
      <c r="F419" s="391" t="s">
        <v>1329</v>
      </c>
      <c r="G419" s="390" t="s">
        <v>1385</v>
      </c>
      <c r="H419" s="390" t="s">
        <v>1386</v>
      </c>
      <c r="I419" s="393">
        <v>2.2999999523162842</v>
      </c>
      <c r="J419" s="393">
        <v>5000</v>
      </c>
      <c r="K419" s="394">
        <v>11500</v>
      </c>
    </row>
    <row r="420" spans="1:11" ht="14.45" customHeight="1" x14ac:dyDescent="0.2">
      <c r="A420" s="388" t="s">
        <v>428</v>
      </c>
      <c r="B420" s="389" t="s">
        <v>429</v>
      </c>
      <c r="C420" s="390" t="s">
        <v>436</v>
      </c>
      <c r="D420" s="391" t="s">
        <v>437</v>
      </c>
      <c r="E420" s="390" t="s">
        <v>1328</v>
      </c>
      <c r="F420" s="391" t="s">
        <v>1329</v>
      </c>
      <c r="G420" s="390" t="s">
        <v>1385</v>
      </c>
      <c r="H420" s="390" t="s">
        <v>1387</v>
      </c>
      <c r="I420" s="393">
        <v>2.2999999523162842</v>
      </c>
      <c r="J420" s="393">
        <v>15800</v>
      </c>
      <c r="K420" s="394">
        <v>36316.400390625</v>
      </c>
    </row>
    <row r="421" spans="1:11" ht="14.45" customHeight="1" x14ac:dyDescent="0.2">
      <c r="A421" s="388" t="s">
        <v>428</v>
      </c>
      <c r="B421" s="389" t="s">
        <v>429</v>
      </c>
      <c r="C421" s="390" t="s">
        <v>436</v>
      </c>
      <c r="D421" s="391" t="s">
        <v>437</v>
      </c>
      <c r="E421" s="390" t="s">
        <v>1328</v>
      </c>
      <c r="F421" s="391" t="s">
        <v>1329</v>
      </c>
      <c r="G421" s="390" t="s">
        <v>1388</v>
      </c>
      <c r="H421" s="390" t="s">
        <v>1389</v>
      </c>
      <c r="I421" s="393">
        <v>3.3900001049041748</v>
      </c>
      <c r="J421" s="393">
        <v>4000</v>
      </c>
      <c r="K421" s="394">
        <v>13560</v>
      </c>
    </row>
    <row r="422" spans="1:11" ht="14.45" customHeight="1" x14ac:dyDescent="0.2">
      <c r="A422" s="388" t="s">
        <v>428</v>
      </c>
      <c r="B422" s="389" t="s">
        <v>429</v>
      </c>
      <c r="C422" s="390" t="s">
        <v>436</v>
      </c>
      <c r="D422" s="391" t="s">
        <v>437</v>
      </c>
      <c r="E422" s="390" t="s">
        <v>1328</v>
      </c>
      <c r="F422" s="391" t="s">
        <v>1329</v>
      </c>
      <c r="G422" s="390" t="s">
        <v>1390</v>
      </c>
      <c r="H422" s="390" t="s">
        <v>1391</v>
      </c>
      <c r="I422" s="393">
        <v>3.380000114440918</v>
      </c>
      <c r="J422" s="393">
        <v>1000</v>
      </c>
      <c r="K422" s="394">
        <v>3380</v>
      </c>
    </row>
    <row r="423" spans="1:11" ht="14.45" customHeight="1" x14ac:dyDescent="0.2">
      <c r="A423" s="388" t="s">
        <v>428</v>
      </c>
      <c r="B423" s="389" t="s">
        <v>429</v>
      </c>
      <c r="C423" s="390" t="s">
        <v>436</v>
      </c>
      <c r="D423" s="391" t="s">
        <v>437</v>
      </c>
      <c r="E423" s="390" t="s">
        <v>1328</v>
      </c>
      <c r="F423" s="391" t="s">
        <v>1329</v>
      </c>
      <c r="G423" s="390" t="s">
        <v>1392</v>
      </c>
      <c r="H423" s="390" t="s">
        <v>1393</v>
      </c>
      <c r="I423" s="393">
        <v>3.0199999809265137</v>
      </c>
      <c r="J423" s="393">
        <v>600</v>
      </c>
      <c r="K423" s="394">
        <v>1812</v>
      </c>
    </row>
    <row r="424" spans="1:11" ht="14.45" customHeight="1" x14ac:dyDescent="0.2">
      <c r="A424" s="388" t="s">
        <v>428</v>
      </c>
      <c r="B424" s="389" t="s">
        <v>429</v>
      </c>
      <c r="C424" s="390" t="s">
        <v>436</v>
      </c>
      <c r="D424" s="391" t="s">
        <v>437</v>
      </c>
      <c r="E424" s="390" t="s">
        <v>1328</v>
      </c>
      <c r="F424" s="391" t="s">
        <v>1329</v>
      </c>
      <c r="G424" s="390" t="s">
        <v>1394</v>
      </c>
      <c r="H424" s="390" t="s">
        <v>1395</v>
      </c>
      <c r="I424" s="393">
        <v>3.0199999809265137</v>
      </c>
      <c r="J424" s="393">
        <v>600</v>
      </c>
      <c r="K424" s="394">
        <v>1814.93994140625</v>
      </c>
    </row>
    <row r="425" spans="1:11" ht="14.45" customHeight="1" x14ac:dyDescent="0.2">
      <c r="A425" s="388" t="s">
        <v>428</v>
      </c>
      <c r="B425" s="389" t="s">
        <v>429</v>
      </c>
      <c r="C425" s="390" t="s">
        <v>436</v>
      </c>
      <c r="D425" s="391" t="s">
        <v>437</v>
      </c>
      <c r="E425" s="390" t="s">
        <v>1328</v>
      </c>
      <c r="F425" s="391" t="s">
        <v>1329</v>
      </c>
      <c r="G425" s="390" t="s">
        <v>1396</v>
      </c>
      <c r="H425" s="390" t="s">
        <v>1397</v>
      </c>
      <c r="I425" s="393">
        <v>3.0199999809265137</v>
      </c>
      <c r="J425" s="393">
        <v>3000</v>
      </c>
      <c r="K425" s="394">
        <v>9074.400390625</v>
      </c>
    </row>
    <row r="426" spans="1:11" ht="14.45" customHeight="1" x14ac:dyDescent="0.2">
      <c r="A426" s="388" t="s">
        <v>428</v>
      </c>
      <c r="B426" s="389" t="s">
        <v>429</v>
      </c>
      <c r="C426" s="390" t="s">
        <v>436</v>
      </c>
      <c r="D426" s="391" t="s">
        <v>437</v>
      </c>
      <c r="E426" s="390" t="s">
        <v>1328</v>
      </c>
      <c r="F426" s="391" t="s">
        <v>1329</v>
      </c>
      <c r="G426" s="390" t="s">
        <v>1398</v>
      </c>
      <c r="H426" s="390" t="s">
        <v>1399</v>
      </c>
      <c r="I426" s="393">
        <v>3.7300000190734863</v>
      </c>
      <c r="J426" s="393">
        <v>2000</v>
      </c>
      <c r="K426" s="394">
        <v>7460</v>
      </c>
    </row>
    <row r="427" spans="1:11" ht="14.45" customHeight="1" x14ac:dyDescent="0.2">
      <c r="A427" s="388" t="s">
        <v>428</v>
      </c>
      <c r="B427" s="389" t="s">
        <v>429</v>
      </c>
      <c r="C427" s="390" t="s">
        <v>436</v>
      </c>
      <c r="D427" s="391" t="s">
        <v>437</v>
      </c>
      <c r="E427" s="390" t="s">
        <v>1328</v>
      </c>
      <c r="F427" s="391" t="s">
        <v>1329</v>
      </c>
      <c r="G427" s="390" t="s">
        <v>1400</v>
      </c>
      <c r="H427" s="390" t="s">
        <v>1401</v>
      </c>
      <c r="I427" s="393">
        <v>3.869999885559082</v>
      </c>
      <c r="J427" s="393">
        <v>2000</v>
      </c>
      <c r="K427" s="394">
        <v>7740</v>
      </c>
    </row>
    <row r="428" spans="1:11" ht="14.45" customHeight="1" x14ac:dyDescent="0.2">
      <c r="A428" s="388" t="s">
        <v>428</v>
      </c>
      <c r="B428" s="389" t="s">
        <v>429</v>
      </c>
      <c r="C428" s="390" t="s">
        <v>436</v>
      </c>
      <c r="D428" s="391" t="s">
        <v>437</v>
      </c>
      <c r="E428" s="390" t="s">
        <v>1328</v>
      </c>
      <c r="F428" s="391" t="s">
        <v>1329</v>
      </c>
      <c r="G428" s="390" t="s">
        <v>1402</v>
      </c>
      <c r="H428" s="390" t="s">
        <v>1403</v>
      </c>
      <c r="I428" s="393">
        <v>3.869999885559082</v>
      </c>
      <c r="J428" s="393">
        <v>1000</v>
      </c>
      <c r="K428" s="394">
        <v>3870</v>
      </c>
    </row>
    <row r="429" spans="1:11" ht="14.45" customHeight="1" x14ac:dyDescent="0.2">
      <c r="A429" s="388" t="s">
        <v>428</v>
      </c>
      <c r="B429" s="389" t="s">
        <v>429</v>
      </c>
      <c r="C429" s="390" t="s">
        <v>436</v>
      </c>
      <c r="D429" s="391" t="s">
        <v>437</v>
      </c>
      <c r="E429" s="390" t="s">
        <v>1328</v>
      </c>
      <c r="F429" s="391" t="s">
        <v>1329</v>
      </c>
      <c r="G429" s="390" t="s">
        <v>1402</v>
      </c>
      <c r="H429" s="390" t="s">
        <v>1404</v>
      </c>
      <c r="I429" s="393">
        <v>3.880000114440918</v>
      </c>
      <c r="J429" s="393">
        <v>2000</v>
      </c>
      <c r="K429" s="394">
        <v>7760</v>
      </c>
    </row>
    <row r="430" spans="1:11" ht="14.45" customHeight="1" x14ac:dyDescent="0.2">
      <c r="A430" s="388" t="s">
        <v>428</v>
      </c>
      <c r="B430" s="389" t="s">
        <v>429</v>
      </c>
      <c r="C430" s="390" t="s">
        <v>436</v>
      </c>
      <c r="D430" s="391" t="s">
        <v>437</v>
      </c>
      <c r="E430" s="390" t="s">
        <v>1328</v>
      </c>
      <c r="F430" s="391" t="s">
        <v>1329</v>
      </c>
      <c r="G430" s="390" t="s">
        <v>1405</v>
      </c>
      <c r="H430" s="390" t="s">
        <v>1406</v>
      </c>
      <c r="I430" s="393">
        <v>3.3900001049041748</v>
      </c>
      <c r="J430" s="393">
        <v>270</v>
      </c>
      <c r="K430" s="394">
        <v>915.29998779296875</v>
      </c>
    </row>
    <row r="431" spans="1:11" ht="14.45" customHeight="1" x14ac:dyDescent="0.2">
      <c r="A431" s="388" t="s">
        <v>428</v>
      </c>
      <c r="B431" s="389" t="s">
        <v>429</v>
      </c>
      <c r="C431" s="390" t="s">
        <v>436</v>
      </c>
      <c r="D431" s="391" t="s">
        <v>437</v>
      </c>
      <c r="E431" s="390" t="s">
        <v>1328</v>
      </c>
      <c r="F431" s="391" t="s">
        <v>1329</v>
      </c>
      <c r="G431" s="390" t="s">
        <v>1407</v>
      </c>
      <c r="H431" s="390" t="s">
        <v>1408</v>
      </c>
      <c r="I431" s="393">
        <v>3.1400001049041748</v>
      </c>
      <c r="J431" s="393">
        <v>1800</v>
      </c>
      <c r="K431" s="394">
        <v>5652</v>
      </c>
    </row>
    <row r="432" spans="1:11" ht="14.45" customHeight="1" x14ac:dyDescent="0.2">
      <c r="A432" s="388" t="s">
        <v>428</v>
      </c>
      <c r="B432" s="389" t="s">
        <v>429</v>
      </c>
      <c r="C432" s="390" t="s">
        <v>436</v>
      </c>
      <c r="D432" s="391" t="s">
        <v>437</v>
      </c>
      <c r="E432" s="390" t="s">
        <v>1328</v>
      </c>
      <c r="F432" s="391" t="s">
        <v>1329</v>
      </c>
      <c r="G432" s="390" t="s">
        <v>1409</v>
      </c>
      <c r="H432" s="390" t="s">
        <v>1410</v>
      </c>
      <c r="I432" s="393">
        <v>3.0299999713897705</v>
      </c>
      <c r="J432" s="393">
        <v>3600</v>
      </c>
      <c r="K432" s="394">
        <v>10907.999877929688</v>
      </c>
    </row>
    <row r="433" spans="1:11" ht="14.45" customHeight="1" x14ac:dyDescent="0.2">
      <c r="A433" s="388" t="s">
        <v>428</v>
      </c>
      <c r="B433" s="389" t="s">
        <v>429</v>
      </c>
      <c r="C433" s="390" t="s">
        <v>436</v>
      </c>
      <c r="D433" s="391" t="s">
        <v>437</v>
      </c>
      <c r="E433" s="390" t="s">
        <v>1328</v>
      </c>
      <c r="F433" s="391" t="s">
        <v>1329</v>
      </c>
      <c r="G433" s="390" t="s">
        <v>1411</v>
      </c>
      <c r="H433" s="390" t="s">
        <v>1412</v>
      </c>
      <c r="I433" s="393">
        <v>4.690000057220459</v>
      </c>
      <c r="J433" s="393">
        <v>4000</v>
      </c>
      <c r="K433" s="394">
        <v>18760</v>
      </c>
    </row>
    <row r="434" spans="1:11" ht="14.45" customHeight="1" x14ac:dyDescent="0.2">
      <c r="A434" s="388" t="s">
        <v>428</v>
      </c>
      <c r="B434" s="389" t="s">
        <v>429</v>
      </c>
      <c r="C434" s="390" t="s">
        <v>436</v>
      </c>
      <c r="D434" s="391" t="s">
        <v>437</v>
      </c>
      <c r="E434" s="390" t="s">
        <v>1413</v>
      </c>
      <c r="F434" s="391" t="s">
        <v>1414</v>
      </c>
      <c r="G434" s="390" t="s">
        <v>1415</v>
      </c>
      <c r="H434" s="390" t="s">
        <v>1416</v>
      </c>
      <c r="I434" s="393">
        <v>30.25</v>
      </c>
      <c r="J434" s="393">
        <v>90</v>
      </c>
      <c r="K434" s="394">
        <v>2722.5</v>
      </c>
    </row>
    <row r="435" spans="1:11" ht="14.45" customHeight="1" x14ac:dyDescent="0.2">
      <c r="A435" s="388" t="s">
        <v>428</v>
      </c>
      <c r="B435" s="389" t="s">
        <v>429</v>
      </c>
      <c r="C435" s="390" t="s">
        <v>436</v>
      </c>
      <c r="D435" s="391" t="s">
        <v>437</v>
      </c>
      <c r="E435" s="390" t="s">
        <v>1413</v>
      </c>
      <c r="F435" s="391" t="s">
        <v>1414</v>
      </c>
      <c r="G435" s="390" t="s">
        <v>1417</v>
      </c>
      <c r="H435" s="390" t="s">
        <v>1418</v>
      </c>
      <c r="I435" s="393">
        <v>10.739999771118164</v>
      </c>
      <c r="J435" s="393">
        <v>825</v>
      </c>
      <c r="K435" s="394">
        <v>8864.4598388671875</v>
      </c>
    </row>
    <row r="436" spans="1:11" ht="14.45" customHeight="1" x14ac:dyDescent="0.2">
      <c r="A436" s="388" t="s">
        <v>428</v>
      </c>
      <c r="B436" s="389" t="s">
        <v>429</v>
      </c>
      <c r="C436" s="390" t="s">
        <v>436</v>
      </c>
      <c r="D436" s="391" t="s">
        <v>437</v>
      </c>
      <c r="E436" s="390" t="s">
        <v>1413</v>
      </c>
      <c r="F436" s="391" t="s">
        <v>1414</v>
      </c>
      <c r="G436" s="390" t="s">
        <v>1419</v>
      </c>
      <c r="H436" s="390" t="s">
        <v>1420</v>
      </c>
      <c r="I436" s="393">
        <v>13.791428565979004</v>
      </c>
      <c r="J436" s="393">
        <v>725</v>
      </c>
      <c r="K436" s="394">
        <v>10000.750061035156</v>
      </c>
    </row>
    <row r="437" spans="1:11" ht="14.45" customHeight="1" x14ac:dyDescent="0.2">
      <c r="A437" s="388" t="s">
        <v>428</v>
      </c>
      <c r="B437" s="389" t="s">
        <v>429</v>
      </c>
      <c r="C437" s="390" t="s">
        <v>436</v>
      </c>
      <c r="D437" s="391" t="s">
        <v>437</v>
      </c>
      <c r="E437" s="390" t="s">
        <v>1413</v>
      </c>
      <c r="F437" s="391" t="s">
        <v>1414</v>
      </c>
      <c r="G437" s="390" t="s">
        <v>1421</v>
      </c>
      <c r="H437" s="390" t="s">
        <v>1422</v>
      </c>
      <c r="I437" s="393">
        <v>74.919998168945313</v>
      </c>
      <c r="J437" s="393">
        <v>50</v>
      </c>
      <c r="K437" s="394">
        <v>3746.159912109375</v>
      </c>
    </row>
    <row r="438" spans="1:11" ht="14.45" customHeight="1" x14ac:dyDescent="0.2">
      <c r="A438" s="388" t="s">
        <v>428</v>
      </c>
      <c r="B438" s="389" t="s">
        <v>429</v>
      </c>
      <c r="C438" s="390" t="s">
        <v>436</v>
      </c>
      <c r="D438" s="391" t="s">
        <v>437</v>
      </c>
      <c r="E438" s="390" t="s">
        <v>1413</v>
      </c>
      <c r="F438" s="391" t="s">
        <v>1414</v>
      </c>
      <c r="G438" s="390" t="s">
        <v>1423</v>
      </c>
      <c r="H438" s="390" t="s">
        <v>1424</v>
      </c>
      <c r="I438" s="393">
        <v>43.560001373291016</v>
      </c>
      <c r="J438" s="393">
        <v>80</v>
      </c>
      <c r="K438" s="394">
        <v>3484.800048828125</v>
      </c>
    </row>
    <row r="439" spans="1:11" ht="14.45" customHeight="1" x14ac:dyDescent="0.2">
      <c r="A439" s="388" t="s">
        <v>428</v>
      </c>
      <c r="B439" s="389" t="s">
        <v>429</v>
      </c>
      <c r="C439" s="390" t="s">
        <v>436</v>
      </c>
      <c r="D439" s="391" t="s">
        <v>437</v>
      </c>
      <c r="E439" s="390" t="s">
        <v>1413</v>
      </c>
      <c r="F439" s="391" t="s">
        <v>1414</v>
      </c>
      <c r="G439" s="390" t="s">
        <v>1425</v>
      </c>
      <c r="H439" s="390" t="s">
        <v>1426</v>
      </c>
      <c r="I439" s="393">
        <v>53.775999450683592</v>
      </c>
      <c r="J439" s="393">
        <v>1530</v>
      </c>
      <c r="K439" s="394">
        <v>85486.500366210938</v>
      </c>
    </row>
    <row r="440" spans="1:11" ht="14.45" customHeight="1" x14ac:dyDescent="0.2">
      <c r="A440" s="388" t="s">
        <v>428</v>
      </c>
      <c r="B440" s="389" t="s">
        <v>429</v>
      </c>
      <c r="C440" s="390" t="s">
        <v>436</v>
      </c>
      <c r="D440" s="391" t="s">
        <v>437</v>
      </c>
      <c r="E440" s="390" t="s">
        <v>1413</v>
      </c>
      <c r="F440" s="391" t="s">
        <v>1414</v>
      </c>
      <c r="G440" s="390" t="s">
        <v>1427</v>
      </c>
      <c r="H440" s="390" t="s">
        <v>1428</v>
      </c>
      <c r="I440" s="393">
        <v>37.990001678466797</v>
      </c>
      <c r="J440" s="393">
        <v>420</v>
      </c>
      <c r="K440" s="394">
        <v>15957.4794921875</v>
      </c>
    </row>
    <row r="441" spans="1:11" ht="14.45" customHeight="1" x14ac:dyDescent="0.2">
      <c r="A441" s="388" t="s">
        <v>428</v>
      </c>
      <c r="B441" s="389" t="s">
        <v>429</v>
      </c>
      <c r="C441" s="390" t="s">
        <v>436</v>
      </c>
      <c r="D441" s="391" t="s">
        <v>437</v>
      </c>
      <c r="E441" s="390" t="s">
        <v>1429</v>
      </c>
      <c r="F441" s="391" t="s">
        <v>1430</v>
      </c>
      <c r="G441" s="390" t="s">
        <v>1431</v>
      </c>
      <c r="H441" s="390" t="s">
        <v>1432</v>
      </c>
      <c r="I441" s="393">
        <v>47916</v>
      </c>
      <c r="J441" s="393">
        <v>1</v>
      </c>
      <c r="K441" s="394">
        <v>47916</v>
      </c>
    </row>
    <row r="442" spans="1:11" ht="14.45" customHeight="1" x14ac:dyDescent="0.2">
      <c r="A442" s="388" t="s">
        <v>428</v>
      </c>
      <c r="B442" s="389" t="s">
        <v>429</v>
      </c>
      <c r="C442" s="390" t="s">
        <v>436</v>
      </c>
      <c r="D442" s="391" t="s">
        <v>437</v>
      </c>
      <c r="E442" s="390" t="s">
        <v>1429</v>
      </c>
      <c r="F442" s="391" t="s">
        <v>1430</v>
      </c>
      <c r="G442" s="390" t="s">
        <v>1433</v>
      </c>
      <c r="H442" s="390" t="s">
        <v>1434</v>
      </c>
      <c r="I442" s="393">
        <v>11521.6201171875</v>
      </c>
      <c r="J442" s="393">
        <v>2</v>
      </c>
      <c r="K442" s="394">
        <v>23043.240234375</v>
      </c>
    </row>
    <row r="443" spans="1:11" ht="14.45" customHeight="1" x14ac:dyDescent="0.2">
      <c r="A443" s="388" t="s">
        <v>428</v>
      </c>
      <c r="B443" s="389" t="s">
        <v>429</v>
      </c>
      <c r="C443" s="390" t="s">
        <v>436</v>
      </c>
      <c r="D443" s="391" t="s">
        <v>437</v>
      </c>
      <c r="E443" s="390" t="s">
        <v>1429</v>
      </c>
      <c r="F443" s="391" t="s">
        <v>1430</v>
      </c>
      <c r="G443" s="390" t="s">
        <v>1435</v>
      </c>
      <c r="H443" s="390" t="s">
        <v>1436</v>
      </c>
      <c r="I443" s="393">
        <v>58408.51953125</v>
      </c>
      <c r="J443" s="393">
        <v>3</v>
      </c>
      <c r="K443" s="394">
        <v>175225.5625</v>
      </c>
    </row>
    <row r="444" spans="1:11" ht="14.45" customHeight="1" x14ac:dyDescent="0.2">
      <c r="A444" s="388" t="s">
        <v>428</v>
      </c>
      <c r="B444" s="389" t="s">
        <v>429</v>
      </c>
      <c r="C444" s="390" t="s">
        <v>436</v>
      </c>
      <c r="D444" s="391" t="s">
        <v>437</v>
      </c>
      <c r="E444" s="390" t="s">
        <v>1437</v>
      </c>
      <c r="F444" s="391" t="s">
        <v>1438</v>
      </c>
      <c r="G444" s="390" t="s">
        <v>1439</v>
      </c>
      <c r="H444" s="390" t="s">
        <v>1440</v>
      </c>
      <c r="I444" s="393">
        <v>0.40999999642372131</v>
      </c>
      <c r="J444" s="393">
        <v>100</v>
      </c>
      <c r="K444" s="394">
        <v>41.380001068115234</v>
      </c>
    </row>
    <row r="445" spans="1:11" ht="14.45" customHeight="1" x14ac:dyDescent="0.2">
      <c r="A445" s="388" t="s">
        <v>428</v>
      </c>
      <c r="B445" s="389" t="s">
        <v>429</v>
      </c>
      <c r="C445" s="390" t="s">
        <v>436</v>
      </c>
      <c r="D445" s="391" t="s">
        <v>437</v>
      </c>
      <c r="E445" s="390" t="s">
        <v>1437</v>
      </c>
      <c r="F445" s="391" t="s">
        <v>1438</v>
      </c>
      <c r="G445" s="390" t="s">
        <v>1441</v>
      </c>
      <c r="H445" s="390" t="s">
        <v>1442</v>
      </c>
      <c r="I445" s="393">
        <v>0.70999997854232788</v>
      </c>
      <c r="J445" s="393">
        <v>100</v>
      </c>
      <c r="K445" s="394">
        <v>71</v>
      </c>
    </row>
    <row r="446" spans="1:11" ht="14.45" customHeight="1" x14ac:dyDescent="0.2">
      <c r="A446" s="388" t="s">
        <v>428</v>
      </c>
      <c r="B446" s="389" t="s">
        <v>429</v>
      </c>
      <c r="C446" s="390" t="s">
        <v>436</v>
      </c>
      <c r="D446" s="391" t="s">
        <v>437</v>
      </c>
      <c r="E446" s="390" t="s">
        <v>1443</v>
      </c>
      <c r="F446" s="391" t="s">
        <v>1444</v>
      </c>
      <c r="G446" s="390" t="s">
        <v>1445</v>
      </c>
      <c r="H446" s="390" t="s">
        <v>1446</v>
      </c>
      <c r="I446" s="393">
        <v>0.47999998927116394</v>
      </c>
      <c r="J446" s="393">
        <v>100</v>
      </c>
      <c r="K446" s="394">
        <v>48</v>
      </c>
    </row>
    <row r="447" spans="1:11" ht="14.45" customHeight="1" x14ac:dyDescent="0.2">
      <c r="A447" s="388" t="s">
        <v>428</v>
      </c>
      <c r="B447" s="389" t="s">
        <v>429</v>
      </c>
      <c r="C447" s="390" t="s">
        <v>441</v>
      </c>
      <c r="D447" s="391" t="s">
        <v>442</v>
      </c>
      <c r="E447" s="390" t="s">
        <v>559</v>
      </c>
      <c r="F447" s="391" t="s">
        <v>560</v>
      </c>
      <c r="G447" s="390" t="s">
        <v>561</v>
      </c>
      <c r="H447" s="390" t="s">
        <v>562</v>
      </c>
      <c r="I447" s="393">
        <v>231.5</v>
      </c>
      <c r="J447" s="393">
        <v>10</v>
      </c>
      <c r="K447" s="394">
        <v>2315</v>
      </c>
    </row>
    <row r="448" spans="1:11" ht="14.45" customHeight="1" x14ac:dyDescent="0.2">
      <c r="A448" s="388" t="s">
        <v>428</v>
      </c>
      <c r="B448" s="389" t="s">
        <v>429</v>
      </c>
      <c r="C448" s="390" t="s">
        <v>441</v>
      </c>
      <c r="D448" s="391" t="s">
        <v>442</v>
      </c>
      <c r="E448" s="390" t="s">
        <v>559</v>
      </c>
      <c r="F448" s="391" t="s">
        <v>560</v>
      </c>
      <c r="G448" s="390" t="s">
        <v>565</v>
      </c>
      <c r="H448" s="390" t="s">
        <v>566</v>
      </c>
      <c r="I448" s="393">
        <v>15.529999732971191</v>
      </c>
      <c r="J448" s="393">
        <v>90</v>
      </c>
      <c r="K448" s="394">
        <v>1397.7000122070313</v>
      </c>
    </row>
    <row r="449" spans="1:11" ht="14.45" customHeight="1" x14ac:dyDescent="0.2">
      <c r="A449" s="388" t="s">
        <v>428</v>
      </c>
      <c r="B449" s="389" t="s">
        <v>429</v>
      </c>
      <c r="C449" s="390" t="s">
        <v>441</v>
      </c>
      <c r="D449" s="391" t="s">
        <v>442</v>
      </c>
      <c r="E449" s="390" t="s">
        <v>559</v>
      </c>
      <c r="F449" s="391" t="s">
        <v>560</v>
      </c>
      <c r="G449" s="390" t="s">
        <v>1447</v>
      </c>
      <c r="H449" s="390" t="s">
        <v>1448</v>
      </c>
      <c r="I449" s="393">
        <v>5.4200000762939453</v>
      </c>
      <c r="J449" s="393">
        <v>1200</v>
      </c>
      <c r="K449" s="394">
        <v>6499.7998046875</v>
      </c>
    </row>
    <row r="450" spans="1:11" ht="14.45" customHeight="1" x14ac:dyDescent="0.2">
      <c r="A450" s="388" t="s">
        <v>428</v>
      </c>
      <c r="B450" s="389" t="s">
        <v>429</v>
      </c>
      <c r="C450" s="390" t="s">
        <v>441</v>
      </c>
      <c r="D450" s="391" t="s">
        <v>442</v>
      </c>
      <c r="E450" s="390" t="s">
        <v>559</v>
      </c>
      <c r="F450" s="391" t="s">
        <v>560</v>
      </c>
      <c r="G450" s="390" t="s">
        <v>571</v>
      </c>
      <c r="H450" s="390" t="s">
        <v>572</v>
      </c>
      <c r="I450" s="393">
        <v>0.5</v>
      </c>
      <c r="J450" s="393">
        <v>2000</v>
      </c>
      <c r="K450" s="394">
        <v>1000</v>
      </c>
    </row>
    <row r="451" spans="1:11" ht="14.45" customHeight="1" x14ac:dyDescent="0.2">
      <c r="A451" s="388" t="s">
        <v>428</v>
      </c>
      <c r="B451" s="389" t="s">
        <v>429</v>
      </c>
      <c r="C451" s="390" t="s">
        <v>441</v>
      </c>
      <c r="D451" s="391" t="s">
        <v>442</v>
      </c>
      <c r="E451" s="390" t="s">
        <v>559</v>
      </c>
      <c r="F451" s="391" t="s">
        <v>560</v>
      </c>
      <c r="G451" s="390" t="s">
        <v>575</v>
      </c>
      <c r="H451" s="390" t="s">
        <v>576</v>
      </c>
      <c r="I451" s="393">
        <v>7.3614286695207864</v>
      </c>
      <c r="J451" s="393">
        <v>6750</v>
      </c>
      <c r="K451" s="394">
        <v>51946.64990234375</v>
      </c>
    </row>
    <row r="452" spans="1:11" ht="14.45" customHeight="1" x14ac:dyDescent="0.2">
      <c r="A452" s="388" t="s">
        <v>428</v>
      </c>
      <c r="B452" s="389" t="s">
        <v>429</v>
      </c>
      <c r="C452" s="390" t="s">
        <v>441</v>
      </c>
      <c r="D452" s="391" t="s">
        <v>442</v>
      </c>
      <c r="E452" s="390" t="s">
        <v>559</v>
      </c>
      <c r="F452" s="391" t="s">
        <v>560</v>
      </c>
      <c r="G452" s="390" t="s">
        <v>586</v>
      </c>
      <c r="H452" s="390" t="s">
        <v>587</v>
      </c>
      <c r="I452" s="393">
        <v>352.29499816894531</v>
      </c>
      <c r="J452" s="393">
        <v>36</v>
      </c>
      <c r="K452" s="394">
        <v>12682.52001953125</v>
      </c>
    </row>
    <row r="453" spans="1:11" ht="14.45" customHeight="1" x14ac:dyDescent="0.2">
      <c r="A453" s="388" t="s">
        <v>428</v>
      </c>
      <c r="B453" s="389" t="s">
        <v>429</v>
      </c>
      <c r="C453" s="390" t="s">
        <v>441</v>
      </c>
      <c r="D453" s="391" t="s">
        <v>442</v>
      </c>
      <c r="E453" s="390" t="s">
        <v>559</v>
      </c>
      <c r="F453" s="391" t="s">
        <v>560</v>
      </c>
      <c r="G453" s="390" t="s">
        <v>590</v>
      </c>
      <c r="H453" s="390" t="s">
        <v>591</v>
      </c>
      <c r="I453" s="393">
        <v>659.90997314453125</v>
      </c>
      <c r="J453" s="393">
        <v>12</v>
      </c>
      <c r="K453" s="394">
        <v>7918.89990234375</v>
      </c>
    </row>
    <row r="454" spans="1:11" ht="14.45" customHeight="1" x14ac:dyDescent="0.2">
      <c r="A454" s="388" t="s">
        <v>428</v>
      </c>
      <c r="B454" s="389" t="s">
        <v>429</v>
      </c>
      <c r="C454" s="390" t="s">
        <v>441</v>
      </c>
      <c r="D454" s="391" t="s">
        <v>442</v>
      </c>
      <c r="E454" s="390" t="s">
        <v>559</v>
      </c>
      <c r="F454" s="391" t="s">
        <v>560</v>
      </c>
      <c r="G454" s="390" t="s">
        <v>630</v>
      </c>
      <c r="H454" s="390" t="s">
        <v>631</v>
      </c>
      <c r="I454" s="393">
        <v>0.86000001430511475</v>
      </c>
      <c r="J454" s="393">
        <v>200</v>
      </c>
      <c r="K454" s="394">
        <v>172</v>
      </c>
    </row>
    <row r="455" spans="1:11" ht="14.45" customHeight="1" x14ac:dyDescent="0.2">
      <c r="A455" s="388" t="s">
        <v>428</v>
      </c>
      <c r="B455" s="389" t="s">
        <v>429</v>
      </c>
      <c r="C455" s="390" t="s">
        <v>441</v>
      </c>
      <c r="D455" s="391" t="s">
        <v>442</v>
      </c>
      <c r="E455" s="390" t="s">
        <v>559</v>
      </c>
      <c r="F455" s="391" t="s">
        <v>560</v>
      </c>
      <c r="G455" s="390" t="s">
        <v>632</v>
      </c>
      <c r="H455" s="390" t="s">
        <v>633</v>
      </c>
      <c r="I455" s="393">
        <v>1.5099999904632568</v>
      </c>
      <c r="J455" s="393">
        <v>200</v>
      </c>
      <c r="K455" s="394">
        <v>302</v>
      </c>
    </row>
    <row r="456" spans="1:11" ht="14.45" customHeight="1" x14ac:dyDescent="0.2">
      <c r="A456" s="388" t="s">
        <v>428</v>
      </c>
      <c r="B456" s="389" t="s">
        <v>429</v>
      </c>
      <c r="C456" s="390" t="s">
        <v>441</v>
      </c>
      <c r="D456" s="391" t="s">
        <v>442</v>
      </c>
      <c r="E456" s="390" t="s">
        <v>559</v>
      </c>
      <c r="F456" s="391" t="s">
        <v>560</v>
      </c>
      <c r="G456" s="390" t="s">
        <v>644</v>
      </c>
      <c r="H456" s="390" t="s">
        <v>645</v>
      </c>
      <c r="I456" s="393">
        <v>23.920000076293945</v>
      </c>
      <c r="J456" s="393">
        <v>12</v>
      </c>
      <c r="K456" s="394">
        <v>287.04000854492188</v>
      </c>
    </row>
    <row r="457" spans="1:11" ht="14.45" customHeight="1" x14ac:dyDescent="0.2">
      <c r="A457" s="388" t="s">
        <v>428</v>
      </c>
      <c r="B457" s="389" t="s">
        <v>429</v>
      </c>
      <c r="C457" s="390" t="s">
        <v>441</v>
      </c>
      <c r="D457" s="391" t="s">
        <v>442</v>
      </c>
      <c r="E457" s="390" t="s">
        <v>559</v>
      </c>
      <c r="F457" s="391" t="s">
        <v>560</v>
      </c>
      <c r="G457" s="390" t="s">
        <v>646</v>
      </c>
      <c r="H457" s="390" t="s">
        <v>647</v>
      </c>
      <c r="I457" s="393">
        <v>46.319999694824219</v>
      </c>
      <c r="J457" s="393">
        <v>12</v>
      </c>
      <c r="K457" s="394">
        <v>555.84002685546875</v>
      </c>
    </row>
    <row r="458" spans="1:11" ht="14.45" customHeight="1" x14ac:dyDescent="0.2">
      <c r="A458" s="388" t="s">
        <v>428</v>
      </c>
      <c r="B458" s="389" t="s">
        <v>429</v>
      </c>
      <c r="C458" s="390" t="s">
        <v>441</v>
      </c>
      <c r="D458" s="391" t="s">
        <v>442</v>
      </c>
      <c r="E458" s="390" t="s">
        <v>559</v>
      </c>
      <c r="F458" s="391" t="s">
        <v>560</v>
      </c>
      <c r="G458" s="390" t="s">
        <v>662</v>
      </c>
      <c r="H458" s="390" t="s">
        <v>663</v>
      </c>
      <c r="I458" s="393">
        <v>2.5899999141693115</v>
      </c>
      <c r="J458" s="393">
        <v>40</v>
      </c>
      <c r="K458" s="394">
        <v>103.48000335693359</v>
      </c>
    </row>
    <row r="459" spans="1:11" ht="14.45" customHeight="1" x14ac:dyDescent="0.2">
      <c r="A459" s="388" t="s">
        <v>428</v>
      </c>
      <c r="B459" s="389" t="s">
        <v>429</v>
      </c>
      <c r="C459" s="390" t="s">
        <v>441</v>
      </c>
      <c r="D459" s="391" t="s">
        <v>442</v>
      </c>
      <c r="E459" s="390" t="s">
        <v>559</v>
      </c>
      <c r="F459" s="391" t="s">
        <v>560</v>
      </c>
      <c r="G459" s="390" t="s">
        <v>684</v>
      </c>
      <c r="H459" s="390" t="s">
        <v>685</v>
      </c>
      <c r="I459" s="393">
        <v>19.571427753993444</v>
      </c>
      <c r="J459" s="393">
        <v>16200</v>
      </c>
      <c r="K459" s="394">
        <v>311949</v>
      </c>
    </row>
    <row r="460" spans="1:11" ht="14.45" customHeight="1" x14ac:dyDescent="0.2">
      <c r="A460" s="388" t="s">
        <v>428</v>
      </c>
      <c r="B460" s="389" t="s">
        <v>429</v>
      </c>
      <c r="C460" s="390" t="s">
        <v>441</v>
      </c>
      <c r="D460" s="391" t="s">
        <v>442</v>
      </c>
      <c r="E460" s="390" t="s">
        <v>559</v>
      </c>
      <c r="F460" s="391" t="s">
        <v>560</v>
      </c>
      <c r="G460" s="390" t="s">
        <v>686</v>
      </c>
      <c r="H460" s="390" t="s">
        <v>687</v>
      </c>
      <c r="I460" s="393">
        <v>43.470001220703125</v>
      </c>
      <c r="J460" s="393">
        <v>1440</v>
      </c>
      <c r="K460" s="394">
        <v>62596.798828125</v>
      </c>
    </row>
    <row r="461" spans="1:11" ht="14.45" customHeight="1" x14ac:dyDescent="0.2">
      <c r="A461" s="388" t="s">
        <v>428</v>
      </c>
      <c r="B461" s="389" t="s">
        <v>429</v>
      </c>
      <c r="C461" s="390" t="s">
        <v>441</v>
      </c>
      <c r="D461" s="391" t="s">
        <v>442</v>
      </c>
      <c r="E461" s="390" t="s">
        <v>559</v>
      </c>
      <c r="F461" s="391" t="s">
        <v>560</v>
      </c>
      <c r="G461" s="390" t="s">
        <v>696</v>
      </c>
      <c r="H461" s="390" t="s">
        <v>697</v>
      </c>
      <c r="I461" s="393">
        <v>3.0666666030883789</v>
      </c>
      <c r="J461" s="393">
        <v>5000</v>
      </c>
      <c r="K461" s="394">
        <v>15337.399658203125</v>
      </c>
    </row>
    <row r="462" spans="1:11" ht="14.45" customHeight="1" x14ac:dyDescent="0.2">
      <c r="A462" s="388" t="s">
        <v>428</v>
      </c>
      <c r="B462" s="389" t="s">
        <v>429</v>
      </c>
      <c r="C462" s="390" t="s">
        <v>441</v>
      </c>
      <c r="D462" s="391" t="s">
        <v>442</v>
      </c>
      <c r="E462" s="390" t="s">
        <v>559</v>
      </c>
      <c r="F462" s="391" t="s">
        <v>560</v>
      </c>
      <c r="G462" s="390" t="s">
        <v>698</v>
      </c>
      <c r="H462" s="390" t="s">
        <v>699</v>
      </c>
      <c r="I462" s="393">
        <v>0.63999998569488525</v>
      </c>
      <c r="J462" s="393">
        <v>6000</v>
      </c>
      <c r="K462" s="394">
        <v>3836.39990234375</v>
      </c>
    </row>
    <row r="463" spans="1:11" ht="14.45" customHeight="1" x14ac:dyDescent="0.2">
      <c r="A463" s="388" t="s">
        <v>428</v>
      </c>
      <c r="B463" s="389" t="s">
        <v>429</v>
      </c>
      <c r="C463" s="390" t="s">
        <v>441</v>
      </c>
      <c r="D463" s="391" t="s">
        <v>442</v>
      </c>
      <c r="E463" s="390" t="s">
        <v>559</v>
      </c>
      <c r="F463" s="391" t="s">
        <v>560</v>
      </c>
      <c r="G463" s="390" t="s">
        <v>1449</v>
      </c>
      <c r="H463" s="390" t="s">
        <v>1450</v>
      </c>
      <c r="I463" s="393">
        <v>1</v>
      </c>
      <c r="J463" s="393">
        <v>2000</v>
      </c>
      <c r="K463" s="394">
        <v>2006.2900390625</v>
      </c>
    </row>
    <row r="464" spans="1:11" ht="14.45" customHeight="1" x14ac:dyDescent="0.2">
      <c r="A464" s="388" t="s">
        <v>428</v>
      </c>
      <c r="B464" s="389" t="s">
        <v>429</v>
      </c>
      <c r="C464" s="390" t="s">
        <v>441</v>
      </c>
      <c r="D464" s="391" t="s">
        <v>442</v>
      </c>
      <c r="E464" s="390" t="s">
        <v>559</v>
      </c>
      <c r="F464" s="391" t="s">
        <v>560</v>
      </c>
      <c r="G464" s="390" t="s">
        <v>702</v>
      </c>
      <c r="H464" s="390" t="s">
        <v>703</v>
      </c>
      <c r="I464" s="393">
        <v>30.780000686645508</v>
      </c>
      <c r="J464" s="393">
        <v>24</v>
      </c>
      <c r="K464" s="394">
        <v>738.719970703125</v>
      </c>
    </row>
    <row r="465" spans="1:11" ht="14.45" customHeight="1" x14ac:dyDescent="0.2">
      <c r="A465" s="388" t="s">
        <v>428</v>
      </c>
      <c r="B465" s="389" t="s">
        <v>429</v>
      </c>
      <c r="C465" s="390" t="s">
        <v>441</v>
      </c>
      <c r="D465" s="391" t="s">
        <v>442</v>
      </c>
      <c r="E465" s="390" t="s">
        <v>706</v>
      </c>
      <c r="F465" s="391" t="s">
        <v>707</v>
      </c>
      <c r="G465" s="390" t="s">
        <v>726</v>
      </c>
      <c r="H465" s="390" t="s">
        <v>727</v>
      </c>
      <c r="I465" s="393">
        <v>2.9100000858306885</v>
      </c>
      <c r="J465" s="393">
        <v>200</v>
      </c>
      <c r="K465" s="394">
        <v>582</v>
      </c>
    </row>
    <row r="466" spans="1:11" ht="14.45" customHeight="1" x14ac:dyDescent="0.2">
      <c r="A466" s="388" t="s">
        <v>428</v>
      </c>
      <c r="B466" s="389" t="s">
        <v>429</v>
      </c>
      <c r="C466" s="390" t="s">
        <v>441</v>
      </c>
      <c r="D466" s="391" t="s">
        <v>442</v>
      </c>
      <c r="E466" s="390" t="s">
        <v>706</v>
      </c>
      <c r="F466" s="391" t="s">
        <v>707</v>
      </c>
      <c r="G466" s="390" t="s">
        <v>728</v>
      </c>
      <c r="H466" s="390" t="s">
        <v>729</v>
      </c>
      <c r="I466" s="393">
        <v>2.9000000953674316</v>
      </c>
      <c r="J466" s="393">
        <v>200</v>
      </c>
      <c r="K466" s="394">
        <v>580.8599853515625</v>
      </c>
    </row>
    <row r="467" spans="1:11" ht="14.45" customHeight="1" x14ac:dyDescent="0.2">
      <c r="A467" s="388" t="s">
        <v>428</v>
      </c>
      <c r="B467" s="389" t="s">
        <v>429</v>
      </c>
      <c r="C467" s="390" t="s">
        <v>441</v>
      </c>
      <c r="D467" s="391" t="s">
        <v>442</v>
      </c>
      <c r="E467" s="390" t="s">
        <v>706</v>
      </c>
      <c r="F467" s="391" t="s">
        <v>707</v>
      </c>
      <c r="G467" s="390" t="s">
        <v>1451</v>
      </c>
      <c r="H467" s="390" t="s">
        <v>1452</v>
      </c>
      <c r="I467" s="393">
        <v>2.9000000953674316</v>
      </c>
      <c r="J467" s="393">
        <v>200</v>
      </c>
      <c r="K467" s="394">
        <v>580</v>
      </c>
    </row>
    <row r="468" spans="1:11" ht="14.45" customHeight="1" x14ac:dyDescent="0.2">
      <c r="A468" s="388" t="s">
        <v>428</v>
      </c>
      <c r="B468" s="389" t="s">
        <v>429</v>
      </c>
      <c r="C468" s="390" t="s">
        <v>441</v>
      </c>
      <c r="D468" s="391" t="s">
        <v>442</v>
      </c>
      <c r="E468" s="390" t="s">
        <v>706</v>
      </c>
      <c r="F468" s="391" t="s">
        <v>707</v>
      </c>
      <c r="G468" s="390" t="s">
        <v>736</v>
      </c>
      <c r="H468" s="390" t="s">
        <v>737</v>
      </c>
      <c r="I468" s="393">
        <v>2.8399999141693115</v>
      </c>
      <c r="J468" s="393">
        <v>200</v>
      </c>
      <c r="K468" s="394">
        <v>568.70001220703125</v>
      </c>
    </row>
    <row r="469" spans="1:11" ht="14.45" customHeight="1" x14ac:dyDescent="0.2">
      <c r="A469" s="388" t="s">
        <v>428</v>
      </c>
      <c r="B469" s="389" t="s">
        <v>429</v>
      </c>
      <c r="C469" s="390" t="s">
        <v>441</v>
      </c>
      <c r="D469" s="391" t="s">
        <v>442</v>
      </c>
      <c r="E469" s="390" t="s">
        <v>706</v>
      </c>
      <c r="F469" s="391" t="s">
        <v>707</v>
      </c>
      <c r="G469" s="390" t="s">
        <v>738</v>
      </c>
      <c r="H469" s="390" t="s">
        <v>739</v>
      </c>
      <c r="I469" s="393">
        <v>23.969999313354492</v>
      </c>
      <c r="J469" s="393">
        <v>500</v>
      </c>
      <c r="K469" s="394">
        <v>11984.26953125</v>
      </c>
    </row>
    <row r="470" spans="1:11" ht="14.45" customHeight="1" x14ac:dyDescent="0.2">
      <c r="A470" s="388" t="s">
        <v>428</v>
      </c>
      <c r="B470" s="389" t="s">
        <v>429</v>
      </c>
      <c r="C470" s="390" t="s">
        <v>441</v>
      </c>
      <c r="D470" s="391" t="s">
        <v>442</v>
      </c>
      <c r="E470" s="390" t="s">
        <v>706</v>
      </c>
      <c r="F470" s="391" t="s">
        <v>707</v>
      </c>
      <c r="G470" s="390" t="s">
        <v>744</v>
      </c>
      <c r="H470" s="390" t="s">
        <v>745</v>
      </c>
      <c r="I470" s="393">
        <v>12.829999923706055</v>
      </c>
      <c r="J470" s="393">
        <v>240</v>
      </c>
      <c r="K470" s="394">
        <v>3079.2000732421875</v>
      </c>
    </row>
    <row r="471" spans="1:11" ht="14.45" customHeight="1" x14ac:dyDescent="0.2">
      <c r="A471" s="388" t="s">
        <v>428</v>
      </c>
      <c r="B471" s="389" t="s">
        <v>429</v>
      </c>
      <c r="C471" s="390" t="s">
        <v>441</v>
      </c>
      <c r="D471" s="391" t="s">
        <v>442</v>
      </c>
      <c r="E471" s="390" t="s">
        <v>706</v>
      </c>
      <c r="F471" s="391" t="s">
        <v>707</v>
      </c>
      <c r="G471" s="390" t="s">
        <v>771</v>
      </c>
      <c r="H471" s="390" t="s">
        <v>772</v>
      </c>
      <c r="I471" s="393">
        <v>48.279998779296875</v>
      </c>
      <c r="J471" s="393">
        <v>100</v>
      </c>
      <c r="K471" s="394">
        <v>4827.7001953125</v>
      </c>
    </row>
    <row r="472" spans="1:11" ht="14.45" customHeight="1" x14ac:dyDescent="0.2">
      <c r="A472" s="388" t="s">
        <v>428</v>
      </c>
      <c r="B472" s="389" t="s">
        <v>429</v>
      </c>
      <c r="C472" s="390" t="s">
        <v>441</v>
      </c>
      <c r="D472" s="391" t="s">
        <v>442</v>
      </c>
      <c r="E472" s="390" t="s">
        <v>706</v>
      </c>
      <c r="F472" s="391" t="s">
        <v>707</v>
      </c>
      <c r="G472" s="390" t="s">
        <v>773</v>
      </c>
      <c r="H472" s="390" t="s">
        <v>774</v>
      </c>
      <c r="I472" s="393">
        <v>48.279998779296875</v>
      </c>
      <c r="J472" s="393">
        <v>10</v>
      </c>
      <c r="K472" s="394">
        <v>482.80999755859375</v>
      </c>
    </row>
    <row r="473" spans="1:11" ht="14.45" customHeight="1" x14ac:dyDescent="0.2">
      <c r="A473" s="388" t="s">
        <v>428</v>
      </c>
      <c r="B473" s="389" t="s">
        <v>429</v>
      </c>
      <c r="C473" s="390" t="s">
        <v>441</v>
      </c>
      <c r="D473" s="391" t="s">
        <v>442</v>
      </c>
      <c r="E473" s="390" t="s">
        <v>706</v>
      </c>
      <c r="F473" s="391" t="s">
        <v>707</v>
      </c>
      <c r="G473" s="390" t="s">
        <v>779</v>
      </c>
      <c r="H473" s="390" t="s">
        <v>780</v>
      </c>
      <c r="I473" s="393">
        <v>13527.7998046875</v>
      </c>
      <c r="J473" s="393">
        <v>1</v>
      </c>
      <c r="K473" s="394">
        <v>13527.7998046875</v>
      </c>
    </row>
    <row r="474" spans="1:11" ht="14.45" customHeight="1" x14ac:dyDescent="0.2">
      <c r="A474" s="388" t="s">
        <v>428</v>
      </c>
      <c r="B474" s="389" t="s">
        <v>429</v>
      </c>
      <c r="C474" s="390" t="s">
        <v>441</v>
      </c>
      <c r="D474" s="391" t="s">
        <v>442</v>
      </c>
      <c r="E474" s="390" t="s">
        <v>706</v>
      </c>
      <c r="F474" s="391" t="s">
        <v>707</v>
      </c>
      <c r="G474" s="390" t="s">
        <v>1453</v>
      </c>
      <c r="H474" s="390" t="s">
        <v>1454</v>
      </c>
      <c r="I474" s="393">
        <v>96.230003356933594</v>
      </c>
      <c r="J474" s="393">
        <v>150</v>
      </c>
      <c r="K474" s="394">
        <v>14434.69970703125</v>
      </c>
    </row>
    <row r="475" spans="1:11" ht="14.45" customHeight="1" x14ac:dyDescent="0.2">
      <c r="A475" s="388" t="s">
        <v>428</v>
      </c>
      <c r="B475" s="389" t="s">
        <v>429</v>
      </c>
      <c r="C475" s="390" t="s">
        <v>441</v>
      </c>
      <c r="D475" s="391" t="s">
        <v>442</v>
      </c>
      <c r="E475" s="390" t="s">
        <v>706</v>
      </c>
      <c r="F475" s="391" t="s">
        <v>707</v>
      </c>
      <c r="G475" s="390" t="s">
        <v>789</v>
      </c>
      <c r="H475" s="390" t="s">
        <v>790</v>
      </c>
      <c r="I475" s="393">
        <v>63.220001220703125</v>
      </c>
      <c r="J475" s="393">
        <v>250</v>
      </c>
      <c r="K475" s="394">
        <v>15805.6298828125</v>
      </c>
    </row>
    <row r="476" spans="1:11" ht="14.45" customHeight="1" x14ac:dyDescent="0.2">
      <c r="A476" s="388" t="s">
        <v>428</v>
      </c>
      <c r="B476" s="389" t="s">
        <v>429</v>
      </c>
      <c r="C476" s="390" t="s">
        <v>441</v>
      </c>
      <c r="D476" s="391" t="s">
        <v>442</v>
      </c>
      <c r="E476" s="390" t="s">
        <v>706</v>
      </c>
      <c r="F476" s="391" t="s">
        <v>707</v>
      </c>
      <c r="G476" s="390" t="s">
        <v>791</v>
      </c>
      <c r="H476" s="390" t="s">
        <v>792</v>
      </c>
      <c r="I476" s="393">
        <v>48.270000457763672</v>
      </c>
      <c r="J476" s="393">
        <v>1500</v>
      </c>
      <c r="K476" s="394">
        <v>72405.791015625</v>
      </c>
    </row>
    <row r="477" spans="1:11" ht="14.45" customHeight="1" x14ac:dyDescent="0.2">
      <c r="A477" s="388" t="s">
        <v>428</v>
      </c>
      <c r="B477" s="389" t="s">
        <v>429</v>
      </c>
      <c r="C477" s="390" t="s">
        <v>441</v>
      </c>
      <c r="D477" s="391" t="s">
        <v>442</v>
      </c>
      <c r="E477" s="390" t="s">
        <v>706</v>
      </c>
      <c r="F477" s="391" t="s">
        <v>707</v>
      </c>
      <c r="G477" s="390" t="s">
        <v>799</v>
      </c>
      <c r="H477" s="390" t="s">
        <v>800</v>
      </c>
      <c r="I477" s="393">
        <v>37.832501411437988</v>
      </c>
      <c r="J477" s="393">
        <v>660</v>
      </c>
      <c r="K477" s="394">
        <v>24969.709716796875</v>
      </c>
    </row>
    <row r="478" spans="1:11" ht="14.45" customHeight="1" x14ac:dyDescent="0.2">
      <c r="A478" s="388" t="s">
        <v>428</v>
      </c>
      <c r="B478" s="389" t="s">
        <v>429</v>
      </c>
      <c r="C478" s="390" t="s">
        <v>441</v>
      </c>
      <c r="D478" s="391" t="s">
        <v>442</v>
      </c>
      <c r="E478" s="390" t="s">
        <v>706</v>
      </c>
      <c r="F478" s="391" t="s">
        <v>707</v>
      </c>
      <c r="G478" s="390" t="s">
        <v>1455</v>
      </c>
      <c r="H478" s="390" t="s">
        <v>1456</v>
      </c>
      <c r="I478" s="393">
        <v>205.69999694824219</v>
      </c>
      <c r="J478" s="393">
        <v>15</v>
      </c>
      <c r="K478" s="394">
        <v>3085.5</v>
      </c>
    </row>
    <row r="479" spans="1:11" ht="14.45" customHeight="1" x14ac:dyDescent="0.2">
      <c r="A479" s="388" t="s">
        <v>428</v>
      </c>
      <c r="B479" s="389" t="s">
        <v>429</v>
      </c>
      <c r="C479" s="390" t="s">
        <v>441</v>
      </c>
      <c r="D479" s="391" t="s">
        <v>442</v>
      </c>
      <c r="E479" s="390" t="s">
        <v>706</v>
      </c>
      <c r="F479" s="391" t="s">
        <v>707</v>
      </c>
      <c r="G479" s="390" t="s">
        <v>845</v>
      </c>
      <c r="H479" s="390" t="s">
        <v>846</v>
      </c>
      <c r="I479" s="393">
        <v>80.573333740234375</v>
      </c>
      <c r="J479" s="393">
        <v>564</v>
      </c>
      <c r="K479" s="394">
        <v>45442.98974609375</v>
      </c>
    </row>
    <row r="480" spans="1:11" ht="14.45" customHeight="1" x14ac:dyDescent="0.2">
      <c r="A480" s="388" t="s">
        <v>428</v>
      </c>
      <c r="B480" s="389" t="s">
        <v>429</v>
      </c>
      <c r="C480" s="390" t="s">
        <v>441</v>
      </c>
      <c r="D480" s="391" t="s">
        <v>442</v>
      </c>
      <c r="E480" s="390" t="s">
        <v>706</v>
      </c>
      <c r="F480" s="391" t="s">
        <v>707</v>
      </c>
      <c r="G480" s="390" t="s">
        <v>865</v>
      </c>
      <c r="H480" s="390" t="s">
        <v>866</v>
      </c>
      <c r="I480" s="393">
        <v>4.9800000190734863</v>
      </c>
      <c r="J480" s="393">
        <v>50</v>
      </c>
      <c r="K480" s="394">
        <v>249</v>
      </c>
    </row>
    <row r="481" spans="1:11" ht="14.45" customHeight="1" x14ac:dyDescent="0.2">
      <c r="A481" s="388" t="s">
        <v>428</v>
      </c>
      <c r="B481" s="389" t="s">
        <v>429</v>
      </c>
      <c r="C481" s="390" t="s">
        <v>441</v>
      </c>
      <c r="D481" s="391" t="s">
        <v>442</v>
      </c>
      <c r="E481" s="390" t="s">
        <v>706</v>
      </c>
      <c r="F481" s="391" t="s">
        <v>707</v>
      </c>
      <c r="G481" s="390" t="s">
        <v>867</v>
      </c>
      <c r="H481" s="390" t="s">
        <v>868</v>
      </c>
      <c r="I481" s="393">
        <v>56.869998931884766</v>
      </c>
      <c r="J481" s="393">
        <v>50</v>
      </c>
      <c r="K481" s="394">
        <v>2843.5</v>
      </c>
    </row>
    <row r="482" spans="1:11" ht="14.45" customHeight="1" x14ac:dyDescent="0.2">
      <c r="A482" s="388" t="s">
        <v>428</v>
      </c>
      <c r="B482" s="389" t="s">
        <v>429</v>
      </c>
      <c r="C482" s="390" t="s">
        <v>441</v>
      </c>
      <c r="D482" s="391" t="s">
        <v>442</v>
      </c>
      <c r="E482" s="390" t="s">
        <v>706</v>
      </c>
      <c r="F482" s="391" t="s">
        <v>707</v>
      </c>
      <c r="G482" s="390" t="s">
        <v>869</v>
      </c>
      <c r="H482" s="390" t="s">
        <v>870</v>
      </c>
      <c r="I482" s="393">
        <v>71.389999389648438</v>
      </c>
      <c r="J482" s="393">
        <v>50</v>
      </c>
      <c r="K482" s="394">
        <v>3569.5</v>
      </c>
    </row>
    <row r="483" spans="1:11" ht="14.45" customHeight="1" x14ac:dyDescent="0.2">
      <c r="A483" s="388" t="s">
        <v>428</v>
      </c>
      <c r="B483" s="389" t="s">
        <v>429</v>
      </c>
      <c r="C483" s="390" t="s">
        <v>441</v>
      </c>
      <c r="D483" s="391" t="s">
        <v>442</v>
      </c>
      <c r="E483" s="390" t="s">
        <v>706</v>
      </c>
      <c r="F483" s="391" t="s">
        <v>707</v>
      </c>
      <c r="G483" s="390" t="s">
        <v>871</v>
      </c>
      <c r="H483" s="390" t="s">
        <v>872</v>
      </c>
      <c r="I483" s="393">
        <v>24.200000762939453</v>
      </c>
      <c r="J483" s="393">
        <v>50</v>
      </c>
      <c r="K483" s="394">
        <v>1210</v>
      </c>
    </row>
    <row r="484" spans="1:11" ht="14.45" customHeight="1" x14ac:dyDescent="0.2">
      <c r="A484" s="388" t="s">
        <v>428</v>
      </c>
      <c r="B484" s="389" t="s">
        <v>429</v>
      </c>
      <c r="C484" s="390" t="s">
        <v>441</v>
      </c>
      <c r="D484" s="391" t="s">
        <v>442</v>
      </c>
      <c r="E484" s="390" t="s">
        <v>706</v>
      </c>
      <c r="F484" s="391" t="s">
        <v>707</v>
      </c>
      <c r="G484" s="390" t="s">
        <v>873</v>
      </c>
      <c r="H484" s="390" t="s">
        <v>874</v>
      </c>
      <c r="I484" s="393">
        <v>23.069999694824219</v>
      </c>
      <c r="J484" s="393">
        <v>245</v>
      </c>
      <c r="K484" s="394">
        <v>5652.699951171875</v>
      </c>
    </row>
    <row r="485" spans="1:11" ht="14.45" customHeight="1" x14ac:dyDescent="0.2">
      <c r="A485" s="388" t="s">
        <v>428</v>
      </c>
      <c r="B485" s="389" t="s">
        <v>429</v>
      </c>
      <c r="C485" s="390" t="s">
        <v>441</v>
      </c>
      <c r="D485" s="391" t="s">
        <v>442</v>
      </c>
      <c r="E485" s="390" t="s">
        <v>706</v>
      </c>
      <c r="F485" s="391" t="s">
        <v>707</v>
      </c>
      <c r="G485" s="390" t="s">
        <v>877</v>
      </c>
      <c r="H485" s="390" t="s">
        <v>878</v>
      </c>
      <c r="I485" s="393">
        <v>7.7249999046325684</v>
      </c>
      <c r="J485" s="393">
        <v>600</v>
      </c>
      <c r="K485" s="394">
        <v>4635.2500610351563</v>
      </c>
    </row>
    <row r="486" spans="1:11" ht="14.45" customHeight="1" x14ac:dyDescent="0.2">
      <c r="A486" s="388" t="s">
        <v>428</v>
      </c>
      <c r="B486" s="389" t="s">
        <v>429</v>
      </c>
      <c r="C486" s="390" t="s">
        <v>441</v>
      </c>
      <c r="D486" s="391" t="s">
        <v>442</v>
      </c>
      <c r="E486" s="390" t="s">
        <v>706</v>
      </c>
      <c r="F486" s="391" t="s">
        <v>707</v>
      </c>
      <c r="G486" s="390" t="s">
        <v>879</v>
      </c>
      <c r="H486" s="390" t="s">
        <v>880</v>
      </c>
      <c r="I486" s="393">
        <v>90.050003051757813</v>
      </c>
      <c r="J486" s="393">
        <v>80</v>
      </c>
      <c r="K486" s="394">
        <v>7204.240234375</v>
      </c>
    </row>
    <row r="487" spans="1:11" ht="14.45" customHeight="1" x14ac:dyDescent="0.2">
      <c r="A487" s="388" t="s">
        <v>428</v>
      </c>
      <c r="B487" s="389" t="s">
        <v>429</v>
      </c>
      <c r="C487" s="390" t="s">
        <v>441</v>
      </c>
      <c r="D487" s="391" t="s">
        <v>442</v>
      </c>
      <c r="E487" s="390" t="s">
        <v>706</v>
      </c>
      <c r="F487" s="391" t="s">
        <v>707</v>
      </c>
      <c r="G487" s="390" t="s">
        <v>886</v>
      </c>
      <c r="H487" s="390" t="s">
        <v>887</v>
      </c>
      <c r="I487" s="393">
        <v>11.733332951863607</v>
      </c>
      <c r="J487" s="393">
        <v>240</v>
      </c>
      <c r="K487" s="394">
        <v>2815.6000061035156</v>
      </c>
    </row>
    <row r="488" spans="1:11" ht="14.45" customHeight="1" x14ac:dyDescent="0.2">
      <c r="A488" s="388" t="s">
        <v>428</v>
      </c>
      <c r="B488" s="389" t="s">
        <v>429</v>
      </c>
      <c r="C488" s="390" t="s">
        <v>441</v>
      </c>
      <c r="D488" s="391" t="s">
        <v>442</v>
      </c>
      <c r="E488" s="390" t="s">
        <v>706</v>
      </c>
      <c r="F488" s="391" t="s">
        <v>707</v>
      </c>
      <c r="G488" s="390" t="s">
        <v>886</v>
      </c>
      <c r="H488" s="390" t="s">
        <v>888</v>
      </c>
      <c r="I488" s="393">
        <v>11.739999771118164</v>
      </c>
      <c r="J488" s="393">
        <v>280</v>
      </c>
      <c r="K488" s="394">
        <v>3286.4800415039063</v>
      </c>
    </row>
    <row r="489" spans="1:11" ht="14.45" customHeight="1" x14ac:dyDescent="0.2">
      <c r="A489" s="388" t="s">
        <v>428</v>
      </c>
      <c r="B489" s="389" t="s">
        <v>429</v>
      </c>
      <c r="C489" s="390" t="s">
        <v>441</v>
      </c>
      <c r="D489" s="391" t="s">
        <v>442</v>
      </c>
      <c r="E489" s="390" t="s">
        <v>706</v>
      </c>
      <c r="F489" s="391" t="s">
        <v>707</v>
      </c>
      <c r="G489" s="390" t="s">
        <v>1457</v>
      </c>
      <c r="H489" s="390" t="s">
        <v>1458</v>
      </c>
      <c r="I489" s="393">
        <v>154.89999389648438</v>
      </c>
      <c r="J489" s="393">
        <v>40</v>
      </c>
      <c r="K489" s="394">
        <v>6195.97021484375</v>
      </c>
    </row>
    <row r="490" spans="1:11" ht="14.45" customHeight="1" x14ac:dyDescent="0.2">
      <c r="A490" s="388" t="s">
        <v>428</v>
      </c>
      <c r="B490" s="389" t="s">
        <v>429</v>
      </c>
      <c r="C490" s="390" t="s">
        <v>441</v>
      </c>
      <c r="D490" s="391" t="s">
        <v>442</v>
      </c>
      <c r="E490" s="390" t="s">
        <v>706</v>
      </c>
      <c r="F490" s="391" t="s">
        <v>707</v>
      </c>
      <c r="G490" s="390" t="s">
        <v>1459</v>
      </c>
      <c r="H490" s="390" t="s">
        <v>1460</v>
      </c>
      <c r="I490" s="393">
        <v>101.63999938964844</v>
      </c>
      <c r="J490" s="393">
        <v>50</v>
      </c>
      <c r="K490" s="394">
        <v>5082</v>
      </c>
    </row>
    <row r="491" spans="1:11" ht="14.45" customHeight="1" x14ac:dyDescent="0.2">
      <c r="A491" s="388" t="s">
        <v>428</v>
      </c>
      <c r="B491" s="389" t="s">
        <v>429</v>
      </c>
      <c r="C491" s="390" t="s">
        <v>441</v>
      </c>
      <c r="D491" s="391" t="s">
        <v>442</v>
      </c>
      <c r="E491" s="390" t="s">
        <v>706</v>
      </c>
      <c r="F491" s="391" t="s">
        <v>707</v>
      </c>
      <c r="G491" s="390" t="s">
        <v>945</v>
      </c>
      <c r="H491" s="390" t="s">
        <v>946</v>
      </c>
      <c r="I491" s="393">
        <v>13.310000419616699</v>
      </c>
      <c r="J491" s="393">
        <v>37</v>
      </c>
      <c r="K491" s="394">
        <v>492.46998596191406</v>
      </c>
    </row>
    <row r="492" spans="1:11" ht="14.45" customHeight="1" x14ac:dyDescent="0.2">
      <c r="A492" s="388" t="s">
        <v>428</v>
      </c>
      <c r="B492" s="389" t="s">
        <v>429</v>
      </c>
      <c r="C492" s="390" t="s">
        <v>441</v>
      </c>
      <c r="D492" s="391" t="s">
        <v>442</v>
      </c>
      <c r="E492" s="390" t="s">
        <v>706</v>
      </c>
      <c r="F492" s="391" t="s">
        <v>707</v>
      </c>
      <c r="G492" s="390" t="s">
        <v>1461</v>
      </c>
      <c r="H492" s="390" t="s">
        <v>1462</v>
      </c>
      <c r="I492" s="393">
        <v>13.310000419616699</v>
      </c>
      <c r="J492" s="393">
        <v>50</v>
      </c>
      <c r="K492" s="394">
        <v>665.5</v>
      </c>
    </row>
    <row r="493" spans="1:11" ht="14.45" customHeight="1" x14ac:dyDescent="0.2">
      <c r="A493" s="388" t="s">
        <v>428</v>
      </c>
      <c r="B493" s="389" t="s">
        <v>429</v>
      </c>
      <c r="C493" s="390" t="s">
        <v>441</v>
      </c>
      <c r="D493" s="391" t="s">
        <v>442</v>
      </c>
      <c r="E493" s="390" t="s">
        <v>706</v>
      </c>
      <c r="F493" s="391" t="s">
        <v>707</v>
      </c>
      <c r="G493" s="390" t="s">
        <v>1463</v>
      </c>
      <c r="H493" s="390" t="s">
        <v>1464</v>
      </c>
      <c r="I493" s="393">
        <v>508.20001220703125</v>
      </c>
      <c r="J493" s="393">
        <v>130</v>
      </c>
      <c r="K493" s="394">
        <v>66066</v>
      </c>
    </row>
    <row r="494" spans="1:11" ht="14.45" customHeight="1" x14ac:dyDescent="0.2">
      <c r="A494" s="388" t="s">
        <v>428</v>
      </c>
      <c r="B494" s="389" t="s">
        <v>429</v>
      </c>
      <c r="C494" s="390" t="s">
        <v>441</v>
      </c>
      <c r="D494" s="391" t="s">
        <v>442</v>
      </c>
      <c r="E494" s="390" t="s">
        <v>706</v>
      </c>
      <c r="F494" s="391" t="s">
        <v>707</v>
      </c>
      <c r="G494" s="390" t="s">
        <v>1465</v>
      </c>
      <c r="H494" s="390" t="s">
        <v>1466</v>
      </c>
      <c r="I494" s="393">
        <v>460.67001342773438</v>
      </c>
      <c r="J494" s="393">
        <v>10</v>
      </c>
      <c r="K494" s="394">
        <v>4606.7099609375</v>
      </c>
    </row>
    <row r="495" spans="1:11" ht="14.45" customHeight="1" x14ac:dyDescent="0.2">
      <c r="A495" s="388" t="s">
        <v>428</v>
      </c>
      <c r="B495" s="389" t="s">
        <v>429</v>
      </c>
      <c r="C495" s="390" t="s">
        <v>441</v>
      </c>
      <c r="D495" s="391" t="s">
        <v>442</v>
      </c>
      <c r="E495" s="390" t="s">
        <v>706</v>
      </c>
      <c r="F495" s="391" t="s">
        <v>707</v>
      </c>
      <c r="G495" s="390" t="s">
        <v>949</v>
      </c>
      <c r="H495" s="390" t="s">
        <v>950</v>
      </c>
      <c r="I495" s="393">
        <v>46.709999084472656</v>
      </c>
      <c r="J495" s="393">
        <v>50</v>
      </c>
      <c r="K495" s="394">
        <v>2335.300048828125</v>
      </c>
    </row>
    <row r="496" spans="1:11" ht="14.45" customHeight="1" x14ac:dyDescent="0.2">
      <c r="A496" s="388" t="s">
        <v>428</v>
      </c>
      <c r="B496" s="389" t="s">
        <v>429</v>
      </c>
      <c r="C496" s="390" t="s">
        <v>441</v>
      </c>
      <c r="D496" s="391" t="s">
        <v>442</v>
      </c>
      <c r="E496" s="390" t="s">
        <v>706</v>
      </c>
      <c r="F496" s="391" t="s">
        <v>707</v>
      </c>
      <c r="G496" s="390" t="s">
        <v>1467</v>
      </c>
      <c r="H496" s="390" t="s">
        <v>1468</v>
      </c>
      <c r="I496" s="393">
        <v>12.100000381469727</v>
      </c>
      <c r="J496" s="393">
        <v>100</v>
      </c>
      <c r="K496" s="394">
        <v>1210</v>
      </c>
    </row>
    <row r="497" spans="1:11" ht="14.45" customHeight="1" x14ac:dyDescent="0.2">
      <c r="A497" s="388" t="s">
        <v>428</v>
      </c>
      <c r="B497" s="389" t="s">
        <v>429</v>
      </c>
      <c r="C497" s="390" t="s">
        <v>441</v>
      </c>
      <c r="D497" s="391" t="s">
        <v>442</v>
      </c>
      <c r="E497" s="390" t="s">
        <v>706</v>
      </c>
      <c r="F497" s="391" t="s">
        <v>707</v>
      </c>
      <c r="G497" s="390" t="s">
        <v>951</v>
      </c>
      <c r="H497" s="390" t="s">
        <v>952</v>
      </c>
      <c r="I497" s="393">
        <v>313.08999633789063</v>
      </c>
      <c r="J497" s="393">
        <v>50</v>
      </c>
      <c r="K497" s="394">
        <v>15654.3798828125</v>
      </c>
    </row>
    <row r="498" spans="1:11" ht="14.45" customHeight="1" x14ac:dyDescent="0.2">
      <c r="A498" s="388" t="s">
        <v>428</v>
      </c>
      <c r="B498" s="389" t="s">
        <v>429</v>
      </c>
      <c r="C498" s="390" t="s">
        <v>441</v>
      </c>
      <c r="D498" s="391" t="s">
        <v>442</v>
      </c>
      <c r="E498" s="390" t="s">
        <v>706</v>
      </c>
      <c r="F498" s="391" t="s">
        <v>707</v>
      </c>
      <c r="G498" s="390" t="s">
        <v>953</v>
      </c>
      <c r="H498" s="390" t="s">
        <v>954</v>
      </c>
      <c r="I498" s="393">
        <v>12.100000381469727</v>
      </c>
      <c r="J498" s="393">
        <v>200</v>
      </c>
      <c r="K498" s="394">
        <v>2419.699951171875</v>
      </c>
    </row>
    <row r="499" spans="1:11" ht="14.45" customHeight="1" x14ac:dyDescent="0.2">
      <c r="A499" s="388" t="s">
        <v>428</v>
      </c>
      <c r="B499" s="389" t="s">
        <v>429</v>
      </c>
      <c r="C499" s="390" t="s">
        <v>441</v>
      </c>
      <c r="D499" s="391" t="s">
        <v>442</v>
      </c>
      <c r="E499" s="390" t="s">
        <v>706</v>
      </c>
      <c r="F499" s="391" t="s">
        <v>707</v>
      </c>
      <c r="G499" s="390" t="s">
        <v>968</v>
      </c>
      <c r="H499" s="390" t="s">
        <v>969</v>
      </c>
      <c r="I499" s="393">
        <v>1.1499999761581421</v>
      </c>
      <c r="J499" s="393">
        <v>160</v>
      </c>
      <c r="K499" s="394">
        <v>183.69999694824219</v>
      </c>
    </row>
    <row r="500" spans="1:11" ht="14.45" customHeight="1" x14ac:dyDescent="0.2">
      <c r="A500" s="388" t="s">
        <v>428</v>
      </c>
      <c r="B500" s="389" t="s">
        <v>429</v>
      </c>
      <c r="C500" s="390" t="s">
        <v>441</v>
      </c>
      <c r="D500" s="391" t="s">
        <v>442</v>
      </c>
      <c r="E500" s="390" t="s">
        <v>706</v>
      </c>
      <c r="F500" s="391" t="s">
        <v>707</v>
      </c>
      <c r="G500" s="390" t="s">
        <v>1469</v>
      </c>
      <c r="H500" s="390" t="s">
        <v>1470</v>
      </c>
      <c r="I500" s="393">
        <v>3.440000057220459</v>
      </c>
      <c r="J500" s="393">
        <v>100</v>
      </c>
      <c r="K500" s="394">
        <v>343.85000610351563</v>
      </c>
    </row>
    <row r="501" spans="1:11" ht="14.45" customHeight="1" x14ac:dyDescent="0.2">
      <c r="A501" s="388" t="s">
        <v>428</v>
      </c>
      <c r="B501" s="389" t="s">
        <v>429</v>
      </c>
      <c r="C501" s="390" t="s">
        <v>441</v>
      </c>
      <c r="D501" s="391" t="s">
        <v>442</v>
      </c>
      <c r="E501" s="390" t="s">
        <v>706</v>
      </c>
      <c r="F501" s="391" t="s">
        <v>707</v>
      </c>
      <c r="G501" s="390" t="s">
        <v>1471</v>
      </c>
      <c r="H501" s="390" t="s">
        <v>1472</v>
      </c>
      <c r="I501" s="393">
        <v>84.699996948242188</v>
      </c>
      <c r="J501" s="393">
        <v>60</v>
      </c>
      <c r="K501" s="394">
        <v>5082</v>
      </c>
    </row>
    <row r="502" spans="1:11" ht="14.45" customHeight="1" x14ac:dyDescent="0.2">
      <c r="A502" s="388" t="s">
        <v>428</v>
      </c>
      <c r="B502" s="389" t="s">
        <v>429</v>
      </c>
      <c r="C502" s="390" t="s">
        <v>441</v>
      </c>
      <c r="D502" s="391" t="s">
        <v>442</v>
      </c>
      <c r="E502" s="390" t="s">
        <v>706</v>
      </c>
      <c r="F502" s="391" t="s">
        <v>707</v>
      </c>
      <c r="G502" s="390" t="s">
        <v>1006</v>
      </c>
      <c r="H502" s="390" t="s">
        <v>1012</v>
      </c>
      <c r="I502" s="393">
        <v>23.709999084472656</v>
      </c>
      <c r="J502" s="393">
        <v>50</v>
      </c>
      <c r="K502" s="394">
        <v>1185.5</v>
      </c>
    </row>
    <row r="503" spans="1:11" ht="14.45" customHeight="1" x14ac:dyDescent="0.2">
      <c r="A503" s="388" t="s">
        <v>428</v>
      </c>
      <c r="B503" s="389" t="s">
        <v>429</v>
      </c>
      <c r="C503" s="390" t="s">
        <v>441</v>
      </c>
      <c r="D503" s="391" t="s">
        <v>442</v>
      </c>
      <c r="E503" s="390" t="s">
        <v>1093</v>
      </c>
      <c r="F503" s="391" t="s">
        <v>1094</v>
      </c>
      <c r="G503" s="390" t="s">
        <v>1473</v>
      </c>
      <c r="H503" s="390" t="s">
        <v>1474</v>
      </c>
      <c r="I503" s="393">
        <v>6125.1298828125</v>
      </c>
      <c r="J503" s="393">
        <v>4</v>
      </c>
      <c r="K503" s="394">
        <v>24500.51953125</v>
      </c>
    </row>
    <row r="504" spans="1:11" ht="14.45" customHeight="1" x14ac:dyDescent="0.2">
      <c r="A504" s="388" t="s">
        <v>428</v>
      </c>
      <c r="B504" s="389" t="s">
        <v>429</v>
      </c>
      <c r="C504" s="390" t="s">
        <v>441</v>
      </c>
      <c r="D504" s="391" t="s">
        <v>442</v>
      </c>
      <c r="E504" s="390" t="s">
        <v>1099</v>
      </c>
      <c r="F504" s="391" t="s">
        <v>1100</v>
      </c>
      <c r="G504" s="390" t="s">
        <v>1115</v>
      </c>
      <c r="H504" s="390" t="s">
        <v>1116</v>
      </c>
      <c r="I504" s="393">
        <v>148.58000183105469</v>
      </c>
      <c r="J504" s="393">
        <v>24</v>
      </c>
      <c r="K504" s="394">
        <v>3565.919921875</v>
      </c>
    </row>
    <row r="505" spans="1:11" ht="14.45" customHeight="1" x14ac:dyDescent="0.2">
      <c r="A505" s="388" t="s">
        <v>428</v>
      </c>
      <c r="B505" s="389" t="s">
        <v>429</v>
      </c>
      <c r="C505" s="390" t="s">
        <v>441</v>
      </c>
      <c r="D505" s="391" t="s">
        <v>442</v>
      </c>
      <c r="E505" s="390" t="s">
        <v>1099</v>
      </c>
      <c r="F505" s="391" t="s">
        <v>1100</v>
      </c>
      <c r="G505" s="390" t="s">
        <v>1117</v>
      </c>
      <c r="H505" s="390" t="s">
        <v>1118</v>
      </c>
      <c r="I505" s="393">
        <v>108.5</v>
      </c>
      <c r="J505" s="393">
        <v>24</v>
      </c>
      <c r="K505" s="394">
        <v>2604</v>
      </c>
    </row>
    <row r="506" spans="1:11" ht="14.45" customHeight="1" x14ac:dyDescent="0.2">
      <c r="A506" s="388" t="s">
        <v>428</v>
      </c>
      <c r="B506" s="389" t="s">
        <v>429</v>
      </c>
      <c r="C506" s="390" t="s">
        <v>441</v>
      </c>
      <c r="D506" s="391" t="s">
        <v>442</v>
      </c>
      <c r="E506" s="390" t="s">
        <v>1099</v>
      </c>
      <c r="F506" s="391" t="s">
        <v>1100</v>
      </c>
      <c r="G506" s="390" t="s">
        <v>1475</v>
      </c>
      <c r="H506" s="390" t="s">
        <v>1476</v>
      </c>
      <c r="I506" s="393">
        <v>90.910003662109375</v>
      </c>
      <c r="J506" s="393">
        <v>36</v>
      </c>
      <c r="K506" s="394">
        <v>3272.669921875</v>
      </c>
    </row>
    <row r="507" spans="1:11" ht="14.45" customHeight="1" x14ac:dyDescent="0.2">
      <c r="A507" s="388" t="s">
        <v>428</v>
      </c>
      <c r="B507" s="389" t="s">
        <v>429</v>
      </c>
      <c r="C507" s="390" t="s">
        <v>441</v>
      </c>
      <c r="D507" s="391" t="s">
        <v>442</v>
      </c>
      <c r="E507" s="390" t="s">
        <v>1099</v>
      </c>
      <c r="F507" s="391" t="s">
        <v>1100</v>
      </c>
      <c r="G507" s="390" t="s">
        <v>1477</v>
      </c>
      <c r="H507" s="390" t="s">
        <v>1478</v>
      </c>
      <c r="I507" s="393">
        <v>98.459999084472656</v>
      </c>
      <c r="J507" s="393">
        <v>144</v>
      </c>
      <c r="K507" s="394">
        <v>14178.1201171875</v>
      </c>
    </row>
    <row r="508" spans="1:11" ht="14.45" customHeight="1" x14ac:dyDescent="0.2">
      <c r="A508" s="388" t="s">
        <v>428</v>
      </c>
      <c r="B508" s="389" t="s">
        <v>429</v>
      </c>
      <c r="C508" s="390" t="s">
        <v>441</v>
      </c>
      <c r="D508" s="391" t="s">
        <v>442</v>
      </c>
      <c r="E508" s="390" t="s">
        <v>1099</v>
      </c>
      <c r="F508" s="391" t="s">
        <v>1100</v>
      </c>
      <c r="G508" s="390" t="s">
        <v>1138</v>
      </c>
      <c r="H508" s="390" t="s">
        <v>1139</v>
      </c>
      <c r="I508" s="393">
        <v>115.41000366210938</v>
      </c>
      <c r="J508" s="393">
        <v>72</v>
      </c>
      <c r="K508" s="394">
        <v>8309.4404296875</v>
      </c>
    </row>
    <row r="509" spans="1:11" ht="14.45" customHeight="1" x14ac:dyDescent="0.2">
      <c r="A509" s="388" t="s">
        <v>428</v>
      </c>
      <c r="B509" s="389" t="s">
        <v>429</v>
      </c>
      <c r="C509" s="390" t="s">
        <v>441</v>
      </c>
      <c r="D509" s="391" t="s">
        <v>442</v>
      </c>
      <c r="E509" s="390" t="s">
        <v>1099</v>
      </c>
      <c r="F509" s="391" t="s">
        <v>1100</v>
      </c>
      <c r="G509" s="390" t="s">
        <v>1146</v>
      </c>
      <c r="H509" s="390" t="s">
        <v>1147</v>
      </c>
      <c r="I509" s="393">
        <v>40.630001068115234</v>
      </c>
      <c r="J509" s="393">
        <v>180</v>
      </c>
      <c r="K509" s="394">
        <v>7313.580078125</v>
      </c>
    </row>
    <row r="510" spans="1:11" ht="14.45" customHeight="1" x14ac:dyDescent="0.2">
      <c r="A510" s="388" t="s">
        <v>428</v>
      </c>
      <c r="B510" s="389" t="s">
        <v>429</v>
      </c>
      <c r="C510" s="390" t="s">
        <v>441</v>
      </c>
      <c r="D510" s="391" t="s">
        <v>442</v>
      </c>
      <c r="E510" s="390" t="s">
        <v>1099</v>
      </c>
      <c r="F510" s="391" t="s">
        <v>1100</v>
      </c>
      <c r="G510" s="390" t="s">
        <v>1479</v>
      </c>
      <c r="H510" s="390" t="s">
        <v>1480</v>
      </c>
      <c r="I510" s="393">
        <v>86.25</v>
      </c>
      <c r="J510" s="393">
        <v>24</v>
      </c>
      <c r="K510" s="394">
        <v>2070</v>
      </c>
    </row>
    <row r="511" spans="1:11" ht="14.45" customHeight="1" x14ac:dyDescent="0.2">
      <c r="A511" s="388" t="s">
        <v>428</v>
      </c>
      <c r="B511" s="389" t="s">
        <v>429</v>
      </c>
      <c r="C511" s="390" t="s">
        <v>441</v>
      </c>
      <c r="D511" s="391" t="s">
        <v>442</v>
      </c>
      <c r="E511" s="390" t="s">
        <v>1099</v>
      </c>
      <c r="F511" s="391" t="s">
        <v>1100</v>
      </c>
      <c r="G511" s="390" t="s">
        <v>1481</v>
      </c>
      <c r="H511" s="390" t="s">
        <v>1482</v>
      </c>
      <c r="I511" s="393">
        <v>45.029998779296875</v>
      </c>
      <c r="J511" s="393">
        <v>144</v>
      </c>
      <c r="K511" s="394">
        <v>6483.7001953125</v>
      </c>
    </row>
    <row r="512" spans="1:11" ht="14.45" customHeight="1" x14ac:dyDescent="0.2">
      <c r="A512" s="388" t="s">
        <v>428</v>
      </c>
      <c r="B512" s="389" t="s">
        <v>429</v>
      </c>
      <c r="C512" s="390" t="s">
        <v>441</v>
      </c>
      <c r="D512" s="391" t="s">
        <v>442</v>
      </c>
      <c r="E512" s="390" t="s">
        <v>1099</v>
      </c>
      <c r="F512" s="391" t="s">
        <v>1100</v>
      </c>
      <c r="G512" s="390" t="s">
        <v>1171</v>
      </c>
      <c r="H512" s="390" t="s">
        <v>1172</v>
      </c>
      <c r="I512" s="393">
        <v>34.159999847412109</v>
      </c>
      <c r="J512" s="393">
        <v>108</v>
      </c>
      <c r="K512" s="394">
        <v>3689.090087890625</v>
      </c>
    </row>
    <row r="513" spans="1:11" ht="14.45" customHeight="1" x14ac:dyDescent="0.2">
      <c r="A513" s="388" t="s">
        <v>428</v>
      </c>
      <c r="B513" s="389" t="s">
        <v>429</v>
      </c>
      <c r="C513" s="390" t="s">
        <v>441</v>
      </c>
      <c r="D513" s="391" t="s">
        <v>442</v>
      </c>
      <c r="E513" s="390" t="s">
        <v>1099</v>
      </c>
      <c r="F513" s="391" t="s">
        <v>1100</v>
      </c>
      <c r="G513" s="390" t="s">
        <v>1483</v>
      </c>
      <c r="H513" s="390" t="s">
        <v>1484</v>
      </c>
      <c r="I513" s="393">
        <v>48.610000610351563</v>
      </c>
      <c r="J513" s="393">
        <v>108</v>
      </c>
      <c r="K513" s="394">
        <v>5249.8798828125</v>
      </c>
    </row>
    <row r="514" spans="1:11" ht="14.45" customHeight="1" x14ac:dyDescent="0.2">
      <c r="A514" s="388" t="s">
        <v>428</v>
      </c>
      <c r="B514" s="389" t="s">
        <v>429</v>
      </c>
      <c r="C514" s="390" t="s">
        <v>441</v>
      </c>
      <c r="D514" s="391" t="s">
        <v>442</v>
      </c>
      <c r="E514" s="390" t="s">
        <v>1099</v>
      </c>
      <c r="F514" s="391" t="s">
        <v>1100</v>
      </c>
      <c r="G514" s="390" t="s">
        <v>1485</v>
      </c>
      <c r="H514" s="390" t="s">
        <v>1486</v>
      </c>
      <c r="I514" s="393">
        <v>59.430000305175781</v>
      </c>
      <c r="J514" s="393">
        <v>180</v>
      </c>
      <c r="K514" s="394">
        <v>10697.400390625</v>
      </c>
    </row>
    <row r="515" spans="1:11" ht="14.45" customHeight="1" x14ac:dyDescent="0.2">
      <c r="A515" s="388" t="s">
        <v>428</v>
      </c>
      <c r="B515" s="389" t="s">
        <v>429</v>
      </c>
      <c r="C515" s="390" t="s">
        <v>441</v>
      </c>
      <c r="D515" s="391" t="s">
        <v>442</v>
      </c>
      <c r="E515" s="390" t="s">
        <v>1099</v>
      </c>
      <c r="F515" s="391" t="s">
        <v>1100</v>
      </c>
      <c r="G515" s="390" t="s">
        <v>1184</v>
      </c>
      <c r="H515" s="390" t="s">
        <v>1185</v>
      </c>
      <c r="I515" s="393">
        <v>74.160003662109375</v>
      </c>
      <c r="J515" s="393">
        <v>144</v>
      </c>
      <c r="K515" s="394">
        <v>10678.4501953125</v>
      </c>
    </row>
    <row r="516" spans="1:11" ht="14.45" customHeight="1" x14ac:dyDescent="0.2">
      <c r="A516" s="388" t="s">
        <v>428</v>
      </c>
      <c r="B516" s="389" t="s">
        <v>429</v>
      </c>
      <c r="C516" s="390" t="s">
        <v>441</v>
      </c>
      <c r="D516" s="391" t="s">
        <v>442</v>
      </c>
      <c r="E516" s="390" t="s">
        <v>1099</v>
      </c>
      <c r="F516" s="391" t="s">
        <v>1100</v>
      </c>
      <c r="G516" s="390" t="s">
        <v>1186</v>
      </c>
      <c r="H516" s="390" t="s">
        <v>1187</v>
      </c>
      <c r="I516" s="393">
        <v>103.40000152587891</v>
      </c>
      <c r="J516" s="393">
        <v>108</v>
      </c>
      <c r="K516" s="394">
        <v>11166.9501953125</v>
      </c>
    </row>
    <row r="517" spans="1:11" ht="14.45" customHeight="1" x14ac:dyDescent="0.2">
      <c r="A517" s="388" t="s">
        <v>428</v>
      </c>
      <c r="B517" s="389" t="s">
        <v>429</v>
      </c>
      <c r="C517" s="390" t="s">
        <v>441</v>
      </c>
      <c r="D517" s="391" t="s">
        <v>442</v>
      </c>
      <c r="E517" s="390" t="s">
        <v>1099</v>
      </c>
      <c r="F517" s="391" t="s">
        <v>1100</v>
      </c>
      <c r="G517" s="390" t="s">
        <v>1213</v>
      </c>
      <c r="H517" s="390" t="s">
        <v>1214</v>
      </c>
      <c r="I517" s="393">
        <v>30.31333287556966</v>
      </c>
      <c r="J517" s="393">
        <v>132</v>
      </c>
      <c r="K517" s="394">
        <v>4001.5599365234375</v>
      </c>
    </row>
    <row r="518" spans="1:11" ht="14.45" customHeight="1" x14ac:dyDescent="0.2">
      <c r="A518" s="388" t="s">
        <v>428</v>
      </c>
      <c r="B518" s="389" t="s">
        <v>429</v>
      </c>
      <c r="C518" s="390" t="s">
        <v>441</v>
      </c>
      <c r="D518" s="391" t="s">
        <v>442</v>
      </c>
      <c r="E518" s="390" t="s">
        <v>1099</v>
      </c>
      <c r="F518" s="391" t="s">
        <v>1100</v>
      </c>
      <c r="G518" s="390" t="s">
        <v>1215</v>
      </c>
      <c r="H518" s="390" t="s">
        <v>1216</v>
      </c>
      <c r="I518" s="393">
        <v>39.740001678466797</v>
      </c>
      <c r="J518" s="393">
        <v>108</v>
      </c>
      <c r="K518" s="394">
        <v>4291.759765625</v>
      </c>
    </row>
    <row r="519" spans="1:11" ht="14.45" customHeight="1" x14ac:dyDescent="0.2">
      <c r="A519" s="388" t="s">
        <v>428</v>
      </c>
      <c r="B519" s="389" t="s">
        <v>429</v>
      </c>
      <c r="C519" s="390" t="s">
        <v>441</v>
      </c>
      <c r="D519" s="391" t="s">
        <v>442</v>
      </c>
      <c r="E519" s="390" t="s">
        <v>1099</v>
      </c>
      <c r="F519" s="391" t="s">
        <v>1100</v>
      </c>
      <c r="G519" s="390" t="s">
        <v>1219</v>
      </c>
      <c r="H519" s="390" t="s">
        <v>1220</v>
      </c>
      <c r="I519" s="393">
        <v>40.139999389648438</v>
      </c>
      <c r="J519" s="393">
        <v>216</v>
      </c>
      <c r="K519" s="394">
        <v>8670.240234375</v>
      </c>
    </row>
    <row r="520" spans="1:11" ht="14.45" customHeight="1" x14ac:dyDescent="0.2">
      <c r="A520" s="388" t="s">
        <v>428</v>
      </c>
      <c r="B520" s="389" t="s">
        <v>429</v>
      </c>
      <c r="C520" s="390" t="s">
        <v>441</v>
      </c>
      <c r="D520" s="391" t="s">
        <v>442</v>
      </c>
      <c r="E520" s="390" t="s">
        <v>1099</v>
      </c>
      <c r="F520" s="391" t="s">
        <v>1100</v>
      </c>
      <c r="G520" s="390" t="s">
        <v>1223</v>
      </c>
      <c r="H520" s="390" t="s">
        <v>1224</v>
      </c>
      <c r="I520" s="393">
        <v>31.340000152587891</v>
      </c>
      <c r="J520" s="393">
        <v>144</v>
      </c>
      <c r="K520" s="394">
        <v>4513.35986328125</v>
      </c>
    </row>
    <row r="521" spans="1:11" ht="14.45" customHeight="1" x14ac:dyDescent="0.2">
      <c r="A521" s="388" t="s">
        <v>428</v>
      </c>
      <c r="B521" s="389" t="s">
        <v>429</v>
      </c>
      <c r="C521" s="390" t="s">
        <v>441</v>
      </c>
      <c r="D521" s="391" t="s">
        <v>442</v>
      </c>
      <c r="E521" s="390" t="s">
        <v>1099</v>
      </c>
      <c r="F521" s="391" t="s">
        <v>1100</v>
      </c>
      <c r="G521" s="390" t="s">
        <v>1233</v>
      </c>
      <c r="H521" s="390" t="s">
        <v>1234</v>
      </c>
      <c r="I521" s="393">
        <v>167.14999389648438</v>
      </c>
      <c r="J521" s="393">
        <v>24</v>
      </c>
      <c r="K521" s="394">
        <v>4011.659912109375</v>
      </c>
    </row>
    <row r="522" spans="1:11" ht="14.45" customHeight="1" x14ac:dyDescent="0.2">
      <c r="A522" s="388" t="s">
        <v>428</v>
      </c>
      <c r="B522" s="389" t="s">
        <v>429</v>
      </c>
      <c r="C522" s="390" t="s">
        <v>441</v>
      </c>
      <c r="D522" s="391" t="s">
        <v>442</v>
      </c>
      <c r="E522" s="390" t="s">
        <v>1099</v>
      </c>
      <c r="F522" s="391" t="s">
        <v>1100</v>
      </c>
      <c r="G522" s="390" t="s">
        <v>1241</v>
      </c>
      <c r="H522" s="390" t="s">
        <v>1242</v>
      </c>
      <c r="I522" s="393">
        <v>216.02999877929688</v>
      </c>
      <c r="J522" s="393">
        <v>24</v>
      </c>
      <c r="K522" s="394">
        <v>5184.66015625</v>
      </c>
    </row>
    <row r="523" spans="1:11" ht="14.45" customHeight="1" x14ac:dyDescent="0.2">
      <c r="A523" s="388" t="s">
        <v>428</v>
      </c>
      <c r="B523" s="389" t="s">
        <v>429</v>
      </c>
      <c r="C523" s="390" t="s">
        <v>441</v>
      </c>
      <c r="D523" s="391" t="s">
        <v>442</v>
      </c>
      <c r="E523" s="390" t="s">
        <v>1099</v>
      </c>
      <c r="F523" s="391" t="s">
        <v>1100</v>
      </c>
      <c r="G523" s="390" t="s">
        <v>1487</v>
      </c>
      <c r="H523" s="390" t="s">
        <v>1488</v>
      </c>
      <c r="I523" s="393">
        <v>106.55000305175781</v>
      </c>
      <c r="J523" s="393">
        <v>72</v>
      </c>
      <c r="K523" s="394">
        <v>7671.419921875</v>
      </c>
    </row>
    <row r="524" spans="1:11" ht="14.45" customHeight="1" x14ac:dyDescent="0.2">
      <c r="A524" s="388" t="s">
        <v>428</v>
      </c>
      <c r="B524" s="389" t="s">
        <v>429</v>
      </c>
      <c r="C524" s="390" t="s">
        <v>441</v>
      </c>
      <c r="D524" s="391" t="s">
        <v>442</v>
      </c>
      <c r="E524" s="390" t="s">
        <v>1099</v>
      </c>
      <c r="F524" s="391" t="s">
        <v>1100</v>
      </c>
      <c r="G524" s="390" t="s">
        <v>1489</v>
      </c>
      <c r="H524" s="390" t="s">
        <v>1490</v>
      </c>
      <c r="I524" s="393">
        <v>108.5</v>
      </c>
      <c r="J524" s="393">
        <v>72</v>
      </c>
      <c r="K524" s="394">
        <v>7812.18017578125</v>
      </c>
    </row>
    <row r="525" spans="1:11" ht="14.45" customHeight="1" x14ac:dyDescent="0.2">
      <c r="A525" s="388" t="s">
        <v>428</v>
      </c>
      <c r="B525" s="389" t="s">
        <v>429</v>
      </c>
      <c r="C525" s="390" t="s">
        <v>441</v>
      </c>
      <c r="D525" s="391" t="s">
        <v>442</v>
      </c>
      <c r="E525" s="390" t="s">
        <v>1099</v>
      </c>
      <c r="F525" s="391" t="s">
        <v>1100</v>
      </c>
      <c r="G525" s="390" t="s">
        <v>1491</v>
      </c>
      <c r="H525" s="390" t="s">
        <v>1492</v>
      </c>
      <c r="I525" s="393">
        <v>176.92999267578125</v>
      </c>
      <c r="J525" s="393">
        <v>36</v>
      </c>
      <c r="K525" s="394">
        <v>6369.39013671875</v>
      </c>
    </row>
    <row r="526" spans="1:11" ht="14.45" customHeight="1" x14ac:dyDescent="0.2">
      <c r="A526" s="388" t="s">
        <v>428</v>
      </c>
      <c r="B526" s="389" t="s">
        <v>429</v>
      </c>
      <c r="C526" s="390" t="s">
        <v>441</v>
      </c>
      <c r="D526" s="391" t="s">
        <v>442</v>
      </c>
      <c r="E526" s="390" t="s">
        <v>1099</v>
      </c>
      <c r="F526" s="391" t="s">
        <v>1100</v>
      </c>
      <c r="G526" s="390" t="s">
        <v>1493</v>
      </c>
      <c r="H526" s="390" t="s">
        <v>1494</v>
      </c>
      <c r="I526" s="393">
        <v>80.160003662109375</v>
      </c>
      <c r="J526" s="393">
        <v>12</v>
      </c>
      <c r="K526" s="394">
        <v>961.8599853515625</v>
      </c>
    </row>
    <row r="527" spans="1:11" ht="14.45" customHeight="1" x14ac:dyDescent="0.2">
      <c r="A527" s="388" t="s">
        <v>428</v>
      </c>
      <c r="B527" s="389" t="s">
        <v>429</v>
      </c>
      <c r="C527" s="390" t="s">
        <v>441</v>
      </c>
      <c r="D527" s="391" t="s">
        <v>442</v>
      </c>
      <c r="E527" s="390" t="s">
        <v>1099</v>
      </c>
      <c r="F527" s="391" t="s">
        <v>1100</v>
      </c>
      <c r="G527" s="390" t="s">
        <v>1495</v>
      </c>
      <c r="H527" s="390" t="s">
        <v>1496</v>
      </c>
      <c r="I527" s="393">
        <v>78.199996948242188</v>
      </c>
      <c r="J527" s="393">
        <v>24</v>
      </c>
      <c r="K527" s="394">
        <v>1876.800048828125</v>
      </c>
    </row>
    <row r="528" spans="1:11" ht="14.45" customHeight="1" x14ac:dyDescent="0.2">
      <c r="A528" s="388" t="s">
        <v>428</v>
      </c>
      <c r="B528" s="389" t="s">
        <v>429</v>
      </c>
      <c r="C528" s="390" t="s">
        <v>441</v>
      </c>
      <c r="D528" s="391" t="s">
        <v>442</v>
      </c>
      <c r="E528" s="390" t="s">
        <v>1099</v>
      </c>
      <c r="F528" s="391" t="s">
        <v>1100</v>
      </c>
      <c r="G528" s="390" t="s">
        <v>1497</v>
      </c>
      <c r="H528" s="390" t="s">
        <v>1498</v>
      </c>
      <c r="I528" s="393">
        <v>341.14999389648438</v>
      </c>
      <c r="J528" s="393">
        <v>48</v>
      </c>
      <c r="K528" s="394">
        <v>16375.080078125</v>
      </c>
    </row>
    <row r="529" spans="1:11" ht="14.45" customHeight="1" x14ac:dyDescent="0.2">
      <c r="A529" s="388" t="s">
        <v>428</v>
      </c>
      <c r="B529" s="389" t="s">
        <v>429</v>
      </c>
      <c r="C529" s="390" t="s">
        <v>441</v>
      </c>
      <c r="D529" s="391" t="s">
        <v>442</v>
      </c>
      <c r="E529" s="390" t="s">
        <v>1099</v>
      </c>
      <c r="F529" s="391" t="s">
        <v>1100</v>
      </c>
      <c r="G529" s="390" t="s">
        <v>1499</v>
      </c>
      <c r="H529" s="390" t="s">
        <v>1500</v>
      </c>
      <c r="I529" s="393">
        <v>356.79000854492188</v>
      </c>
      <c r="J529" s="393">
        <v>48</v>
      </c>
      <c r="K529" s="394">
        <v>17125.80078125</v>
      </c>
    </row>
    <row r="530" spans="1:11" ht="14.45" customHeight="1" x14ac:dyDescent="0.2">
      <c r="A530" s="388" t="s">
        <v>428</v>
      </c>
      <c r="B530" s="389" t="s">
        <v>429</v>
      </c>
      <c r="C530" s="390" t="s">
        <v>441</v>
      </c>
      <c r="D530" s="391" t="s">
        <v>442</v>
      </c>
      <c r="E530" s="390" t="s">
        <v>1278</v>
      </c>
      <c r="F530" s="391" t="s">
        <v>1279</v>
      </c>
      <c r="G530" s="390" t="s">
        <v>1501</v>
      </c>
      <c r="H530" s="390" t="s">
        <v>1502</v>
      </c>
      <c r="I530" s="393">
        <v>33.959999084472656</v>
      </c>
      <c r="J530" s="393">
        <v>192</v>
      </c>
      <c r="K530" s="394">
        <v>6520.4501953125</v>
      </c>
    </row>
    <row r="531" spans="1:11" ht="14.45" customHeight="1" x14ac:dyDescent="0.2">
      <c r="A531" s="388" t="s">
        <v>428</v>
      </c>
      <c r="B531" s="389" t="s">
        <v>429</v>
      </c>
      <c r="C531" s="390" t="s">
        <v>441</v>
      </c>
      <c r="D531" s="391" t="s">
        <v>442</v>
      </c>
      <c r="E531" s="390" t="s">
        <v>1278</v>
      </c>
      <c r="F531" s="391" t="s">
        <v>1279</v>
      </c>
      <c r="G531" s="390" t="s">
        <v>1314</v>
      </c>
      <c r="H531" s="390" t="s">
        <v>1315</v>
      </c>
      <c r="I531" s="393">
        <v>0.30000001192092896</v>
      </c>
      <c r="J531" s="393">
        <v>200</v>
      </c>
      <c r="K531" s="394">
        <v>60</v>
      </c>
    </row>
    <row r="532" spans="1:11" ht="14.45" customHeight="1" x14ac:dyDescent="0.2">
      <c r="A532" s="388" t="s">
        <v>428</v>
      </c>
      <c r="B532" s="389" t="s">
        <v>429</v>
      </c>
      <c r="C532" s="390" t="s">
        <v>441</v>
      </c>
      <c r="D532" s="391" t="s">
        <v>442</v>
      </c>
      <c r="E532" s="390" t="s">
        <v>1328</v>
      </c>
      <c r="F532" s="391" t="s">
        <v>1329</v>
      </c>
      <c r="G532" s="390" t="s">
        <v>1336</v>
      </c>
      <c r="H532" s="390" t="s">
        <v>1337</v>
      </c>
      <c r="I532" s="393">
        <v>18.629999160766602</v>
      </c>
      <c r="J532" s="393">
        <v>100</v>
      </c>
      <c r="K532" s="394">
        <v>1863</v>
      </c>
    </row>
    <row r="533" spans="1:11" ht="14.45" customHeight="1" x14ac:dyDescent="0.2">
      <c r="A533" s="388" t="s">
        <v>428</v>
      </c>
      <c r="B533" s="389" t="s">
        <v>429</v>
      </c>
      <c r="C533" s="390" t="s">
        <v>441</v>
      </c>
      <c r="D533" s="391" t="s">
        <v>442</v>
      </c>
      <c r="E533" s="390" t="s">
        <v>1328</v>
      </c>
      <c r="F533" s="391" t="s">
        <v>1329</v>
      </c>
      <c r="G533" s="390" t="s">
        <v>1338</v>
      </c>
      <c r="H533" s="390" t="s">
        <v>1339</v>
      </c>
      <c r="I533" s="393">
        <v>18.649999618530273</v>
      </c>
      <c r="J533" s="393">
        <v>100</v>
      </c>
      <c r="K533" s="394">
        <v>1864.5999755859375</v>
      </c>
    </row>
    <row r="534" spans="1:11" ht="14.45" customHeight="1" x14ac:dyDescent="0.2">
      <c r="A534" s="388" t="s">
        <v>428</v>
      </c>
      <c r="B534" s="389" t="s">
        <v>429</v>
      </c>
      <c r="C534" s="390" t="s">
        <v>441</v>
      </c>
      <c r="D534" s="391" t="s">
        <v>442</v>
      </c>
      <c r="E534" s="390" t="s">
        <v>1328</v>
      </c>
      <c r="F534" s="391" t="s">
        <v>1329</v>
      </c>
      <c r="G534" s="390" t="s">
        <v>1503</v>
      </c>
      <c r="H534" s="390" t="s">
        <v>1504</v>
      </c>
      <c r="I534" s="393">
        <v>18.629999160766602</v>
      </c>
      <c r="J534" s="393">
        <v>250</v>
      </c>
      <c r="K534" s="394">
        <v>4658.5001220703125</v>
      </c>
    </row>
    <row r="535" spans="1:11" ht="14.45" customHeight="1" x14ac:dyDescent="0.2">
      <c r="A535" s="388" t="s">
        <v>428</v>
      </c>
      <c r="B535" s="389" t="s">
        <v>429</v>
      </c>
      <c r="C535" s="390" t="s">
        <v>441</v>
      </c>
      <c r="D535" s="391" t="s">
        <v>442</v>
      </c>
      <c r="E535" s="390" t="s">
        <v>1328</v>
      </c>
      <c r="F535" s="391" t="s">
        <v>1329</v>
      </c>
      <c r="G535" s="390" t="s">
        <v>1344</v>
      </c>
      <c r="H535" s="390" t="s">
        <v>1345</v>
      </c>
      <c r="I535" s="393">
        <v>17.309999465942383</v>
      </c>
      <c r="J535" s="393">
        <v>100</v>
      </c>
      <c r="K535" s="394">
        <v>1730.5999755859375</v>
      </c>
    </row>
    <row r="536" spans="1:11" ht="14.45" customHeight="1" x14ac:dyDescent="0.2">
      <c r="A536" s="388" t="s">
        <v>428</v>
      </c>
      <c r="B536" s="389" t="s">
        <v>429</v>
      </c>
      <c r="C536" s="390" t="s">
        <v>441</v>
      </c>
      <c r="D536" s="391" t="s">
        <v>442</v>
      </c>
      <c r="E536" s="390" t="s">
        <v>1328</v>
      </c>
      <c r="F536" s="391" t="s">
        <v>1329</v>
      </c>
      <c r="G536" s="390" t="s">
        <v>1346</v>
      </c>
      <c r="H536" s="390" t="s">
        <v>1347</v>
      </c>
      <c r="I536" s="393">
        <v>17.467499732971191</v>
      </c>
      <c r="J536" s="393">
        <v>1250</v>
      </c>
      <c r="K536" s="394">
        <v>21732.759765625</v>
      </c>
    </row>
    <row r="537" spans="1:11" ht="14.45" customHeight="1" x14ac:dyDescent="0.2">
      <c r="A537" s="388" t="s">
        <v>428</v>
      </c>
      <c r="B537" s="389" t="s">
        <v>429</v>
      </c>
      <c r="C537" s="390" t="s">
        <v>441</v>
      </c>
      <c r="D537" s="391" t="s">
        <v>442</v>
      </c>
      <c r="E537" s="390" t="s">
        <v>1328</v>
      </c>
      <c r="F537" s="391" t="s">
        <v>1329</v>
      </c>
      <c r="G537" s="390" t="s">
        <v>1348</v>
      </c>
      <c r="H537" s="390" t="s">
        <v>1349</v>
      </c>
      <c r="I537" s="393">
        <v>17.299999237060547</v>
      </c>
      <c r="J537" s="393">
        <v>1050</v>
      </c>
      <c r="K537" s="394">
        <v>18168.110473632813</v>
      </c>
    </row>
    <row r="538" spans="1:11" ht="14.45" customHeight="1" x14ac:dyDescent="0.2">
      <c r="A538" s="388" t="s">
        <v>428</v>
      </c>
      <c r="B538" s="389" t="s">
        <v>429</v>
      </c>
      <c r="C538" s="390" t="s">
        <v>441</v>
      </c>
      <c r="D538" s="391" t="s">
        <v>442</v>
      </c>
      <c r="E538" s="390" t="s">
        <v>1328</v>
      </c>
      <c r="F538" s="391" t="s">
        <v>1329</v>
      </c>
      <c r="G538" s="390" t="s">
        <v>1350</v>
      </c>
      <c r="H538" s="390" t="s">
        <v>1351</v>
      </c>
      <c r="I538" s="393">
        <v>17.495999526977538</v>
      </c>
      <c r="J538" s="393">
        <v>1450</v>
      </c>
      <c r="K538" s="394">
        <v>25190.499755859375</v>
      </c>
    </row>
    <row r="539" spans="1:11" ht="14.45" customHeight="1" x14ac:dyDescent="0.2">
      <c r="A539" s="388" t="s">
        <v>428</v>
      </c>
      <c r="B539" s="389" t="s">
        <v>429</v>
      </c>
      <c r="C539" s="390" t="s">
        <v>441</v>
      </c>
      <c r="D539" s="391" t="s">
        <v>442</v>
      </c>
      <c r="E539" s="390" t="s">
        <v>1328</v>
      </c>
      <c r="F539" s="391" t="s">
        <v>1329</v>
      </c>
      <c r="G539" s="390" t="s">
        <v>1352</v>
      </c>
      <c r="H539" s="390" t="s">
        <v>1353</v>
      </c>
      <c r="I539" s="393">
        <v>17.643999862670899</v>
      </c>
      <c r="J539" s="393">
        <v>1500</v>
      </c>
      <c r="K539" s="394">
        <v>26237.099853515625</v>
      </c>
    </row>
    <row r="540" spans="1:11" ht="14.45" customHeight="1" x14ac:dyDescent="0.2">
      <c r="A540" s="388" t="s">
        <v>428</v>
      </c>
      <c r="B540" s="389" t="s">
        <v>429</v>
      </c>
      <c r="C540" s="390" t="s">
        <v>441</v>
      </c>
      <c r="D540" s="391" t="s">
        <v>442</v>
      </c>
      <c r="E540" s="390" t="s">
        <v>1328</v>
      </c>
      <c r="F540" s="391" t="s">
        <v>1329</v>
      </c>
      <c r="G540" s="390" t="s">
        <v>1354</v>
      </c>
      <c r="H540" s="390" t="s">
        <v>1355</v>
      </c>
      <c r="I540" s="393">
        <v>17.299999237060547</v>
      </c>
      <c r="J540" s="393">
        <v>400</v>
      </c>
      <c r="K540" s="394">
        <v>6921.2001953125</v>
      </c>
    </row>
    <row r="541" spans="1:11" ht="14.45" customHeight="1" x14ac:dyDescent="0.2">
      <c r="A541" s="388" t="s">
        <v>428</v>
      </c>
      <c r="B541" s="389" t="s">
        <v>429</v>
      </c>
      <c r="C541" s="390" t="s">
        <v>441</v>
      </c>
      <c r="D541" s="391" t="s">
        <v>442</v>
      </c>
      <c r="E541" s="390" t="s">
        <v>1328</v>
      </c>
      <c r="F541" s="391" t="s">
        <v>1329</v>
      </c>
      <c r="G541" s="390" t="s">
        <v>1356</v>
      </c>
      <c r="H541" s="390" t="s">
        <v>1357</v>
      </c>
      <c r="I541" s="393">
        <v>17.299999237060547</v>
      </c>
      <c r="J541" s="393">
        <v>900</v>
      </c>
      <c r="K541" s="394">
        <v>15574.229736328125</v>
      </c>
    </row>
    <row r="542" spans="1:11" ht="14.45" customHeight="1" x14ac:dyDescent="0.2">
      <c r="A542" s="388" t="s">
        <v>428</v>
      </c>
      <c r="B542" s="389" t="s">
        <v>429</v>
      </c>
      <c r="C542" s="390" t="s">
        <v>441</v>
      </c>
      <c r="D542" s="391" t="s">
        <v>442</v>
      </c>
      <c r="E542" s="390" t="s">
        <v>1328</v>
      </c>
      <c r="F542" s="391" t="s">
        <v>1329</v>
      </c>
      <c r="G542" s="390" t="s">
        <v>1362</v>
      </c>
      <c r="H542" s="390" t="s">
        <v>1363</v>
      </c>
      <c r="I542" s="393">
        <v>21.559999465942383</v>
      </c>
      <c r="J542" s="393">
        <v>150</v>
      </c>
      <c r="K542" s="394">
        <v>3234.429931640625</v>
      </c>
    </row>
    <row r="543" spans="1:11" ht="14.45" customHeight="1" x14ac:dyDescent="0.2">
      <c r="A543" s="388" t="s">
        <v>428</v>
      </c>
      <c r="B543" s="389" t="s">
        <v>429</v>
      </c>
      <c r="C543" s="390" t="s">
        <v>441</v>
      </c>
      <c r="D543" s="391" t="s">
        <v>442</v>
      </c>
      <c r="E543" s="390" t="s">
        <v>1328</v>
      </c>
      <c r="F543" s="391" t="s">
        <v>1329</v>
      </c>
      <c r="G543" s="390" t="s">
        <v>1364</v>
      </c>
      <c r="H543" s="390" t="s">
        <v>1365</v>
      </c>
      <c r="I543" s="393">
        <v>21.559999465942383</v>
      </c>
      <c r="J543" s="393">
        <v>400</v>
      </c>
      <c r="K543" s="394">
        <v>8625.18017578125</v>
      </c>
    </row>
    <row r="544" spans="1:11" ht="14.45" customHeight="1" x14ac:dyDescent="0.2">
      <c r="A544" s="388" t="s">
        <v>428</v>
      </c>
      <c r="B544" s="389" t="s">
        <v>429</v>
      </c>
      <c r="C544" s="390" t="s">
        <v>441</v>
      </c>
      <c r="D544" s="391" t="s">
        <v>442</v>
      </c>
      <c r="E544" s="390" t="s">
        <v>1328</v>
      </c>
      <c r="F544" s="391" t="s">
        <v>1329</v>
      </c>
      <c r="G544" s="390" t="s">
        <v>1376</v>
      </c>
      <c r="H544" s="390" t="s">
        <v>1377</v>
      </c>
      <c r="I544" s="393">
        <v>11.75</v>
      </c>
      <c r="J544" s="393">
        <v>100</v>
      </c>
      <c r="K544" s="394">
        <v>1175</v>
      </c>
    </row>
    <row r="545" spans="1:11" ht="14.45" customHeight="1" x14ac:dyDescent="0.2">
      <c r="A545" s="388" t="s">
        <v>428</v>
      </c>
      <c r="B545" s="389" t="s">
        <v>429</v>
      </c>
      <c r="C545" s="390" t="s">
        <v>441</v>
      </c>
      <c r="D545" s="391" t="s">
        <v>442</v>
      </c>
      <c r="E545" s="390" t="s">
        <v>1328</v>
      </c>
      <c r="F545" s="391" t="s">
        <v>1329</v>
      </c>
      <c r="G545" s="390" t="s">
        <v>1385</v>
      </c>
      <c r="H545" s="390" t="s">
        <v>1386</v>
      </c>
      <c r="I545" s="393">
        <v>2.2999999523162842</v>
      </c>
      <c r="J545" s="393">
        <v>4000</v>
      </c>
      <c r="K545" s="394">
        <v>9200</v>
      </c>
    </row>
    <row r="546" spans="1:11" ht="14.45" customHeight="1" x14ac:dyDescent="0.2">
      <c r="A546" s="388" t="s">
        <v>428</v>
      </c>
      <c r="B546" s="389" t="s">
        <v>429</v>
      </c>
      <c r="C546" s="390" t="s">
        <v>441</v>
      </c>
      <c r="D546" s="391" t="s">
        <v>442</v>
      </c>
      <c r="E546" s="390" t="s">
        <v>1328</v>
      </c>
      <c r="F546" s="391" t="s">
        <v>1329</v>
      </c>
      <c r="G546" s="390" t="s">
        <v>1505</v>
      </c>
      <c r="H546" s="390" t="s">
        <v>1506</v>
      </c>
      <c r="I546" s="393">
        <v>2.809999942779541</v>
      </c>
      <c r="J546" s="393">
        <v>400</v>
      </c>
      <c r="K546" s="394">
        <v>1124</v>
      </c>
    </row>
    <row r="547" spans="1:11" ht="14.45" customHeight="1" x14ac:dyDescent="0.2">
      <c r="A547" s="388" t="s">
        <v>428</v>
      </c>
      <c r="B547" s="389" t="s">
        <v>429</v>
      </c>
      <c r="C547" s="390" t="s">
        <v>441</v>
      </c>
      <c r="D547" s="391" t="s">
        <v>442</v>
      </c>
      <c r="E547" s="390" t="s">
        <v>1413</v>
      </c>
      <c r="F547" s="391" t="s">
        <v>1414</v>
      </c>
      <c r="G547" s="390" t="s">
        <v>1417</v>
      </c>
      <c r="H547" s="390" t="s">
        <v>1418</v>
      </c>
      <c r="I547" s="393">
        <v>10.739999771118164</v>
      </c>
      <c r="J547" s="393">
        <v>150</v>
      </c>
      <c r="K547" s="394">
        <v>1611.719970703125</v>
      </c>
    </row>
    <row r="548" spans="1:11" ht="14.45" customHeight="1" x14ac:dyDescent="0.2">
      <c r="A548" s="388" t="s">
        <v>428</v>
      </c>
      <c r="B548" s="389" t="s">
        <v>429</v>
      </c>
      <c r="C548" s="390" t="s">
        <v>441</v>
      </c>
      <c r="D548" s="391" t="s">
        <v>442</v>
      </c>
      <c r="E548" s="390" t="s">
        <v>1413</v>
      </c>
      <c r="F548" s="391" t="s">
        <v>1414</v>
      </c>
      <c r="G548" s="390" t="s">
        <v>1419</v>
      </c>
      <c r="H548" s="390" t="s">
        <v>1420</v>
      </c>
      <c r="I548" s="393">
        <v>13.789999961853027</v>
      </c>
      <c r="J548" s="393">
        <v>125</v>
      </c>
      <c r="K548" s="394">
        <v>1724.25</v>
      </c>
    </row>
    <row r="549" spans="1:11" ht="14.45" customHeight="1" x14ac:dyDescent="0.2">
      <c r="A549" s="388" t="s">
        <v>428</v>
      </c>
      <c r="B549" s="389" t="s">
        <v>429</v>
      </c>
      <c r="C549" s="390" t="s">
        <v>441</v>
      </c>
      <c r="D549" s="391" t="s">
        <v>442</v>
      </c>
      <c r="E549" s="390" t="s">
        <v>1413</v>
      </c>
      <c r="F549" s="391" t="s">
        <v>1414</v>
      </c>
      <c r="G549" s="390" t="s">
        <v>1425</v>
      </c>
      <c r="H549" s="390" t="s">
        <v>1426</v>
      </c>
      <c r="I549" s="393">
        <v>43.319999694824219</v>
      </c>
      <c r="J549" s="393">
        <v>540</v>
      </c>
      <c r="K549" s="394">
        <v>24175.80078125</v>
      </c>
    </row>
    <row r="550" spans="1:11" ht="14.45" customHeight="1" x14ac:dyDescent="0.2">
      <c r="A550" s="388" t="s">
        <v>428</v>
      </c>
      <c r="B550" s="389" t="s">
        <v>429</v>
      </c>
      <c r="C550" s="390" t="s">
        <v>441</v>
      </c>
      <c r="D550" s="391" t="s">
        <v>442</v>
      </c>
      <c r="E550" s="390" t="s">
        <v>1429</v>
      </c>
      <c r="F550" s="391" t="s">
        <v>1430</v>
      </c>
      <c r="G550" s="390" t="s">
        <v>1507</v>
      </c>
      <c r="H550" s="390" t="s">
        <v>1508</v>
      </c>
      <c r="I550" s="393">
        <v>191.58999633789063</v>
      </c>
      <c r="J550" s="393">
        <v>5</v>
      </c>
      <c r="K550" s="394">
        <v>957.96002197265625</v>
      </c>
    </row>
    <row r="551" spans="1:11" ht="14.45" customHeight="1" thickBot="1" x14ac:dyDescent="0.25">
      <c r="A551" s="395" t="s">
        <v>428</v>
      </c>
      <c r="B551" s="396" t="s">
        <v>429</v>
      </c>
      <c r="C551" s="397" t="s">
        <v>441</v>
      </c>
      <c r="D551" s="398" t="s">
        <v>442</v>
      </c>
      <c r="E551" s="397" t="s">
        <v>1443</v>
      </c>
      <c r="F551" s="398" t="s">
        <v>1444</v>
      </c>
      <c r="G551" s="397" t="s">
        <v>1509</v>
      </c>
      <c r="H551" s="397" t="s">
        <v>1510</v>
      </c>
      <c r="I551" s="400">
        <v>0.49000000953674316</v>
      </c>
      <c r="J551" s="400">
        <v>100</v>
      </c>
      <c r="K551" s="401">
        <v>49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DB9656C-72CE-4914-B208-E025EC777F14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1" customWidth="1"/>
    <col min="18" max="18" width="7.28515625" style="216" customWidth="1"/>
    <col min="19" max="19" width="8" style="181" customWidth="1"/>
    <col min="21" max="21" width="11.28515625" bestFit="1" customWidth="1"/>
  </cols>
  <sheetData>
    <row r="1" spans="1:19" ht="19.5" thickBot="1" x14ac:dyDescent="0.35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2" t="s">
        <v>205</v>
      </c>
      <c r="B2" s="183"/>
    </row>
    <row r="3" spans="1:19" x14ac:dyDescent="0.25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178</v>
      </c>
      <c r="Q3" s="345"/>
      <c r="R3" s="345"/>
      <c r="S3" s="346"/>
    </row>
    <row r="4" spans="1:19" ht="15.75" thickBot="1" x14ac:dyDescent="0.3">
      <c r="A4" s="358">
        <v>2021</v>
      </c>
      <c r="B4" s="359"/>
      <c r="C4" s="360" t="s">
        <v>177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176</v>
      </c>
      <c r="J4" s="356" t="s">
        <v>124</v>
      </c>
      <c r="K4" s="334" t="s">
        <v>175</v>
      </c>
      <c r="L4" s="335"/>
      <c r="M4" s="335"/>
      <c r="N4" s="336"/>
      <c r="O4" s="337" t="s">
        <v>174</v>
      </c>
      <c r="P4" s="326" t="s">
        <v>173</v>
      </c>
      <c r="Q4" s="326" t="s">
        <v>134</v>
      </c>
      <c r="R4" s="328" t="s">
        <v>59</v>
      </c>
      <c r="S4" s="330" t="s">
        <v>133</v>
      </c>
    </row>
    <row r="5" spans="1:19" s="251" customFormat="1" ht="19.149999999999999" customHeight="1" x14ac:dyDescent="0.25">
      <c r="A5" s="332" t="s">
        <v>172</v>
      </c>
      <c r="B5" s="333"/>
      <c r="C5" s="361"/>
      <c r="D5" s="363"/>
      <c r="E5" s="363"/>
      <c r="F5" s="338"/>
      <c r="G5" s="353"/>
      <c r="H5" s="355"/>
      <c r="I5" s="355"/>
      <c r="J5" s="357"/>
      <c r="K5" s="254" t="s">
        <v>125</v>
      </c>
      <c r="L5" s="253" t="s">
        <v>126</v>
      </c>
      <c r="M5" s="253" t="s">
        <v>171</v>
      </c>
      <c r="N5" s="252" t="s">
        <v>3</v>
      </c>
      <c r="O5" s="338"/>
      <c r="P5" s="327"/>
      <c r="Q5" s="327"/>
      <c r="R5" s="329"/>
      <c r="S5" s="331"/>
    </row>
    <row r="6" spans="1:19" ht="15.75" thickBot="1" x14ac:dyDescent="0.3">
      <c r="A6" s="350" t="s">
        <v>120</v>
      </c>
      <c r="B6" s="351"/>
      <c r="C6" s="250">
        <f ca="1">SUM(Tabulka[01 uv_sk])/2</f>
        <v>51.877272727272725</v>
      </c>
      <c r="D6" s="248"/>
      <c r="E6" s="248"/>
      <c r="F6" s="247"/>
      <c r="G6" s="249">
        <f ca="1">SUM(Tabulka[05 h_vram])/2</f>
        <v>77024</v>
      </c>
      <c r="H6" s="248">
        <f ca="1">SUM(Tabulka[06 h_naduv])/2</f>
        <v>4060</v>
      </c>
      <c r="I6" s="248">
        <f ca="1">SUM(Tabulka[07 h_nadzk])/2</f>
        <v>165</v>
      </c>
      <c r="J6" s="247">
        <f ca="1">SUM(Tabulka[08 h_oon])/2</f>
        <v>585</v>
      </c>
      <c r="K6" s="249">
        <f ca="1">SUM(Tabulka[09 m_kl])/2</f>
        <v>0</v>
      </c>
      <c r="L6" s="248">
        <f ca="1">SUM(Tabulka[10 m_gr])/2</f>
        <v>0</v>
      </c>
      <c r="M6" s="248">
        <f ca="1">SUM(Tabulka[11 m_jo])/2</f>
        <v>1737302</v>
      </c>
      <c r="N6" s="248">
        <f ca="1">SUM(Tabulka[12 m_oc])/2</f>
        <v>1737302</v>
      </c>
      <c r="O6" s="247">
        <f ca="1">SUM(Tabulka[13 m_sk])/2</f>
        <v>31214759</v>
      </c>
      <c r="P6" s="246">
        <f ca="1">SUM(Tabulka[14_vzsk])/2</f>
        <v>31840</v>
      </c>
      <c r="Q6" s="246">
        <f ca="1">SUM(Tabulka[15_vzpl])/2</f>
        <v>32604.838709677424</v>
      </c>
      <c r="R6" s="245">
        <f ca="1">IF(Q6=0,0,P6/Q6)</f>
        <v>0.97654217165471169</v>
      </c>
      <c r="S6" s="244">
        <f ca="1">Q6-P6</f>
        <v>764.83870967742405</v>
      </c>
    </row>
    <row r="7" spans="1:19" hidden="1" x14ac:dyDescent="0.25">
      <c r="A7" s="243" t="s">
        <v>170</v>
      </c>
      <c r="B7" s="242" t="s">
        <v>169</v>
      </c>
      <c r="C7" s="241" t="s">
        <v>168</v>
      </c>
      <c r="D7" s="240" t="s">
        <v>167</v>
      </c>
      <c r="E7" s="239" t="s">
        <v>166</v>
      </c>
      <c r="F7" s="238" t="s">
        <v>165</v>
      </c>
      <c r="G7" s="237" t="s">
        <v>164</v>
      </c>
      <c r="H7" s="235" t="s">
        <v>163</v>
      </c>
      <c r="I7" s="235" t="s">
        <v>162</v>
      </c>
      <c r="J7" s="234" t="s">
        <v>161</v>
      </c>
      <c r="K7" s="236" t="s">
        <v>160</v>
      </c>
      <c r="L7" s="235" t="s">
        <v>159</v>
      </c>
      <c r="M7" s="235" t="s">
        <v>158</v>
      </c>
      <c r="N7" s="234" t="s">
        <v>157</v>
      </c>
      <c r="O7" s="233" t="s">
        <v>156</v>
      </c>
      <c r="P7" s="232" t="s">
        <v>155</v>
      </c>
      <c r="Q7" s="231" t="s">
        <v>154</v>
      </c>
      <c r="R7" s="230" t="s">
        <v>153</v>
      </c>
      <c r="S7" s="229" t="s">
        <v>152</v>
      </c>
    </row>
    <row r="8" spans="1:19" x14ac:dyDescent="0.25">
      <c r="A8" s="226" t="s">
        <v>151</v>
      </c>
      <c r="B8" s="225"/>
      <c r="C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521.5053763440859</v>
      </c>
      <c r="R8" s="228">
        <f ca="1">IF(Tabulka[[#This Row],[15_vzpl]]=0,"",Tabulka[[#This Row],[14_vzsk]]/Tabulka[[#This Row],[15_vzpl]])</f>
        <v>0</v>
      </c>
      <c r="S8" s="227">
        <f ca="1">IF(Tabulka[[#This Row],[15_vzpl]]-Tabulka[[#This Row],[14_vzsk]]=0,"",Tabulka[[#This Row],[15_vzpl]]-Tabulka[[#This Row],[14_vzsk]])</f>
        <v>521.5053763440859</v>
      </c>
    </row>
    <row r="9" spans="1:19" x14ac:dyDescent="0.25">
      <c r="A9" s="226">
        <v>99</v>
      </c>
      <c r="B9" s="225" t="s">
        <v>1525</v>
      </c>
      <c r="C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521.5053763440859</v>
      </c>
      <c r="R9" s="228">
        <f ca="1">IF(Tabulka[[#This Row],[15_vzpl]]=0,"",Tabulka[[#This Row],[14_vzsk]]/Tabulka[[#This Row],[15_vzpl]])</f>
        <v>0</v>
      </c>
      <c r="S9" s="227">
        <f ca="1">IF(Tabulka[[#This Row],[15_vzpl]]-Tabulka[[#This Row],[14_vzsk]]=0,"",Tabulka[[#This Row],[15_vzpl]]-Tabulka[[#This Row],[14_vzsk]])</f>
        <v>521.5053763440859</v>
      </c>
    </row>
    <row r="10" spans="1:19" x14ac:dyDescent="0.25">
      <c r="A10" s="226" t="s">
        <v>1512</v>
      </c>
      <c r="B10" s="225"/>
      <c r="C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51.877272727272718</v>
      </c>
      <c r="D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77024</v>
      </c>
      <c r="H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4060</v>
      </c>
      <c r="I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J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</v>
      </c>
      <c r="K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1737302</v>
      </c>
      <c r="N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1737302</v>
      </c>
      <c r="O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31214759</v>
      </c>
      <c r="P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31840</v>
      </c>
      <c r="Q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0" s="228">
        <f ca="1">IF(Tabulka[[#This Row],[15_vzpl]]=0,"",Tabulka[[#This Row],[14_vzsk]]/Tabulka[[#This Row],[15_vzpl]])</f>
        <v>0.9924155844155842</v>
      </c>
      <c r="S10" s="227">
        <f ca="1">IF(Tabulka[[#This Row],[15_vzpl]]-Tabulka[[#This Row],[14_vzsk]]=0,"",Tabulka[[#This Row],[15_vzpl]]-Tabulka[[#This Row],[14_vzsk]])</f>
        <v>243.3333333333394</v>
      </c>
    </row>
    <row r="11" spans="1:19" x14ac:dyDescent="0.25">
      <c r="A11" s="226">
        <v>303</v>
      </c>
      <c r="B11" s="225" t="s">
        <v>1526</v>
      </c>
      <c r="C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11.068181818181818</v>
      </c>
      <c r="D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16087</v>
      </c>
      <c r="H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</v>
      </c>
      <c r="I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J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301294</v>
      </c>
      <c r="N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301294</v>
      </c>
      <c r="O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5925060</v>
      </c>
      <c r="P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31840</v>
      </c>
      <c r="Q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1" s="228">
        <f ca="1">IF(Tabulka[[#This Row],[15_vzpl]]=0,"",Tabulka[[#This Row],[14_vzsk]]/Tabulka[[#This Row],[15_vzpl]])</f>
        <v>0.9924155844155842</v>
      </c>
      <c r="S11" s="227">
        <f ca="1">IF(Tabulka[[#This Row],[15_vzpl]]-Tabulka[[#This Row],[14_vzsk]]=0,"",Tabulka[[#This Row],[15_vzpl]]-Tabulka[[#This Row],[14_vzsk]])</f>
        <v>243.3333333333394</v>
      </c>
    </row>
    <row r="12" spans="1:19" x14ac:dyDescent="0.25">
      <c r="A12" s="226">
        <v>304</v>
      </c>
      <c r="B12" s="225" t="s">
        <v>1527</v>
      </c>
      <c r="C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20.831818181818186</v>
      </c>
      <c r="D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30540</v>
      </c>
      <c r="H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1015</v>
      </c>
      <c r="I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</v>
      </c>
      <c r="J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702327</v>
      </c>
      <c r="N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702327</v>
      </c>
      <c r="O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13595929</v>
      </c>
      <c r="P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8" t="str">
        <f ca="1">IF(Tabulka[[#This Row],[15_vzpl]]=0,"",Tabulka[[#This Row],[14_vzsk]]/Tabulka[[#This Row],[15_vzpl]])</f>
        <v/>
      </c>
      <c r="S12" s="227" t="str">
        <f ca="1">IF(Tabulka[[#This Row],[15_vzpl]]-Tabulka[[#This Row],[14_vzsk]]=0,"",Tabulka[[#This Row],[15_vzpl]]-Tabulka[[#This Row],[14_vzsk]])</f>
        <v/>
      </c>
    </row>
    <row r="13" spans="1:19" x14ac:dyDescent="0.25">
      <c r="A13" s="226">
        <v>305</v>
      </c>
      <c r="B13" s="225" t="s">
        <v>1528</v>
      </c>
      <c r="C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6.0681818181818183</v>
      </c>
      <c r="D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8565.5</v>
      </c>
      <c r="H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436.5</v>
      </c>
      <c r="I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J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343476</v>
      </c>
      <c r="N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343476</v>
      </c>
      <c r="O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4474156</v>
      </c>
      <c r="P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8" t="str">
        <f ca="1">IF(Tabulka[[#This Row],[15_vzpl]]=0,"",Tabulka[[#This Row],[14_vzsk]]/Tabulka[[#This Row],[15_vzpl]])</f>
        <v/>
      </c>
      <c r="S13" s="227" t="str">
        <f ca="1">IF(Tabulka[[#This Row],[15_vzpl]]-Tabulka[[#This Row],[14_vzsk]]=0,"",Tabulka[[#This Row],[15_vzpl]]-Tabulka[[#This Row],[14_vzsk]])</f>
        <v/>
      </c>
    </row>
    <row r="14" spans="1:19" x14ac:dyDescent="0.25">
      <c r="A14" s="226">
        <v>642</v>
      </c>
      <c r="B14" s="225" t="s">
        <v>1529</v>
      </c>
      <c r="C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13.909090909090908</v>
      </c>
      <c r="D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21831.5</v>
      </c>
      <c r="H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2363.5</v>
      </c>
      <c r="I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</v>
      </c>
      <c r="K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390205</v>
      </c>
      <c r="N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390205</v>
      </c>
      <c r="O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7219614</v>
      </c>
      <c r="P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8" t="str">
        <f ca="1">IF(Tabulka[[#This Row],[15_vzpl]]=0,"",Tabulka[[#This Row],[14_vzsk]]/Tabulka[[#This Row],[15_vzpl]])</f>
        <v/>
      </c>
      <c r="S14" s="227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180</v>
      </c>
    </row>
    <row r="16" spans="1:19" x14ac:dyDescent="0.25">
      <c r="A16" s="90" t="s">
        <v>102</v>
      </c>
    </row>
    <row r="17" spans="1:1" x14ac:dyDescent="0.25">
      <c r="A17" s="91" t="s">
        <v>150</v>
      </c>
    </row>
    <row r="18" spans="1:1" x14ac:dyDescent="0.25">
      <c r="A18" s="218" t="s">
        <v>149</v>
      </c>
    </row>
    <row r="19" spans="1:1" x14ac:dyDescent="0.25">
      <c r="A19" s="185" t="s">
        <v>130</v>
      </c>
    </row>
    <row r="20" spans="1:1" x14ac:dyDescent="0.25">
      <c r="A20" s="187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B6393DD-270B-4484-BBCD-9FE697433B2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1524</v>
      </c>
    </row>
    <row r="2" spans="1:19" x14ac:dyDescent="0.25">
      <c r="A2" s="182" t="s">
        <v>205</v>
      </c>
    </row>
    <row r="3" spans="1:19" x14ac:dyDescent="0.25">
      <c r="A3" s="264" t="s">
        <v>107</v>
      </c>
      <c r="B3" s="263">
        <v>2021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2" t="s">
        <v>108</v>
      </c>
      <c r="B4" s="261">
        <v>1</v>
      </c>
      <c r="C4" s="256">
        <v>1</v>
      </c>
      <c r="D4" s="256" t="s">
        <v>151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>
        <v>47.409579667644181</v>
      </c>
    </row>
    <row r="5" spans="1:19" x14ac:dyDescent="0.25">
      <c r="A5" s="260" t="s">
        <v>109</v>
      </c>
      <c r="B5" s="259">
        <v>2</v>
      </c>
      <c r="C5">
        <v>1</v>
      </c>
      <c r="D5">
        <v>99</v>
      </c>
      <c r="S5">
        <v>47.409579667644181</v>
      </c>
    </row>
    <row r="6" spans="1:19" x14ac:dyDescent="0.25">
      <c r="A6" s="262" t="s">
        <v>110</v>
      </c>
      <c r="B6" s="261">
        <v>3</v>
      </c>
      <c r="C6">
        <v>1</v>
      </c>
      <c r="D6" t="s">
        <v>1512</v>
      </c>
      <c r="E6">
        <v>51.65</v>
      </c>
      <c r="I6">
        <v>7165</v>
      </c>
      <c r="J6">
        <v>70</v>
      </c>
      <c r="O6">
        <v>46554</v>
      </c>
      <c r="P6">
        <v>46554</v>
      </c>
      <c r="Q6">
        <v>2272237</v>
      </c>
      <c r="R6">
        <v>9640</v>
      </c>
      <c r="S6">
        <v>2916.6666666666665</v>
      </c>
    </row>
    <row r="7" spans="1:19" x14ac:dyDescent="0.25">
      <c r="A7" s="260" t="s">
        <v>111</v>
      </c>
      <c r="B7" s="259">
        <v>4</v>
      </c>
      <c r="C7">
        <v>1</v>
      </c>
      <c r="D7">
        <v>303</v>
      </c>
      <c r="E7">
        <v>13.75</v>
      </c>
      <c r="I7">
        <v>1910</v>
      </c>
      <c r="J7">
        <v>10</v>
      </c>
      <c r="O7">
        <v>14808</v>
      </c>
      <c r="P7">
        <v>14808</v>
      </c>
      <c r="Q7">
        <v>581093</v>
      </c>
      <c r="R7">
        <v>9640</v>
      </c>
      <c r="S7">
        <v>2916.6666666666665</v>
      </c>
    </row>
    <row r="8" spans="1:19" x14ac:dyDescent="0.25">
      <c r="A8" s="262" t="s">
        <v>112</v>
      </c>
      <c r="B8" s="261">
        <v>5</v>
      </c>
      <c r="C8">
        <v>1</v>
      </c>
      <c r="D8">
        <v>304</v>
      </c>
      <c r="E8">
        <v>19.149999999999999</v>
      </c>
      <c r="I8">
        <v>2495</v>
      </c>
      <c r="O8">
        <v>19700</v>
      </c>
      <c r="P8">
        <v>19700</v>
      </c>
      <c r="Q8">
        <v>882428</v>
      </c>
    </row>
    <row r="9" spans="1:19" x14ac:dyDescent="0.25">
      <c r="A9" s="260" t="s">
        <v>113</v>
      </c>
      <c r="B9" s="259">
        <v>6</v>
      </c>
      <c r="C9">
        <v>1</v>
      </c>
      <c r="D9">
        <v>305</v>
      </c>
      <c r="E9">
        <v>5.75</v>
      </c>
      <c r="I9">
        <v>795.5</v>
      </c>
      <c r="J9">
        <v>10</v>
      </c>
      <c r="O9">
        <v>2500</v>
      </c>
      <c r="P9">
        <v>2500</v>
      </c>
      <c r="Q9">
        <v>346515</v>
      </c>
    </row>
    <row r="10" spans="1:19" x14ac:dyDescent="0.25">
      <c r="A10" s="262" t="s">
        <v>114</v>
      </c>
      <c r="B10" s="261">
        <v>7</v>
      </c>
      <c r="C10">
        <v>1</v>
      </c>
      <c r="D10">
        <v>642</v>
      </c>
      <c r="E10">
        <v>13</v>
      </c>
      <c r="I10">
        <v>1964.5</v>
      </c>
      <c r="J10">
        <v>50</v>
      </c>
      <c r="O10">
        <v>9546</v>
      </c>
      <c r="P10">
        <v>9546</v>
      </c>
      <c r="Q10">
        <v>462201</v>
      </c>
    </row>
    <row r="11" spans="1:19" x14ac:dyDescent="0.25">
      <c r="A11" s="260" t="s">
        <v>115</v>
      </c>
      <c r="B11" s="259">
        <v>8</v>
      </c>
      <c r="C11" t="s">
        <v>1513</v>
      </c>
      <c r="E11">
        <v>51.65</v>
      </c>
      <c r="I11">
        <v>7165</v>
      </c>
      <c r="J11">
        <v>70</v>
      </c>
      <c r="O11">
        <v>46554</v>
      </c>
      <c r="P11">
        <v>46554</v>
      </c>
      <c r="Q11">
        <v>2272237</v>
      </c>
      <c r="R11">
        <v>9640</v>
      </c>
      <c r="S11">
        <v>2964.0762463343108</v>
      </c>
    </row>
    <row r="12" spans="1:19" x14ac:dyDescent="0.25">
      <c r="A12" s="262" t="s">
        <v>116</v>
      </c>
      <c r="B12" s="261">
        <v>9</v>
      </c>
      <c r="C12">
        <v>2</v>
      </c>
      <c r="D12" t="s">
        <v>151</v>
      </c>
      <c r="S12">
        <v>47.409579667644181</v>
      </c>
    </row>
    <row r="13" spans="1:19" x14ac:dyDescent="0.25">
      <c r="A13" s="260" t="s">
        <v>117</v>
      </c>
      <c r="B13" s="259">
        <v>10</v>
      </c>
      <c r="C13">
        <v>2</v>
      </c>
      <c r="D13">
        <v>99</v>
      </c>
      <c r="S13">
        <v>47.409579667644181</v>
      </c>
    </row>
    <row r="14" spans="1:19" x14ac:dyDescent="0.25">
      <c r="A14" s="262" t="s">
        <v>118</v>
      </c>
      <c r="B14" s="261">
        <v>11</v>
      </c>
      <c r="C14">
        <v>2</v>
      </c>
      <c r="D14" t="s">
        <v>1512</v>
      </c>
      <c r="E14">
        <v>51.4</v>
      </c>
      <c r="I14">
        <v>6701</v>
      </c>
      <c r="J14">
        <v>105</v>
      </c>
      <c r="O14">
        <v>33496</v>
      </c>
      <c r="P14">
        <v>33496</v>
      </c>
      <c r="Q14">
        <v>2206359</v>
      </c>
      <c r="R14">
        <v>11560</v>
      </c>
      <c r="S14">
        <v>2916.6666666666665</v>
      </c>
    </row>
    <row r="15" spans="1:19" x14ac:dyDescent="0.25">
      <c r="A15" s="260" t="s">
        <v>119</v>
      </c>
      <c r="B15" s="259">
        <v>12</v>
      </c>
      <c r="C15">
        <v>2</v>
      </c>
      <c r="D15">
        <v>303</v>
      </c>
      <c r="E15">
        <v>11.5</v>
      </c>
      <c r="I15">
        <v>1596.5</v>
      </c>
      <c r="O15">
        <v>4000</v>
      </c>
      <c r="P15">
        <v>4000</v>
      </c>
      <c r="Q15">
        <v>449862</v>
      </c>
      <c r="R15">
        <v>11560</v>
      </c>
      <c r="S15">
        <v>2916.6666666666665</v>
      </c>
    </row>
    <row r="16" spans="1:19" x14ac:dyDescent="0.25">
      <c r="A16" s="258" t="s">
        <v>107</v>
      </c>
      <c r="B16" s="257">
        <v>2021</v>
      </c>
      <c r="C16">
        <v>2</v>
      </c>
      <c r="D16">
        <v>304</v>
      </c>
      <c r="E16">
        <v>21.15</v>
      </c>
      <c r="I16">
        <v>2523.5</v>
      </c>
      <c r="J16">
        <v>15</v>
      </c>
      <c r="O16">
        <v>11000</v>
      </c>
      <c r="P16">
        <v>11000</v>
      </c>
      <c r="Q16">
        <v>975610</v>
      </c>
    </row>
    <row r="17" spans="3:19" x14ac:dyDescent="0.25">
      <c r="C17">
        <v>2</v>
      </c>
      <c r="D17">
        <v>305</v>
      </c>
      <c r="E17">
        <v>5.75</v>
      </c>
      <c r="I17">
        <v>783.5</v>
      </c>
      <c r="O17">
        <v>8000</v>
      </c>
      <c r="P17">
        <v>8000</v>
      </c>
      <c r="Q17">
        <v>327618</v>
      </c>
    </row>
    <row r="18" spans="3:19" x14ac:dyDescent="0.25">
      <c r="C18">
        <v>2</v>
      </c>
      <c r="D18">
        <v>642</v>
      </c>
      <c r="E18">
        <v>13</v>
      </c>
      <c r="I18">
        <v>1797.5</v>
      </c>
      <c r="J18">
        <v>90</v>
      </c>
      <c r="O18">
        <v>10496</v>
      </c>
      <c r="P18">
        <v>10496</v>
      </c>
      <c r="Q18">
        <v>453269</v>
      </c>
    </row>
    <row r="19" spans="3:19" x14ac:dyDescent="0.25">
      <c r="C19" t="s">
        <v>1514</v>
      </c>
      <c r="E19">
        <v>51.4</v>
      </c>
      <c r="I19">
        <v>6701</v>
      </c>
      <c r="J19">
        <v>105</v>
      </c>
      <c r="O19">
        <v>33496</v>
      </c>
      <c r="P19">
        <v>33496</v>
      </c>
      <c r="Q19">
        <v>2206359</v>
      </c>
      <c r="R19">
        <v>11560</v>
      </c>
      <c r="S19">
        <v>2964.0762463343108</v>
      </c>
    </row>
    <row r="20" spans="3:19" x14ac:dyDescent="0.25">
      <c r="C20">
        <v>3</v>
      </c>
      <c r="D20" t="s">
        <v>151</v>
      </c>
      <c r="S20">
        <v>47.409579667644181</v>
      </c>
    </row>
    <row r="21" spans="3:19" x14ac:dyDescent="0.25">
      <c r="C21">
        <v>3</v>
      </c>
      <c r="D21">
        <v>99</v>
      </c>
      <c r="S21">
        <v>47.409579667644181</v>
      </c>
    </row>
    <row r="22" spans="3:19" x14ac:dyDescent="0.25">
      <c r="C22">
        <v>3</v>
      </c>
      <c r="D22" t="s">
        <v>1512</v>
      </c>
      <c r="E22">
        <v>52.4</v>
      </c>
      <c r="I22">
        <v>7776.5</v>
      </c>
      <c r="J22">
        <v>449</v>
      </c>
      <c r="O22">
        <v>16444</v>
      </c>
      <c r="P22">
        <v>16444</v>
      </c>
      <c r="Q22">
        <v>2252240</v>
      </c>
      <c r="S22">
        <v>2916.6666666666665</v>
      </c>
    </row>
    <row r="23" spans="3:19" x14ac:dyDescent="0.25">
      <c r="C23">
        <v>3</v>
      </c>
      <c r="D23">
        <v>303</v>
      </c>
      <c r="E23">
        <v>11.5</v>
      </c>
      <c r="I23">
        <v>1601</v>
      </c>
      <c r="J23">
        <v>25</v>
      </c>
      <c r="O23">
        <v>1844</v>
      </c>
      <c r="P23">
        <v>1844</v>
      </c>
      <c r="Q23">
        <v>373708</v>
      </c>
      <c r="S23">
        <v>2916.6666666666665</v>
      </c>
    </row>
    <row r="24" spans="3:19" x14ac:dyDescent="0.25">
      <c r="C24">
        <v>3</v>
      </c>
      <c r="D24">
        <v>304</v>
      </c>
      <c r="E24">
        <v>21.15</v>
      </c>
      <c r="I24">
        <v>2977.5</v>
      </c>
      <c r="J24">
        <v>145</v>
      </c>
      <c r="O24">
        <v>3600</v>
      </c>
      <c r="P24">
        <v>3600</v>
      </c>
      <c r="Q24">
        <v>997281</v>
      </c>
    </row>
    <row r="25" spans="3:19" x14ac:dyDescent="0.25">
      <c r="C25">
        <v>3</v>
      </c>
      <c r="D25">
        <v>305</v>
      </c>
      <c r="E25">
        <v>5.75</v>
      </c>
      <c r="I25">
        <v>948.5</v>
      </c>
      <c r="J25">
        <v>65</v>
      </c>
      <c r="O25">
        <v>4000</v>
      </c>
      <c r="P25">
        <v>4000</v>
      </c>
      <c r="Q25">
        <v>366325</v>
      </c>
    </row>
    <row r="26" spans="3:19" x14ac:dyDescent="0.25">
      <c r="C26">
        <v>3</v>
      </c>
      <c r="D26">
        <v>642</v>
      </c>
      <c r="E26">
        <v>14</v>
      </c>
      <c r="I26">
        <v>2249.5</v>
      </c>
      <c r="J26">
        <v>214</v>
      </c>
      <c r="O26">
        <v>7000</v>
      </c>
      <c r="P26">
        <v>7000</v>
      </c>
      <c r="Q26">
        <v>514926</v>
      </c>
    </row>
    <row r="27" spans="3:19" x14ac:dyDescent="0.25">
      <c r="C27" t="s">
        <v>1515</v>
      </c>
      <c r="E27">
        <v>52.4</v>
      </c>
      <c r="I27">
        <v>7776.5</v>
      </c>
      <c r="J27">
        <v>449</v>
      </c>
      <c r="O27">
        <v>16444</v>
      </c>
      <c r="P27">
        <v>16444</v>
      </c>
      <c r="Q27">
        <v>2252240</v>
      </c>
      <c r="S27">
        <v>2964.0762463343108</v>
      </c>
    </row>
    <row r="28" spans="3:19" x14ac:dyDescent="0.25">
      <c r="C28">
        <v>4</v>
      </c>
      <c r="D28" t="s">
        <v>151</v>
      </c>
      <c r="S28">
        <v>47.409579667644181</v>
      </c>
    </row>
    <row r="29" spans="3:19" x14ac:dyDescent="0.25">
      <c r="C29">
        <v>4</v>
      </c>
      <c r="D29">
        <v>99</v>
      </c>
      <c r="S29">
        <v>47.409579667644181</v>
      </c>
    </row>
    <row r="30" spans="3:19" x14ac:dyDescent="0.25">
      <c r="C30">
        <v>4</v>
      </c>
      <c r="D30" t="s">
        <v>1512</v>
      </c>
      <c r="E30">
        <v>51.4</v>
      </c>
      <c r="I30">
        <v>7484.5</v>
      </c>
      <c r="J30">
        <v>265</v>
      </c>
      <c r="K30">
        <v>10</v>
      </c>
      <c r="O30">
        <v>34854</v>
      </c>
      <c r="P30">
        <v>34854</v>
      </c>
      <c r="Q30">
        <v>5530011</v>
      </c>
      <c r="S30">
        <v>2916.6666666666665</v>
      </c>
    </row>
    <row r="31" spans="3:19" x14ac:dyDescent="0.25">
      <c r="C31">
        <v>4</v>
      </c>
      <c r="D31">
        <v>303</v>
      </c>
      <c r="E31">
        <v>10.5</v>
      </c>
      <c r="I31">
        <v>1688.5</v>
      </c>
      <c r="O31">
        <v>6604</v>
      </c>
      <c r="P31">
        <v>6604</v>
      </c>
      <c r="Q31">
        <v>1064159</v>
      </c>
      <c r="S31">
        <v>2916.6666666666665</v>
      </c>
    </row>
    <row r="32" spans="3:19" x14ac:dyDescent="0.25">
      <c r="C32">
        <v>4</v>
      </c>
      <c r="D32">
        <v>304</v>
      </c>
      <c r="E32">
        <v>21.15</v>
      </c>
      <c r="I32">
        <v>2995.5</v>
      </c>
      <c r="J32">
        <v>110</v>
      </c>
      <c r="K32">
        <v>10</v>
      </c>
      <c r="O32">
        <v>21500</v>
      </c>
      <c r="P32">
        <v>21500</v>
      </c>
      <c r="Q32">
        <v>2345837</v>
      </c>
    </row>
    <row r="33" spans="3:19" x14ac:dyDescent="0.25">
      <c r="C33">
        <v>4</v>
      </c>
      <c r="D33">
        <v>305</v>
      </c>
      <c r="E33">
        <v>5.75</v>
      </c>
      <c r="I33">
        <v>782.5</v>
      </c>
      <c r="J33">
        <v>41.5</v>
      </c>
      <c r="O33">
        <v>6750</v>
      </c>
      <c r="P33">
        <v>6750</v>
      </c>
      <c r="Q33">
        <v>710235</v>
      </c>
    </row>
    <row r="34" spans="3:19" x14ac:dyDescent="0.25">
      <c r="C34">
        <v>4</v>
      </c>
      <c r="D34">
        <v>642</v>
      </c>
      <c r="E34">
        <v>14</v>
      </c>
      <c r="I34">
        <v>2018</v>
      </c>
      <c r="J34">
        <v>113.5</v>
      </c>
      <c r="Q34">
        <v>1409780</v>
      </c>
    </row>
    <row r="35" spans="3:19" x14ac:dyDescent="0.25">
      <c r="C35" t="s">
        <v>1516</v>
      </c>
      <c r="E35">
        <v>51.4</v>
      </c>
      <c r="I35">
        <v>7484.5</v>
      </c>
      <c r="J35">
        <v>265</v>
      </c>
      <c r="K35">
        <v>10</v>
      </c>
      <c r="O35">
        <v>34854</v>
      </c>
      <c r="P35">
        <v>34854</v>
      </c>
      <c r="Q35">
        <v>5530011</v>
      </c>
      <c r="S35">
        <v>2964.0762463343108</v>
      </c>
    </row>
    <row r="36" spans="3:19" x14ac:dyDescent="0.25">
      <c r="C36">
        <v>5</v>
      </c>
      <c r="D36" t="s">
        <v>151</v>
      </c>
      <c r="S36">
        <v>47.409579667644181</v>
      </c>
    </row>
    <row r="37" spans="3:19" x14ac:dyDescent="0.25">
      <c r="C37">
        <v>5</v>
      </c>
      <c r="D37">
        <v>99</v>
      </c>
      <c r="S37">
        <v>47.409579667644181</v>
      </c>
    </row>
    <row r="38" spans="3:19" x14ac:dyDescent="0.25">
      <c r="C38">
        <v>5</v>
      </c>
      <c r="D38" t="s">
        <v>1512</v>
      </c>
      <c r="E38">
        <v>51.4</v>
      </c>
      <c r="I38">
        <v>7231</v>
      </c>
      <c r="J38">
        <v>485</v>
      </c>
      <c r="K38">
        <v>25</v>
      </c>
      <c r="O38">
        <v>35648</v>
      </c>
      <c r="P38">
        <v>35648</v>
      </c>
      <c r="Q38">
        <v>2486897</v>
      </c>
      <c r="R38">
        <v>9640</v>
      </c>
      <c r="S38">
        <v>2916.6666666666665</v>
      </c>
    </row>
    <row r="39" spans="3:19" x14ac:dyDescent="0.25">
      <c r="C39">
        <v>5</v>
      </c>
      <c r="D39">
        <v>303</v>
      </c>
      <c r="E39">
        <v>10.5</v>
      </c>
      <c r="I39">
        <v>1571</v>
      </c>
      <c r="J39">
        <v>45</v>
      </c>
      <c r="O39">
        <v>10000</v>
      </c>
      <c r="P39">
        <v>10000</v>
      </c>
      <c r="Q39">
        <v>485231</v>
      </c>
      <c r="R39">
        <v>9640</v>
      </c>
      <c r="S39">
        <v>2916.6666666666665</v>
      </c>
    </row>
    <row r="40" spans="3:19" x14ac:dyDescent="0.25">
      <c r="C40">
        <v>5</v>
      </c>
      <c r="D40">
        <v>304</v>
      </c>
      <c r="E40">
        <v>21.15</v>
      </c>
      <c r="I40">
        <v>2887</v>
      </c>
      <c r="J40">
        <v>60</v>
      </c>
      <c r="O40">
        <v>10348</v>
      </c>
      <c r="P40">
        <v>10348</v>
      </c>
      <c r="Q40">
        <v>1107411</v>
      </c>
    </row>
    <row r="41" spans="3:19" x14ac:dyDescent="0.25">
      <c r="C41">
        <v>5</v>
      </c>
      <c r="D41">
        <v>305</v>
      </c>
      <c r="E41">
        <v>5.75</v>
      </c>
      <c r="I41">
        <v>737.5</v>
      </c>
      <c r="J41">
        <v>35</v>
      </c>
      <c r="K41">
        <v>25</v>
      </c>
      <c r="Q41">
        <v>314639</v>
      </c>
    </row>
    <row r="42" spans="3:19" x14ac:dyDescent="0.25">
      <c r="C42">
        <v>5</v>
      </c>
      <c r="D42">
        <v>642</v>
      </c>
      <c r="E42">
        <v>14</v>
      </c>
      <c r="I42">
        <v>2035.5</v>
      </c>
      <c r="J42">
        <v>345</v>
      </c>
      <c r="O42">
        <v>15300</v>
      </c>
      <c r="P42">
        <v>15300</v>
      </c>
      <c r="Q42">
        <v>579616</v>
      </c>
    </row>
    <row r="43" spans="3:19" x14ac:dyDescent="0.25">
      <c r="C43" t="s">
        <v>1517</v>
      </c>
      <c r="E43">
        <v>51.4</v>
      </c>
      <c r="I43">
        <v>7231</v>
      </c>
      <c r="J43">
        <v>485</v>
      </c>
      <c r="K43">
        <v>25</v>
      </c>
      <c r="O43">
        <v>35648</v>
      </c>
      <c r="P43">
        <v>35648</v>
      </c>
      <c r="Q43">
        <v>2486897</v>
      </c>
      <c r="R43">
        <v>9640</v>
      </c>
      <c r="S43">
        <v>2964.0762463343108</v>
      </c>
    </row>
    <row r="44" spans="3:19" x14ac:dyDescent="0.25">
      <c r="C44">
        <v>6</v>
      </c>
      <c r="D44" t="s">
        <v>151</v>
      </c>
      <c r="S44">
        <v>47.409579667644181</v>
      </c>
    </row>
    <row r="45" spans="3:19" x14ac:dyDescent="0.25">
      <c r="C45">
        <v>6</v>
      </c>
      <c r="D45">
        <v>99</v>
      </c>
      <c r="S45">
        <v>47.409579667644181</v>
      </c>
    </row>
    <row r="46" spans="3:19" x14ac:dyDescent="0.25">
      <c r="C46">
        <v>6</v>
      </c>
      <c r="D46" t="s">
        <v>1512</v>
      </c>
      <c r="E46">
        <v>51.4</v>
      </c>
      <c r="I46">
        <v>7374</v>
      </c>
      <c r="J46">
        <v>345</v>
      </c>
      <c r="O46">
        <v>38148</v>
      </c>
      <c r="P46">
        <v>38148</v>
      </c>
      <c r="Q46">
        <v>2360361</v>
      </c>
      <c r="S46">
        <v>2916.6666666666665</v>
      </c>
    </row>
    <row r="47" spans="3:19" x14ac:dyDescent="0.25">
      <c r="C47">
        <v>6</v>
      </c>
      <c r="D47">
        <v>303</v>
      </c>
      <c r="E47">
        <v>10.5</v>
      </c>
      <c r="I47">
        <v>1581</v>
      </c>
      <c r="O47">
        <v>7500</v>
      </c>
      <c r="P47">
        <v>7500</v>
      </c>
      <c r="Q47">
        <v>454819</v>
      </c>
      <c r="S47">
        <v>2916.6666666666665</v>
      </c>
    </row>
    <row r="48" spans="3:19" x14ac:dyDescent="0.25">
      <c r="C48">
        <v>6</v>
      </c>
      <c r="D48">
        <v>304</v>
      </c>
      <c r="E48">
        <v>21.15</v>
      </c>
      <c r="I48">
        <v>3050</v>
      </c>
      <c r="J48">
        <v>10</v>
      </c>
      <c r="O48">
        <v>9552</v>
      </c>
      <c r="P48">
        <v>9552</v>
      </c>
      <c r="Q48">
        <v>1058601</v>
      </c>
    </row>
    <row r="49" spans="3:19" x14ac:dyDescent="0.25">
      <c r="C49">
        <v>6</v>
      </c>
      <c r="D49">
        <v>305</v>
      </c>
      <c r="E49">
        <v>5.75</v>
      </c>
      <c r="I49">
        <v>697.5</v>
      </c>
      <c r="J49">
        <v>30</v>
      </c>
      <c r="O49">
        <v>7848</v>
      </c>
      <c r="P49">
        <v>7848</v>
      </c>
      <c r="Q49">
        <v>299918</v>
      </c>
    </row>
    <row r="50" spans="3:19" x14ac:dyDescent="0.25">
      <c r="C50">
        <v>6</v>
      </c>
      <c r="D50">
        <v>642</v>
      </c>
      <c r="E50">
        <v>14</v>
      </c>
      <c r="I50">
        <v>2045.5</v>
      </c>
      <c r="J50">
        <v>305</v>
      </c>
      <c r="O50">
        <v>13248</v>
      </c>
      <c r="P50">
        <v>13248</v>
      </c>
      <c r="Q50">
        <v>547023</v>
      </c>
    </row>
    <row r="51" spans="3:19" x14ac:dyDescent="0.25">
      <c r="C51" t="s">
        <v>1518</v>
      </c>
      <c r="E51">
        <v>51.4</v>
      </c>
      <c r="I51">
        <v>7374</v>
      </c>
      <c r="J51">
        <v>345</v>
      </c>
      <c r="O51">
        <v>38148</v>
      </c>
      <c r="P51">
        <v>38148</v>
      </c>
      <c r="Q51">
        <v>2360361</v>
      </c>
      <c r="S51">
        <v>2964.0762463343108</v>
      </c>
    </row>
    <row r="52" spans="3:19" x14ac:dyDescent="0.25">
      <c r="C52">
        <v>7</v>
      </c>
      <c r="D52" t="s">
        <v>151</v>
      </c>
      <c r="S52">
        <v>47.409579667644181</v>
      </c>
    </row>
    <row r="53" spans="3:19" x14ac:dyDescent="0.25">
      <c r="C53">
        <v>7</v>
      </c>
      <c r="D53">
        <v>99</v>
      </c>
      <c r="S53">
        <v>47.409579667644181</v>
      </c>
    </row>
    <row r="54" spans="3:19" x14ac:dyDescent="0.25">
      <c r="C54">
        <v>7</v>
      </c>
      <c r="D54" t="s">
        <v>1512</v>
      </c>
      <c r="E54">
        <v>51.4</v>
      </c>
      <c r="I54">
        <v>6070</v>
      </c>
      <c r="J54">
        <v>505.5</v>
      </c>
      <c r="L54">
        <v>133</v>
      </c>
      <c r="O54">
        <v>694604</v>
      </c>
      <c r="P54">
        <v>694604</v>
      </c>
      <c r="Q54">
        <v>3276634</v>
      </c>
      <c r="S54">
        <v>2916.6666666666665</v>
      </c>
    </row>
    <row r="55" spans="3:19" x14ac:dyDescent="0.25">
      <c r="C55">
        <v>7</v>
      </c>
      <c r="D55">
        <v>303</v>
      </c>
      <c r="E55">
        <v>10.5</v>
      </c>
      <c r="I55">
        <v>1164.5</v>
      </c>
      <c r="J55">
        <v>20</v>
      </c>
      <c r="O55">
        <v>121812</v>
      </c>
      <c r="P55">
        <v>121812</v>
      </c>
      <c r="Q55">
        <v>581950</v>
      </c>
      <c r="S55">
        <v>2916.6666666666665</v>
      </c>
    </row>
    <row r="56" spans="3:19" x14ac:dyDescent="0.25">
      <c r="C56">
        <v>7</v>
      </c>
      <c r="D56">
        <v>304</v>
      </c>
      <c r="E56">
        <v>21.15</v>
      </c>
      <c r="I56">
        <v>2617.5</v>
      </c>
      <c r="J56">
        <v>155</v>
      </c>
      <c r="O56">
        <v>291580</v>
      </c>
      <c r="P56">
        <v>291580</v>
      </c>
      <c r="Q56">
        <v>1509747</v>
      </c>
    </row>
    <row r="57" spans="3:19" x14ac:dyDescent="0.25">
      <c r="C57">
        <v>7</v>
      </c>
      <c r="D57">
        <v>305</v>
      </c>
      <c r="E57">
        <v>5.75</v>
      </c>
      <c r="I57">
        <v>571</v>
      </c>
      <c r="J57">
        <v>85</v>
      </c>
      <c r="O57">
        <v>143950</v>
      </c>
      <c r="P57">
        <v>143950</v>
      </c>
      <c r="Q57">
        <v>456464</v>
      </c>
    </row>
    <row r="58" spans="3:19" x14ac:dyDescent="0.25">
      <c r="C58">
        <v>7</v>
      </c>
      <c r="D58">
        <v>642</v>
      </c>
      <c r="E58">
        <v>14</v>
      </c>
      <c r="I58">
        <v>1717</v>
      </c>
      <c r="J58">
        <v>245.5</v>
      </c>
      <c r="L58">
        <v>133</v>
      </c>
      <c r="O58">
        <v>137262</v>
      </c>
      <c r="P58">
        <v>137262</v>
      </c>
      <c r="Q58">
        <v>728473</v>
      </c>
    </row>
    <row r="59" spans="3:19" x14ac:dyDescent="0.25">
      <c r="C59" t="s">
        <v>1519</v>
      </c>
      <c r="E59">
        <v>51.4</v>
      </c>
      <c r="I59">
        <v>6070</v>
      </c>
      <c r="J59">
        <v>505.5</v>
      </c>
      <c r="L59">
        <v>133</v>
      </c>
      <c r="O59">
        <v>694604</v>
      </c>
      <c r="P59">
        <v>694604</v>
      </c>
      <c r="Q59">
        <v>3276634</v>
      </c>
      <c r="S59">
        <v>2964.0762463343108</v>
      </c>
    </row>
    <row r="60" spans="3:19" x14ac:dyDescent="0.25">
      <c r="C60">
        <v>8</v>
      </c>
      <c r="D60" t="s">
        <v>151</v>
      </c>
      <c r="S60">
        <v>47.409579667644181</v>
      </c>
    </row>
    <row r="61" spans="3:19" x14ac:dyDescent="0.25">
      <c r="C61">
        <v>8</v>
      </c>
      <c r="D61">
        <v>99</v>
      </c>
      <c r="S61">
        <v>47.409579667644181</v>
      </c>
    </row>
    <row r="62" spans="3:19" x14ac:dyDescent="0.25">
      <c r="C62">
        <v>8</v>
      </c>
      <c r="D62" t="s">
        <v>1512</v>
      </c>
      <c r="E62">
        <v>53.15</v>
      </c>
      <c r="I62">
        <v>6024</v>
      </c>
      <c r="J62">
        <v>640</v>
      </c>
      <c r="K62">
        <v>70</v>
      </c>
      <c r="L62">
        <v>112</v>
      </c>
      <c r="O62">
        <v>41342</v>
      </c>
      <c r="P62">
        <v>41342</v>
      </c>
      <c r="Q62">
        <v>2710615</v>
      </c>
      <c r="S62">
        <v>2916.6666666666665</v>
      </c>
    </row>
    <row r="63" spans="3:19" x14ac:dyDescent="0.25">
      <c r="C63">
        <v>8</v>
      </c>
      <c r="D63">
        <v>303</v>
      </c>
      <c r="E63">
        <v>11.5</v>
      </c>
      <c r="I63">
        <v>1239.5</v>
      </c>
      <c r="J63">
        <v>65</v>
      </c>
      <c r="K63">
        <v>40</v>
      </c>
      <c r="O63">
        <v>12400</v>
      </c>
      <c r="P63">
        <v>12400</v>
      </c>
      <c r="Q63">
        <v>515358</v>
      </c>
      <c r="S63">
        <v>2916.6666666666665</v>
      </c>
    </row>
    <row r="64" spans="3:19" x14ac:dyDescent="0.25">
      <c r="C64">
        <v>8</v>
      </c>
      <c r="D64">
        <v>304</v>
      </c>
      <c r="E64">
        <v>21.9</v>
      </c>
      <c r="I64">
        <v>2607</v>
      </c>
      <c r="J64">
        <v>260</v>
      </c>
      <c r="K64">
        <v>15</v>
      </c>
      <c r="O64">
        <v>19400</v>
      </c>
      <c r="P64">
        <v>19400</v>
      </c>
      <c r="Q64">
        <v>1278215</v>
      </c>
    </row>
    <row r="65" spans="3:19" x14ac:dyDescent="0.25">
      <c r="C65">
        <v>8</v>
      </c>
      <c r="D65">
        <v>305</v>
      </c>
      <c r="E65">
        <v>5.75</v>
      </c>
      <c r="I65">
        <v>443</v>
      </c>
      <c r="J65">
        <v>40</v>
      </c>
      <c r="K65">
        <v>15</v>
      </c>
      <c r="O65">
        <v>9542</v>
      </c>
      <c r="P65">
        <v>9542</v>
      </c>
      <c r="Q65">
        <v>318480</v>
      </c>
    </row>
    <row r="66" spans="3:19" x14ac:dyDescent="0.25">
      <c r="C66">
        <v>8</v>
      </c>
      <c r="D66">
        <v>642</v>
      </c>
      <c r="E66">
        <v>14</v>
      </c>
      <c r="I66">
        <v>1734.5</v>
      </c>
      <c r="J66">
        <v>275</v>
      </c>
      <c r="L66">
        <v>112</v>
      </c>
      <c r="Q66">
        <v>598562</v>
      </c>
    </row>
    <row r="67" spans="3:19" x14ac:dyDescent="0.25">
      <c r="C67" t="s">
        <v>1520</v>
      </c>
      <c r="E67">
        <v>53.15</v>
      </c>
      <c r="I67">
        <v>6024</v>
      </c>
      <c r="J67">
        <v>640</v>
      </c>
      <c r="K67">
        <v>70</v>
      </c>
      <c r="L67">
        <v>112</v>
      </c>
      <c r="O67">
        <v>41342</v>
      </c>
      <c r="P67">
        <v>41342</v>
      </c>
      <c r="Q67">
        <v>2710615</v>
      </c>
      <c r="S67">
        <v>2964.0762463343108</v>
      </c>
    </row>
    <row r="68" spans="3:19" x14ac:dyDescent="0.25">
      <c r="C68">
        <v>9</v>
      </c>
      <c r="D68" t="s">
        <v>151</v>
      </c>
      <c r="S68">
        <v>47.409579667644181</v>
      </c>
    </row>
    <row r="69" spans="3:19" x14ac:dyDescent="0.25">
      <c r="C69">
        <v>9</v>
      </c>
      <c r="D69">
        <v>99</v>
      </c>
      <c r="S69">
        <v>47.409579667644181</v>
      </c>
    </row>
    <row r="70" spans="3:19" x14ac:dyDescent="0.25">
      <c r="C70">
        <v>9</v>
      </c>
      <c r="D70" t="s">
        <v>1512</v>
      </c>
      <c r="E70">
        <v>53.15</v>
      </c>
      <c r="I70">
        <v>6886.5</v>
      </c>
      <c r="J70">
        <v>406.5</v>
      </c>
      <c r="K70">
        <v>10</v>
      </c>
      <c r="L70">
        <v>144</v>
      </c>
      <c r="O70">
        <v>41806</v>
      </c>
      <c r="P70">
        <v>41806</v>
      </c>
      <c r="Q70">
        <v>2570072</v>
      </c>
      <c r="R70">
        <v>1000</v>
      </c>
      <c r="S70">
        <v>2916.6666666666665</v>
      </c>
    </row>
    <row r="71" spans="3:19" x14ac:dyDescent="0.25">
      <c r="C71">
        <v>9</v>
      </c>
      <c r="D71">
        <v>303</v>
      </c>
      <c r="E71">
        <v>10.5</v>
      </c>
      <c r="I71">
        <v>1206.5</v>
      </c>
      <c r="J71">
        <v>35</v>
      </c>
      <c r="O71">
        <v>3052</v>
      </c>
      <c r="P71">
        <v>3052</v>
      </c>
      <c r="Q71">
        <v>477574</v>
      </c>
      <c r="R71">
        <v>1000</v>
      </c>
      <c r="S71">
        <v>2916.6666666666665</v>
      </c>
    </row>
    <row r="72" spans="3:19" x14ac:dyDescent="0.25">
      <c r="C72">
        <v>9</v>
      </c>
      <c r="D72">
        <v>304</v>
      </c>
      <c r="E72">
        <v>21.9</v>
      </c>
      <c r="I72">
        <v>3024.5</v>
      </c>
      <c r="J72">
        <v>80</v>
      </c>
      <c r="K72">
        <v>10</v>
      </c>
      <c r="O72">
        <v>10500</v>
      </c>
      <c r="P72">
        <v>10500</v>
      </c>
      <c r="Q72">
        <v>1147491</v>
      </c>
    </row>
    <row r="73" spans="3:19" x14ac:dyDescent="0.25">
      <c r="C73">
        <v>9</v>
      </c>
      <c r="D73">
        <v>305</v>
      </c>
      <c r="E73">
        <v>5.75</v>
      </c>
      <c r="I73">
        <v>627</v>
      </c>
      <c r="J73">
        <v>20</v>
      </c>
      <c r="O73">
        <v>4250</v>
      </c>
      <c r="P73">
        <v>4250</v>
      </c>
      <c r="Q73">
        <v>295757</v>
      </c>
    </row>
    <row r="74" spans="3:19" x14ac:dyDescent="0.25">
      <c r="C74">
        <v>9</v>
      </c>
      <c r="D74">
        <v>642</v>
      </c>
      <c r="E74">
        <v>15</v>
      </c>
      <c r="I74">
        <v>2028.5</v>
      </c>
      <c r="J74">
        <v>271.5</v>
      </c>
      <c r="L74">
        <v>144</v>
      </c>
      <c r="O74">
        <v>24004</v>
      </c>
      <c r="P74">
        <v>24004</v>
      </c>
      <c r="Q74">
        <v>649250</v>
      </c>
    </row>
    <row r="75" spans="3:19" x14ac:dyDescent="0.25">
      <c r="C75" t="s">
        <v>1521</v>
      </c>
      <c r="E75">
        <v>53.15</v>
      </c>
      <c r="I75">
        <v>6886.5</v>
      </c>
      <c r="J75">
        <v>406.5</v>
      </c>
      <c r="K75">
        <v>10</v>
      </c>
      <c r="L75">
        <v>144</v>
      </c>
      <c r="O75">
        <v>41806</v>
      </c>
      <c r="P75">
        <v>41806</v>
      </c>
      <c r="Q75">
        <v>2570072</v>
      </c>
      <c r="R75">
        <v>1000</v>
      </c>
      <c r="S75">
        <v>2964.0762463343108</v>
      </c>
    </row>
    <row r="76" spans="3:19" x14ac:dyDescent="0.25">
      <c r="C76">
        <v>10</v>
      </c>
      <c r="D76" t="s">
        <v>151</v>
      </c>
      <c r="S76">
        <v>47.409579667644181</v>
      </c>
    </row>
    <row r="77" spans="3:19" x14ac:dyDescent="0.25">
      <c r="C77">
        <v>10</v>
      </c>
      <c r="D77">
        <v>99</v>
      </c>
      <c r="S77">
        <v>47.409579667644181</v>
      </c>
    </row>
    <row r="78" spans="3:19" x14ac:dyDescent="0.25">
      <c r="C78">
        <v>10</v>
      </c>
      <c r="D78" t="s">
        <v>1512</v>
      </c>
      <c r="E78">
        <v>51.15</v>
      </c>
      <c r="I78">
        <v>7118</v>
      </c>
      <c r="J78">
        <v>489</v>
      </c>
      <c r="K78">
        <v>40</v>
      </c>
      <c r="L78">
        <v>84</v>
      </c>
      <c r="O78">
        <v>40432</v>
      </c>
      <c r="P78">
        <v>40432</v>
      </c>
      <c r="Q78">
        <v>2512006</v>
      </c>
      <c r="S78">
        <v>2916.6666666666665</v>
      </c>
    </row>
    <row r="79" spans="3:19" x14ac:dyDescent="0.25">
      <c r="C79">
        <v>10</v>
      </c>
      <c r="D79">
        <v>303</v>
      </c>
      <c r="E79">
        <v>10.5</v>
      </c>
      <c r="I79">
        <v>1230.5</v>
      </c>
      <c r="J79">
        <v>35</v>
      </c>
      <c r="K79">
        <v>30</v>
      </c>
      <c r="O79">
        <v>10412</v>
      </c>
      <c r="P79">
        <v>10412</v>
      </c>
      <c r="Q79">
        <v>436360</v>
      </c>
      <c r="S79">
        <v>2916.6666666666665</v>
      </c>
    </row>
    <row r="80" spans="3:19" x14ac:dyDescent="0.25">
      <c r="C80">
        <v>10</v>
      </c>
      <c r="D80">
        <v>304</v>
      </c>
      <c r="E80">
        <v>19.149999999999999</v>
      </c>
      <c r="I80">
        <v>2674.5</v>
      </c>
      <c r="J80">
        <v>115</v>
      </c>
      <c r="K80">
        <v>10</v>
      </c>
      <c r="O80">
        <v>17952</v>
      </c>
      <c r="P80">
        <v>17952</v>
      </c>
      <c r="Q80">
        <v>1053762</v>
      </c>
    </row>
    <row r="81" spans="3:19" x14ac:dyDescent="0.25">
      <c r="C81">
        <v>10</v>
      </c>
      <c r="D81">
        <v>305</v>
      </c>
      <c r="E81">
        <v>7.5</v>
      </c>
      <c r="I81">
        <v>1110</v>
      </c>
      <c r="J81">
        <v>90</v>
      </c>
      <c r="O81">
        <v>7000</v>
      </c>
      <c r="P81">
        <v>7000</v>
      </c>
      <c r="Q81">
        <v>468138</v>
      </c>
    </row>
    <row r="82" spans="3:19" x14ac:dyDescent="0.25">
      <c r="C82">
        <v>10</v>
      </c>
      <c r="D82">
        <v>642</v>
      </c>
      <c r="E82">
        <v>14</v>
      </c>
      <c r="I82">
        <v>2103</v>
      </c>
      <c r="J82">
        <v>249</v>
      </c>
      <c r="L82">
        <v>84</v>
      </c>
      <c r="O82">
        <v>5068</v>
      </c>
      <c r="P82">
        <v>5068</v>
      </c>
      <c r="Q82">
        <v>553746</v>
      </c>
    </row>
    <row r="83" spans="3:19" x14ac:dyDescent="0.25">
      <c r="C83" t="s">
        <v>1522</v>
      </c>
      <c r="E83">
        <v>51.15</v>
      </c>
      <c r="I83">
        <v>7118</v>
      </c>
      <c r="J83">
        <v>489</v>
      </c>
      <c r="K83">
        <v>40</v>
      </c>
      <c r="L83">
        <v>84</v>
      </c>
      <c r="O83">
        <v>40432</v>
      </c>
      <c r="P83">
        <v>40432</v>
      </c>
      <c r="Q83">
        <v>2512006</v>
      </c>
      <c r="S83">
        <v>2964.0762463343108</v>
      </c>
    </row>
    <row r="84" spans="3:19" x14ac:dyDescent="0.25">
      <c r="C84">
        <v>11</v>
      </c>
      <c r="D84" t="s">
        <v>151</v>
      </c>
      <c r="S84">
        <v>47.409579667644181</v>
      </c>
    </row>
    <row r="85" spans="3:19" x14ac:dyDescent="0.25">
      <c r="C85">
        <v>11</v>
      </c>
      <c r="D85">
        <v>99</v>
      </c>
      <c r="S85">
        <v>47.409579667644181</v>
      </c>
    </row>
    <row r="86" spans="3:19" x14ac:dyDescent="0.25">
      <c r="C86">
        <v>11</v>
      </c>
      <c r="D86" t="s">
        <v>1512</v>
      </c>
      <c r="E86">
        <v>52.15</v>
      </c>
      <c r="I86">
        <v>7193.5</v>
      </c>
      <c r="J86">
        <v>300</v>
      </c>
      <c r="K86">
        <v>10</v>
      </c>
      <c r="L86">
        <v>112</v>
      </c>
      <c r="O86">
        <v>713974</v>
      </c>
      <c r="P86">
        <v>713974</v>
      </c>
      <c r="Q86">
        <v>3037327</v>
      </c>
      <c r="S86">
        <v>2916.6666666666665</v>
      </c>
    </row>
    <row r="87" spans="3:19" x14ac:dyDescent="0.25">
      <c r="C87">
        <v>11</v>
      </c>
      <c r="D87">
        <v>303</v>
      </c>
      <c r="E87">
        <v>10.5</v>
      </c>
      <c r="I87">
        <v>1298</v>
      </c>
      <c r="J87">
        <v>10</v>
      </c>
      <c r="O87">
        <v>108862</v>
      </c>
      <c r="P87">
        <v>108862</v>
      </c>
      <c r="Q87">
        <v>504946</v>
      </c>
      <c r="S87">
        <v>2916.6666666666665</v>
      </c>
    </row>
    <row r="88" spans="3:19" x14ac:dyDescent="0.25">
      <c r="C88">
        <v>11</v>
      </c>
      <c r="D88">
        <v>304</v>
      </c>
      <c r="E88">
        <v>20.149999999999999</v>
      </c>
      <c r="I88">
        <v>2688</v>
      </c>
      <c r="J88">
        <v>65</v>
      </c>
      <c r="O88">
        <v>287195</v>
      </c>
      <c r="P88">
        <v>287195</v>
      </c>
      <c r="Q88">
        <v>1239546</v>
      </c>
    </row>
    <row r="89" spans="3:19" x14ac:dyDescent="0.25">
      <c r="C89">
        <v>11</v>
      </c>
      <c r="D89">
        <v>305</v>
      </c>
      <c r="E89">
        <v>7.5</v>
      </c>
      <c r="I89">
        <v>1069.5</v>
      </c>
      <c r="J89">
        <v>20</v>
      </c>
      <c r="K89">
        <v>10</v>
      </c>
      <c r="O89">
        <v>149636</v>
      </c>
      <c r="P89">
        <v>149636</v>
      </c>
      <c r="Q89">
        <v>570067</v>
      </c>
    </row>
    <row r="90" spans="3:19" x14ac:dyDescent="0.25">
      <c r="C90">
        <v>11</v>
      </c>
      <c r="D90">
        <v>642</v>
      </c>
      <c r="E90">
        <v>14</v>
      </c>
      <c r="I90">
        <v>2138</v>
      </c>
      <c r="J90">
        <v>205</v>
      </c>
      <c r="L90">
        <v>112</v>
      </c>
      <c r="O90">
        <v>168281</v>
      </c>
      <c r="P90">
        <v>168281</v>
      </c>
      <c r="Q90">
        <v>722768</v>
      </c>
    </row>
    <row r="91" spans="3:19" x14ac:dyDescent="0.25">
      <c r="C91" t="s">
        <v>1523</v>
      </c>
      <c r="E91">
        <v>52.15</v>
      </c>
      <c r="I91">
        <v>7193.5</v>
      </c>
      <c r="J91">
        <v>300</v>
      </c>
      <c r="K91">
        <v>10</v>
      </c>
      <c r="L91">
        <v>112</v>
      </c>
      <c r="O91">
        <v>713974</v>
      </c>
      <c r="P91">
        <v>713974</v>
      </c>
      <c r="Q91">
        <v>3037327</v>
      </c>
      <c r="S91">
        <v>2964.0762463343108</v>
      </c>
    </row>
  </sheetData>
  <hyperlinks>
    <hyperlink ref="A2" location="Obsah!A1" display="Zpět na Obsah  KL 01  1.-4.měsíc" xr:uid="{52F991DE-74A3-40CE-AA1A-0D6AA3CA2ECA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2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87593.042589999997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921.50313000000006</v>
      </c>
      <c r="E7" s="139">
        <f t="shared" ref="E7:E13" si="0">IF(C7=0,0,D7/C7)</f>
        <v>0</v>
      </c>
    </row>
    <row r="8" spans="1:5" ht="14.45" customHeight="1" x14ac:dyDescent="0.25">
      <c r="A8" s="207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7" t="str">
        <f>HYPERLINK("#'LŽ Statim'!A1","Podíl statimových žádanek (max. 30%)")</f>
        <v>Podíl statimových žádanek (max. 30%)</v>
      </c>
      <c r="B9" s="205" t="s">
        <v>147</v>
      </c>
      <c r="C9" s="206">
        <v>0.3</v>
      </c>
      <c r="D9" s="206">
        <f>IF('LŽ Statim'!G3="",0,'LŽ Statim'!G3)</f>
        <v>2.5352112676056339E-2</v>
      </c>
      <c r="E9" s="139">
        <f>IF(C9=0,0,D9/C9)</f>
        <v>8.4507042253521139E-2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10977.405269999996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38292.73676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5">
      <c r="A17" s="265" t="str">
        <f>HYPERLINK("#HI!A1","Ambulance (body za výkony)")</f>
        <v>Ambulance (body za výkony)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59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0" t="s">
        <v>97</v>
      </c>
      <c r="B19" s="148"/>
      <c r="C19" s="149"/>
      <c r="D19" s="149"/>
      <c r="E19" s="150"/>
    </row>
    <row r="20" spans="1:5" ht="14.45" customHeight="1" thickBot="1" x14ac:dyDescent="0.25">
      <c r="A20" s="161"/>
      <c r="B20" s="162"/>
      <c r="C20" s="163"/>
      <c r="D20" s="163"/>
      <c r="E20" s="164"/>
    </row>
    <row r="21" spans="1:5" ht="14.45" customHeight="1" thickBot="1" x14ac:dyDescent="0.25">
      <c r="A21" s="165" t="s">
        <v>98</v>
      </c>
      <c r="B21" s="166"/>
      <c r="C21" s="167"/>
      <c r="D21" s="167"/>
      <c r="E21" s="168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B56CAF4-DB24-46EA-8A38-A53DEDE08BD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2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2019</v>
      </c>
      <c r="C3" s="40">
        <v>2020</v>
      </c>
      <c r="D3" s="7"/>
      <c r="E3" s="276">
        <v>2021</v>
      </c>
      <c r="F3" s="277"/>
      <c r="G3" s="277"/>
      <c r="H3" s="278"/>
      <c r="I3" s="279">
        <v>2021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0" t="s">
        <v>182</v>
      </c>
      <c r="J4" s="211" t="s">
        <v>183</v>
      </c>
    </row>
    <row r="5" spans="1:10" ht="14.45" customHeight="1" x14ac:dyDescent="0.2">
      <c r="A5" s="89" t="str">
        <f>HYPERLINK("#'Léky Žádanky'!A1","Léky (Kč)")</f>
        <v>Léky (Kč)</v>
      </c>
      <c r="B5" s="27">
        <v>820.63297000000057</v>
      </c>
      <c r="C5" s="29">
        <v>1196.9884600000005</v>
      </c>
      <c r="D5" s="8"/>
      <c r="E5" s="94">
        <v>921.50313000000006</v>
      </c>
      <c r="F5" s="28">
        <v>0</v>
      </c>
      <c r="G5" s="93">
        <f>E5-F5</f>
        <v>921.50313000000006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14584.084600000002</v>
      </c>
      <c r="C6" s="31">
        <v>11349.939010000007</v>
      </c>
      <c r="D6" s="8"/>
      <c r="E6" s="95">
        <v>10977.405269999996</v>
      </c>
      <c r="F6" s="30">
        <v>0</v>
      </c>
      <c r="G6" s="96">
        <f>E6-F6</f>
        <v>10977.405269999996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36377.985560000001</v>
      </c>
      <c r="C7" s="31">
        <v>42292.381330000004</v>
      </c>
      <c r="D7" s="8"/>
      <c r="E7" s="95">
        <v>38292.73676</v>
      </c>
      <c r="F7" s="30">
        <v>0</v>
      </c>
      <c r="G7" s="96">
        <f>E7-F7</f>
        <v>38292.73676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37932.800709999974</v>
      </c>
      <c r="C8" s="33">
        <v>36252.190389999989</v>
      </c>
      <c r="D8" s="8"/>
      <c r="E8" s="97">
        <v>37401.397430000005</v>
      </c>
      <c r="F8" s="32">
        <v>0</v>
      </c>
      <c r="G8" s="98">
        <f>E8-F8</f>
        <v>37401.397430000005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89715.503839999976</v>
      </c>
      <c r="C9" s="35">
        <v>91091.499190000002</v>
      </c>
      <c r="D9" s="8"/>
      <c r="E9" s="3">
        <v>87593.042589999997</v>
      </c>
      <c r="F9" s="34">
        <v>0</v>
      </c>
      <c r="G9" s="34">
        <f>E9-F9</f>
        <v>87593.042589999997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/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/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5" t="s">
        <v>129</v>
      </c>
      <c r="B18" s="186"/>
      <c r="C18" s="186"/>
      <c r="D18" s="186"/>
      <c r="E18" s="186"/>
      <c r="F18" s="186"/>
      <c r="G18" s="186"/>
      <c r="H18" s="186"/>
    </row>
    <row r="19" spans="1:8" ht="15" x14ac:dyDescent="0.25">
      <c r="A19" s="184" t="s">
        <v>128</v>
      </c>
      <c r="B19" s="186"/>
      <c r="C19" s="186"/>
      <c r="D19" s="186"/>
      <c r="E19" s="186"/>
      <c r="F19" s="186"/>
      <c r="G19" s="186"/>
      <c r="H19" s="186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181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C9634FE0-2AEF-4A4C-9B45-60C841A683C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69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69" customFormat="1" ht="14.45" customHeight="1" thickBot="1" x14ac:dyDescent="0.25">
      <c r="A2" s="182" t="s">
        <v>205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2021</v>
      </c>
      <c r="C4" s="115" t="s">
        <v>17</v>
      </c>
      <c r="D4" s="209" t="s">
        <v>185</v>
      </c>
      <c r="E4" s="209" t="s">
        <v>186</v>
      </c>
      <c r="F4" s="209" t="s">
        <v>187</v>
      </c>
      <c r="G4" s="209" t="s">
        <v>188</v>
      </c>
      <c r="H4" s="209" t="s">
        <v>189</v>
      </c>
      <c r="I4" s="209" t="s">
        <v>190</v>
      </c>
      <c r="J4" s="209" t="s">
        <v>191</v>
      </c>
      <c r="K4" s="209" t="s">
        <v>192</v>
      </c>
      <c r="L4" s="209" t="s">
        <v>193</v>
      </c>
      <c r="M4" s="209" t="s">
        <v>194</v>
      </c>
      <c r="N4" s="209" t="s">
        <v>195</v>
      </c>
      <c r="O4" s="209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1159.9999995999999</v>
      </c>
      <c r="C7" s="52">
        <v>96.666666633333321</v>
      </c>
      <c r="D7" s="52">
        <v>67.837949999999992</v>
      </c>
      <c r="E7" s="52">
        <v>95.43822999999999</v>
      </c>
      <c r="F7" s="52">
        <v>173.05907000000002</v>
      </c>
      <c r="G7" s="52">
        <v>102.89528999999999</v>
      </c>
      <c r="H7" s="52">
        <v>105.98781</v>
      </c>
      <c r="I7" s="52">
        <v>106.60627000000001</v>
      </c>
      <c r="J7" s="52">
        <v>74.702330000000003</v>
      </c>
      <c r="K7" s="52">
        <v>125.48934</v>
      </c>
      <c r="L7" s="52">
        <v>154.13492000000002</v>
      </c>
      <c r="M7" s="52">
        <v>97.064850000000007</v>
      </c>
      <c r="N7" s="52">
        <v>93.77239999999999</v>
      </c>
      <c r="O7" s="52">
        <v>0</v>
      </c>
      <c r="P7" s="53">
        <v>1196.98846</v>
      </c>
      <c r="Q7" s="78">
        <v>1.1256944768771988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11904.999999900001</v>
      </c>
      <c r="C9" s="52">
        <v>992.08333332500013</v>
      </c>
      <c r="D9" s="52">
        <v>2.2173800000000203</v>
      </c>
      <c r="E9" s="52">
        <v>752.72923000000003</v>
      </c>
      <c r="F9" s="52">
        <v>869.38843000000008</v>
      </c>
      <c r="G9" s="52">
        <v>285.44405999999998</v>
      </c>
      <c r="H9" s="52">
        <v>977.93538999999998</v>
      </c>
      <c r="I9" s="52">
        <v>788.57825000000003</v>
      </c>
      <c r="J9" s="52">
        <v>1527.6394599999999</v>
      </c>
      <c r="K9" s="52">
        <v>1810.70156</v>
      </c>
      <c r="L9" s="52">
        <v>732.82846999999992</v>
      </c>
      <c r="M9" s="52">
        <v>1426.14716</v>
      </c>
      <c r="N9" s="52">
        <v>2176.32962</v>
      </c>
      <c r="O9" s="52">
        <v>0</v>
      </c>
      <c r="P9" s="53">
        <v>11349.939010000002</v>
      </c>
      <c r="Q9" s="78">
        <v>1.0400463374528963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751.0694565</v>
      </c>
      <c r="C11" s="52">
        <v>62.589121374999998</v>
      </c>
      <c r="D11" s="52">
        <v>70.906030000000001</v>
      </c>
      <c r="E11" s="52">
        <v>56.05733</v>
      </c>
      <c r="F11" s="52">
        <v>83.973029999999994</v>
      </c>
      <c r="G11" s="52">
        <v>52.475540000000002</v>
      </c>
      <c r="H11" s="52">
        <v>66.641199999999998</v>
      </c>
      <c r="I11" s="52">
        <v>63.213989999999995</v>
      </c>
      <c r="J11" s="52">
        <v>76.3964</v>
      </c>
      <c r="K11" s="52">
        <v>47.42022</v>
      </c>
      <c r="L11" s="52">
        <v>54.565589999999993</v>
      </c>
      <c r="M11" s="52">
        <v>37.420209999999997</v>
      </c>
      <c r="N11" s="52">
        <v>58.552219999999998</v>
      </c>
      <c r="O11" s="52">
        <v>0</v>
      </c>
      <c r="P11" s="53">
        <v>667.62175999999999</v>
      </c>
      <c r="Q11" s="78">
        <v>0.96970345547892378</v>
      </c>
    </row>
    <row r="12" spans="1:17" ht="14.45" customHeight="1" x14ac:dyDescent="0.2">
      <c r="A12" s="15" t="s">
        <v>27</v>
      </c>
      <c r="B12" s="51">
        <v>411.23692169999998</v>
      </c>
      <c r="C12" s="52">
        <v>34.269743474999999</v>
      </c>
      <c r="D12" s="52">
        <v>0.26700000000000002</v>
      </c>
      <c r="E12" s="52">
        <v>0.60499999999999998</v>
      </c>
      <c r="F12" s="52">
        <v>0.47689999999999999</v>
      </c>
      <c r="G12" s="52">
        <v>0.11960999999999999</v>
      </c>
      <c r="H12" s="52">
        <v>5.3778199999999998</v>
      </c>
      <c r="I12" s="52">
        <v>0.60275999999999996</v>
      </c>
      <c r="J12" s="52">
        <v>76.46435000000001</v>
      </c>
      <c r="K12" s="52">
        <v>134.94109</v>
      </c>
      <c r="L12" s="52">
        <v>4.9653700000000001</v>
      </c>
      <c r="M12" s="52">
        <v>9.4449799999999993</v>
      </c>
      <c r="N12" s="52">
        <v>127.80991</v>
      </c>
      <c r="O12" s="52">
        <v>0</v>
      </c>
      <c r="P12" s="53">
        <v>361.07479000000001</v>
      </c>
      <c r="Q12" s="78">
        <v>0.95784145373124685</v>
      </c>
    </row>
    <row r="13" spans="1:17" ht="14.45" customHeight="1" x14ac:dyDescent="0.2">
      <c r="A13" s="15" t="s">
        <v>28</v>
      </c>
      <c r="B13" s="51">
        <v>7457.9999999000001</v>
      </c>
      <c r="C13" s="52">
        <v>621.49999999166664</v>
      </c>
      <c r="D13" s="52">
        <v>413.32246999999995</v>
      </c>
      <c r="E13" s="52">
        <v>554.74056999999993</v>
      </c>
      <c r="F13" s="52">
        <v>678.07753000000002</v>
      </c>
      <c r="G13" s="52">
        <v>562.89844999999991</v>
      </c>
      <c r="H13" s="52">
        <v>593.76218999999992</v>
      </c>
      <c r="I13" s="52">
        <v>561.81712000000005</v>
      </c>
      <c r="J13" s="52">
        <v>621.00780000000009</v>
      </c>
      <c r="K13" s="52">
        <v>629.93643000000009</v>
      </c>
      <c r="L13" s="52">
        <v>935.88790000000006</v>
      </c>
      <c r="M13" s="52">
        <v>847.19799999999998</v>
      </c>
      <c r="N13" s="52">
        <v>654.49351999999999</v>
      </c>
      <c r="O13" s="52">
        <v>0</v>
      </c>
      <c r="P13" s="53">
        <v>7053.1419800000003</v>
      </c>
      <c r="Q13" s="78">
        <v>1.0316890192488222</v>
      </c>
    </row>
    <row r="14" spans="1:17" ht="14.45" customHeight="1" x14ac:dyDescent="0.2">
      <c r="A14" s="15" t="s">
        <v>29</v>
      </c>
      <c r="B14" s="51">
        <v>2544.7328883999999</v>
      </c>
      <c r="C14" s="52">
        <v>212.06107403333331</v>
      </c>
      <c r="D14" s="52">
        <v>270.42099999999999</v>
      </c>
      <c r="E14" s="52">
        <v>234.17400000000001</v>
      </c>
      <c r="F14" s="52">
        <v>243.38300000000001</v>
      </c>
      <c r="G14" s="52">
        <v>203.34100000000001</v>
      </c>
      <c r="H14" s="52">
        <v>185.39699999999999</v>
      </c>
      <c r="I14" s="52">
        <v>174.578</v>
      </c>
      <c r="J14" s="52">
        <v>139.249</v>
      </c>
      <c r="K14" s="52">
        <v>181.91499999999999</v>
      </c>
      <c r="L14" s="52">
        <v>173.21100000000001</v>
      </c>
      <c r="M14" s="52">
        <v>202.91900000000001</v>
      </c>
      <c r="N14" s="52">
        <v>213.19927999999999</v>
      </c>
      <c r="O14" s="52">
        <v>0</v>
      </c>
      <c r="P14" s="53">
        <v>2221.78728</v>
      </c>
      <c r="Q14" s="78">
        <v>0.95246458002204137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3262.0638374999999</v>
      </c>
      <c r="C17" s="52">
        <v>271.83865312500001</v>
      </c>
      <c r="D17" s="52">
        <v>106.55691</v>
      </c>
      <c r="E17" s="52">
        <v>55.98142</v>
      </c>
      <c r="F17" s="52">
        <v>185.29129999999998</v>
      </c>
      <c r="G17" s="52">
        <v>50.240220000000001</v>
      </c>
      <c r="H17" s="52">
        <v>204.11797000000001</v>
      </c>
      <c r="I17" s="52">
        <v>60.164410000000004</v>
      </c>
      <c r="J17" s="52">
        <v>285.90373</v>
      </c>
      <c r="K17" s="52">
        <v>139.32998000000001</v>
      </c>
      <c r="L17" s="52">
        <v>77.359160000000003</v>
      </c>
      <c r="M17" s="52">
        <v>68.74906</v>
      </c>
      <c r="N17" s="52">
        <v>118.7739</v>
      </c>
      <c r="O17" s="52">
        <v>0</v>
      </c>
      <c r="P17" s="53">
        <v>1352.4680599999999</v>
      </c>
      <c r="Q17" s="78">
        <v>0.45229639127753019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6.6609999999999996</v>
      </c>
      <c r="N18" s="52">
        <v>0</v>
      </c>
      <c r="O18" s="52">
        <v>0</v>
      </c>
      <c r="P18" s="53">
        <v>6.6609999999999996</v>
      </c>
      <c r="Q18" s="78" t="s">
        <v>206</v>
      </c>
    </row>
    <row r="19" spans="1:17" ht="14.45" customHeight="1" x14ac:dyDescent="0.2">
      <c r="A19" s="15" t="s">
        <v>34</v>
      </c>
      <c r="B19" s="51">
        <v>9898.0267547000003</v>
      </c>
      <c r="C19" s="52">
        <v>824.83556289166665</v>
      </c>
      <c r="D19" s="52">
        <v>1657.5053700000001</v>
      </c>
      <c r="E19" s="52">
        <v>412.83256</v>
      </c>
      <c r="F19" s="52">
        <v>4011.3018299999999</v>
      </c>
      <c r="G19" s="52">
        <v>422.47576000000004</v>
      </c>
      <c r="H19" s="52">
        <v>466.10962999999998</v>
      </c>
      <c r="I19" s="52">
        <v>277.15546999999998</v>
      </c>
      <c r="J19" s="52">
        <v>414.22627</v>
      </c>
      <c r="K19" s="52">
        <v>412.45805999999999</v>
      </c>
      <c r="L19" s="52">
        <v>404.19248999999996</v>
      </c>
      <c r="M19" s="52">
        <v>491.50245000000001</v>
      </c>
      <c r="N19" s="52">
        <v>403.86498</v>
      </c>
      <c r="O19" s="52">
        <v>0</v>
      </c>
      <c r="P19" s="53">
        <v>9373.6248699999996</v>
      </c>
      <c r="Q19" s="78">
        <v>1.0331122393257746</v>
      </c>
    </row>
    <row r="20" spans="1:17" ht="14.45" customHeight="1" x14ac:dyDescent="0.2">
      <c r="A20" s="15" t="s">
        <v>35</v>
      </c>
      <c r="B20" s="51">
        <v>46150.041748999996</v>
      </c>
      <c r="C20" s="52">
        <v>3845.8368124166664</v>
      </c>
      <c r="D20" s="52">
        <v>3086.70543</v>
      </c>
      <c r="E20" s="52">
        <v>2994.4721099999997</v>
      </c>
      <c r="F20" s="52">
        <v>3051.5795200000002</v>
      </c>
      <c r="G20" s="52">
        <v>7438.9309400000002</v>
      </c>
      <c r="H20" s="52">
        <v>3373.3506499999999</v>
      </c>
      <c r="I20" s="52">
        <v>3204.1999599999999</v>
      </c>
      <c r="J20" s="52">
        <v>4464.9187400000001</v>
      </c>
      <c r="K20" s="52">
        <v>3681.1996899999999</v>
      </c>
      <c r="L20" s="52">
        <v>3483.7407400000002</v>
      </c>
      <c r="M20" s="52">
        <v>3404.5433900000003</v>
      </c>
      <c r="N20" s="52">
        <v>4108.7401600000003</v>
      </c>
      <c r="O20" s="52">
        <v>0</v>
      </c>
      <c r="P20" s="53">
        <v>42292.381330000004</v>
      </c>
      <c r="Q20" s="78">
        <v>0.99972050989727734</v>
      </c>
    </row>
    <row r="21" spans="1:17" ht="14.45" customHeight="1" x14ac:dyDescent="0.2">
      <c r="A21" s="16" t="s">
        <v>36</v>
      </c>
      <c r="B21" s="51">
        <v>15314.382859200001</v>
      </c>
      <c r="C21" s="52">
        <v>1276.1985716000002</v>
      </c>
      <c r="D21" s="52">
        <v>1273.85376</v>
      </c>
      <c r="E21" s="52">
        <v>1280.9533300000001</v>
      </c>
      <c r="F21" s="52">
        <v>1280.9533100000001</v>
      </c>
      <c r="G21" s="52">
        <v>1281.5835199999999</v>
      </c>
      <c r="H21" s="52">
        <v>1283.5460399999999</v>
      </c>
      <c r="I21" s="52">
        <v>1399.18</v>
      </c>
      <c r="J21" s="52">
        <v>1283.5619099999999</v>
      </c>
      <c r="K21" s="52">
        <v>1284.0861</v>
      </c>
      <c r="L21" s="52">
        <v>1286.6796000000002</v>
      </c>
      <c r="M21" s="52">
        <v>1286.6786000000002</v>
      </c>
      <c r="N21" s="52">
        <v>1388.5221200000001</v>
      </c>
      <c r="O21" s="52">
        <v>0</v>
      </c>
      <c r="P21" s="53">
        <v>14329.59829</v>
      </c>
      <c r="Q21" s="78">
        <v>1.0207586676759477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6.60466</v>
      </c>
      <c r="G22" s="52">
        <v>0</v>
      </c>
      <c r="H22" s="52">
        <v>41.302330000000005</v>
      </c>
      <c r="I22" s="52">
        <v>88.742000000000004</v>
      </c>
      <c r="J22" s="52">
        <v>22.0825</v>
      </c>
      <c r="K22" s="52">
        <v>66.384529999999998</v>
      </c>
      <c r="L22" s="52">
        <v>3.0613000000000001</v>
      </c>
      <c r="M22" s="52">
        <v>101.3617</v>
      </c>
      <c r="N22" s="52">
        <v>186.23160000000001</v>
      </c>
      <c r="O22" s="52">
        <v>0</v>
      </c>
      <c r="P22" s="53">
        <v>515.77062000000001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1.0271999999995387</v>
      </c>
      <c r="E24" s="52">
        <v>2.8190899999999601</v>
      </c>
      <c r="F24" s="52">
        <v>21.043339999996533</v>
      </c>
      <c r="G24" s="52">
        <v>43.829080000001341</v>
      </c>
      <c r="H24" s="52">
        <v>5.5602799999987838</v>
      </c>
      <c r="I24" s="52">
        <v>28.331269999999677</v>
      </c>
      <c r="J24" s="52">
        <v>33.635060000000522</v>
      </c>
      <c r="K24" s="52">
        <v>39.242510000000038</v>
      </c>
      <c r="L24" s="52">
        <v>23.455359999999018</v>
      </c>
      <c r="M24" s="52">
        <v>53.163249999998698</v>
      </c>
      <c r="N24" s="52">
        <v>118.33530000000064</v>
      </c>
      <c r="O24" s="52">
        <v>0</v>
      </c>
      <c r="P24" s="53">
        <v>370.44173999999475</v>
      </c>
      <c r="Q24" s="78" t="s">
        <v>206</v>
      </c>
    </row>
    <row r="25" spans="1:17" ht="14.45" customHeight="1" x14ac:dyDescent="0.2">
      <c r="A25" s="17" t="s">
        <v>40</v>
      </c>
      <c r="B25" s="54">
        <v>98854.554466400106</v>
      </c>
      <c r="C25" s="55">
        <v>8237.8795388666749</v>
      </c>
      <c r="D25" s="55">
        <v>6950.6205</v>
      </c>
      <c r="E25" s="55">
        <v>6440.8028700000004</v>
      </c>
      <c r="F25" s="55">
        <v>10605.13192</v>
      </c>
      <c r="G25" s="55">
        <v>10444.233470000001</v>
      </c>
      <c r="H25" s="55">
        <v>7309.0883099999992</v>
      </c>
      <c r="I25" s="55">
        <v>6753.1695</v>
      </c>
      <c r="J25" s="55">
        <v>9019.7875500000009</v>
      </c>
      <c r="K25" s="55">
        <v>8553.1045099999992</v>
      </c>
      <c r="L25" s="55">
        <v>7334.0819000000001</v>
      </c>
      <c r="M25" s="55">
        <v>8032.85365</v>
      </c>
      <c r="N25" s="55">
        <v>9648.6250099999997</v>
      </c>
      <c r="O25" s="55">
        <v>0</v>
      </c>
      <c r="P25" s="56">
        <v>91091.499190000017</v>
      </c>
      <c r="Q25" s="79">
        <v>1.0052399214917818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407.0718</v>
      </c>
      <c r="E26" s="52">
        <v>336.49781000000002</v>
      </c>
      <c r="F26" s="52">
        <v>397.40143999999998</v>
      </c>
      <c r="G26" s="52">
        <v>550.11476000000005</v>
      </c>
      <c r="H26" s="52">
        <v>378.7448</v>
      </c>
      <c r="I26" s="52">
        <v>474.73140999999998</v>
      </c>
      <c r="J26" s="52">
        <v>1521.20542</v>
      </c>
      <c r="K26" s="52">
        <v>393.34558000000004</v>
      </c>
      <c r="L26" s="52">
        <v>440.84646000000004</v>
      </c>
      <c r="M26" s="52">
        <v>715.50797999999998</v>
      </c>
      <c r="N26" s="52">
        <v>433.83565000000004</v>
      </c>
      <c r="O26" s="52">
        <v>0</v>
      </c>
      <c r="P26" s="53">
        <v>6049.3031099999998</v>
      </c>
      <c r="Q26" s="78" t="s">
        <v>206</v>
      </c>
    </row>
    <row r="27" spans="1:17" ht="14.45" customHeight="1" x14ac:dyDescent="0.2">
      <c r="A27" s="18" t="s">
        <v>42</v>
      </c>
      <c r="B27" s="54">
        <v>98854.554466400106</v>
      </c>
      <c r="C27" s="55">
        <v>8237.8795388666749</v>
      </c>
      <c r="D27" s="55">
        <v>7357.6922999999997</v>
      </c>
      <c r="E27" s="55">
        <v>6777.3006800000003</v>
      </c>
      <c r="F27" s="55">
        <v>11002.533359999999</v>
      </c>
      <c r="G27" s="55">
        <v>10994.348230000001</v>
      </c>
      <c r="H27" s="55">
        <v>7687.8331099999996</v>
      </c>
      <c r="I27" s="55">
        <v>7227.9009100000003</v>
      </c>
      <c r="J27" s="55">
        <v>10540.992970000001</v>
      </c>
      <c r="K27" s="55">
        <v>8946.4500899999985</v>
      </c>
      <c r="L27" s="55">
        <v>7774.9283599999999</v>
      </c>
      <c r="M27" s="55">
        <v>8748.3616299999994</v>
      </c>
      <c r="N27" s="55">
        <v>10082.460660000001</v>
      </c>
      <c r="O27" s="55">
        <v>0</v>
      </c>
      <c r="P27" s="56">
        <v>97140.80230000001</v>
      </c>
      <c r="Q27" s="79">
        <v>1.0719969848560871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29.03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29.03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FD4F7FC2-794D-41BA-BB92-CF89A8F7D6F5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2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198</v>
      </c>
      <c r="K4" s="295" t="s">
        <v>197</v>
      </c>
    </row>
    <row r="5" spans="1:13" ht="39" thickBot="1" x14ac:dyDescent="0.25">
      <c r="A5" s="68"/>
      <c r="B5" s="24" t="s">
        <v>204</v>
      </c>
      <c r="C5" s="25" t="s">
        <v>203</v>
      </c>
      <c r="D5" s="26" t="s">
        <v>202</v>
      </c>
      <c r="E5" s="26" t="s">
        <v>201</v>
      </c>
      <c r="F5" s="293"/>
      <c r="G5" s="293"/>
      <c r="H5" s="25" t="s">
        <v>199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-90149.300204499901</v>
      </c>
      <c r="C6" s="366">
        <v>-97307.632270000002</v>
      </c>
      <c r="D6" s="366">
        <v>-7158.3320655001007</v>
      </c>
      <c r="E6" s="367">
        <v>1.0794052982026674</v>
      </c>
      <c r="F6" s="365">
        <v>-98854.554466400106</v>
      </c>
      <c r="G6" s="366">
        <v>-90616.67492753343</v>
      </c>
      <c r="H6" s="366">
        <v>-8437.444019999999</v>
      </c>
      <c r="I6" s="366">
        <v>-91194.876000000004</v>
      </c>
      <c r="J6" s="366">
        <v>-578.20107246657426</v>
      </c>
      <c r="K6" s="368">
        <v>0.92251567459136574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90169.846563899904</v>
      </c>
      <c r="C7" s="366">
        <v>97435.684549999991</v>
      </c>
      <c r="D7" s="366">
        <v>7265.8379861000867</v>
      </c>
      <c r="E7" s="367">
        <v>1.0805794648985132</v>
      </c>
      <c r="F7" s="365">
        <v>98854.554466400106</v>
      </c>
      <c r="G7" s="366">
        <v>90616.67492753343</v>
      </c>
      <c r="H7" s="366">
        <v>9648.6250099999997</v>
      </c>
      <c r="I7" s="366">
        <v>91091.499190000002</v>
      </c>
      <c r="J7" s="366">
        <v>474.82426246657269</v>
      </c>
      <c r="K7" s="368">
        <v>0.92146992803413319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25047.127807199999</v>
      </c>
      <c r="C8" s="366">
        <v>24674.880450000001</v>
      </c>
      <c r="D8" s="366">
        <v>-372.24735719999808</v>
      </c>
      <c r="E8" s="367">
        <v>0.98513812202080142</v>
      </c>
      <c r="F8" s="365">
        <v>24230.039266</v>
      </c>
      <c r="G8" s="366">
        <v>22210.869327166667</v>
      </c>
      <c r="H8" s="366">
        <v>3324.1563099999998</v>
      </c>
      <c r="I8" s="366">
        <v>22850.552739999999</v>
      </c>
      <c r="J8" s="366">
        <v>639.68341283333211</v>
      </c>
      <c r="K8" s="368">
        <v>0.94306709490414575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22531.369123799999</v>
      </c>
      <c r="C9" s="366">
        <v>22304.692449999999</v>
      </c>
      <c r="D9" s="366">
        <v>-226.67667380000057</v>
      </c>
      <c r="E9" s="367">
        <v>0.98993950733510638</v>
      </c>
      <c r="F9" s="365">
        <v>21685.306377599998</v>
      </c>
      <c r="G9" s="366">
        <v>19878.197512799998</v>
      </c>
      <c r="H9" s="366">
        <v>3110.9570299999996</v>
      </c>
      <c r="I9" s="366">
        <v>20628.765460000002</v>
      </c>
      <c r="J9" s="366">
        <v>750.56794720000471</v>
      </c>
      <c r="K9" s="368">
        <v>0.95127848787548797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6.7000000000000002E-4</v>
      </c>
      <c r="D10" s="366">
        <v>6.7000000000000002E-4</v>
      </c>
      <c r="E10" s="367">
        <v>0</v>
      </c>
      <c r="F10" s="365">
        <v>0</v>
      </c>
      <c r="G10" s="366">
        <v>0</v>
      </c>
      <c r="H10" s="366">
        <v>-6.4000000000000005E-4</v>
      </c>
      <c r="I10" s="366">
        <v>-5.4000000000000001E-4</v>
      </c>
      <c r="J10" s="366">
        <v>-5.4000000000000001E-4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6.7000000000000002E-4</v>
      </c>
      <c r="D11" s="366">
        <v>6.7000000000000002E-4</v>
      </c>
      <c r="E11" s="367">
        <v>0</v>
      </c>
      <c r="F11" s="365">
        <v>0</v>
      </c>
      <c r="G11" s="366">
        <v>0</v>
      </c>
      <c r="H11" s="366">
        <v>-6.4000000000000005E-4</v>
      </c>
      <c r="I11" s="366">
        <v>-5.4000000000000001E-4</v>
      </c>
      <c r="J11" s="366">
        <v>-5.4000000000000001E-4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1040.0000000999999</v>
      </c>
      <c r="C12" s="366">
        <v>1081.45362</v>
      </c>
      <c r="D12" s="366">
        <v>41.453619900000149</v>
      </c>
      <c r="E12" s="367">
        <v>1.0398592499000137</v>
      </c>
      <c r="F12" s="365">
        <v>1159.9999995999999</v>
      </c>
      <c r="G12" s="366">
        <v>1063.3333329666666</v>
      </c>
      <c r="H12" s="366">
        <v>93.77239999999999</v>
      </c>
      <c r="I12" s="366">
        <v>1196.98846</v>
      </c>
      <c r="J12" s="366">
        <v>133.65512703333343</v>
      </c>
      <c r="K12" s="368">
        <v>1.031886603804099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870</v>
      </c>
      <c r="C13" s="366">
        <v>866.71555000000001</v>
      </c>
      <c r="D13" s="366">
        <v>-3.2844499999999925</v>
      </c>
      <c r="E13" s="367">
        <v>0.99622477011494259</v>
      </c>
      <c r="F13" s="365">
        <v>985.00000009999997</v>
      </c>
      <c r="G13" s="366">
        <v>902.91666675833324</v>
      </c>
      <c r="H13" s="366">
        <v>82.485219999999998</v>
      </c>
      <c r="I13" s="366">
        <v>950.44603000000006</v>
      </c>
      <c r="J13" s="366">
        <v>47.529363241666829</v>
      </c>
      <c r="K13" s="368">
        <v>0.96491982731320625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0</v>
      </c>
      <c r="C14" s="366">
        <v>14.589399999999999</v>
      </c>
      <c r="D14" s="366">
        <v>14.589399999999999</v>
      </c>
      <c r="E14" s="367">
        <v>0</v>
      </c>
      <c r="F14" s="365">
        <v>9.9999995999999989</v>
      </c>
      <c r="G14" s="366">
        <v>9.1666662999999993</v>
      </c>
      <c r="H14" s="366">
        <v>0</v>
      </c>
      <c r="I14" s="366">
        <v>13.1175</v>
      </c>
      <c r="J14" s="366">
        <v>3.9508337000000004</v>
      </c>
      <c r="K14" s="368">
        <v>1.3117500524700023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20.000000100000001</v>
      </c>
      <c r="C15" s="366">
        <v>13.406090000000001</v>
      </c>
      <c r="D15" s="366">
        <v>-6.5939101000000004</v>
      </c>
      <c r="E15" s="367">
        <v>0.67030449664847747</v>
      </c>
      <c r="F15" s="365">
        <v>14.999999900000001</v>
      </c>
      <c r="G15" s="366">
        <v>13.749999908333333</v>
      </c>
      <c r="H15" s="366">
        <v>1.56674</v>
      </c>
      <c r="I15" s="366">
        <v>15.38557</v>
      </c>
      <c r="J15" s="366">
        <v>1.6355700916666667</v>
      </c>
      <c r="K15" s="368">
        <v>1.0257046735046977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150</v>
      </c>
      <c r="C16" s="366">
        <v>186.74257999999998</v>
      </c>
      <c r="D16" s="366">
        <v>36.742579999999975</v>
      </c>
      <c r="E16" s="367">
        <v>1.2449505333333333</v>
      </c>
      <c r="F16" s="365">
        <v>150</v>
      </c>
      <c r="G16" s="366">
        <v>137.5</v>
      </c>
      <c r="H16" s="366">
        <v>9.72044</v>
      </c>
      <c r="I16" s="366">
        <v>218.03935999999999</v>
      </c>
      <c r="J16" s="366">
        <v>80.539359999999988</v>
      </c>
      <c r="K16" s="368">
        <v>1.4535957333333334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13010.000000099999</v>
      </c>
      <c r="C17" s="366">
        <v>12670.99109</v>
      </c>
      <c r="D17" s="366">
        <v>-339.00891009999941</v>
      </c>
      <c r="E17" s="367">
        <v>0.97394243581111506</v>
      </c>
      <c r="F17" s="365">
        <v>11904.999999900001</v>
      </c>
      <c r="G17" s="366">
        <v>10912.916666575002</v>
      </c>
      <c r="H17" s="366">
        <v>2176.32962</v>
      </c>
      <c r="I17" s="366">
        <v>11349.93901</v>
      </c>
      <c r="J17" s="366">
        <v>437.02234342499833</v>
      </c>
      <c r="K17" s="368">
        <v>0.95337580933182164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0</v>
      </c>
      <c r="D18" s="366">
        <v>0</v>
      </c>
      <c r="E18" s="367">
        <v>0</v>
      </c>
      <c r="F18" s="365">
        <v>0</v>
      </c>
      <c r="G18" s="366">
        <v>0</v>
      </c>
      <c r="H18" s="366">
        <v>0</v>
      </c>
      <c r="I18" s="366">
        <v>1.0000000000000001E-5</v>
      </c>
      <c r="J18" s="366">
        <v>1.0000000000000001E-5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76.432500000000005</v>
      </c>
      <c r="D19" s="366">
        <v>76.432500000000005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0</v>
      </c>
      <c r="C20" s="366">
        <v>4.31175</v>
      </c>
      <c r="D20" s="366">
        <v>4.31175</v>
      </c>
      <c r="E20" s="367">
        <v>0</v>
      </c>
      <c r="F20" s="365">
        <v>0</v>
      </c>
      <c r="G20" s="366">
        <v>0</v>
      </c>
      <c r="H20" s="366">
        <v>0</v>
      </c>
      <c r="I20" s="366">
        <v>0</v>
      </c>
      <c r="J20" s="366">
        <v>0</v>
      </c>
      <c r="K20" s="368">
        <v>0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3499.9999999000001</v>
      </c>
      <c r="C21" s="366">
        <v>3320.1247999999996</v>
      </c>
      <c r="D21" s="366">
        <v>-179.87519990000055</v>
      </c>
      <c r="E21" s="367">
        <v>0.94860708574138863</v>
      </c>
      <c r="F21" s="365">
        <v>3499.9999999000001</v>
      </c>
      <c r="G21" s="366">
        <v>3208.3333332416664</v>
      </c>
      <c r="H21" s="366">
        <v>365.74236999999999</v>
      </c>
      <c r="I21" s="366">
        <v>2950.1730600000001</v>
      </c>
      <c r="J21" s="366">
        <v>-258.16027324166635</v>
      </c>
      <c r="K21" s="368">
        <v>0.8429065885955116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4699.9999998000003</v>
      </c>
      <c r="C22" s="366">
        <v>3002.3737000000001</v>
      </c>
      <c r="D22" s="366">
        <v>-1697.6262998000002</v>
      </c>
      <c r="E22" s="367">
        <v>0.6388029149208001</v>
      </c>
      <c r="F22" s="365">
        <v>3400.0000002000002</v>
      </c>
      <c r="G22" s="366">
        <v>3116.6666668500002</v>
      </c>
      <c r="H22" s="366">
        <v>355.41645</v>
      </c>
      <c r="I22" s="366">
        <v>2851.3853799999997</v>
      </c>
      <c r="J22" s="366">
        <v>-265.28128685000047</v>
      </c>
      <c r="K22" s="368">
        <v>0.83864275877419736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0</v>
      </c>
      <c r="C23" s="366">
        <v>385.67874</v>
      </c>
      <c r="D23" s="366">
        <v>385.67874</v>
      </c>
      <c r="E23" s="367">
        <v>0</v>
      </c>
      <c r="F23" s="365">
        <v>0</v>
      </c>
      <c r="G23" s="366">
        <v>0</v>
      </c>
      <c r="H23" s="366">
        <v>402.69227000000001</v>
      </c>
      <c r="I23" s="366">
        <v>513.04769999999996</v>
      </c>
      <c r="J23" s="366">
        <v>513.04769999999996</v>
      </c>
      <c r="K23" s="368">
        <v>0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39.999999900000006</v>
      </c>
      <c r="C24" s="366">
        <v>70.102990000000005</v>
      </c>
      <c r="D24" s="366">
        <v>30.1029901</v>
      </c>
      <c r="E24" s="367">
        <v>1.7525747543814367</v>
      </c>
      <c r="F24" s="365">
        <v>100</v>
      </c>
      <c r="G24" s="366">
        <v>91.666666666666671</v>
      </c>
      <c r="H24" s="366">
        <v>7.0724499999999999</v>
      </c>
      <c r="I24" s="366">
        <v>59.494459999999997</v>
      </c>
      <c r="J24" s="366">
        <v>-32.172206666666675</v>
      </c>
      <c r="K24" s="368">
        <v>0.59494459999999993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3500.0000002000002</v>
      </c>
      <c r="C25" s="366">
        <v>3607.84618</v>
      </c>
      <c r="D25" s="366">
        <v>107.84617979999985</v>
      </c>
      <c r="E25" s="367">
        <v>1.0308131942268106</v>
      </c>
      <c r="F25" s="365">
        <v>3609.9999999000001</v>
      </c>
      <c r="G25" s="366">
        <v>3309.1666665749999</v>
      </c>
      <c r="H25" s="366">
        <v>634.06700999999998</v>
      </c>
      <c r="I25" s="366">
        <v>3499.7123700000002</v>
      </c>
      <c r="J25" s="366">
        <v>190.54570342500028</v>
      </c>
      <c r="K25" s="368">
        <v>0.96944940999915374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100.00000010000001</v>
      </c>
      <c r="C26" s="366">
        <v>62.033459999999998</v>
      </c>
      <c r="D26" s="366">
        <v>-37.96654010000001</v>
      </c>
      <c r="E26" s="367">
        <v>0.62033459937966529</v>
      </c>
      <c r="F26" s="365">
        <v>89.999999899999992</v>
      </c>
      <c r="G26" s="366">
        <v>82.499999908333322</v>
      </c>
      <c r="H26" s="366">
        <v>9.7689999999999999E-2</v>
      </c>
      <c r="I26" s="366">
        <v>68.27282000000001</v>
      </c>
      <c r="J26" s="366">
        <v>-14.227179908333312</v>
      </c>
      <c r="K26" s="368">
        <v>0.75858688973176336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600</v>
      </c>
      <c r="C27" s="366">
        <v>760.72906</v>
      </c>
      <c r="D27" s="366">
        <v>160.72906</v>
      </c>
      <c r="E27" s="367">
        <v>1.2678817666666666</v>
      </c>
      <c r="F27" s="365">
        <v>600</v>
      </c>
      <c r="G27" s="366">
        <v>550</v>
      </c>
      <c r="H27" s="366">
        <v>202.45865000000001</v>
      </c>
      <c r="I27" s="366">
        <v>1002.7266500000001</v>
      </c>
      <c r="J27" s="366">
        <v>452.72665000000006</v>
      </c>
      <c r="K27" s="368">
        <v>1.6712110833333333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5</v>
      </c>
      <c r="C28" s="366">
        <v>0</v>
      </c>
      <c r="D28" s="366">
        <v>-5</v>
      </c>
      <c r="E28" s="367">
        <v>0</v>
      </c>
      <c r="F28" s="365">
        <v>5</v>
      </c>
      <c r="G28" s="366">
        <v>4.5833333333333339</v>
      </c>
      <c r="H28" s="366">
        <v>0</v>
      </c>
      <c r="I28" s="366">
        <v>0</v>
      </c>
      <c r="J28" s="366">
        <v>-4.5833333333333339</v>
      </c>
      <c r="K28" s="368">
        <v>0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250.00000009999999</v>
      </c>
      <c r="C29" s="366">
        <v>253.59657000000001</v>
      </c>
      <c r="D29" s="366">
        <v>3.59656990000002</v>
      </c>
      <c r="E29" s="367">
        <v>1.0143862795942455</v>
      </c>
      <c r="F29" s="365">
        <v>250.00000009999999</v>
      </c>
      <c r="G29" s="366">
        <v>229.16666675833332</v>
      </c>
      <c r="H29" s="366">
        <v>33.515790000000003</v>
      </c>
      <c r="I29" s="366">
        <v>157.77442000000002</v>
      </c>
      <c r="J29" s="366">
        <v>-71.3922467583333</v>
      </c>
      <c r="K29" s="368">
        <v>0.63109767974756104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315.00000010000002</v>
      </c>
      <c r="C30" s="366">
        <v>1123.9745</v>
      </c>
      <c r="D30" s="366">
        <v>808.97449989999996</v>
      </c>
      <c r="E30" s="367">
        <v>3.5681730147402626</v>
      </c>
      <c r="F30" s="365">
        <v>349.99999989999998</v>
      </c>
      <c r="G30" s="366">
        <v>320.83333324166665</v>
      </c>
      <c r="H30" s="366">
        <v>175.22556</v>
      </c>
      <c r="I30" s="366">
        <v>247.14276000000001</v>
      </c>
      <c r="J30" s="366">
        <v>-73.690573241666641</v>
      </c>
      <c r="K30" s="368">
        <v>0.70612217163032065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0.60084000000000004</v>
      </c>
      <c r="D31" s="366">
        <v>0.60084000000000004</v>
      </c>
      <c r="E31" s="367">
        <v>0</v>
      </c>
      <c r="F31" s="365">
        <v>0</v>
      </c>
      <c r="G31" s="366">
        <v>0</v>
      </c>
      <c r="H31" s="366">
        <v>0</v>
      </c>
      <c r="I31" s="366">
        <v>0</v>
      </c>
      <c r="J31" s="366">
        <v>0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0</v>
      </c>
      <c r="C32" s="366">
        <v>3.1859999999999999</v>
      </c>
      <c r="D32" s="366">
        <v>3.1859999999999999</v>
      </c>
      <c r="E32" s="367">
        <v>0</v>
      </c>
      <c r="F32" s="365">
        <v>0</v>
      </c>
      <c r="G32" s="366">
        <v>0</v>
      </c>
      <c r="H32" s="366">
        <v>0</v>
      </c>
      <c r="I32" s="366">
        <v>0</v>
      </c>
      <c r="J32" s="366">
        <v>0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0</v>
      </c>
      <c r="C33" s="366">
        <v>0</v>
      </c>
      <c r="D33" s="366">
        <v>0</v>
      </c>
      <c r="E33" s="367">
        <v>0</v>
      </c>
      <c r="F33" s="365">
        <v>0</v>
      </c>
      <c r="G33" s="366">
        <v>0</v>
      </c>
      <c r="H33" s="366">
        <v>4.138E-2</v>
      </c>
      <c r="I33" s="366">
        <v>0.11237999999999999</v>
      </c>
      <c r="J33" s="366">
        <v>0.11237999999999999</v>
      </c>
      <c r="K33" s="368">
        <v>0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0</v>
      </c>
      <c r="C34" s="366">
        <v>0</v>
      </c>
      <c r="D34" s="366">
        <v>0</v>
      </c>
      <c r="E34" s="367">
        <v>0</v>
      </c>
      <c r="F34" s="365">
        <v>0</v>
      </c>
      <c r="G34" s="366">
        <v>0</v>
      </c>
      <c r="H34" s="366">
        <v>0</v>
      </c>
      <c r="I34" s="366">
        <v>9.7000000000000003E-2</v>
      </c>
      <c r="J34" s="366">
        <v>9.7000000000000003E-2</v>
      </c>
      <c r="K34" s="368">
        <v>0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745.30730429999994</v>
      </c>
      <c r="C35" s="366">
        <v>793.01125000000002</v>
      </c>
      <c r="D35" s="366">
        <v>47.703945700000077</v>
      </c>
      <c r="E35" s="367">
        <v>1.0640057402158485</v>
      </c>
      <c r="F35" s="365">
        <v>751.0694565</v>
      </c>
      <c r="G35" s="366">
        <v>688.48033512500001</v>
      </c>
      <c r="H35" s="366">
        <v>58.552219999999998</v>
      </c>
      <c r="I35" s="366">
        <v>667.62175999999999</v>
      </c>
      <c r="J35" s="366">
        <v>-20.858575125000016</v>
      </c>
      <c r="K35" s="368">
        <v>0.88889483418901349</v>
      </c>
      <c r="L35" s="124"/>
      <c r="M35" s="364" t="str">
        <f t="shared" si="0"/>
        <v>X</v>
      </c>
    </row>
    <row r="36" spans="1:13" ht="14.45" customHeight="1" x14ac:dyDescent="0.2">
      <c r="A36" s="369" t="s">
        <v>237</v>
      </c>
      <c r="B36" s="365">
        <v>0</v>
      </c>
      <c r="C36" s="366">
        <v>1.07104</v>
      </c>
      <c r="D36" s="366">
        <v>1.07104</v>
      </c>
      <c r="E36" s="367">
        <v>0</v>
      </c>
      <c r="F36" s="365">
        <v>0</v>
      </c>
      <c r="G36" s="366">
        <v>0</v>
      </c>
      <c r="H36" s="366">
        <v>0</v>
      </c>
      <c r="I36" s="366">
        <v>-12.705</v>
      </c>
      <c r="J36" s="366">
        <v>-12.705</v>
      </c>
      <c r="K36" s="368">
        <v>0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21.999999800000001</v>
      </c>
      <c r="C37" s="366">
        <v>21.6676</v>
      </c>
      <c r="D37" s="366">
        <v>-0.33239980000000102</v>
      </c>
      <c r="E37" s="367">
        <v>0.98489091804446283</v>
      </c>
      <c r="F37" s="365">
        <v>20.000000100000001</v>
      </c>
      <c r="G37" s="366">
        <v>18.333333424999999</v>
      </c>
      <c r="H37" s="366">
        <v>2.2856799999999997</v>
      </c>
      <c r="I37" s="366">
        <v>31.70318</v>
      </c>
      <c r="J37" s="366">
        <v>13.369846575</v>
      </c>
      <c r="K37" s="368">
        <v>1.5851589920742049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449.99999980000001</v>
      </c>
      <c r="C38" s="366">
        <v>493.52463</v>
      </c>
      <c r="D38" s="366">
        <v>43.52463019999999</v>
      </c>
      <c r="E38" s="367">
        <v>1.0967214004874317</v>
      </c>
      <c r="F38" s="365">
        <v>449.99999980000001</v>
      </c>
      <c r="G38" s="366">
        <v>412.49999981666667</v>
      </c>
      <c r="H38" s="366">
        <v>38.907989999999998</v>
      </c>
      <c r="I38" s="366">
        <v>385.84664000000004</v>
      </c>
      <c r="J38" s="366">
        <v>-26.653359816666637</v>
      </c>
      <c r="K38" s="368">
        <v>0.85743697815886089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37.000000099999994</v>
      </c>
      <c r="C39" s="366">
        <v>39.420780000000001</v>
      </c>
      <c r="D39" s="366">
        <v>2.4207799000000065</v>
      </c>
      <c r="E39" s="367">
        <v>1.0654264836069556</v>
      </c>
      <c r="F39" s="365">
        <v>37.000000099999994</v>
      </c>
      <c r="G39" s="366">
        <v>33.916666758333328</v>
      </c>
      <c r="H39" s="366">
        <v>1.6727400000000001</v>
      </c>
      <c r="I39" s="366">
        <v>21.383279999999999</v>
      </c>
      <c r="J39" s="366">
        <v>-12.533386758333329</v>
      </c>
      <c r="K39" s="368">
        <v>0.57792648492452303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5.8756326000000003</v>
      </c>
      <c r="C40" s="366">
        <v>7.6486599999999996</v>
      </c>
      <c r="D40" s="366">
        <v>1.7730273999999993</v>
      </c>
      <c r="E40" s="367">
        <v>1.3017594054468278</v>
      </c>
      <c r="F40" s="365">
        <v>6.4908215</v>
      </c>
      <c r="G40" s="366">
        <v>5.9499197083333328</v>
      </c>
      <c r="H40" s="366">
        <v>0.5650599999999999</v>
      </c>
      <c r="I40" s="366">
        <v>21.27666</v>
      </c>
      <c r="J40" s="366">
        <v>15.326740291666667</v>
      </c>
      <c r="K40" s="368">
        <v>3.277961040832813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0</v>
      </c>
      <c r="C41" s="366">
        <v>1.3527799999999999</v>
      </c>
      <c r="D41" s="366">
        <v>1.3527799999999999</v>
      </c>
      <c r="E41" s="367">
        <v>0</v>
      </c>
      <c r="F41" s="365">
        <v>0</v>
      </c>
      <c r="G41" s="366">
        <v>0</v>
      </c>
      <c r="H41" s="366">
        <v>0</v>
      </c>
      <c r="I41" s="366">
        <v>0.21900999999999998</v>
      </c>
      <c r="J41" s="366">
        <v>0.21900999999999998</v>
      </c>
      <c r="K41" s="368">
        <v>0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0</v>
      </c>
      <c r="C42" s="366">
        <v>1.1737</v>
      </c>
      <c r="D42" s="366">
        <v>1.1737</v>
      </c>
      <c r="E42" s="367">
        <v>0</v>
      </c>
      <c r="F42" s="365">
        <v>0</v>
      </c>
      <c r="G42" s="366">
        <v>0</v>
      </c>
      <c r="H42" s="366">
        <v>0.46948000000000001</v>
      </c>
      <c r="I42" s="366">
        <v>1.1737</v>
      </c>
      <c r="J42" s="366">
        <v>1.1737</v>
      </c>
      <c r="K42" s="368">
        <v>0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5.0115699999999999</v>
      </c>
      <c r="D43" s="366">
        <v>5.0115699999999999</v>
      </c>
      <c r="E43" s="367">
        <v>0</v>
      </c>
      <c r="F43" s="365">
        <v>0</v>
      </c>
      <c r="G43" s="366">
        <v>0</v>
      </c>
      <c r="H43" s="366">
        <v>0.72445999999999999</v>
      </c>
      <c r="I43" s="366">
        <v>3.8036399999999997</v>
      </c>
      <c r="J43" s="366">
        <v>3.8036399999999997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15.000000099999999</v>
      </c>
      <c r="C44" s="366">
        <v>12.76792</v>
      </c>
      <c r="D44" s="366">
        <v>-2.2320800999999992</v>
      </c>
      <c r="E44" s="367">
        <v>0.85119466099203567</v>
      </c>
      <c r="F44" s="365">
        <v>15.000000099999999</v>
      </c>
      <c r="G44" s="366">
        <v>13.750000091666667</v>
      </c>
      <c r="H44" s="366">
        <v>0</v>
      </c>
      <c r="I44" s="366">
        <v>8.4857300000000002</v>
      </c>
      <c r="J44" s="366">
        <v>-5.2642700916666669</v>
      </c>
      <c r="K44" s="368">
        <v>0.56571532956189785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15.431672000000001</v>
      </c>
      <c r="C45" s="366">
        <v>16.619150000000001</v>
      </c>
      <c r="D45" s="366">
        <v>1.1874780000000005</v>
      </c>
      <c r="E45" s="367">
        <v>1.0769507024255052</v>
      </c>
      <c r="F45" s="365">
        <v>22.578634999999998</v>
      </c>
      <c r="G45" s="366">
        <v>20.697082083333331</v>
      </c>
      <c r="H45" s="366">
        <v>7.2542399999999994</v>
      </c>
      <c r="I45" s="366">
        <v>42.307650000000002</v>
      </c>
      <c r="J45" s="366">
        <v>21.610567916666671</v>
      </c>
      <c r="K45" s="368">
        <v>1.8737913075790456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0</v>
      </c>
      <c r="C46" s="366">
        <v>2.2263999999999999</v>
      </c>
      <c r="D46" s="366">
        <v>2.2263999999999999</v>
      </c>
      <c r="E46" s="367">
        <v>0</v>
      </c>
      <c r="F46" s="365">
        <v>0</v>
      </c>
      <c r="G46" s="366">
        <v>0</v>
      </c>
      <c r="H46" s="366">
        <v>0</v>
      </c>
      <c r="I46" s="366">
        <v>0</v>
      </c>
      <c r="J46" s="366">
        <v>0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6.6520000000000001</v>
      </c>
      <c r="D47" s="366">
        <v>6.6520000000000001</v>
      </c>
      <c r="E47" s="367">
        <v>0</v>
      </c>
      <c r="F47" s="365">
        <v>0</v>
      </c>
      <c r="G47" s="366">
        <v>0</v>
      </c>
      <c r="H47" s="366">
        <v>0</v>
      </c>
      <c r="I47" s="366">
        <v>3.7064699999999999</v>
      </c>
      <c r="J47" s="366">
        <v>3.7064699999999999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199.99999990000001</v>
      </c>
      <c r="C48" s="366">
        <v>183.16717</v>
      </c>
      <c r="D48" s="366">
        <v>-16.832829900000007</v>
      </c>
      <c r="E48" s="367">
        <v>0.91583585045791793</v>
      </c>
      <c r="F48" s="365">
        <v>199.99999990000001</v>
      </c>
      <c r="G48" s="366">
        <v>183.33333324166668</v>
      </c>
      <c r="H48" s="366">
        <v>6.6725699999999994</v>
      </c>
      <c r="I48" s="366">
        <v>160.42079999999999</v>
      </c>
      <c r="J48" s="366">
        <v>-22.912533241666694</v>
      </c>
      <c r="K48" s="368">
        <v>0.8021040004010519</v>
      </c>
      <c r="L48" s="124"/>
      <c r="M48" s="364" t="str">
        <f t="shared" si="0"/>
        <v/>
      </c>
    </row>
    <row r="49" spans="1:13" ht="14.45" customHeight="1" x14ac:dyDescent="0.2">
      <c r="A49" s="369" t="s">
        <v>250</v>
      </c>
      <c r="B49" s="365">
        <v>0</v>
      </c>
      <c r="C49" s="366">
        <v>0.70784999999999998</v>
      </c>
      <c r="D49" s="366">
        <v>0.70784999999999998</v>
      </c>
      <c r="E49" s="367">
        <v>0</v>
      </c>
      <c r="F49" s="365">
        <v>0</v>
      </c>
      <c r="G49" s="366">
        <v>0</v>
      </c>
      <c r="H49" s="366">
        <v>0</v>
      </c>
      <c r="I49" s="366">
        <v>0</v>
      </c>
      <c r="J49" s="366">
        <v>0</v>
      </c>
      <c r="K49" s="368">
        <v>0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436.06181910000004</v>
      </c>
      <c r="C50" s="366">
        <v>450.32596000000001</v>
      </c>
      <c r="D50" s="366">
        <v>14.264140899999973</v>
      </c>
      <c r="E50" s="367">
        <v>1.0327112814633488</v>
      </c>
      <c r="F50" s="365">
        <v>411.23692169999998</v>
      </c>
      <c r="G50" s="366">
        <v>376.967178225</v>
      </c>
      <c r="H50" s="366">
        <v>127.80991</v>
      </c>
      <c r="I50" s="366">
        <v>361.07479000000001</v>
      </c>
      <c r="J50" s="366">
        <v>-15.892388224999991</v>
      </c>
      <c r="K50" s="368">
        <v>0.87802133258697623</v>
      </c>
      <c r="L50" s="124"/>
      <c r="M50" s="364" t="str">
        <f t="shared" si="0"/>
        <v>X</v>
      </c>
    </row>
    <row r="51" spans="1:13" ht="14.45" customHeight="1" x14ac:dyDescent="0.2">
      <c r="A51" s="369" t="s">
        <v>252</v>
      </c>
      <c r="B51" s="365">
        <v>18.3786089</v>
      </c>
      <c r="C51" s="366">
        <v>61.939</v>
      </c>
      <c r="D51" s="366">
        <v>43.560391100000004</v>
      </c>
      <c r="E51" s="367">
        <v>3.3701680218027819</v>
      </c>
      <c r="F51" s="365">
        <v>45.9465219</v>
      </c>
      <c r="G51" s="366">
        <v>42.117645074999999</v>
      </c>
      <c r="H51" s="366">
        <v>0</v>
      </c>
      <c r="I51" s="366">
        <v>0</v>
      </c>
      <c r="J51" s="366">
        <v>-42.117645074999999</v>
      </c>
      <c r="K51" s="368">
        <v>0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324.7026553</v>
      </c>
      <c r="C52" s="366">
        <v>250.39178000000001</v>
      </c>
      <c r="D52" s="366">
        <v>-74.310875299999992</v>
      </c>
      <c r="E52" s="367">
        <v>0.77114176897832099</v>
      </c>
      <c r="F52" s="365">
        <v>358.88188229999997</v>
      </c>
      <c r="G52" s="366">
        <v>328.97505877499998</v>
      </c>
      <c r="H52" s="366">
        <v>0</v>
      </c>
      <c r="I52" s="366">
        <v>90.765270000000001</v>
      </c>
      <c r="J52" s="366">
        <v>-238.20978877499999</v>
      </c>
      <c r="K52" s="368">
        <v>0.25291126266476344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1.9805553</v>
      </c>
      <c r="C53" s="366">
        <v>0</v>
      </c>
      <c r="D53" s="366">
        <v>-1.9805553</v>
      </c>
      <c r="E53" s="367">
        <v>0</v>
      </c>
      <c r="F53" s="365">
        <v>1.6321111000000001</v>
      </c>
      <c r="G53" s="366">
        <v>1.4961018416666669</v>
      </c>
      <c r="H53" s="366">
        <v>0</v>
      </c>
      <c r="I53" s="366">
        <v>3.2669999999999999</v>
      </c>
      <c r="J53" s="366">
        <v>1.770898158333333</v>
      </c>
      <c r="K53" s="368">
        <v>2.001701967470229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6</v>
      </c>
      <c r="C54" s="366">
        <v>78.306830000000005</v>
      </c>
      <c r="D54" s="366">
        <v>72.306830000000005</v>
      </c>
      <c r="E54" s="367">
        <v>13.051138333333334</v>
      </c>
      <c r="F54" s="365">
        <v>4.7764063999999999</v>
      </c>
      <c r="G54" s="366">
        <v>4.3783725333333336</v>
      </c>
      <c r="H54" s="366">
        <v>2.8084899999999999</v>
      </c>
      <c r="I54" s="366">
        <v>10.64236</v>
      </c>
      <c r="J54" s="366">
        <v>6.2639874666666664</v>
      </c>
      <c r="K54" s="368">
        <v>2.2281102378558071</v>
      </c>
      <c r="L54" s="124"/>
      <c r="M54" s="364" t="str">
        <f t="shared" si="0"/>
        <v/>
      </c>
    </row>
    <row r="55" spans="1:13" ht="14.45" customHeight="1" x14ac:dyDescent="0.2">
      <c r="A55" s="369" t="s">
        <v>256</v>
      </c>
      <c r="B55" s="365">
        <v>84.999999599999995</v>
      </c>
      <c r="C55" s="366">
        <v>59.68835</v>
      </c>
      <c r="D55" s="366">
        <v>-25.311649599999996</v>
      </c>
      <c r="E55" s="367">
        <v>0.7022158856574866</v>
      </c>
      <c r="F55" s="365">
        <v>0</v>
      </c>
      <c r="G55" s="366">
        <v>0</v>
      </c>
      <c r="H55" s="366">
        <v>125.00142</v>
      </c>
      <c r="I55" s="366">
        <v>256.40016000000003</v>
      </c>
      <c r="J55" s="366">
        <v>256.40016000000003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7300.0000001999997</v>
      </c>
      <c r="C56" s="366">
        <v>7308.9098600000007</v>
      </c>
      <c r="D56" s="366">
        <v>8.9098598000009588</v>
      </c>
      <c r="E56" s="367">
        <v>1.0012205287396927</v>
      </c>
      <c r="F56" s="365">
        <v>7457.9999999000001</v>
      </c>
      <c r="G56" s="366">
        <v>6836.4999999083329</v>
      </c>
      <c r="H56" s="366">
        <v>654.49351999999999</v>
      </c>
      <c r="I56" s="366">
        <v>7053.1419800000003</v>
      </c>
      <c r="J56" s="366">
        <v>216.64198009166739</v>
      </c>
      <c r="K56" s="368">
        <v>0.94571493431142017</v>
      </c>
      <c r="L56" s="124"/>
      <c r="M56" s="364" t="str">
        <f t="shared" si="0"/>
        <v>X</v>
      </c>
    </row>
    <row r="57" spans="1:13" ht="14.45" customHeight="1" x14ac:dyDescent="0.2">
      <c r="A57" s="369" t="s">
        <v>258</v>
      </c>
      <c r="B57" s="365">
        <v>0</v>
      </c>
      <c r="C57" s="366">
        <v>77.852240000000009</v>
      </c>
      <c r="D57" s="366">
        <v>77.852240000000009</v>
      </c>
      <c r="E57" s="367">
        <v>0</v>
      </c>
      <c r="F57" s="365">
        <v>0</v>
      </c>
      <c r="G57" s="366">
        <v>0</v>
      </c>
      <c r="H57" s="366">
        <v>1.8041099999999999</v>
      </c>
      <c r="I57" s="366">
        <v>94.225110000000001</v>
      </c>
      <c r="J57" s="366">
        <v>94.225110000000001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0</v>
      </c>
      <c r="C58" s="366">
        <v>0</v>
      </c>
      <c r="D58" s="366">
        <v>0</v>
      </c>
      <c r="E58" s="367">
        <v>0</v>
      </c>
      <c r="F58" s="365">
        <v>0</v>
      </c>
      <c r="G58" s="366">
        <v>0</v>
      </c>
      <c r="H58" s="366">
        <v>0</v>
      </c>
      <c r="I58" s="366">
        <v>0.38239000000000001</v>
      </c>
      <c r="J58" s="366">
        <v>0.38239000000000001</v>
      </c>
      <c r="K58" s="368">
        <v>0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0</v>
      </c>
      <c r="C59" s="366">
        <v>-3.0347</v>
      </c>
      <c r="D59" s="366">
        <v>-3.0347</v>
      </c>
      <c r="E59" s="367">
        <v>0</v>
      </c>
      <c r="F59" s="365">
        <v>0</v>
      </c>
      <c r="G59" s="366">
        <v>0</v>
      </c>
      <c r="H59" s="366">
        <v>0</v>
      </c>
      <c r="I59" s="366">
        <v>0</v>
      </c>
      <c r="J59" s="366">
        <v>0</v>
      </c>
      <c r="K59" s="368">
        <v>0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2650</v>
      </c>
      <c r="C60" s="366">
        <v>2580.0691099999999</v>
      </c>
      <c r="D60" s="366">
        <v>-69.93089000000009</v>
      </c>
      <c r="E60" s="367">
        <v>0.97361098490566034</v>
      </c>
      <c r="F60" s="365">
        <v>2623.0000000999999</v>
      </c>
      <c r="G60" s="366">
        <v>2404.4166667583331</v>
      </c>
      <c r="H60" s="366">
        <v>276.77813000000003</v>
      </c>
      <c r="I60" s="366">
        <v>2609.34375</v>
      </c>
      <c r="J60" s="366">
        <v>204.92708324166688</v>
      </c>
      <c r="K60" s="368">
        <v>0.99479365226859351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3910.0000000999999</v>
      </c>
      <c r="C61" s="366">
        <v>3888.49109</v>
      </c>
      <c r="D61" s="366">
        <v>-21.508910099999866</v>
      </c>
      <c r="E61" s="367">
        <v>0.99449899997456526</v>
      </c>
      <c r="F61" s="365">
        <v>4025.9999997999998</v>
      </c>
      <c r="G61" s="366">
        <v>3690.4999998166668</v>
      </c>
      <c r="H61" s="366">
        <v>308.33588000000003</v>
      </c>
      <c r="I61" s="366">
        <v>3666.8597</v>
      </c>
      <c r="J61" s="366">
        <v>-23.640299816666811</v>
      </c>
      <c r="K61" s="368">
        <v>0.91079475911131624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740.00000009999997</v>
      </c>
      <c r="C62" s="366">
        <v>725.79217000000006</v>
      </c>
      <c r="D62" s="366">
        <v>-14.20783009999991</v>
      </c>
      <c r="E62" s="367">
        <v>0.98080022959718927</v>
      </c>
      <c r="F62" s="365">
        <v>809</v>
      </c>
      <c r="G62" s="366">
        <v>741.58333333333337</v>
      </c>
      <c r="H62" s="366">
        <v>66.930399999999992</v>
      </c>
      <c r="I62" s="366">
        <v>681.68603000000007</v>
      </c>
      <c r="J62" s="366">
        <v>-59.897303333333298</v>
      </c>
      <c r="K62" s="368">
        <v>0.84262797280593338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0</v>
      </c>
      <c r="C63" s="366">
        <v>2.1779999999999999</v>
      </c>
      <c r="D63" s="366">
        <v>2.1779999999999999</v>
      </c>
      <c r="E63" s="367">
        <v>0</v>
      </c>
      <c r="F63" s="365">
        <v>0</v>
      </c>
      <c r="G63" s="366">
        <v>0</v>
      </c>
      <c r="H63" s="366">
        <v>0</v>
      </c>
      <c r="I63" s="366">
        <v>0</v>
      </c>
      <c r="J63" s="366">
        <v>0</v>
      </c>
      <c r="K63" s="368">
        <v>0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0</v>
      </c>
      <c r="C64" s="366">
        <v>12.539219999999998</v>
      </c>
      <c r="D64" s="366">
        <v>12.539219999999998</v>
      </c>
      <c r="E64" s="367">
        <v>0</v>
      </c>
      <c r="F64" s="365">
        <v>0</v>
      </c>
      <c r="G64" s="366">
        <v>0</v>
      </c>
      <c r="H64" s="366">
        <v>0</v>
      </c>
      <c r="I64" s="366">
        <v>0</v>
      </c>
      <c r="J64" s="366">
        <v>0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0</v>
      </c>
      <c r="C65" s="366">
        <v>25.022729999999999</v>
      </c>
      <c r="D65" s="366">
        <v>25.022729999999999</v>
      </c>
      <c r="E65" s="367">
        <v>0</v>
      </c>
      <c r="F65" s="365">
        <v>0</v>
      </c>
      <c r="G65" s="366">
        <v>0</v>
      </c>
      <c r="H65" s="366">
        <v>0</v>
      </c>
      <c r="I65" s="366">
        <v>0</v>
      </c>
      <c r="J65" s="366">
        <v>0</v>
      </c>
      <c r="K65" s="368">
        <v>0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0</v>
      </c>
      <c r="C66" s="366">
        <v>0</v>
      </c>
      <c r="D66" s="366">
        <v>0</v>
      </c>
      <c r="E66" s="367">
        <v>0</v>
      </c>
      <c r="F66" s="365">
        <v>0</v>
      </c>
      <c r="G66" s="366">
        <v>0</v>
      </c>
      <c r="H66" s="366">
        <v>0.64500000000000002</v>
      </c>
      <c r="I66" s="366">
        <v>0.64500000000000002</v>
      </c>
      <c r="J66" s="366">
        <v>0.64500000000000002</v>
      </c>
      <c r="K66" s="368">
        <v>0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2515.7586833999999</v>
      </c>
      <c r="C67" s="366">
        <v>2370.1880000000001</v>
      </c>
      <c r="D67" s="366">
        <v>-145.57068339999978</v>
      </c>
      <c r="E67" s="367">
        <v>0.94213646787327643</v>
      </c>
      <c r="F67" s="365">
        <v>2544.7328883999999</v>
      </c>
      <c r="G67" s="366">
        <v>2332.6718143666662</v>
      </c>
      <c r="H67" s="366">
        <v>213.19927999999999</v>
      </c>
      <c r="I67" s="366">
        <v>2221.78728</v>
      </c>
      <c r="J67" s="366">
        <v>-110.88453436666623</v>
      </c>
      <c r="K67" s="368">
        <v>0.87309253168687118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2515.7586833999999</v>
      </c>
      <c r="C68" s="366">
        <v>2370.1880000000001</v>
      </c>
      <c r="D68" s="366">
        <v>-145.57068339999978</v>
      </c>
      <c r="E68" s="367">
        <v>0.94213646787327643</v>
      </c>
      <c r="F68" s="365">
        <v>2544.7328883999999</v>
      </c>
      <c r="G68" s="366">
        <v>2332.6718143666662</v>
      </c>
      <c r="H68" s="366">
        <v>213.19927999999999</v>
      </c>
      <c r="I68" s="366">
        <v>2221.78728</v>
      </c>
      <c r="J68" s="366">
        <v>-110.88453436666623</v>
      </c>
      <c r="K68" s="368">
        <v>0.87309253168687118</v>
      </c>
      <c r="L68" s="124"/>
      <c r="M68" s="364" t="str">
        <f t="shared" si="0"/>
        <v>X</v>
      </c>
    </row>
    <row r="69" spans="1:13" ht="14.45" customHeight="1" x14ac:dyDescent="0.2">
      <c r="A69" s="369" t="s">
        <v>270</v>
      </c>
      <c r="B69" s="365">
        <v>649.7162783</v>
      </c>
      <c r="C69" s="366">
        <v>628.79600000000005</v>
      </c>
      <c r="D69" s="366">
        <v>-20.92027829999995</v>
      </c>
      <c r="E69" s="367">
        <v>0.96780090171861111</v>
      </c>
      <c r="F69" s="365">
        <v>626.90300830000001</v>
      </c>
      <c r="G69" s="366">
        <v>574.66109094166666</v>
      </c>
      <c r="H69" s="366">
        <v>41.34628</v>
      </c>
      <c r="I69" s="366">
        <v>531.07528000000002</v>
      </c>
      <c r="J69" s="366">
        <v>-43.585810941666637</v>
      </c>
      <c r="K69" s="368">
        <v>0.84714106164546865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1113.4131159000001</v>
      </c>
      <c r="C70" s="366">
        <v>984.74</v>
      </c>
      <c r="D70" s="366">
        <v>-128.67311590000008</v>
      </c>
      <c r="E70" s="367">
        <v>0.88443362660050007</v>
      </c>
      <c r="F70" s="365">
        <v>1140.3907346999999</v>
      </c>
      <c r="G70" s="366">
        <v>1045.3581734750001</v>
      </c>
      <c r="H70" s="366">
        <v>93.414000000000001</v>
      </c>
      <c r="I70" s="366">
        <v>1019.172</v>
      </c>
      <c r="J70" s="366">
        <v>-26.186173475000032</v>
      </c>
      <c r="K70" s="368">
        <v>0.89370420943319162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752.62928920000002</v>
      </c>
      <c r="C71" s="366">
        <v>756.65200000000004</v>
      </c>
      <c r="D71" s="366">
        <v>4.0227108000000271</v>
      </c>
      <c r="E71" s="367">
        <v>1.0053448767643309</v>
      </c>
      <c r="F71" s="365">
        <v>777.43914540000003</v>
      </c>
      <c r="G71" s="366">
        <v>712.65254995000009</v>
      </c>
      <c r="H71" s="366">
        <v>78.438999999999993</v>
      </c>
      <c r="I71" s="366">
        <v>671.54</v>
      </c>
      <c r="J71" s="366">
        <v>-41.11254995000013</v>
      </c>
      <c r="K71" s="368">
        <v>0.86378464986412029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9954.7163109000012</v>
      </c>
      <c r="C72" s="366">
        <v>14610.65143</v>
      </c>
      <c r="D72" s="366">
        <v>4655.9351190999987</v>
      </c>
      <c r="E72" s="367">
        <v>1.4677114820441386</v>
      </c>
      <c r="F72" s="365">
        <v>13160.0905922</v>
      </c>
      <c r="G72" s="366">
        <v>12063.416376183333</v>
      </c>
      <c r="H72" s="366">
        <v>522.63887999999997</v>
      </c>
      <c r="I72" s="366">
        <v>10732.753929999999</v>
      </c>
      <c r="J72" s="366">
        <v>-1330.6624461833344</v>
      </c>
      <c r="K72" s="368">
        <v>0.81555319507916713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2131.8886398</v>
      </c>
      <c r="C73" s="366">
        <v>3577.4437799999996</v>
      </c>
      <c r="D73" s="366">
        <v>1445.5551401999996</v>
      </c>
      <c r="E73" s="367">
        <v>1.6780631564018336</v>
      </c>
      <c r="F73" s="365">
        <v>3262.0638374999999</v>
      </c>
      <c r="G73" s="366">
        <v>2990.225184375</v>
      </c>
      <c r="H73" s="366">
        <v>118.7739</v>
      </c>
      <c r="I73" s="366">
        <v>1352.4680600000002</v>
      </c>
      <c r="J73" s="366">
        <v>-1637.7571243749999</v>
      </c>
      <c r="K73" s="368">
        <v>0.41460502533773613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2131.8886398</v>
      </c>
      <c r="C74" s="366">
        <v>3577.4437799999996</v>
      </c>
      <c r="D74" s="366">
        <v>1445.5551401999996</v>
      </c>
      <c r="E74" s="367">
        <v>1.6780631564018336</v>
      </c>
      <c r="F74" s="365">
        <v>3262.0638374999999</v>
      </c>
      <c r="G74" s="366">
        <v>2990.225184375</v>
      </c>
      <c r="H74" s="366">
        <v>118.7739</v>
      </c>
      <c r="I74" s="366">
        <v>1352.4680600000002</v>
      </c>
      <c r="J74" s="366">
        <v>-1637.7571243749999</v>
      </c>
      <c r="K74" s="368">
        <v>0.41460502533773613</v>
      </c>
      <c r="L74" s="124"/>
      <c r="M74" s="364" t="str">
        <f t="shared" si="1"/>
        <v>X</v>
      </c>
    </row>
    <row r="75" spans="1:13" ht="14.45" customHeight="1" x14ac:dyDescent="0.2">
      <c r="A75" s="369" t="s">
        <v>276</v>
      </c>
      <c r="B75" s="365">
        <v>1114.2482413</v>
      </c>
      <c r="C75" s="366">
        <v>1024.0696700000001</v>
      </c>
      <c r="D75" s="366">
        <v>-90.17857129999993</v>
      </c>
      <c r="E75" s="367">
        <v>0.91906779121788151</v>
      </c>
      <c r="F75" s="365">
        <v>1114.2482411000001</v>
      </c>
      <c r="G75" s="366">
        <v>1021.3942210083334</v>
      </c>
      <c r="H75" s="366">
        <v>24.452999999999999</v>
      </c>
      <c r="I75" s="366">
        <v>672.69557999999995</v>
      </c>
      <c r="J75" s="366">
        <v>-348.69864100833342</v>
      </c>
      <c r="K75" s="368">
        <v>0.6037214645597343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79.055878399999997</v>
      </c>
      <c r="C76" s="366">
        <v>14.90401</v>
      </c>
      <c r="D76" s="366">
        <v>-64.151868399999998</v>
      </c>
      <c r="E76" s="367">
        <v>0.18852500663631866</v>
      </c>
      <c r="F76" s="365">
        <v>156.11248219999999</v>
      </c>
      <c r="G76" s="366">
        <v>143.10310868333332</v>
      </c>
      <c r="H76" s="366">
        <v>1.65951</v>
      </c>
      <c r="I76" s="366">
        <v>16.215920000000001</v>
      </c>
      <c r="J76" s="366">
        <v>-126.88718868333332</v>
      </c>
      <c r="K76" s="368">
        <v>0.10387330834459053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25</v>
      </c>
      <c r="C77" s="366">
        <v>209.57076999999998</v>
      </c>
      <c r="D77" s="366">
        <v>184.57076999999998</v>
      </c>
      <c r="E77" s="367">
        <v>8.3828307999999989</v>
      </c>
      <c r="F77" s="365">
        <v>300.18039709999999</v>
      </c>
      <c r="G77" s="366">
        <v>275.16536400833331</v>
      </c>
      <c r="H77" s="366">
        <v>0</v>
      </c>
      <c r="I77" s="366">
        <v>79.063749999999999</v>
      </c>
      <c r="J77" s="366">
        <v>-196.10161400833331</v>
      </c>
      <c r="K77" s="368">
        <v>0.26338745222480753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48.584520499999996</v>
      </c>
      <c r="C78" s="366">
        <v>74.991100000000003</v>
      </c>
      <c r="D78" s="366">
        <v>26.406579500000007</v>
      </c>
      <c r="E78" s="367">
        <v>1.5435183722766186</v>
      </c>
      <c r="F78" s="365">
        <v>57.562390000000001</v>
      </c>
      <c r="G78" s="366">
        <v>52.765524166666665</v>
      </c>
      <c r="H78" s="366">
        <v>80.488789999999995</v>
      </c>
      <c r="I78" s="366">
        <v>135.76803000000001</v>
      </c>
      <c r="J78" s="366">
        <v>83.002505833333345</v>
      </c>
      <c r="K78" s="368">
        <v>2.3586239209317057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45</v>
      </c>
      <c r="C79" s="366">
        <v>0.66549999999999998</v>
      </c>
      <c r="D79" s="366">
        <v>-44.334499999999998</v>
      </c>
      <c r="E79" s="367">
        <v>1.4788888888888888E-2</v>
      </c>
      <c r="F79" s="365">
        <v>0</v>
      </c>
      <c r="G79" s="366">
        <v>0</v>
      </c>
      <c r="H79" s="366">
        <v>0</v>
      </c>
      <c r="I79" s="366">
        <v>28.469609999999999</v>
      </c>
      <c r="J79" s="366">
        <v>28.469609999999999</v>
      </c>
      <c r="K79" s="368">
        <v>0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819.99999960000002</v>
      </c>
      <c r="C80" s="366">
        <v>2253.2427299999999</v>
      </c>
      <c r="D80" s="366">
        <v>1433.2427303999998</v>
      </c>
      <c r="E80" s="367">
        <v>2.747856989145296</v>
      </c>
      <c r="F80" s="365">
        <v>1633.9603271000001</v>
      </c>
      <c r="G80" s="366">
        <v>1497.7969665083333</v>
      </c>
      <c r="H80" s="366">
        <v>12.172600000000001</v>
      </c>
      <c r="I80" s="366">
        <v>416.99784999999997</v>
      </c>
      <c r="J80" s="366">
        <v>-1080.7991165083333</v>
      </c>
      <c r="K80" s="368">
        <v>0.25520683892007329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0</v>
      </c>
      <c r="C81" s="366">
        <v>0</v>
      </c>
      <c r="D81" s="366">
        <v>0</v>
      </c>
      <c r="E81" s="367">
        <v>0</v>
      </c>
      <c r="F81" s="365">
        <v>0</v>
      </c>
      <c r="G81" s="366">
        <v>0</v>
      </c>
      <c r="H81" s="366">
        <v>0</v>
      </c>
      <c r="I81" s="366">
        <v>3.25732</v>
      </c>
      <c r="J81" s="366">
        <v>3.25732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0</v>
      </c>
      <c r="C82" s="366">
        <v>12.305</v>
      </c>
      <c r="D82" s="366">
        <v>12.305</v>
      </c>
      <c r="E82" s="367">
        <v>0</v>
      </c>
      <c r="F82" s="365">
        <v>0</v>
      </c>
      <c r="G82" s="366">
        <v>0</v>
      </c>
      <c r="H82" s="366">
        <v>0</v>
      </c>
      <c r="I82" s="366">
        <v>6.6609999999999996</v>
      </c>
      <c r="J82" s="366">
        <v>6.6609999999999996</v>
      </c>
      <c r="K82" s="368">
        <v>0</v>
      </c>
      <c r="L82" s="124"/>
      <c r="M82" s="364" t="str">
        <f t="shared" si="1"/>
        <v/>
      </c>
    </row>
    <row r="83" spans="1:13" ht="14.45" customHeight="1" x14ac:dyDescent="0.2">
      <c r="A83" s="369" t="s">
        <v>284</v>
      </c>
      <c r="B83" s="365">
        <v>0</v>
      </c>
      <c r="C83" s="366">
        <v>12.305</v>
      </c>
      <c r="D83" s="366">
        <v>12.305</v>
      </c>
      <c r="E83" s="367">
        <v>0</v>
      </c>
      <c r="F83" s="365">
        <v>0</v>
      </c>
      <c r="G83" s="366">
        <v>0</v>
      </c>
      <c r="H83" s="366">
        <v>0</v>
      </c>
      <c r="I83" s="366">
        <v>6.6609999999999996</v>
      </c>
      <c r="J83" s="366">
        <v>6.6609999999999996</v>
      </c>
      <c r="K83" s="368">
        <v>0</v>
      </c>
      <c r="L83" s="124"/>
      <c r="M83" s="364" t="str">
        <f t="shared" si="1"/>
        <v>X</v>
      </c>
    </row>
    <row r="84" spans="1:13" ht="14.45" customHeight="1" x14ac:dyDescent="0.2">
      <c r="A84" s="369" t="s">
        <v>285</v>
      </c>
      <c r="B84" s="365">
        <v>0</v>
      </c>
      <c r="C84" s="366">
        <v>0.30499999999999999</v>
      </c>
      <c r="D84" s="366">
        <v>0.30499999999999999</v>
      </c>
      <c r="E84" s="367">
        <v>0</v>
      </c>
      <c r="F84" s="365">
        <v>0</v>
      </c>
      <c r="G84" s="366">
        <v>0</v>
      </c>
      <c r="H84" s="366">
        <v>0</v>
      </c>
      <c r="I84" s="366">
        <v>6.6609999999999996</v>
      </c>
      <c r="J84" s="366">
        <v>6.6609999999999996</v>
      </c>
      <c r="K84" s="368">
        <v>0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0</v>
      </c>
      <c r="C85" s="366">
        <v>12</v>
      </c>
      <c r="D85" s="366">
        <v>12</v>
      </c>
      <c r="E85" s="367">
        <v>0</v>
      </c>
      <c r="F85" s="365">
        <v>0</v>
      </c>
      <c r="G85" s="366">
        <v>0</v>
      </c>
      <c r="H85" s="366">
        <v>0</v>
      </c>
      <c r="I85" s="366">
        <v>0</v>
      </c>
      <c r="J85" s="366">
        <v>0</v>
      </c>
      <c r="K85" s="368">
        <v>0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7822.8276710999999</v>
      </c>
      <c r="C86" s="366">
        <v>11020.90265</v>
      </c>
      <c r="D86" s="366">
        <v>3198.0749789000001</v>
      </c>
      <c r="E86" s="367">
        <v>1.4088131700401252</v>
      </c>
      <c r="F86" s="365">
        <v>9898.0267547000003</v>
      </c>
      <c r="G86" s="366">
        <v>9073.1911918083333</v>
      </c>
      <c r="H86" s="366">
        <v>403.86498</v>
      </c>
      <c r="I86" s="366">
        <v>9373.6248699999996</v>
      </c>
      <c r="J86" s="366">
        <v>300.43367819166633</v>
      </c>
      <c r="K86" s="368">
        <v>0.94701955271529326</v>
      </c>
      <c r="L86" s="124"/>
      <c r="M86" s="364" t="str">
        <f t="shared" si="1"/>
        <v/>
      </c>
    </row>
    <row r="87" spans="1:13" ht="14.45" customHeight="1" x14ac:dyDescent="0.2">
      <c r="A87" s="369" t="s">
        <v>288</v>
      </c>
      <c r="B87" s="365">
        <v>1.9436253999999999</v>
      </c>
      <c r="C87" s="366">
        <v>33.270890000000001</v>
      </c>
      <c r="D87" s="366">
        <v>31.327264600000003</v>
      </c>
      <c r="E87" s="367">
        <v>17.117953902022478</v>
      </c>
      <c r="F87" s="365">
        <v>2.1085693000000001</v>
      </c>
      <c r="G87" s="366">
        <v>1.9328551916666667</v>
      </c>
      <c r="H87" s="366">
        <v>4.1156999999999995</v>
      </c>
      <c r="I87" s="366">
        <v>45.600639999999999</v>
      </c>
      <c r="J87" s="366">
        <v>43.66778480833333</v>
      </c>
      <c r="K87" s="368">
        <v>21.626341614667346</v>
      </c>
      <c r="L87" s="124"/>
      <c r="M87" s="364" t="str">
        <f t="shared" si="1"/>
        <v>X</v>
      </c>
    </row>
    <row r="88" spans="1:13" ht="14.45" customHeight="1" x14ac:dyDescent="0.2">
      <c r="A88" s="369" t="s">
        <v>289</v>
      </c>
      <c r="B88" s="365">
        <v>0</v>
      </c>
      <c r="C88" s="366">
        <v>31.8766</v>
      </c>
      <c r="D88" s="366">
        <v>31.8766</v>
      </c>
      <c r="E88" s="367">
        <v>0</v>
      </c>
      <c r="F88" s="365">
        <v>0</v>
      </c>
      <c r="G88" s="366">
        <v>0</v>
      </c>
      <c r="H88" s="366">
        <v>3.9316</v>
      </c>
      <c r="I88" s="366">
        <v>44.033900000000003</v>
      </c>
      <c r="J88" s="366">
        <v>44.033900000000003</v>
      </c>
      <c r="K88" s="368">
        <v>0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1.9436253999999999</v>
      </c>
      <c r="C89" s="366">
        <v>1.39429</v>
      </c>
      <c r="D89" s="366">
        <v>-0.54933539999999992</v>
      </c>
      <c r="E89" s="367">
        <v>0.7173655993588065</v>
      </c>
      <c r="F89" s="365">
        <v>2.1085693000000001</v>
      </c>
      <c r="G89" s="366">
        <v>1.9328551916666667</v>
      </c>
      <c r="H89" s="366">
        <v>0.18409999999999999</v>
      </c>
      <c r="I89" s="366">
        <v>1.56674</v>
      </c>
      <c r="J89" s="366">
        <v>-0.36611519166666673</v>
      </c>
      <c r="K89" s="368">
        <v>0.74303462542113263</v>
      </c>
      <c r="L89" s="124"/>
      <c r="M89" s="364" t="str">
        <f t="shared" si="1"/>
        <v/>
      </c>
    </row>
    <row r="90" spans="1:13" ht="14.45" customHeight="1" x14ac:dyDescent="0.2">
      <c r="A90" s="369" t="s">
        <v>291</v>
      </c>
      <c r="B90" s="365">
        <v>25.34309</v>
      </c>
      <c r="C90" s="366">
        <v>25.7775</v>
      </c>
      <c r="D90" s="366">
        <v>0.43440999999999974</v>
      </c>
      <c r="E90" s="367">
        <v>1.0171411615552799</v>
      </c>
      <c r="F90" s="365">
        <v>25.370807899999999</v>
      </c>
      <c r="G90" s="366">
        <v>23.256573908333333</v>
      </c>
      <c r="H90" s="366">
        <v>1.3953800000000001</v>
      </c>
      <c r="I90" s="366">
        <v>24.192610000000002</v>
      </c>
      <c r="J90" s="366">
        <v>0.93603609166666857</v>
      </c>
      <c r="K90" s="368">
        <v>0.95356088364848657</v>
      </c>
      <c r="L90" s="124"/>
      <c r="M90" s="364" t="str">
        <f t="shared" si="1"/>
        <v>X</v>
      </c>
    </row>
    <row r="91" spans="1:13" ht="14.45" customHeight="1" x14ac:dyDescent="0.2">
      <c r="A91" s="369" t="s">
        <v>292</v>
      </c>
      <c r="B91" s="365">
        <v>4.32</v>
      </c>
      <c r="C91" s="366">
        <v>4.32</v>
      </c>
      <c r="D91" s="366">
        <v>0</v>
      </c>
      <c r="E91" s="367">
        <v>1</v>
      </c>
      <c r="F91" s="365">
        <v>4.32</v>
      </c>
      <c r="G91" s="366">
        <v>3.9600000000000004</v>
      </c>
      <c r="H91" s="366">
        <v>0</v>
      </c>
      <c r="I91" s="366">
        <v>4.32</v>
      </c>
      <c r="J91" s="366">
        <v>0.35999999999999988</v>
      </c>
      <c r="K91" s="368">
        <v>1</v>
      </c>
      <c r="L91" s="124"/>
      <c r="M91" s="364" t="str">
        <f t="shared" si="1"/>
        <v/>
      </c>
    </row>
    <row r="92" spans="1:13" ht="14.45" customHeight="1" x14ac:dyDescent="0.2">
      <c r="A92" s="369" t="s">
        <v>293</v>
      </c>
      <c r="B92" s="365">
        <v>21.02309</v>
      </c>
      <c r="C92" s="366">
        <v>19.057500000000001</v>
      </c>
      <c r="D92" s="366">
        <v>-1.9655899999999988</v>
      </c>
      <c r="E92" s="367">
        <v>0.90650327806235909</v>
      </c>
      <c r="F92" s="365">
        <v>21.050807899999999</v>
      </c>
      <c r="G92" s="366">
        <v>19.296573908333333</v>
      </c>
      <c r="H92" s="366">
        <v>1.3953800000000001</v>
      </c>
      <c r="I92" s="366">
        <v>17.47261</v>
      </c>
      <c r="J92" s="366">
        <v>-1.823963908333333</v>
      </c>
      <c r="K92" s="368">
        <v>0.83002087535082203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0</v>
      </c>
      <c r="C93" s="366">
        <v>2.4</v>
      </c>
      <c r="D93" s="366">
        <v>2.4</v>
      </c>
      <c r="E93" s="367">
        <v>0</v>
      </c>
      <c r="F93" s="365">
        <v>0</v>
      </c>
      <c r="G93" s="366">
        <v>0</v>
      </c>
      <c r="H93" s="366">
        <v>0</v>
      </c>
      <c r="I93" s="366">
        <v>2.4</v>
      </c>
      <c r="J93" s="366">
        <v>2.4</v>
      </c>
      <c r="K93" s="368">
        <v>0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0</v>
      </c>
      <c r="C94" s="366">
        <v>16.940000000000001</v>
      </c>
      <c r="D94" s="366">
        <v>16.940000000000001</v>
      </c>
      <c r="E94" s="367">
        <v>0</v>
      </c>
      <c r="F94" s="365">
        <v>0</v>
      </c>
      <c r="G94" s="366">
        <v>0</v>
      </c>
      <c r="H94" s="366">
        <v>0</v>
      </c>
      <c r="I94" s="366">
        <v>0</v>
      </c>
      <c r="J94" s="366">
        <v>0</v>
      </c>
      <c r="K94" s="368">
        <v>0</v>
      </c>
      <c r="L94" s="124"/>
      <c r="M94" s="364" t="str">
        <f t="shared" si="1"/>
        <v>X</v>
      </c>
    </row>
    <row r="95" spans="1:13" ht="14.45" customHeight="1" x14ac:dyDescent="0.2">
      <c r="A95" s="369" t="s">
        <v>296</v>
      </c>
      <c r="B95" s="365">
        <v>0</v>
      </c>
      <c r="C95" s="366">
        <v>16.940000000000001</v>
      </c>
      <c r="D95" s="366">
        <v>16.940000000000001</v>
      </c>
      <c r="E95" s="367">
        <v>0</v>
      </c>
      <c r="F95" s="365">
        <v>0</v>
      </c>
      <c r="G95" s="366">
        <v>0</v>
      </c>
      <c r="H95" s="366">
        <v>0</v>
      </c>
      <c r="I95" s="366">
        <v>0</v>
      </c>
      <c r="J95" s="366">
        <v>0</v>
      </c>
      <c r="K95" s="368">
        <v>0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4267.2968607000003</v>
      </c>
      <c r="C96" s="366">
        <v>4407.0249199999998</v>
      </c>
      <c r="D96" s="366">
        <v>139.72805929999959</v>
      </c>
      <c r="E96" s="367">
        <v>1.0327439275638017</v>
      </c>
      <c r="F96" s="365">
        <v>4984.8440750999998</v>
      </c>
      <c r="G96" s="366">
        <v>4569.4404021749997</v>
      </c>
      <c r="H96" s="366">
        <v>376.43700000000001</v>
      </c>
      <c r="I96" s="366">
        <v>3853.36769</v>
      </c>
      <c r="J96" s="366">
        <v>-716.07271217499965</v>
      </c>
      <c r="K96" s="368">
        <v>0.7730166945939424</v>
      </c>
      <c r="L96" s="124"/>
      <c r="M96" s="364" t="str">
        <f t="shared" si="1"/>
        <v>X</v>
      </c>
    </row>
    <row r="97" spans="1:13" ht="14.45" customHeight="1" x14ac:dyDescent="0.2">
      <c r="A97" s="369" t="s">
        <v>298</v>
      </c>
      <c r="B97" s="365">
        <v>3706.4437365999997</v>
      </c>
      <c r="C97" s="366">
        <v>3539.61303</v>
      </c>
      <c r="D97" s="366">
        <v>-166.83070659999976</v>
      </c>
      <c r="E97" s="367">
        <v>0.95498900874911508</v>
      </c>
      <c r="F97" s="365">
        <v>4135.9968387999998</v>
      </c>
      <c r="G97" s="366">
        <v>3791.3304355666664</v>
      </c>
      <c r="H97" s="366">
        <v>317.96733</v>
      </c>
      <c r="I97" s="366">
        <v>3203.3188799999998</v>
      </c>
      <c r="J97" s="366">
        <v>-588.01155556666663</v>
      </c>
      <c r="K97" s="368">
        <v>0.77449741981171261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37.460419600000002</v>
      </c>
      <c r="C98" s="366">
        <v>103.77324</v>
      </c>
      <c r="D98" s="366">
        <v>66.312820399999993</v>
      </c>
      <c r="E98" s="367">
        <v>2.7702102941740674</v>
      </c>
      <c r="F98" s="365">
        <v>47.715127099999997</v>
      </c>
      <c r="G98" s="366">
        <v>43.738866508333331</v>
      </c>
      <c r="H98" s="366">
        <v>4.1941600000000001</v>
      </c>
      <c r="I98" s="366">
        <v>76.208830000000006</v>
      </c>
      <c r="J98" s="366">
        <v>32.469963491666675</v>
      </c>
      <c r="K98" s="368">
        <v>1.5971628838016867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424.03770489999999</v>
      </c>
      <c r="C99" s="366">
        <v>420.22659000000004</v>
      </c>
      <c r="D99" s="366">
        <v>-3.81111489999995</v>
      </c>
      <c r="E99" s="367">
        <v>0.9910123207064836</v>
      </c>
      <c r="F99" s="365">
        <v>449.1321092</v>
      </c>
      <c r="G99" s="366">
        <v>411.70443343333335</v>
      </c>
      <c r="H99" s="366">
        <v>43.531150000000004</v>
      </c>
      <c r="I99" s="366">
        <v>440.31594999999999</v>
      </c>
      <c r="J99" s="366">
        <v>28.611516566666637</v>
      </c>
      <c r="K99" s="368">
        <v>0.98037067709163905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99.354999599999999</v>
      </c>
      <c r="C100" s="366">
        <v>343.41206</v>
      </c>
      <c r="D100" s="366">
        <v>244.05706040000001</v>
      </c>
      <c r="E100" s="367">
        <v>3.4564144872685398</v>
      </c>
      <c r="F100" s="365">
        <v>352</v>
      </c>
      <c r="G100" s="366">
        <v>322.66666666666663</v>
      </c>
      <c r="H100" s="366">
        <v>10.74436</v>
      </c>
      <c r="I100" s="366">
        <v>133.52403000000001</v>
      </c>
      <c r="J100" s="366">
        <v>-189.14263666666662</v>
      </c>
      <c r="K100" s="368">
        <v>0.37932963068181819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3527.6937209000002</v>
      </c>
      <c r="C101" s="366">
        <v>6175.8573399999996</v>
      </c>
      <c r="D101" s="366">
        <v>2648.1636190999993</v>
      </c>
      <c r="E101" s="367">
        <v>1.7506784399708002</v>
      </c>
      <c r="F101" s="365">
        <v>4885.7033024000002</v>
      </c>
      <c r="G101" s="366">
        <v>4478.5613605333338</v>
      </c>
      <c r="H101" s="366">
        <v>21.916900000000002</v>
      </c>
      <c r="I101" s="366">
        <v>5410.5859299999993</v>
      </c>
      <c r="J101" s="366">
        <v>932.02456946666553</v>
      </c>
      <c r="K101" s="368">
        <v>1.1074323582732013</v>
      </c>
      <c r="L101" s="124"/>
      <c r="M101" s="364" t="str">
        <f t="shared" si="1"/>
        <v>X</v>
      </c>
    </row>
    <row r="102" spans="1:13" ht="14.45" customHeight="1" x14ac:dyDescent="0.2">
      <c r="A102" s="369" t="s">
        <v>303</v>
      </c>
      <c r="B102" s="365">
        <v>76.823238700000005</v>
      </c>
      <c r="C102" s="366">
        <v>23.641999999999999</v>
      </c>
      <c r="D102" s="366">
        <v>-53.181238700000009</v>
      </c>
      <c r="E102" s="367">
        <v>0.30774542182898101</v>
      </c>
      <c r="F102" s="365">
        <v>83.372197999999997</v>
      </c>
      <c r="G102" s="366">
        <v>76.424514833333333</v>
      </c>
      <c r="H102" s="366">
        <v>0</v>
      </c>
      <c r="I102" s="366">
        <v>49.637</v>
      </c>
      <c r="J102" s="366">
        <v>-26.787514833333333</v>
      </c>
      <c r="K102" s="368">
        <v>0.59536633542994755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544</v>
      </c>
      <c r="C103" s="366">
        <v>609.23341000000005</v>
      </c>
      <c r="D103" s="366">
        <v>65.233410000000049</v>
      </c>
      <c r="E103" s="367">
        <v>1.119914356617647</v>
      </c>
      <c r="F103" s="365">
        <v>593.31848100000002</v>
      </c>
      <c r="G103" s="366">
        <v>543.87527425000007</v>
      </c>
      <c r="H103" s="366">
        <v>19.541900000000002</v>
      </c>
      <c r="I103" s="366">
        <v>438.37443999999999</v>
      </c>
      <c r="J103" s="366">
        <v>-105.50083425000008</v>
      </c>
      <c r="K103" s="368">
        <v>0.73885182079807821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6.8944458000000006</v>
      </c>
      <c r="C104" s="366">
        <v>3.25874</v>
      </c>
      <c r="D104" s="366">
        <v>-3.6357058000000007</v>
      </c>
      <c r="E104" s="367">
        <v>0.47266163148312801</v>
      </c>
      <c r="F104" s="365">
        <v>2</v>
      </c>
      <c r="G104" s="366">
        <v>1.8333333333333333</v>
      </c>
      <c r="H104" s="366">
        <v>0</v>
      </c>
      <c r="I104" s="366">
        <v>2.7663800000000003</v>
      </c>
      <c r="J104" s="366">
        <v>0.93304666666666702</v>
      </c>
      <c r="K104" s="368">
        <v>1.3831900000000001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0</v>
      </c>
      <c r="C105" s="366">
        <v>2.2971599999999999</v>
      </c>
      <c r="D105" s="366">
        <v>2.2971599999999999</v>
      </c>
      <c r="E105" s="367">
        <v>0</v>
      </c>
      <c r="F105" s="365">
        <v>0</v>
      </c>
      <c r="G105" s="366">
        <v>0</v>
      </c>
      <c r="H105" s="366">
        <v>0</v>
      </c>
      <c r="I105" s="366">
        <v>0</v>
      </c>
      <c r="J105" s="366">
        <v>0</v>
      </c>
      <c r="K105" s="368">
        <v>0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2529.9999996000001</v>
      </c>
      <c r="C106" s="366">
        <v>5407.1640299999999</v>
      </c>
      <c r="D106" s="366">
        <v>2877.1640303999998</v>
      </c>
      <c r="E106" s="367">
        <v>2.1372189845276233</v>
      </c>
      <c r="F106" s="365">
        <v>4200</v>
      </c>
      <c r="G106" s="366">
        <v>3850</v>
      </c>
      <c r="H106" s="366">
        <v>0</v>
      </c>
      <c r="I106" s="366">
        <v>4799.7316600000004</v>
      </c>
      <c r="J106" s="366">
        <v>949.73166000000037</v>
      </c>
      <c r="K106" s="368">
        <v>1.1427932523809525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4.9760375999999997</v>
      </c>
      <c r="C107" s="366">
        <v>0</v>
      </c>
      <c r="D107" s="366">
        <v>-4.9760375999999997</v>
      </c>
      <c r="E107" s="367">
        <v>0</v>
      </c>
      <c r="F107" s="365">
        <v>2.4394634000000002</v>
      </c>
      <c r="G107" s="366">
        <v>2.2361747833333334</v>
      </c>
      <c r="H107" s="366">
        <v>0</v>
      </c>
      <c r="I107" s="366">
        <v>0</v>
      </c>
      <c r="J107" s="366">
        <v>-2.2361747833333334</v>
      </c>
      <c r="K107" s="368">
        <v>0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249.99999960000002</v>
      </c>
      <c r="C108" s="366">
        <v>8.7119999999999997</v>
      </c>
      <c r="D108" s="366">
        <v>-241.28799960000003</v>
      </c>
      <c r="E108" s="367">
        <v>3.4848000055756799E-2</v>
      </c>
      <c r="F108" s="365">
        <v>0</v>
      </c>
      <c r="G108" s="366">
        <v>0</v>
      </c>
      <c r="H108" s="366">
        <v>0</v>
      </c>
      <c r="I108" s="366">
        <v>0</v>
      </c>
      <c r="J108" s="366">
        <v>0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114.9999996</v>
      </c>
      <c r="C109" s="366">
        <v>121.55</v>
      </c>
      <c r="D109" s="366">
        <v>6.5500004000000018</v>
      </c>
      <c r="E109" s="367">
        <v>1.0569565254155009</v>
      </c>
      <c r="F109" s="365">
        <v>4.5731599999999997</v>
      </c>
      <c r="G109" s="366">
        <v>4.1920633333333335</v>
      </c>
      <c r="H109" s="366">
        <v>2.375</v>
      </c>
      <c r="I109" s="366">
        <v>120.07644999999999</v>
      </c>
      <c r="J109" s="366">
        <v>115.88438666666666</v>
      </c>
      <c r="K109" s="368">
        <v>26.256778682573977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0.55037409999999998</v>
      </c>
      <c r="C110" s="366">
        <v>362.03199999999998</v>
      </c>
      <c r="D110" s="366">
        <v>361.48162589999998</v>
      </c>
      <c r="E110" s="367">
        <v>657.79258144596554</v>
      </c>
      <c r="F110" s="365">
        <v>0</v>
      </c>
      <c r="G110" s="366">
        <v>0</v>
      </c>
      <c r="H110" s="366">
        <v>0</v>
      </c>
      <c r="I110" s="366">
        <v>39.878</v>
      </c>
      <c r="J110" s="366">
        <v>39.878</v>
      </c>
      <c r="K110" s="368">
        <v>0</v>
      </c>
      <c r="L110" s="124"/>
      <c r="M110" s="364" t="str">
        <f t="shared" si="1"/>
        <v>X</v>
      </c>
    </row>
    <row r="111" spans="1:13" ht="14.45" customHeight="1" x14ac:dyDescent="0.2">
      <c r="A111" s="369" t="s">
        <v>312</v>
      </c>
      <c r="B111" s="365">
        <v>0</v>
      </c>
      <c r="C111" s="366">
        <v>362.03199999999998</v>
      </c>
      <c r="D111" s="366">
        <v>362.03199999999998</v>
      </c>
      <c r="E111" s="367">
        <v>0</v>
      </c>
      <c r="F111" s="365">
        <v>0</v>
      </c>
      <c r="G111" s="366">
        <v>0</v>
      </c>
      <c r="H111" s="366">
        <v>0</v>
      </c>
      <c r="I111" s="366">
        <v>24.2</v>
      </c>
      <c r="J111" s="366">
        <v>24.2</v>
      </c>
      <c r="K111" s="368">
        <v>0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0</v>
      </c>
      <c r="C112" s="366">
        <v>0</v>
      </c>
      <c r="D112" s="366">
        <v>0</v>
      </c>
      <c r="E112" s="367">
        <v>0</v>
      </c>
      <c r="F112" s="365">
        <v>0</v>
      </c>
      <c r="G112" s="366">
        <v>0</v>
      </c>
      <c r="H112" s="366">
        <v>0</v>
      </c>
      <c r="I112" s="366">
        <v>15.3</v>
      </c>
      <c r="J112" s="366">
        <v>15.3</v>
      </c>
      <c r="K112" s="368">
        <v>0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0</v>
      </c>
      <c r="C113" s="366">
        <v>0</v>
      </c>
      <c r="D113" s="366">
        <v>0</v>
      </c>
      <c r="E113" s="367">
        <v>0</v>
      </c>
      <c r="F113" s="365">
        <v>0</v>
      </c>
      <c r="G113" s="366">
        <v>0</v>
      </c>
      <c r="H113" s="366">
        <v>0</v>
      </c>
      <c r="I113" s="366">
        <v>0.378</v>
      </c>
      <c r="J113" s="366">
        <v>0.378</v>
      </c>
      <c r="K113" s="368">
        <v>0</v>
      </c>
      <c r="L113" s="124"/>
      <c r="M113" s="364" t="str">
        <f t="shared" si="1"/>
        <v/>
      </c>
    </row>
    <row r="114" spans="1:13" ht="14.45" customHeight="1" x14ac:dyDescent="0.2">
      <c r="A114" s="369" t="s">
        <v>315</v>
      </c>
      <c r="B114" s="365">
        <v>0.55037409999999998</v>
      </c>
      <c r="C114" s="366">
        <v>0</v>
      </c>
      <c r="D114" s="366">
        <v>-0.55037409999999998</v>
      </c>
      <c r="E114" s="367">
        <v>0</v>
      </c>
      <c r="F114" s="365">
        <v>0</v>
      </c>
      <c r="G114" s="366">
        <v>0</v>
      </c>
      <c r="H114" s="366">
        <v>0</v>
      </c>
      <c r="I114" s="366">
        <v>0</v>
      </c>
      <c r="J114" s="366">
        <v>0</v>
      </c>
      <c r="K114" s="368">
        <v>0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40731.4789179</v>
      </c>
      <c r="C115" s="366">
        <v>41643.049599999998</v>
      </c>
      <c r="D115" s="366">
        <v>911.57068209999852</v>
      </c>
      <c r="E115" s="367">
        <v>1.0223800045153626</v>
      </c>
      <c r="F115" s="365">
        <v>46150.041748999996</v>
      </c>
      <c r="G115" s="366">
        <v>42304.20493658333</v>
      </c>
      <c r="H115" s="366">
        <v>4108.7401600000003</v>
      </c>
      <c r="I115" s="366">
        <v>42292.381329999997</v>
      </c>
      <c r="J115" s="366">
        <v>-11.823606583333458</v>
      </c>
      <c r="K115" s="368">
        <v>0.91641046740583743</v>
      </c>
      <c r="L115" s="124"/>
      <c r="M115" s="364" t="str">
        <f t="shared" si="1"/>
        <v/>
      </c>
    </row>
    <row r="116" spans="1:13" ht="14.45" customHeight="1" x14ac:dyDescent="0.2">
      <c r="A116" s="369" t="s">
        <v>317</v>
      </c>
      <c r="B116" s="365">
        <v>29903.7142594</v>
      </c>
      <c r="C116" s="366">
        <v>30812.397000000001</v>
      </c>
      <c r="D116" s="366">
        <v>908.68274060000113</v>
      </c>
      <c r="E116" s="367">
        <v>1.0303869523604201</v>
      </c>
      <c r="F116" s="365">
        <v>34046.865468600001</v>
      </c>
      <c r="G116" s="366">
        <v>31209.626679549998</v>
      </c>
      <c r="H116" s="366">
        <v>3038.0770000000002</v>
      </c>
      <c r="I116" s="366">
        <v>31232.508999999998</v>
      </c>
      <c r="J116" s="366">
        <v>22.882320450000407</v>
      </c>
      <c r="K116" s="368">
        <v>0.91733874969501772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29739.916405100001</v>
      </c>
      <c r="C117" s="366">
        <v>27441.825000000001</v>
      </c>
      <c r="D117" s="366">
        <v>-2298.0914051</v>
      </c>
      <c r="E117" s="367">
        <v>0.92272703884581508</v>
      </c>
      <c r="F117" s="365">
        <v>33627.016529200002</v>
      </c>
      <c r="G117" s="366">
        <v>30824.765151766667</v>
      </c>
      <c r="H117" s="366">
        <v>2976.3090000000002</v>
      </c>
      <c r="I117" s="366">
        <v>27791.255000000001</v>
      </c>
      <c r="J117" s="366">
        <v>-3033.5101517666662</v>
      </c>
      <c r="K117" s="368">
        <v>0.82645616139830547</v>
      </c>
      <c r="L117" s="124"/>
      <c r="M117" s="364" t="str">
        <f t="shared" si="1"/>
        <v>X</v>
      </c>
    </row>
    <row r="118" spans="1:13" ht="14.45" customHeight="1" x14ac:dyDescent="0.2">
      <c r="A118" s="369" t="s">
        <v>319</v>
      </c>
      <c r="B118" s="365">
        <v>29739.916405100001</v>
      </c>
      <c r="C118" s="366">
        <v>27441.825000000001</v>
      </c>
      <c r="D118" s="366">
        <v>-2298.0914051</v>
      </c>
      <c r="E118" s="367">
        <v>0.92272703884581508</v>
      </c>
      <c r="F118" s="365">
        <v>33627.016529200002</v>
      </c>
      <c r="G118" s="366">
        <v>30824.765151766667</v>
      </c>
      <c r="H118" s="366">
        <v>2976.3090000000002</v>
      </c>
      <c r="I118" s="366">
        <v>27791.255000000001</v>
      </c>
      <c r="J118" s="366">
        <v>-3033.5101517666662</v>
      </c>
      <c r="K118" s="368">
        <v>0.82645616139830547</v>
      </c>
      <c r="L118" s="124"/>
      <c r="M118" s="364" t="str">
        <f t="shared" si="1"/>
        <v/>
      </c>
    </row>
    <row r="119" spans="1:13" ht="14.45" customHeight="1" x14ac:dyDescent="0.2">
      <c r="A119" s="369" t="s">
        <v>320</v>
      </c>
      <c r="B119" s="365">
        <v>0</v>
      </c>
      <c r="C119" s="366">
        <v>0</v>
      </c>
      <c r="D119" s="366">
        <v>0</v>
      </c>
      <c r="E119" s="367">
        <v>0</v>
      </c>
      <c r="F119" s="365">
        <v>0</v>
      </c>
      <c r="G119" s="366">
        <v>0</v>
      </c>
      <c r="H119" s="366">
        <v>11.52</v>
      </c>
      <c r="I119" s="366">
        <v>78.75</v>
      </c>
      <c r="J119" s="366">
        <v>78.75</v>
      </c>
      <c r="K119" s="368">
        <v>0</v>
      </c>
      <c r="L119" s="124"/>
      <c r="M119" s="364" t="str">
        <f t="shared" si="1"/>
        <v>X</v>
      </c>
    </row>
    <row r="120" spans="1:13" ht="14.45" customHeight="1" x14ac:dyDescent="0.2">
      <c r="A120" s="369" t="s">
        <v>321</v>
      </c>
      <c r="B120" s="365">
        <v>0</v>
      </c>
      <c r="C120" s="366">
        <v>0</v>
      </c>
      <c r="D120" s="366">
        <v>0</v>
      </c>
      <c r="E120" s="367">
        <v>0</v>
      </c>
      <c r="F120" s="365">
        <v>0</v>
      </c>
      <c r="G120" s="366">
        <v>0</v>
      </c>
      <c r="H120" s="366">
        <v>11.52</v>
      </c>
      <c r="I120" s="366">
        <v>78.75</v>
      </c>
      <c r="J120" s="366">
        <v>78.75</v>
      </c>
      <c r="K120" s="368">
        <v>0</v>
      </c>
      <c r="L120" s="124"/>
      <c r="M120" s="364" t="str">
        <f t="shared" si="1"/>
        <v/>
      </c>
    </row>
    <row r="121" spans="1:13" ht="14.45" customHeight="1" x14ac:dyDescent="0.2">
      <c r="A121" s="369" t="s">
        <v>322</v>
      </c>
      <c r="B121" s="365">
        <v>135.42874909999998</v>
      </c>
      <c r="C121" s="366">
        <v>324.142</v>
      </c>
      <c r="D121" s="366">
        <v>188.71325090000002</v>
      </c>
      <c r="E121" s="367">
        <v>2.393450446482785</v>
      </c>
      <c r="F121" s="365">
        <v>419.84893939999995</v>
      </c>
      <c r="G121" s="366">
        <v>384.86152778333326</v>
      </c>
      <c r="H121" s="366">
        <v>49.497999999999998</v>
      </c>
      <c r="I121" s="366">
        <v>165.41</v>
      </c>
      <c r="J121" s="366">
        <v>-219.45152778333326</v>
      </c>
      <c r="K121" s="368">
        <v>0.3939750335832336</v>
      </c>
      <c r="L121" s="124"/>
      <c r="M121" s="364" t="str">
        <f t="shared" si="1"/>
        <v>X</v>
      </c>
    </row>
    <row r="122" spans="1:13" ht="14.45" customHeight="1" x14ac:dyDescent="0.2">
      <c r="A122" s="369" t="s">
        <v>323</v>
      </c>
      <c r="B122" s="365">
        <v>135.42874909999998</v>
      </c>
      <c r="C122" s="366">
        <v>324.142</v>
      </c>
      <c r="D122" s="366">
        <v>188.71325090000002</v>
      </c>
      <c r="E122" s="367">
        <v>2.393450446482785</v>
      </c>
      <c r="F122" s="365">
        <v>419.84893939999995</v>
      </c>
      <c r="G122" s="366">
        <v>384.86152778333326</v>
      </c>
      <c r="H122" s="366">
        <v>49.497999999999998</v>
      </c>
      <c r="I122" s="366">
        <v>165.41</v>
      </c>
      <c r="J122" s="366">
        <v>-219.45152778333326</v>
      </c>
      <c r="K122" s="368">
        <v>0.3939750335832336</v>
      </c>
      <c r="L122" s="124"/>
      <c r="M122" s="364" t="str">
        <f t="shared" si="1"/>
        <v/>
      </c>
    </row>
    <row r="123" spans="1:13" ht="14.45" customHeight="1" x14ac:dyDescent="0.2">
      <c r="A123" s="369" t="s">
        <v>324</v>
      </c>
      <c r="B123" s="365">
        <v>28.369105200000003</v>
      </c>
      <c r="C123" s="366">
        <v>40.75</v>
      </c>
      <c r="D123" s="366">
        <v>12.380894799999997</v>
      </c>
      <c r="E123" s="367">
        <v>1.4364217592594353</v>
      </c>
      <c r="F123" s="365">
        <v>0</v>
      </c>
      <c r="G123" s="366">
        <v>0</v>
      </c>
      <c r="H123" s="366">
        <v>0.75</v>
      </c>
      <c r="I123" s="366">
        <v>17.75</v>
      </c>
      <c r="J123" s="366">
        <v>17.75</v>
      </c>
      <c r="K123" s="368">
        <v>0</v>
      </c>
      <c r="L123" s="124"/>
      <c r="M123" s="364" t="str">
        <f t="shared" si="1"/>
        <v>X</v>
      </c>
    </row>
    <row r="124" spans="1:13" ht="14.45" customHeight="1" x14ac:dyDescent="0.2">
      <c r="A124" s="369" t="s">
        <v>325</v>
      </c>
      <c r="B124" s="365">
        <v>28.369105200000003</v>
      </c>
      <c r="C124" s="366">
        <v>40.75</v>
      </c>
      <c r="D124" s="366">
        <v>12.380894799999997</v>
      </c>
      <c r="E124" s="367">
        <v>1.4364217592594353</v>
      </c>
      <c r="F124" s="365">
        <v>0</v>
      </c>
      <c r="G124" s="366">
        <v>0</v>
      </c>
      <c r="H124" s="366">
        <v>0.75</v>
      </c>
      <c r="I124" s="366">
        <v>17.75</v>
      </c>
      <c r="J124" s="366">
        <v>17.75</v>
      </c>
      <c r="K124" s="368">
        <v>0</v>
      </c>
      <c r="L124" s="124"/>
      <c r="M124" s="364" t="str">
        <f t="shared" si="1"/>
        <v/>
      </c>
    </row>
    <row r="125" spans="1:13" ht="14.45" customHeight="1" x14ac:dyDescent="0.2">
      <c r="A125" s="369" t="s">
        <v>326</v>
      </c>
      <c r="B125" s="365">
        <v>0</v>
      </c>
      <c r="C125" s="366">
        <v>3005.68</v>
      </c>
      <c r="D125" s="366">
        <v>3005.68</v>
      </c>
      <c r="E125" s="367">
        <v>0</v>
      </c>
      <c r="F125" s="365">
        <v>0</v>
      </c>
      <c r="G125" s="366">
        <v>0</v>
      </c>
      <c r="H125" s="366">
        <v>0</v>
      </c>
      <c r="I125" s="366">
        <v>3179.3440000000001</v>
      </c>
      <c r="J125" s="366">
        <v>3179.3440000000001</v>
      </c>
      <c r="K125" s="368">
        <v>0</v>
      </c>
      <c r="L125" s="124"/>
      <c r="M125" s="364" t="str">
        <f t="shared" si="1"/>
        <v>X</v>
      </c>
    </row>
    <row r="126" spans="1:13" ht="14.45" customHeight="1" x14ac:dyDescent="0.2">
      <c r="A126" s="369" t="s">
        <v>327</v>
      </c>
      <c r="B126" s="365">
        <v>0</v>
      </c>
      <c r="C126" s="366">
        <v>3005.68</v>
      </c>
      <c r="D126" s="366">
        <v>3005.68</v>
      </c>
      <c r="E126" s="367">
        <v>0</v>
      </c>
      <c r="F126" s="365">
        <v>0</v>
      </c>
      <c r="G126" s="366">
        <v>0</v>
      </c>
      <c r="H126" s="366">
        <v>0</v>
      </c>
      <c r="I126" s="366">
        <v>3179.3440000000001</v>
      </c>
      <c r="J126" s="366">
        <v>3179.3440000000001</v>
      </c>
      <c r="K126" s="368">
        <v>0</v>
      </c>
      <c r="L126" s="124"/>
      <c r="M126" s="364" t="str">
        <f t="shared" si="1"/>
        <v/>
      </c>
    </row>
    <row r="127" spans="1:13" ht="14.45" customHeight="1" x14ac:dyDescent="0.2">
      <c r="A127" s="369" t="s">
        <v>328</v>
      </c>
      <c r="B127" s="365">
        <v>10104.0727049</v>
      </c>
      <c r="C127" s="366">
        <v>10275.27225</v>
      </c>
      <c r="D127" s="366">
        <v>171.19954510000025</v>
      </c>
      <c r="E127" s="367">
        <v>1.0169436176975426</v>
      </c>
      <c r="F127" s="365">
        <v>11414.681665300001</v>
      </c>
      <c r="G127" s="366">
        <v>10463.458193191667</v>
      </c>
      <c r="H127" s="366">
        <v>1010.1385300000001</v>
      </c>
      <c r="I127" s="366">
        <v>10500.679970000001</v>
      </c>
      <c r="J127" s="366">
        <v>37.221776808333743</v>
      </c>
      <c r="K127" s="368">
        <v>0.91992753524800308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2691.3342831</v>
      </c>
      <c r="C128" s="366">
        <v>2473.4369700000002</v>
      </c>
      <c r="D128" s="366">
        <v>-217.89731309999979</v>
      </c>
      <c r="E128" s="367">
        <v>0.91903744010238075</v>
      </c>
      <c r="F128" s="365">
        <v>3045.7665139999999</v>
      </c>
      <c r="G128" s="366">
        <v>2791.952637833333</v>
      </c>
      <c r="H128" s="366">
        <v>268.97095000000002</v>
      </c>
      <c r="I128" s="366">
        <v>2509.89669</v>
      </c>
      <c r="J128" s="366">
        <v>-282.05594783333299</v>
      </c>
      <c r="K128" s="368">
        <v>0.82406076712156018</v>
      </c>
      <c r="L128" s="124"/>
      <c r="M128" s="364" t="str">
        <f t="shared" si="1"/>
        <v>X</v>
      </c>
    </row>
    <row r="129" spans="1:13" ht="14.45" customHeight="1" x14ac:dyDescent="0.2">
      <c r="A129" s="369" t="s">
        <v>330</v>
      </c>
      <c r="B129" s="365">
        <v>2691.3342831</v>
      </c>
      <c r="C129" s="366">
        <v>2473.4369700000002</v>
      </c>
      <c r="D129" s="366">
        <v>-217.89731309999979</v>
      </c>
      <c r="E129" s="367">
        <v>0.91903744010238075</v>
      </c>
      <c r="F129" s="365">
        <v>3045.7665139999999</v>
      </c>
      <c r="G129" s="366">
        <v>2791.952637833333</v>
      </c>
      <c r="H129" s="366">
        <v>268.97095000000002</v>
      </c>
      <c r="I129" s="366">
        <v>2509.89669</v>
      </c>
      <c r="J129" s="366">
        <v>-282.05594783333299</v>
      </c>
      <c r="K129" s="368">
        <v>0.82406076712156018</v>
      </c>
      <c r="L129" s="124"/>
      <c r="M129" s="364" t="str">
        <f t="shared" si="1"/>
        <v/>
      </c>
    </row>
    <row r="130" spans="1:13" ht="14.45" customHeight="1" x14ac:dyDescent="0.2">
      <c r="A130" s="369" t="s">
        <v>331</v>
      </c>
      <c r="B130" s="365">
        <v>7412.7384217999997</v>
      </c>
      <c r="C130" s="366">
        <v>6785.9186600000003</v>
      </c>
      <c r="D130" s="366">
        <v>-626.81976179999947</v>
      </c>
      <c r="E130" s="367">
        <v>0.91544018874905997</v>
      </c>
      <c r="F130" s="365">
        <v>8368.9151512999997</v>
      </c>
      <c r="G130" s="366">
        <v>7671.5055553583334</v>
      </c>
      <c r="H130" s="366">
        <v>741.16757999999993</v>
      </c>
      <c r="I130" s="366">
        <v>6916.1630599999999</v>
      </c>
      <c r="J130" s="366">
        <v>-755.34249535833351</v>
      </c>
      <c r="K130" s="368">
        <v>0.82641094275231908</v>
      </c>
      <c r="L130" s="124"/>
      <c r="M130" s="364" t="str">
        <f t="shared" si="1"/>
        <v>X</v>
      </c>
    </row>
    <row r="131" spans="1:13" ht="14.45" customHeight="1" x14ac:dyDescent="0.2">
      <c r="A131" s="369" t="s">
        <v>332</v>
      </c>
      <c r="B131" s="365">
        <v>7412.7384217999997</v>
      </c>
      <c r="C131" s="366">
        <v>6785.9186600000003</v>
      </c>
      <c r="D131" s="366">
        <v>-626.81976179999947</v>
      </c>
      <c r="E131" s="367">
        <v>0.91544018874905997</v>
      </c>
      <c r="F131" s="365">
        <v>8368.9151512999997</v>
      </c>
      <c r="G131" s="366">
        <v>7671.5055553583334</v>
      </c>
      <c r="H131" s="366">
        <v>741.16757999999993</v>
      </c>
      <c r="I131" s="366">
        <v>6916.1630599999999</v>
      </c>
      <c r="J131" s="366">
        <v>-755.34249535833351</v>
      </c>
      <c r="K131" s="368">
        <v>0.82641094275231908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0</v>
      </c>
      <c r="C132" s="366">
        <v>270.50799000000001</v>
      </c>
      <c r="D132" s="366">
        <v>270.50799000000001</v>
      </c>
      <c r="E132" s="367">
        <v>0</v>
      </c>
      <c r="F132" s="365">
        <v>0</v>
      </c>
      <c r="G132" s="366">
        <v>0</v>
      </c>
      <c r="H132" s="366">
        <v>0</v>
      </c>
      <c r="I132" s="366">
        <v>286.14287999999999</v>
      </c>
      <c r="J132" s="366">
        <v>286.14287999999999</v>
      </c>
      <c r="K132" s="368">
        <v>0</v>
      </c>
      <c r="L132" s="124"/>
      <c r="M132" s="364" t="str">
        <f t="shared" si="1"/>
        <v>X</v>
      </c>
    </row>
    <row r="133" spans="1:13" ht="14.45" customHeight="1" x14ac:dyDescent="0.2">
      <c r="A133" s="369" t="s">
        <v>334</v>
      </c>
      <c r="B133" s="365">
        <v>0</v>
      </c>
      <c r="C133" s="366">
        <v>270.50799000000001</v>
      </c>
      <c r="D133" s="366">
        <v>270.50799000000001</v>
      </c>
      <c r="E133" s="367">
        <v>0</v>
      </c>
      <c r="F133" s="365">
        <v>0</v>
      </c>
      <c r="G133" s="366">
        <v>0</v>
      </c>
      <c r="H133" s="366">
        <v>0</v>
      </c>
      <c r="I133" s="366">
        <v>286.14287999999999</v>
      </c>
      <c r="J133" s="366">
        <v>286.14287999999999</v>
      </c>
      <c r="K133" s="368">
        <v>0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0</v>
      </c>
      <c r="C134" s="366">
        <v>745.40863000000002</v>
      </c>
      <c r="D134" s="366">
        <v>745.40863000000002</v>
      </c>
      <c r="E134" s="367">
        <v>0</v>
      </c>
      <c r="F134" s="365">
        <v>0</v>
      </c>
      <c r="G134" s="366">
        <v>0</v>
      </c>
      <c r="H134" s="366">
        <v>0</v>
      </c>
      <c r="I134" s="366">
        <v>788.47733999999991</v>
      </c>
      <c r="J134" s="366">
        <v>788.47733999999991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69" t="s">
        <v>336</v>
      </c>
      <c r="B135" s="365">
        <v>0</v>
      </c>
      <c r="C135" s="366">
        <v>745.40863000000002</v>
      </c>
      <c r="D135" s="366">
        <v>745.40863000000002</v>
      </c>
      <c r="E135" s="367">
        <v>0</v>
      </c>
      <c r="F135" s="365">
        <v>0</v>
      </c>
      <c r="G135" s="366">
        <v>0</v>
      </c>
      <c r="H135" s="366">
        <v>0</v>
      </c>
      <c r="I135" s="366">
        <v>788.47733999999991</v>
      </c>
      <c r="J135" s="366">
        <v>788.47733999999991</v>
      </c>
      <c r="K135" s="368">
        <v>0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125.6176687</v>
      </c>
      <c r="C136" s="366">
        <v>0</v>
      </c>
      <c r="D136" s="366">
        <v>-125.6176687</v>
      </c>
      <c r="E136" s="367">
        <v>0</v>
      </c>
      <c r="F136" s="365">
        <v>0</v>
      </c>
      <c r="G136" s="366">
        <v>0</v>
      </c>
      <c r="H136" s="366">
        <v>0</v>
      </c>
      <c r="I136" s="366">
        <v>0</v>
      </c>
      <c r="J136" s="366">
        <v>0</v>
      </c>
      <c r="K136" s="368">
        <v>0</v>
      </c>
      <c r="L136" s="124"/>
      <c r="M136" s="364" t="str">
        <f t="shared" si="2"/>
        <v/>
      </c>
    </row>
    <row r="137" spans="1:13" ht="14.45" customHeight="1" x14ac:dyDescent="0.2">
      <c r="A137" s="369" t="s">
        <v>338</v>
      </c>
      <c r="B137" s="365">
        <v>125.6176687</v>
      </c>
      <c r="C137" s="366">
        <v>0</v>
      </c>
      <c r="D137" s="366">
        <v>-125.6176687</v>
      </c>
      <c r="E137" s="367">
        <v>0</v>
      </c>
      <c r="F137" s="365">
        <v>0</v>
      </c>
      <c r="G137" s="366">
        <v>0</v>
      </c>
      <c r="H137" s="366">
        <v>0</v>
      </c>
      <c r="I137" s="366">
        <v>0</v>
      </c>
      <c r="J137" s="366">
        <v>0</v>
      </c>
      <c r="K137" s="368">
        <v>0</v>
      </c>
      <c r="L137" s="124"/>
      <c r="M137" s="364" t="str">
        <f t="shared" si="2"/>
        <v>X</v>
      </c>
    </row>
    <row r="138" spans="1:13" ht="14.45" customHeight="1" x14ac:dyDescent="0.2">
      <c r="A138" s="369" t="s">
        <v>339</v>
      </c>
      <c r="B138" s="365">
        <v>125.6176687</v>
      </c>
      <c r="C138" s="366">
        <v>0</v>
      </c>
      <c r="D138" s="366">
        <v>-125.6176687</v>
      </c>
      <c r="E138" s="367">
        <v>0</v>
      </c>
      <c r="F138" s="365">
        <v>0</v>
      </c>
      <c r="G138" s="366">
        <v>0</v>
      </c>
      <c r="H138" s="366">
        <v>0</v>
      </c>
      <c r="I138" s="366">
        <v>0</v>
      </c>
      <c r="J138" s="366">
        <v>0</v>
      </c>
      <c r="K138" s="368">
        <v>0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598.07428489999995</v>
      </c>
      <c r="C139" s="366">
        <v>555.38035000000002</v>
      </c>
      <c r="D139" s="366">
        <v>-42.693934899999931</v>
      </c>
      <c r="E139" s="367">
        <v>0.92861432772161656</v>
      </c>
      <c r="F139" s="365">
        <v>688.49461510000003</v>
      </c>
      <c r="G139" s="366">
        <v>631.12006384166671</v>
      </c>
      <c r="H139" s="366">
        <v>60.524629999999995</v>
      </c>
      <c r="I139" s="366">
        <v>559.19236000000001</v>
      </c>
      <c r="J139" s="366">
        <v>-71.927703841666698</v>
      </c>
      <c r="K139" s="368">
        <v>0.8121956914924896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598.07428489999995</v>
      </c>
      <c r="C140" s="366">
        <v>555.38035000000002</v>
      </c>
      <c r="D140" s="366">
        <v>-42.693934899999931</v>
      </c>
      <c r="E140" s="367">
        <v>0.92861432772161656</v>
      </c>
      <c r="F140" s="365">
        <v>688.49461510000003</v>
      </c>
      <c r="G140" s="366">
        <v>631.12006384166671</v>
      </c>
      <c r="H140" s="366">
        <v>60.524629999999995</v>
      </c>
      <c r="I140" s="366">
        <v>559.19236000000001</v>
      </c>
      <c r="J140" s="366">
        <v>-71.927703841666698</v>
      </c>
      <c r="K140" s="368">
        <v>0.8121956914924896</v>
      </c>
      <c r="L140" s="124"/>
      <c r="M140" s="364" t="str">
        <f t="shared" si="2"/>
        <v>X</v>
      </c>
    </row>
    <row r="141" spans="1:13" ht="14.45" customHeight="1" x14ac:dyDescent="0.2">
      <c r="A141" s="369" t="s">
        <v>342</v>
      </c>
      <c r="B141" s="365">
        <v>598.07428489999995</v>
      </c>
      <c r="C141" s="366">
        <v>555.38035000000002</v>
      </c>
      <c r="D141" s="366">
        <v>-42.693934899999931</v>
      </c>
      <c r="E141" s="367">
        <v>0.92861432772161656</v>
      </c>
      <c r="F141" s="365">
        <v>688.49461510000003</v>
      </c>
      <c r="G141" s="366">
        <v>631.12006384166671</v>
      </c>
      <c r="H141" s="366">
        <v>60.524629999999995</v>
      </c>
      <c r="I141" s="366">
        <v>559.19236000000001</v>
      </c>
      <c r="J141" s="366">
        <v>-71.927703841666698</v>
      </c>
      <c r="K141" s="368">
        <v>0.8121956914924896</v>
      </c>
      <c r="L141" s="124"/>
      <c r="M141" s="364" t="str">
        <f t="shared" si="2"/>
        <v/>
      </c>
    </row>
    <row r="142" spans="1:13" ht="14.45" customHeight="1" x14ac:dyDescent="0.2">
      <c r="A142" s="369" t="s">
        <v>343</v>
      </c>
      <c r="B142" s="365">
        <v>28.659198</v>
      </c>
      <c r="C142" s="366">
        <v>61.876100000000001</v>
      </c>
      <c r="D142" s="366">
        <v>33.216902000000005</v>
      </c>
      <c r="E142" s="367">
        <v>2.1590311075697235</v>
      </c>
      <c r="F142" s="365">
        <v>0</v>
      </c>
      <c r="G142" s="366">
        <v>0</v>
      </c>
      <c r="H142" s="366">
        <v>99.148740000000004</v>
      </c>
      <c r="I142" s="366">
        <v>282.33148999999997</v>
      </c>
      <c r="J142" s="366">
        <v>282.33148999999997</v>
      </c>
      <c r="K142" s="368">
        <v>0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0</v>
      </c>
      <c r="C143" s="366">
        <v>0</v>
      </c>
      <c r="D143" s="366">
        <v>0</v>
      </c>
      <c r="E143" s="367">
        <v>0</v>
      </c>
      <c r="F143" s="365">
        <v>0</v>
      </c>
      <c r="G143" s="366">
        <v>0</v>
      </c>
      <c r="H143" s="366">
        <v>99.148740000000004</v>
      </c>
      <c r="I143" s="366">
        <v>99.148740000000004</v>
      </c>
      <c r="J143" s="366">
        <v>99.148740000000004</v>
      </c>
      <c r="K143" s="368">
        <v>0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0</v>
      </c>
      <c r="C144" s="366">
        <v>0</v>
      </c>
      <c r="D144" s="366">
        <v>0</v>
      </c>
      <c r="E144" s="367">
        <v>0</v>
      </c>
      <c r="F144" s="365">
        <v>0</v>
      </c>
      <c r="G144" s="366">
        <v>0</v>
      </c>
      <c r="H144" s="366">
        <v>99.148740000000004</v>
      </c>
      <c r="I144" s="366">
        <v>99.148740000000004</v>
      </c>
      <c r="J144" s="366">
        <v>99.148740000000004</v>
      </c>
      <c r="K144" s="368">
        <v>0</v>
      </c>
      <c r="L144" s="124"/>
      <c r="M144" s="364" t="str">
        <f t="shared" si="2"/>
        <v>X</v>
      </c>
    </row>
    <row r="145" spans="1:13" ht="14.45" customHeight="1" x14ac:dyDescent="0.2">
      <c r="A145" s="369" t="s">
        <v>346</v>
      </c>
      <c r="B145" s="365">
        <v>0</v>
      </c>
      <c r="C145" s="366">
        <v>0</v>
      </c>
      <c r="D145" s="366">
        <v>0</v>
      </c>
      <c r="E145" s="367">
        <v>0</v>
      </c>
      <c r="F145" s="365">
        <v>0</v>
      </c>
      <c r="G145" s="366">
        <v>0</v>
      </c>
      <c r="H145" s="366">
        <v>99.148740000000004</v>
      </c>
      <c r="I145" s="366">
        <v>99.148740000000004</v>
      </c>
      <c r="J145" s="366">
        <v>99.148740000000004</v>
      </c>
      <c r="K145" s="368">
        <v>0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28.659198</v>
      </c>
      <c r="C146" s="366">
        <v>61.876100000000001</v>
      </c>
      <c r="D146" s="366">
        <v>33.216902000000005</v>
      </c>
      <c r="E146" s="367">
        <v>2.1590311075697235</v>
      </c>
      <c r="F146" s="365">
        <v>0</v>
      </c>
      <c r="G146" s="366">
        <v>0</v>
      </c>
      <c r="H146" s="366">
        <v>0</v>
      </c>
      <c r="I146" s="366">
        <v>183.18275</v>
      </c>
      <c r="J146" s="366">
        <v>183.18275</v>
      </c>
      <c r="K146" s="368">
        <v>0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26.5753044</v>
      </c>
      <c r="C147" s="366">
        <v>43.6111</v>
      </c>
      <c r="D147" s="366">
        <v>17.0357956</v>
      </c>
      <c r="E147" s="367">
        <v>1.6410385876897049</v>
      </c>
      <c r="F147" s="365">
        <v>0</v>
      </c>
      <c r="G147" s="366">
        <v>0</v>
      </c>
      <c r="H147" s="366">
        <v>0</v>
      </c>
      <c r="I147" s="366">
        <v>32.491750000000003</v>
      </c>
      <c r="J147" s="366">
        <v>32.491750000000003</v>
      </c>
      <c r="K147" s="368">
        <v>0</v>
      </c>
      <c r="L147" s="124"/>
      <c r="M147" s="364" t="str">
        <f t="shared" si="2"/>
        <v>X</v>
      </c>
    </row>
    <row r="148" spans="1:13" ht="14.45" customHeight="1" x14ac:dyDescent="0.2">
      <c r="A148" s="369" t="s">
        <v>349</v>
      </c>
      <c r="B148" s="365">
        <v>0.32636160000000003</v>
      </c>
      <c r="C148" s="366">
        <v>2.0911</v>
      </c>
      <c r="D148" s="366">
        <v>1.7647383999999999</v>
      </c>
      <c r="E148" s="367">
        <v>6.4073101737459304</v>
      </c>
      <c r="F148" s="365">
        <v>0</v>
      </c>
      <c r="G148" s="366">
        <v>0</v>
      </c>
      <c r="H148" s="366">
        <v>0</v>
      </c>
      <c r="I148" s="366">
        <v>1.1517500000000001</v>
      </c>
      <c r="J148" s="366">
        <v>1.1517500000000001</v>
      </c>
      <c r="K148" s="368">
        <v>0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26.248942800000002</v>
      </c>
      <c r="C149" s="366">
        <v>41.52</v>
      </c>
      <c r="D149" s="366">
        <v>15.271057200000001</v>
      </c>
      <c r="E149" s="367">
        <v>1.5817779906930194</v>
      </c>
      <c r="F149" s="365">
        <v>0</v>
      </c>
      <c r="G149" s="366">
        <v>0</v>
      </c>
      <c r="H149" s="366">
        <v>0</v>
      </c>
      <c r="I149" s="366">
        <v>31.34</v>
      </c>
      <c r="J149" s="366">
        <v>31.34</v>
      </c>
      <c r="K149" s="368">
        <v>0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0</v>
      </c>
      <c r="C150" s="366">
        <v>18.265000000000001</v>
      </c>
      <c r="D150" s="366">
        <v>18.265000000000001</v>
      </c>
      <c r="E150" s="367">
        <v>0</v>
      </c>
      <c r="F150" s="365">
        <v>0</v>
      </c>
      <c r="G150" s="366">
        <v>0</v>
      </c>
      <c r="H150" s="366">
        <v>0</v>
      </c>
      <c r="I150" s="366">
        <v>150.691</v>
      </c>
      <c r="J150" s="366">
        <v>150.691</v>
      </c>
      <c r="K150" s="368">
        <v>0</v>
      </c>
      <c r="L150" s="124"/>
      <c r="M150" s="364" t="str">
        <f t="shared" si="2"/>
        <v>X</v>
      </c>
    </row>
    <row r="151" spans="1:13" ht="14.45" customHeight="1" x14ac:dyDescent="0.2">
      <c r="A151" s="369" t="s">
        <v>352</v>
      </c>
      <c r="B151" s="365">
        <v>0</v>
      </c>
      <c r="C151" s="366">
        <v>18.265000000000001</v>
      </c>
      <c r="D151" s="366">
        <v>18.265000000000001</v>
      </c>
      <c r="E151" s="367">
        <v>0</v>
      </c>
      <c r="F151" s="365">
        <v>0</v>
      </c>
      <c r="G151" s="366">
        <v>0</v>
      </c>
      <c r="H151" s="366">
        <v>0</v>
      </c>
      <c r="I151" s="366">
        <v>150.691</v>
      </c>
      <c r="J151" s="366">
        <v>150.691</v>
      </c>
      <c r="K151" s="368">
        <v>0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2.0838935999999997</v>
      </c>
      <c r="C152" s="366">
        <v>0</v>
      </c>
      <c r="D152" s="366">
        <v>-2.0838935999999997</v>
      </c>
      <c r="E152" s="367">
        <v>0</v>
      </c>
      <c r="F152" s="365">
        <v>0</v>
      </c>
      <c r="G152" s="366">
        <v>0</v>
      </c>
      <c r="H152" s="366">
        <v>0</v>
      </c>
      <c r="I152" s="366">
        <v>0</v>
      </c>
      <c r="J152" s="366">
        <v>0</v>
      </c>
      <c r="K152" s="368">
        <v>0</v>
      </c>
      <c r="L152" s="124"/>
      <c r="M152" s="364" t="str">
        <f t="shared" si="2"/>
        <v>X</v>
      </c>
    </row>
    <row r="153" spans="1:13" ht="14.45" customHeight="1" x14ac:dyDescent="0.2">
      <c r="A153" s="369" t="s">
        <v>354</v>
      </c>
      <c r="B153" s="365">
        <v>2.0838935999999997</v>
      </c>
      <c r="C153" s="366">
        <v>0</v>
      </c>
      <c r="D153" s="366">
        <v>-2.0838935999999997</v>
      </c>
      <c r="E153" s="367">
        <v>0</v>
      </c>
      <c r="F153" s="365">
        <v>0</v>
      </c>
      <c r="G153" s="366">
        <v>0</v>
      </c>
      <c r="H153" s="366">
        <v>0</v>
      </c>
      <c r="I153" s="366">
        <v>0</v>
      </c>
      <c r="J153" s="366">
        <v>0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14284.0063875</v>
      </c>
      <c r="C154" s="366">
        <v>16119.452949999999</v>
      </c>
      <c r="D154" s="366">
        <v>1835.4465624999993</v>
      </c>
      <c r="E154" s="367">
        <v>1.1284966215155299</v>
      </c>
      <c r="F154" s="365">
        <v>15314.382859200001</v>
      </c>
      <c r="G154" s="366">
        <v>14038.184287600001</v>
      </c>
      <c r="H154" s="366">
        <v>1574.7537199999999</v>
      </c>
      <c r="I154" s="366">
        <v>14845.368910000001</v>
      </c>
      <c r="J154" s="366">
        <v>807.18462240000008</v>
      </c>
      <c r="K154" s="368">
        <v>0.96937428340977883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14284.0063875</v>
      </c>
      <c r="C155" s="366">
        <v>14854.418390000001</v>
      </c>
      <c r="D155" s="366">
        <v>570.41200250000111</v>
      </c>
      <c r="E155" s="367">
        <v>1.0399336143534053</v>
      </c>
      <c r="F155" s="365">
        <v>15314.382859200001</v>
      </c>
      <c r="G155" s="366">
        <v>14038.184287600001</v>
      </c>
      <c r="H155" s="366">
        <v>1388.5221200000001</v>
      </c>
      <c r="I155" s="366">
        <v>14329.59829</v>
      </c>
      <c r="J155" s="366">
        <v>291.41400239999894</v>
      </c>
      <c r="K155" s="368">
        <v>0.93569544536961868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14284.0063875</v>
      </c>
      <c r="C156" s="366">
        <v>14805.537390000001</v>
      </c>
      <c r="D156" s="366">
        <v>521.5310025000017</v>
      </c>
      <c r="E156" s="367">
        <v>1.036511535234008</v>
      </c>
      <c r="F156" s="365">
        <v>15314.382859200001</v>
      </c>
      <c r="G156" s="366">
        <v>14038.184287600001</v>
      </c>
      <c r="H156" s="366">
        <v>1280.0461200000002</v>
      </c>
      <c r="I156" s="366">
        <v>14105.362289999999</v>
      </c>
      <c r="J156" s="366">
        <v>67.178002399998149</v>
      </c>
      <c r="K156" s="368">
        <v>0.92105326213170313</v>
      </c>
      <c r="L156" s="124"/>
      <c r="M156" s="364" t="str">
        <f t="shared" si="2"/>
        <v>X</v>
      </c>
    </row>
    <row r="157" spans="1:13" ht="14.45" customHeight="1" x14ac:dyDescent="0.2">
      <c r="A157" s="369" t="s">
        <v>358</v>
      </c>
      <c r="B157" s="365">
        <v>487.37593079999999</v>
      </c>
      <c r="C157" s="366">
        <v>405.87918999999999</v>
      </c>
      <c r="D157" s="366">
        <v>-81.496740799999998</v>
      </c>
      <c r="E157" s="367">
        <v>0.83278464189598422</v>
      </c>
      <c r="F157" s="365">
        <v>382.91762399999999</v>
      </c>
      <c r="G157" s="366">
        <v>351.00782199999998</v>
      </c>
      <c r="H157" s="366">
        <v>34.699379999999998</v>
      </c>
      <c r="I157" s="366">
        <v>387.39528999999999</v>
      </c>
      <c r="J157" s="366">
        <v>36.387468000000013</v>
      </c>
      <c r="K157" s="368">
        <v>1.0116935490020695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8552.0116971000007</v>
      </c>
      <c r="C158" s="366">
        <v>9171.9221400000006</v>
      </c>
      <c r="D158" s="366">
        <v>619.91044289999991</v>
      </c>
      <c r="E158" s="367">
        <v>1.0724870901556662</v>
      </c>
      <c r="F158" s="365">
        <v>9672.741</v>
      </c>
      <c r="G158" s="366">
        <v>8866.6792499999992</v>
      </c>
      <c r="H158" s="366">
        <v>814.71699999999998</v>
      </c>
      <c r="I158" s="366">
        <v>8934.4750000000004</v>
      </c>
      <c r="J158" s="366">
        <v>67.795750000001135</v>
      </c>
      <c r="K158" s="368">
        <v>0.92367561583629709</v>
      </c>
      <c r="L158" s="124"/>
      <c r="M158" s="364" t="str">
        <f t="shared" si="2"/>
        <v/>
      </c>
    </row>
    <row r="159" spans="1:13" ht="14.45" customHeight="1" x14ac:dyDescent="0.2">
      <c r="A159" s="369" t="s">
        <v>360</v>
      </c>
      <c r="B159" s="365">
        <v>393.97199999999998</v>
      </c>
      <c r="C159" s="366">
        <v>393.964</v>
      </c>
      <c r="D159" s="366">
        <v>-7.9999999999813554E-3</v>
      </c>
      <c r="E159" s="367">
        <v>0.99997969398840536</v>
      </c>
      <c r="F159" s="365">
        <v>393.96</v>
      </c>
      <c r="G159" s="366">
        <v>361.13</v>
      </c>
      <c r="H159" s="366">
        <v>32.828000000000003</v>
      </c>
      <c r="I159" s="366">
        <v>361.12099999999998</v>
      </c>
      <c r="J159" s="366">
        <v>-9.0000000000145519E-3</v>
      </c>
      <c r="K159" s="368">
        <v>0.91664382170778758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2177.0287595999998</v>
      </c>
      <c r="C160" s="366">
        <v>2162.1090600000002</v>
      </c>
      <c r="D160" s="366">
        <v>-14.919699599999603</v>
      </c>
      <c r="E160" s="367">
        <v>0.99314676044852024</v>
      </c>
      <c r="F160" s="365">
        <v>2193.1302348000004</v>
      </c>
      <c r="G160" s="366">
        <v>2010.3693819000005</v>
      </c>
      <c r="H160" s="366">
        <v>175.16873999999999</v>
      </c>
      <c r="I160" s="366">
        <v>1973.384</v>
      </c>
      <c r="J160" s="366">
        <v>-36.985381900000448</v>
      </c>
      <c r="K160" s="368">
        <v>0.89980246894911842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2294.2080000000001</v>
      </c>
      <c r="C161" s="366">
        <v>2294.1010000000001</v>
      </c>
      <c r="D161" s="366">
        <v>-0.1069999999999709</v>
      </c>
      <c r="E161" s="367">
        <v>0.99995336081122554</v>
      </c>
      <c r="F161" s="365">
        <v>2294.076</v>
      </c>
      <c r="G161" s="366">
        <v>2102.9030000000002</v>
      </c>
      <c r="H161" s="366">
        <v>191.17099999999999</v>
      </c>
      <c r="I161" s="366">
        <v>2102.8939999999998</v>
      </c>
      <c r="J161" s="366">
        <v>-9.0000000004692993E-3</v>
      </c>
      <c r="K161" s="368">
        <v>0.91666274351852328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379.41</v>
      </c>
      <c r="C162" s="366">
        <v>377.56200000000001</v>
      </c>
      <c r="D162" s="366">
        <v>-1.8480000000000132</v>
      </c>
      <c r="E162" s="367">
        <v>0.99512927967106823</v>
      </c>
      <c r="F162" s="365">
        <v>377.55800040000003</v>
      </c>
      <c r="G162" s="366">
        <v>346.09483370000004</v>
      </c>
      <c r="H162" s="366">
        <v>31.462</v>
      </c>
      <c r="I162" s="366">
        <v>346.09300000000002</v>
      </c>
      <c r="J162" s="366">
        <v>-1.8337000000201442E-3</v>
      </c>
      <c r="K162" s="368">
        <v>0.91666180992942881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48.881</v>
      </c>
      <c r="D163" s="366">
        <v>48.881</v>
      </c>
      <c r="E163" s="367">
        <v>0</v>
      </c>
      <c r="F163" s="365">
        <v>0</v>
      </c>
      <c r="G163" s="366">
        <v>0</v>
      </c>
      <c r="H163" s="366">
        <v>108.476</v>
      </c>
      <c r="I163" s="366">
        <v>224.23599999999999</v>
      </c>
      <c r="J163" s="366">
        <v>224.23599999999999</v>
      </c>
      <c r="K163" s="368">
        <v>0</v>
      </c>
      <c r="L163" s="124"/>
      <c r="M163" s="364" t="str">
        <f t="shared" si="2"/>
        <v>X</v>
      </c>
    </row>
    <row r="164" spans="1:13" ht="14.45" customHeight="1" x14ac:dyDescent="0.2">
      <c r="A164" s="369" t="s">
        <v>365</v>
      </c>
      <c r="B164" s="365">
        <v>0</v>
      </c>
      <c r="C164" s="366">
        <v>48.881</v>
      </c>
      <c r="D164" s="366">
        <v>48.881</v>
      </c>
      <c r="E164" s="367">
        <v>0</v>
      </c>
      <c r="F164" s="365">
        <v>0</v>
      </c>
      <c r="G164" s="366">
        <v>0</v>
      </c>
      <c r="H164" s="366">
        <v>108.476</v>
      </c>
      <c r="I164" s="366">
        <v>224.23599999999999</v>
      </c>
      <c r="J164" s="366">
        <v>224.23599999999999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0</v>
      </c>
      <c r="C165" s="366">
        <v>1265.0345600000001</v>
      </c>
      <c r="D165" s="366">
        <v>1265.0345600000001</v>
      </c>
      <c r="E165" s="367">
        <v>0</v>
      </c>
      <c r="F165" s="365">
        <v>0</v>
      </c>
      <c r="G165" s="366">
        <v>0</v>
      </c>
      <c r="H165" s="366">
        <v>186.23160000000001</v>
      </c>
      <c r="I165" s="366">
        <v>515.77062000000001</v>
      </c>
      <c r="J165" s="366">
        <v>515.77062000000001</v>
      </c>
      <c r="K165" s="368">
        <v>0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0</v>
      </c>
      <c r="C166" s="366">
        <v>1043.0915199999999</v>
      </c>
      <c r="D166" s="366">
        <v>1043.0915199999999</v>
      </c>
      <c r="E166" s="367">
        <v>0</v>
      </c>
      <c r="F166" s="365">
        <v>0</v>
      </c>
      <c r="G166" s="366">
        <v>0</v>
      </c>
      <c r="H166" s="366">
        <v>186.23160000000001</v>
      </c>
      <c r="I166" s="366">
        <v>351.99311999999998</v>
      </c>
      <c r="J166" s="366">
        <v>351.99311999999998</v>
      </c>
      <c r="K166" s="368">
        <v>0</v>
      </c>
      <c r="L166" s="124"/>
      <c r="M166" s="364" t="str">
        <f t="shared" si="2"/>
        <v>X</v>
      </c>
    </row>
    <row r="167" spans="1:13" ht="14.45" customHeight="1" x14ac:dyDescent="0.2">
      <c r="A167" s="369" t="s">
        <v>368</v>
      </c>
      <c r="B167" s="365">
        <v>0</v>
      </c>
      <c r="C167" s="366">
        <v>697.99873000000002</v>
      </c>
      <c r="D167" s="366">
        <v>697.99873000000002</v>
      </c>
      <c r="E167" s="367">
        <v>0</v>
      </c>
      <c r="F167" s="365">
        <v>0</v>
      </c>
      <c r="G167" s="366">
        <v>0</v>
      </c>
      <c r="H167" s="366">
        <v>30</v>
      </c>
      <c r="I167" s="366">
        <v>120.90699000000001</v>
      </c>
      <c r="J167" s="366">
        <v>120.90699000000001</v>
      </c>
      <c r="K167" s="368">
        <v>0</v>
      </c>
      <c r="L167" s="124"/>
      <c r="M167" s="364" t="str">
        <f t="shared" si="2"/>
        <v/>
      </c>
    </row>
    <row r="168" spans="1:13" ht="14.45" customHeight="1" x14ac:dyDescent="0.2">
      <c r="A168" s="369" t="s">
        <v>369</v>
      </c>
      <c r="B168" s="365">
        <v>0</v>
      </c>
      <c r="C168" s="366">
        <v>345.09278999999998</v>
      </c>
      <c r="D168" s="366">
        <v>345.09278999999998</v>
      </c>
      <c r="E168" s="367">
        <v>0</v>
      </c>
      <c r="F168" s="365">
        <v>0</v>
      </c>
      <c r="G168" s="366">
        <v>0</v>
      </c>
      <c r="H168" s="366">
        <v>156.23160000000001</v>
      </c>
      <c r="I168" s="366">
        <v>231.08613</v>
      </c>
      <c r="J168" s="366">
        <v>231.08613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0</v>
      </c>
      <c r="C169" s="366">
        <v>22.898040000000002</v>
      </c>
      <c r="D169" s="366">
        <v>22.898040000000002</v>
      </c>
      <c r="E169" s="367">
        <v>0</v>
      </c>
      <c r="F169" s="365">
        <v>0</v>
      </c>
      <c r="G169" s="366">
        <v>0</v>
      </c>
      <c r="H169" s="366">
        <v>0</v>
      </c>
      <c r="I169" s="366">
        <v>91.996300000000005</v>
      </c>
      <c r="J169" s="366">
        <v>91.996300000000005</v>
      </c>
      <c r="K169" s="368">
        <v>0</v>
      </c>
      <c r="L169" s="124"/>
      <c r="M169" s="364" t="str">
        <f t="shared" si="2"/>
        <v>X</v>
      </c>
    </row>
    <row r="170" spans="1:13" ht="14.45" customHeight="1" x14ac:dyDescent="0.2">
      <c r="A170" s="369" t="s">
        <v>371</v>
      </c>
      <c r="B170" s="365">
        <v>0</v>
      </c>
      <c r="C170" s="366">
        <v>0</v>
      </c>
      <c r="D170" s="366">
        <v>0</v>
      </c>
      <c r="E170" s="367">
        <v>0</v>
      </c>
      <c r="F170" s="365">
        <v>0</v>
      </c>
      <c r="G170" s="366">
        <v>0</v>
      </c>
      <c r="H170" s="366">
        <v>0</v>
      </c>
      <c r="I170" s="366">
        <v>91.996300000000005</v>
      </c>
      <c r="J170" s="366">
        <v>91.996300000000005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11.040040000000001</v>
      </c>
      <c r="D171" s="366">
        <v>11.040040000000001</v>
      </c>
      <c r="E171" s="367">
        <v>0</v>
      </c>
      <c r="F171" s="365">
        <v>0</v>
      </c>
      <c r="G171" s="366">
        <v>0</v>
      </c>
      <c r="H171" s="366">
        <v>0</v>
      </c>
      <c r="I171" s="366">
        <v>0</v>
      </c>
      <c r="J171" s="366">
        <v>0</v>
      </c>
      <c r="K171" s="368">
        <v>0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0</v>
      </c>
      <c r="C172" s="366">
        <v>11.858000000000001</v>
      </c>
      <c r="D172" s="366">
        <v>11.858000000000001</v>
      </c>
      <c r="E172" s="367">
        <v>0</v>
      </c>
      <c r="F172" s="365">
        <v>0</v>
      </c>
      <c r="G172" s="366">
        <v>0</v>
      </c>
      <c r="H172" s="366">
        <v>0</v>
      </c>
      <c r="I172" s="366">
        <v>0</v>
      </c>
      <c r="J172" s="366">
        <v>0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0</v>
      </c>
      <c r="C173" s="366">
        <v>0</v>
      </c>
      <c r="D173" s="366">
        <v>0</v>
      </c>
      <c r="E173" s="367">
        <v>0</v>
      </c>
      <c r="F173" s="365">
        <v>0</v>
      </c>
      <c r="G173" s="366">
        <v>0</v>
      </c>
      <c r="H173" s="366">
        <v>0</v>
      </c>
      <c r="I173" s="366">
        <v>18.029</v>
      </c>
      <c r="J173" s="366">
        <v>18.029</v>
      </c>
      <c r="K173" s="368">
        <v>0</v>
      </c>
      <c r="L173" s="124"/>
      <c r="M173" s="364" t="str">
        <f t="shared" si="2"/>
        <v>X</v>
      </c>
    </row>
    <row r="174" spans="1:13" ht="14.45" customHeight="1" x14ac:dyDescent="0.2">
      <c r="A174" s="369" t="s">
        <v>375</v>
      </c>
      <c r="B174" s="365">
        <v>0</v>
      </c>
      <c r="C174" s="366">
        <v>0</v>
      </c>
      <c r="D174" s="366">
        <v>0</v>
      </c>
      <c r="E174" s="367">
        <v>0</v>
      </c>
      <c r="F174" s="365">
        <v>0</v>
      </c>
      <c r="G174" s="366">
        <v>0</v>
      </c>
      <c r="H174" s="366">
        <v>0</v>
      </c>
      <c r="I174" s="366">
        <v>18.029</v>
      </c>
      <c r="J174" s="366">
        <v>18.029</v>
      </c>
      <c r="K174" s="368">
        <v>0</v>
      </c>
      <c r="L174" s="124"/>
      <c r="M174" s="364" t="str">
        <f t="shared" si="2"/>
        <v/>
      </c>
    </row>
    <row r="175" spans="1:13" ht="14.45" customHeight="1" x14ac:dyDescent="0.2">
      <c r="A175" s="369" t="s">
        <v>376</v>
      </c>
      <c r="B175" s="365">
        <v>0</v>
      </c>
      <c r="C175" s="366">
        <v>199.04499999999999</v>
      </c>
      <c r="D175" s="366">
        <v>199.04499999999999</v>
      </c>
      <c r="E175" s="367">
        <v>0</v>
      </c>
      <c r="F175" s="365">
        <v>0</v>
      </c>
      <c r="G175" s="366">
        <v>0</v>
      </c>
      <c r="H175" s="366">
        <v>0</v>
      </c>
      <c r="I175" s="366">
        <v>53.752199999999995</v>
      </c>
      <c r="J175" s="366">
        <v>53.752199999999995</v>
      </c>
      <c r="K175" s="368">
        <v>0</v>
      </c>
      <c r="L175" s="124"/>
      <c r="M175" s="364" t="str">
        <f t="shared" si="2"/>
        <v>X</v>
      </c>
    </row>
    <row r="176" spans="1:13" ht="14.45" customHeight="1" x14ac:dyDescent="0.2">
      <c r="A176" s="369" t="s">
        <v>377</v>
      </c>
      <c r="B176" s="365">
        <v>0</v>
      </c>
      <c r="C176" s="366">
        <v>199.04499999999999</v>
      </c>
      <c r="D176" s="366">
        <v>199.04499999999999</v>
      </c>
      <c r="E176" s="367">
        <v>0</v>
      </c>
      <c r="F176" s="365">
        <v>0</v>
      </c>
      <c r="G176" s="366">
        <v>0</v>
      </c>
      <c r="H176" s="366">
        <v>0</v>
      </c>
      <c r="I176" s="366">
        <v>0</v>
      </c>
      <c r="J176" s="366">
        <v>0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0</v>
      </c>
      <c r="D177" s="366">
        <v>0</v>
      </c>
      <c r="E177" s="367">
        <v>0</v>
      </c>
      <c r="F177" s="365">
        <v>0</v>
      </c>
      <c r="G177" s="366">
        <v>0</v>
      </c>
      <c r="H177" s="366">
        <v>0</v>
      </c>
      <c r="I177" s="366">
        <v>24.722200000000001</v>
      </c>
      <c r="J177" s="366">
        <v>24.722200000000001</v>
      </c>
      <c r="K177" s="368">
        <v>0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0</v>
      </c>
      <c r="C178" s="366">
        <v>0</v>
      </c>
      <c r="D178" s="366">
        <v>0</v>
      </c>
      <c r="E178" s="367">
        <v>0</v>
      </c>
      <c r="F178" s="365">
        <v>0</v>
      </c>
      <c r="G178" s="366">
        <v>0</v>
      </c>
      <c r="H178" s="366">
        <v>0</v>
      </c>
      <c r="I178" s="366">
        <v>29.03</v>
      </c>
      <c r="J178" s="366">
        <v>29.03</v>
      </c>
      <c r="K178" s="368">
        <v>0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123.8579424</v>
      </c>
      <c r="C179" s="366">
        <v>325.77402000000001</v>
      </c>
      <c r="D179" s="366">
        <v>201.91607759999999</v>
      </c>
      <c r="E179" s="367">
        <v>2.6302230901584878</v>
      </c>
      <c r="F179" s="365">
        <v>0</v>
      </c>
      <c r="G179" s="366">
        <v>0</v>
      </c>
      <c r="H179" s="366">
        <v>19.187200000000001</v>
      </c>
      <c r="I179" s="366">
        <v>88.110789999999994</v>
      </c>
      <c r="J179" s="366">
        <v>88.110789999999994</v>
      </c>
      <c r="K179" s="368">
        <v>0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123.8579424</v>
      </c>
      <c r="C180" s="366">
        <v>325.77402000000001</v>
      </c>
      <c r="D180" s="366">
        <v>201.91607759999999</v>
      </c>
      <c r="E180" s="367">
        <v>2.6302230901584878</v>
      </c>
      <c r="F180" s="365">
        <v>0</v>
      </c>
      <c r="G180" s="366">
        <v>0</v>
      </c>
      <c r="H180" s="366">
        <v>19.187200000000001</v>
      </c>
      <c r="I180" s="366">
        <v>88.110789999999994</v>
      </c>
      <c r="J180" s="366">
        <v>88.110789999999994</v>
      </c>
      <c r="K180" s="368">
        <v>0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123.8579424</v>
      </c>
      <c r="C181" s="366">
        <v>325.77402000000001</v>
      </c>
      <c r="D181" s="366">
        <v>201.91607759999999</v>
      </c>
      <c r="E181" s="367">
        <v>2.6302230901584878</v>
      </c>
      <c r="F181" s="365">
        <v>0</v>
      </c>
      <c r="G181" s="366">
        <v>0</v>
      </c>
      <c r="H181" s="366">
        <v>19.187200000000001</v>
      </c>
      <c r="I181" s="366">
        <v>88.110789999999994</v>
      </c>
      <c r="J181" s="366">
        <v>88.110789999999994</v>
      </c>
      <c r="K181" s="368">
        <v>0</v>
      </c>
      <c r="L181" s="124"/>
      <c r="M181" s="364" t="str">
        <f t="shared" si="2"/>
        <v>X</v>
      </c>
    </row>
    <row r="182" spans="1:13" ht="14.45" customHeight="1" x14ac:dyDescent="0.2">
      <c r="A182" s="369" t="s">
        <v>383</v>
      </c>
      <c r="B182" s="365">
        <v>123.8579424</v>
      </c>
      <c r="C182" s="366">
        <v>325.77402000000001</v>
      </c>
      <c r="D182" s="366">
        <v>201.91607759999999</v>
      </c>
      <c r="E182" s="367">
        <v>2.6302230901584878</v>
      </c>
      <c r="F182" s="365">
        <v>0</v>
      </c>
      <c r="G182" s="366">
        <v>0</v>
      </c>
      <c r="H182" s="366">
        <v>19.187200000000001</v>
      </c>
      <c r="I182" s="366">
        <v>88.110789999999994</v>
      </c>
      <c r="J182" s="366">
        <v>88.110789999999994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20.5463594</v>
      </c>
      <c r="C183" s="366">
        <v>5748.8007400000006</v>
      </c>
      <c r="D183" s="366">
        <v>5728.2543806000003</v>
      </c>
      <c r="E183" s="367">
        <v>279.79656288889799</v>
      </c>
      <c r="F183" s="365">
        <v>0</v>
      </c>
      <c r="G183" s="366">
        <v>0</v>
      </c>
      <c r="H183" s="366">
        <v>1645.0166399999998</v>
      </c>
      <c r="I183" s="366">
        <v>5945.9263000000001</v>
      </c>
      <c r="J183" s="366">
        <v>5945.9263000000001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 t="s">
        <v>385</v>
      </c>
      <c r="B184" s="365">
        <v>3.5311754</v>
      </c>
      <c r="C184" s="366">
        <v>1766.24767</v>
      </c>
      <c r="D184" s="366">
        <v>1762.7164946</v>
      </c>
      <c r="E184" s="367">
        <v>500.18689810763863</v>
      </c>
      <c r="F184" s="365">
        <v>0</v>
      </c>
      <c r="G184" s="366">
        <v>0</v>
      </c>
      <c r="H184" s="366">
        <v>1471.2581499999999</v>
      </c>
      <c r="I184" s="366">
        <v>1607.30468</v>
      </c>
      <c r="J184" s="366">
        <v>1607.30468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40.75</v>
      </c>
      <c r="D185" s="366">
        <v>40.75</v>
      </c>
      <c r="E185" s="367">
        <v>0</v>
      </c>
      <c r="F185" s="365">
        <v>0</v>
      </c>
      <c r="G185" s="366">
        <v>0</v>
      </c>
      <c r="H185" s="366">
        <v>0.75</v>
      </c>
      <c r="I185" s="366">
        <v>17.75</v>
      </c>
      <c r="J185" s="366">
        <v>17.75</v>
      </c>
      <c r="K185" s="368">
        <v>0</v>
      </c>
      <c r="L185" s="124"/>
      <c r="M185" s="364" t="str">
        <f t="shared" si="2"/>
        <v/>
      </c>
    </row>
    <row r="186" spans="1:13" ht="14.45" customHeight="1" x14ac:dyDescent="0.2">
      <c r="A186" s="369" t="s">
        <v>387</v>
      </c>
      <c r="B186" s="365">
        <v>0</v>
      </c>
      <c r="C186" s="366">
        <v>40.75</v>
      </c>
      <c r="D186" s="366">
        <v>40.75</v>
      </c>
      <c r="E186" s="367">
        <v>0</v>
      </c>
      <c r="F186" s="365">
        <v>0</v>
      </c>
      <c r="G186" s="366">
        <v>0</v>
      </c>
      <c r="H186" s="366">
        <v>0.75</v>
      </c>
      <c r="I186" s="366">
        <v>17.75</v>
      </c>
      <c r="J186" s="366">
        <v>17.75</v>
      </c>
      <c r="K186" s="368">
        <v>0</v>
      </c>
      <c r="L186" s="124"/>
      <c r="M186" s="364" t="str">
        <f t="shared" si="2"/>
        <v>X</v>
      </c>
    </row>
    <row r="187" spans="1:13" ht="14.45" customHeight="1" x14ac:dyDescent="0.2">
      <c r="A187" s="369" t="s">
        <v>388</v>
      </c>
      <c r="B187" s="365">
        <v>0</v>
      </c>
      <c r="C187" s="366">
        <v>40.75</v>
      </c>
      <c r="D187" s="366">
        <v>40.75</v>
      </c>
      <c r="E187" s="367">
        <v>0</v>
      </c>
      <c r="F187" s="365">
        <v>0</v>
      </c>
      <c r="G187" s="366">
        <v>0</v>
      </c>
      <c r="H187" s="366">
        <v>0.75</v>
      </c>
      <c r="I187" s="366">
        <v>17.75</v>
      </c>
      <c r="J187" s="366">
        <v>17.75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3.5311754</v>
      </c>
      <c r="C188" s="366">
        <v>1725.49767</v>
      </c>
      <c r="D188" s="366">
        <v>1721.9664946</v>
      </c>
      <c r="E188" s="367">
        <v>488.64683130721858</v>
      </c>
      <c r="F188" s="365">
        <v>0</v>
      </c>
      <c r="G188" s="366">
        <v>0</v>
      </c>
      <c r="H188" s="366">
        <v>1470.5081499999999</v>
      </c>
      <c r="I188" s="366">
        <v>1589.55468</v>
      </c>
      <c r="J188" s="366">
        <v>1589.55468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20.00009</v>
      </c>
      <c r="D189" s="366">
        <v>20.00009</v>
      </c>
      <c r="E189" s="367">
        <v>0</v>
      </c>
      <c r="F189" s="365">
        <v>0</v>
      </c>
      <c r="G189" s="366">
        <v>0</v>
      </c>
      <c r="H189" s="366">
        <v>130</v>
      </c>
      <c r="I189" s="366">
        <v>216.00001</v>
      </c>
      <c r="J189" s="366">
        <v>216.00001</v>
      </c>
      <c r="K189" s="368">
        <v>0</v>
      </c>
      <c r="L189" s="124"/>
      <c r="M189" s="364" t="str">
        <f t="shared" si="2"/>
        <v>X</v>
      </c>
    </row>
    <row r="190" spans="1:13" ht="14.45" customHeight="1" x14ac:dyDescent="0.2">
      <c r="A190" s="369" t="s">
        <v>391</v>
      </c>
      <c r="B190" s="365">
        <v>0</v>
      </c>
      <c r="C190" s="366">
        <v>8.9999999999999992E-5</v>
      </c>
      <c r="D190" s="366">
        <v>8.9999999999999992E-5</v>
      </c>
      <c r="E190" s="367">
        <v>0</v>
      </c>
      <c r="F190" s="365">
        <v>0</v>
      </c>
      <c r="G190" s="366">
        <v>0</v>
      </c>
      <c r="H190" s="366">
        <v>0</v>
      </c>
      <c r="I190" s="366">
        <v>1.0000000000000001E-5</v>
      </c>
      <c r="J190" s="366">
        <v>1.0000000000000001E-5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0</v>
      </c>
      <c r="C191" s="366">
        <v>20</v>
      </c>
      <c r="D191" s="366">
        <v>20</v>
      </c>
      <c r="E191" s="367">
        <v>0</v>
      </c>
      <c r="F191" s="365">
        <v>0</v>
      </c>
      <c r="G191" s="366">
        <v>0</v>
      </c>
      <c r="H191" s="366">
        <v>130</v>
      </c>
      <c r="I191" s="366">
        <v>216</v>
      </c>
      <c r="J191" s="366">
        <v>216</v>
      </c>
      <c r="K191" s="368">
        <v>0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3.5311754</v>
      </c>
      <c r="C192" s="366">
        <v>1705.49758</v>
      </c>
      <c r="D192" s="366">
        <v>1701.9664046</v>
      </c>
      <c r="E192" s="367">
        <v>482.9829693534906</v>
      </c>
      <c r="F192" s="365">
        <v>0</v>
      </c>
      <c r="G192" s="366">
        <v>0</v>
      </c>
      <c r="H192" s="366">
        <v>1340.5081499999999</v>
      </c>
      <c r="I192" s="366">
        <v>1344.52467</v>
      </c>
      <c r="J192" s="366">
        <v>1344.52467</v>
      </c>
      <c r="K192" s="368">
        <v>0</v>
      </c>
      <c r="L192" s="124"/>
      <c r="M192" s="364" t="str">
        <f t="shared" si="2"/>
        <v>X</v>
      </c>
    </row>
    <row r="193" spans="1:13" ht="14.45" customHeight="1" x14ac:dyDescent="0.2">
      <c r="A193" s="369" t="s">
        <v>394</v>
      </c>
      <c r="B193" s="365">
        <v>0</v>
      </c>
      <c r="C193" s="366">
        <v>1695.0843600000001</v>
      </c>
      <c r="D193" s="366">
        <v>1695.0843600000001</v>
      </c>
      <c r="E193" s="367">
        <v>0</v>
      </c>
      <c r="F193" s="365">
        <v>0</v>
      </c>
      <c r="G193" s="366">
        <v>0</v>
      </c>
      <c r="H193" s="366">
        <v>1340.5081499999999</v>
      </c>
      <c r="I193" s="366">
        <v>1340.5081499999999</v>
      </c>
      <c r="J193" s="366">
        <v>1340.5081499999999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3.5311754</v>
      </c>
      <c r="C194" s="366">
        <v>10.413219999999999</v>
      </c>
      <c r="D194" s="366">
        <v>6.8820445999999986</v>
      </c>
      <c r="E194" s="367">
        <v>2.9489387584655238</v>
      </c>
      <c r="F194" s="365">
        <v>0</v>
      </c>
      <c r="G194" s="366">
        <v>0</v>
      </c>
      <c r="H194" s="366">
        <v>0</v>
      </c>
      <c r="I194" s="366">
        <v>4.0165199999999999</v>
      </c>
      <c r="J194" s="366">
        <v>4.0165199999999999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0</v>
      </c>
      <c r="D195" s="366">
        <v>0</v>
      </c>
      <c r="E195" s="367">
        <v>0</v>
      </c>
      <c r="F195" s="365">
        <v>0</v>
      </c>
      <c r="G195" s="366">
        <v>0</v>
      </c>
      <c r="H195" s="366">
        <v>0</v>
      </c>
      <c r="I195" s="366">
        <v>29.03</v>
      </c>
      <c r="J195" s="366">
        <v>29.03</v>
      </c>
      <c r="K195" s="368">
        <v>0</v>
      </c>
      <c r="L195" s="124"/>
      <c r="M195" s="364" t="str">
        <f t="shared" si="2"/>
        <v>X</v>
      </c>
    </row>
    <row r="196" spans="1:13" ht="14.45" customHeight="1" x14ac:dyDescent="0.2">
      <c r="A196" s="369" t="s">
        <v>397</v>
      </c>
      <c r="B196" s="365">
        <v>0</v>
      </c>
      <c r="C196" s="366">
        <v>0</v>
      </c>
      <c r="D196" s="366">
        <v>0</v>
      </c>
      <c r="E196" s="367">
        <v>0</v>
      </c>
      <c r="F196" s="365">
        <v>0</v>
      </c>
      <c r="G196" s="366">
        <v>0</v>
      </c>
      <c r="H196" s="366">
        <v>0</v>
      </c>
      <c r="I196" s="366">
        <v>29.03</v>
      </c>
      <c r="J196" s="366">
        <v>29.03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17.015184000000001</v>
      </c>
      <c r="C197" s="366">
        <v>87.008789999999991</v>
      </c>
      <c r="D197" s="366">
        <v>69.993605999999986</v>
      </c>
      <c r="E197" s="367">
        <v>5.1135967733290446</v>
      </c>
      <c r="F197" s="365">
        <v>0</v>
      </c>
      <c r="G197" s="366">
        <v>0</v>
      </c>
      <c r="H197" s="366">
        <v>1.7160199999999999</v>
      </c>
      <c r="I197" s="366">
        <v>64.515010000000004</v>
      </c>
      <c r="J197" s="366">
        <v>64.515010000000004</v>
      </c>
      <c r="K197" s="368">
        <v>0</v>
      </c>
      <c r="L197" s="124"/>
      <c r="M197" s="364" t="str">
        <f t="shared" si="2"/>
        <v/>
      </c>
    </row>
    <row r="198" spans="1:13" ht="14.45" customHeight="1" x14ac:dyDescent="0.2">
      <c r="A198" s="369" t="s">
        <v>399</v>
      </c>
      <c r="B198" s="365">
        <v>17.015184000000001</v>
      </c>
      <c r="C198" s="366">
        <v>87.008789999999991</v>
      </c>
      <c r="D198" s="366">
        <v>69.993605999999986</v>
      </c>
      <c r="E198" s="367">
        <v>5.1135967733290446</v>
      </c>
      <c r="F198" s="365">
        <v>0</v>
      </c>
      <c r="G198" s="366">
        <v>0</v>
      </c>
      <c r="H198" s="366">
        <v>1.7160199999999999</v>
      </c>
      <c r="I198" s="366">
        <v>64.515010000000004</v>
      </c>
      <c r="J198" s="366">
        <v>64.515010000000004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17.015184000000001</v>
      </c>
      <c r="C199" s="366">
        <v>87.008789999999991</v>
      </c>
      <c r="D199" s="366">
        <v>69.993605999999986</v>
      </c>
      <c r="E199" s="367">
        <v>5.1135967733290446</v>
      </c>
      <c r="F199" s="365">
        <v>0</v>
      </c>
      <c r="G199" s="366">
        <v>0</v>
      </c>
      <c r="H199" s="366">
        <v>1.7160199999999999</v>
      </c>
      <c r="I199" s="366">
        <v>64.515010000000004</v>
      </c>
      <c r="J199" s="366">
        <v>64.515010000000004</v>
      </c>
      <c r="K199" s="368">
        <v>0</v>
      </c>
      <c r="L199" s="124"/>
      <c r="M199" s="364" t="str">
        <f t="shared" si="3"/>
        <v>X</v>
      </c>
    </row>
    <row r="200" spans="1:13" ht="14.45" customHeight="1" x14ac:dyDescent="0.2">
      <c r="A200" s="369" t="s">
        <v>401</v>
      </c>
      <c r="B200" s="365">
        <v>17.015184000000001</v>
      </c>
      <c r="C200" s="366">
        <v>87.008789999999991</v>
      </c>
      <c r="D200" s="366">
        <v>69.993605999999986</v>
      </c>
      <c r="E200" s="367">
        <v>5.1135967733290446</v>
      </c>
      <c r="F200" s="365">
        <v>0</v>
      </c>
      <c r="G200" s="366">
        <v>0</v>
      </c>
      <c r="H200" s="366">
        <v>1.7160199999999999</v>
      </c>
      <c r="I200" s="366">
        <v>64.515010000000004</v>
      </c>
      <c r="J200" s="366">
        <v>64.515010000000004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3895.5442799999996</v>
      </c>
      <c r="D201" s="366">
        <v>3895.5442799999996</v>
      </c>
      <c r="E201" s="367">
        <v>0</v>
      </c>
      <c r="F201" s="365">
        <v>0</v>
      </c>
      <c r="G201" s="366">
        <v>0</v>
      </c>
      <c r="H201" s="366">
        <v>172.04247000000001</v>
      </c>
      <c r="I201" s="366">
        <v>4274.1066100000007</v>
      </c>
      <c r="J201" s="366">
        <v>4274.1066100000007</v>
      </c>
      <c r="K201" s="368">
        <v>0</v>
      </c>
      <c r="L201" s="124"/>
      <c r="M201" s="364" t="str">
        <f t="shared" si="3"/>
        <v/>
      </c>
    </row>
    <row r="202" spans="1:13" ht="14.45" customHeight="1" x14ac:dyDescent="0.2">
      <c r="A202" s="369" t="s">
        <v>403</v>
      </c>
      <c r="B202" s="365">
        <v>0</v>
      </c>
      <c r="C202" s="366">
        <v>3895.5442799999996</v>
      </c>
      <c r="D202" s="366">
        <v>3895.5442799999996</v>
      </c>
      <c r="E202" s="367">
        <v>0</v>
      </c>
      <c r="F202" s="365">
        <v>0</v>
      </c>
      <c r="G202" s="366">
        <v>0</v>
      </c>
      <c r="H202" s="366">
        <v>172.04247000000001</v>
      </c>
      <c r="I202" s="366">
        <v>4274.1066100000007</v>
      </c>
      <c r="J202" s="366">
        <v>4274.1066100000007</v>
      </c>
      <c r="K202" s="368">
        <v>0</v>
      </c>
      <c r="L202" s="124"/>
      <c r="M202" s="364" t="str">
        <f t="shared" si="3"/>
        <v/>
      </c>
    </row>
    <row r="203" spans="1:13" ht="14.45" customHeight="1" x14ac:dyDescent="0.2">
      <c r="A203" s="369" t="s">
        <v>404</v>
      </c>
      <c r="B203" s="365">
        <v>0</v>
      </c>
      <c r="C203" s="366">
        <v>3833.6687999999999</v>
      </c>
      <c r="D203" s="366">
        <v>3833.6687999999999</v>
      </c>
      <c r="E203" s="367">
        <v>0</v>
      </c>
      <c r="F203" s="365">
        <v>0</v>
      </c>
      <c r="G203" s="366">
        <v>0</v>
      </c>
      <c r="H203" s="366">
        <v>166.88618</v>
      </c>
      <c r="I203" s="366">
        <v>4217.3873800000001</v>
      </c>
      <c r="J203" s="366">
        <v>4217.3873800000001</v>
      </c>
      <c r="K203" s="368">
        <v>0</v>
      </c>
      <c r="L203" s="124"/>
      <c r="M203" s="364" t="str">
        <f t="shared" si="3"/>
        <v>X</v>
      </c>
    </row>
    <row r="204" spans="1:13" ht="14.45" customHeight="1" x14ac:dyDescent="0.2">
      <c r="A204" s="369" t="s">
        <v>405</v>
      </c>
      <c r="B204" s="365">
        <v>0</v>
      </c>
      <c r="C204" s="366">
        <v>3833.6687999999999</v>
      </c>
      <c r="D204" s="366">
        <v>3833.6687999999999</v>
      </c>
      <c r="E204" s="367">
        <v>0</v>
      </c>
      <c r="F204" s="365">
        <v>0</v>
      </c>
      <c r="G204" s="366">
        <v>0</v>
      </c>
      <c r="H204" s="366">
        <v>166.88618</v>
      </c>
      <c r="I204" s="366">
        <v>4217.3873800000001</v>
      </c>
      <c r="J204" s="366">
        <v>4217.3873800000001</v>
      </c>
      <c r="K204" s="368">
        <v>0</v>
      </c>
      <c r="L204" s="124"/>
      <c r="M204" s="364" t="str">
        <f t="shared" si="3"/>
        <v/>
      </c>
    </row>
    <row r="205" spans="1:13" ht="14.45" customHeight="1" x14ac:dyDescent="0.2">
      <c r="A205" s="369" t="s">
        <v>406</v>
      </c>
      <c r="B205" s="365">
        <v>0</v>
      </c>
      <c r="C205" s="366">
        <v>61.875480000000003</v>
      </c>
      <c r="D205" s="366">
        <v>61.875480000000003</v>
      </c>
      <c r="E205" s="367">
        <v>0</v>
      </c>
      <c r="F205" s="365">
        <v>0</v>
      </c>
      <c r="G205" s="366">
        <v>0</v>
      </c>
      <c r="H205" s="366">
        <v>5.1562900000000003</v>
      </c>
      <c r="I205" s="366">
        <v>56.719230000000003</v>
      </c>
      <c r="J205" s="366">
        <v>56.719230000000003</v>
      </c>
      <c r="K205" s="368">
        <v>0</v>
      </c>
      <c r="L205" s="124"/>
      <c r="M205" s="364" t="str">
        <f t="shared" si="3"/>
        <v>X</v>
      </c>
    </row>
    <row r="206" spans="1:13" ht="14.45" customHeight="1" x14ac:dyDescent="0.2">
      <c r="A206" s="369" t="s">
        <v>407</v>
      </c>
      <c r="B206" s="365">
        <v>0</v>
      </c>
      <c r="C206" s="366">
        <v>61.875480000000003</v>
      </c>
      <c r="D206" s="366">
        <v>61.875480000000003</v>
      </c>
      <c r="E206" s="367">
        <v>0</v>
      </c>
      <c r="F206" s="365">
        <v>0</v>
      </c>
      <c r="G206" s="366">
        <v>0</v>
      </c>
      <c r="H206" s="366">
        <v>5.1562900000000003</v>
      </c>
      <c r="I206" s="366">
        <v>56.719230000000003</v>
      </c>
      <c r="J206" s="366">
        <v>56.719230000000003</v>
      </c>
      <c r="K206" s="368">
        <v>0</v>
      </c>
      <c r="L206" s="124"/>
      <c r="M206" s="364" t="str">
        <f t="shared" si="3"/>
        <v/>
      </c>
    </row>
    <row r="207" spans="1:13" ht="14.45" customHeight="1" x14ac:dyDescent="0.2">
      <c r="A207" s="369" t="s">
        <v>408</v>
      </c>
      <c r="B207" s="365">
        <v>0</v>
      </c>
      <c r="C207" s="366">
        <v>5620.7484599999998</v>
      </c>
      <c r="D207" s="366">
        <v>5620.7484599999998</v>
      </c>
      <c r="E207" s="367">
        <v>0</v>
      </c>
      <c r="F207" s="365">
        <v>0</v>
      </c>
      <c r="G207" s="366">
        <v>0</v>
      </c>
      <c r="H207" s="366">
        <v>433.83565000000004</v>
      </c>
      <c r="I207" s="366">
        <v>6049.3031100000007</v>
      </c>
      <c r="J207" s="366">
        <v>6049.3031100000007</v>
      </c>
      <c r="K207" s="368">
        <v>0</v>
      </c>
      <c r="L207" s="124"/>
      <c r="M207" s="364" t="str">
        <f t="shared" si="3"/>
        <v/>
      </c>
    </row>
    <row r="208" spans="1:13" ht="14.45" customHeight="1" x14ac:dyDescent="0.2">
      <c r="A208" s="369" t="s">
        <v>409</v>
      </c>
      <c r="B208" s="365">
        <v>0</v>
      </c>
      <c r="C208" s="366">
        <v>5620.7484599999998</v>
      </c>
      <c r="D208" s="366">
        <v>5620.7484599999998</v>
      </c>
      <c r="E208" s="367">
        <v>0</v>
      </c>
      <c r="F208" s="365">
        <v>0</v>
      </c>
      <c r="G208" s="366">
        <v>0</v>
      </c>
      <c r="H208" s="366">
        <v>433.83565000000004</v>
      </c>
      <c r="I208" s="366">
        <v>6049.3031100000007</v>
      </c>
      <c r="J208" s="366">
        <v>6049.3031100000007</v>
      </c>
      <c r="K208" s="368">
        <v>0</v>
      </c>
      <c r="L208" s="124"/>
      <c r="M208" s="364" t="str">
        <f t="shared" si="3"/>
        <v/>
      </c>
    </row>
    <row r="209" spans="1:13" ht="14.45" customHeight="1" x14ac:dyDescent="0.2">
      <c r="A209" s="369" t="s">
        <v>410</v>
      </c>
      <c r="B209" s="365">
        <v>0</v>
      </c>
      <c r="C209" s="366">
        <v>5620.7484599999998</v>
      </c>
      <c r="D209" s="366">
        <v>5620.7484599999998</v>
      </c>
      <c r="E209" s="367">
        <v>0</v>
      </c>
      <c r="F209" s="365">
        <v>0</v>
      </c>
      <c r="G209" s="366">
        <v>0</v>
      </c>
      <c r="H209" s="366">
        <v>433.83565000000004</v>
      </c>
      <c r="I209" s="366">
        <v>6049.3031100000007</v>
      </c>
      <c r="J209" s="366">
        <v>6049.3031100000007</v>
      </c>
      <c r="K209" s="368">
        <v>0</v>
      </c>
      <c r="L209" s="124"/>
      <c r="M209" s="364" t="str">
        <f t="shared" si="3"/>
        <v/>
      </c>
    </row>
    <row r="210" spans="1:13" ht="14.45" customHeight="1" x14ac:dyDescent="0.2">
      <c r="A210" s="369" t="s">
        <v>411</v>
      </c>
      <c r="B210" s="365">
        <v>0</v>
      </c>
      <c r="C210" s="366">
        <v>10.45407</v>
      </c>
      <c r="D210" s="366">
        <v>10.45407</v>
      </c>
      <c r="E210" s="367">
        <v>0</v>
      </c>
      <c r="F210" s="365">
        <v>0</v>
      </c>
      <c r="G210" s="366">
        <v>0</v>
      </c>
      <c r="H210" s="366">
        <v>0.99390999999999996</v>
      </c>
      <c r="I210" s="366">
        <v>10.954370000000001</v>
      </c>
      <c r="J210" s="366">
        <v>10.954370000000001</v>
      </c>
      <c r="K210" s="368">
        <v>0</v>
      </c>
      <c r="L210" s="124"/>
      <c r="M210" s="364" t="str">
        <f t="shared" si="3"/>
        <v>X</v>
      </c>
    </row>
    <row r="211" spans="1:13" ht="14.45" customHeight="1" x14ac:dyDescent="0.2">
      <c r="A211" s="369" t="s">
        <v>412</v>
      </c>
      <c r="B211" s="365">
        <v>0</v>
      </c>
      <c r="C211" s="366">
        <v>10.45407</v>
      </c>
      <c r="D211" s="366">
        <v>10.45407</v>
      </c>
      <c r="E211" s="367">
        <v>0</v>
      </c>
      <c r="F211" s="365">
        <v>0</v>
      </c>
      <c r="G211" s="366">
        <v>0</v>
      </c>
      <c r="H211" s="366">
        <v>0.99390999999999996</v>
      </c>
      <c r="I211" s="366">
        <v>10.954370000000001</v>
      </c>
      <c r="J211" s="366">
        <v>10.954370000000001</v>
      </c>
      <c r="K211" s="368">
        <v>0</v>
      </c>
      <c r="L211" s="124"/>
      <c r="M211" s="364" t="str">
        <f t="shared" si="3"/>
        <v/>
      </c>
    </row>
    <row r="212" spans="1:13" ht="14.45" customHeight="1" x14ac:dyDescent="0.2">
      <c r="A212" s="369" t="s">
        <v>413</v>
      </c>
      <c r="B212" s="365">
        <v>0</v>
      </c>
      <c r="C212" s="366">
        <v>51.86</v>
      </c>
      <c r="D212" s="366">
        <v>51.86</v>
      </c>
      <c r="E212" s="367">
        <v>0</v>
      </c>
      <c r="F212" s="365">
        <v>0</v>
      </c>
      <c r="G212" s="366">
        <v>0</v>
      </c>
      <c r="H212" s="366">
        <v>5.78</v>
      </c>
      <c r="I212" s="366">
        <v>77.69</v>
      </c>
      <c r="J212" s="366">
        <v>77.69</v>
      </c>
      <c r="K212" s="368">
        <v>0</v>
      </c>
      <c r="L212" s="124"/>
      <c r="M212" s="364" t="str">
        <f t="shared" si="3"/>
        <v>X</v>
      </c>
    </row>
    <row r="213" spans="1:13" ht="14.45" customHeight="1" x14ac:dyDescent="0.2">
      <c r="A213" s="369" t="s">
        <v>414</v>
      </c>
      <c r="B213" s="365">
        <v>0</v>
      </c>
      <c r="C213" s="366">
        <v>47.44</v>
      </c>
      <c r="D213" s="366">
        <v>47.44</v>
      </c>
      <c r="E213" s="367">
        <v>0</v>
      </c>
      <c r="F213" s="365">
        <v>0</v>
      </c>
      <c r="G213" s="366">
        <v>0</v>
      </c>
      <c r="H213" s="366">
        <v>4.08</v>
      </c>
      <c r="I213" s="366">
        <v>55.76</v>
      </c>
      <c r="J213" s="366">
        <v>55.76</v>
      </c>
      <c r="K213" s="368">
        <v>0</v>
      </c>
      <c r="L213" s="124"/>
      <c r="M213" s="364" t="str">
        <f t="shared" si="3"/>
        <v/>
      </c>
    </row>
    <row r="214" spans="1:13" ht="14.45" customHeight="1" x14ac:dyDescent="0.2">
      <c r="A214" s="369" t="s">
        <v>415</v>
      </c>
      <c r="B214" s="365">
        <v>0</v>
      </c>
      <c r="C214" s="366">
        <v>4.42</v>
      </c>
      <c r="D214" s="366">
        <v>4.42</v>
      </c>
      <c r="E214" s="367">
        <v>0</v>
      </c>
      <c r="F214" s="365">
        <v>0</v>
      </c>
      <c r="G214" s="366">
        <v>0</v>
      </c>
      <c r="H214" s="366">
        <v>1.7</v>
      </c>
      <c r="I214" s="366">
        <v>21.93</v>
      </c>
      <c r="J214" s="366">
        <v>21.93</v>
      </c>
      <c r="K214" s="368">
        <v>0</v>
      </c>
      <c r="L214" s="124"/>
      <c r="M214" s="364" t="str">
        <f t="shared" si="3"/>
        <v/>
      </c>
    </row>
    <row r="215" spans="1:13" ht="14.45" customHeight="1" x14ac:dyDescent="0.2">
      <c r="A215" s="369" t="s">
        <v>416</v>
      </c>
      <c r="B215" s="365">
        <v>0</v>
      </c>
      <c r="C215" s="366">
        <v>154.31273999999999</v>
      </c>
      <c r="D215" s="366">
        <v>154.31273999999999</v>
      </c>
      <c r="E215" s="367">
        <v>0</v>
      </c>
      <c r="F215" s="365">
        <v>0</v>
      </c>
      <c r="G215" s="366">
        <v>0</v>
      </c>
      <c r="H215" s="366">
        <v>14.30898</v>
      </c>
      <c r="I215" s="366">
        <v>153.91795999999999</v>
      </c>
      <c r="J215" s="366">
        <v>153.91795999999999</v>
      </c>
      <c r="K215" s="368">
        <v>0</v>
      </c>
      <c r="L215" s="124"/>
      <c r="M215" s="364" t="str">
        <f t="shared" si="3"/>
        <v>X</v>
      </c>
    </row>
    <row r="216" spans="1:13" ht="14.45" customHeight="1" x14ac:dyDescent="0.2">
      <c r="A216" s="369" t="s">
        <v>417</v>
      </c>
      <c r="B216" s="365">
        <v>0</v>
      </c>
      <c r="C216" s="366">
        <v>2.8759999999999999</v>
      </c>
      <c r="D216" s="366">
        <v>2.8759999999999999</v>
      </c>
      <c r="E216" s="367">
        <v>0</v>
      </c>
      <c r="F216" s="365">
        <v>0</v>
      </c>
      <c r="G216" s="366">
        <v>0</v>
      </c>
      <c r="H216" s="366">
        <v>0</v>
      </c>
      <c r="I216" s="366">
        <v>0.74</v>
      </c>
      <c r="J216" s="366">
        <v>0.74</v>
      </c>
      <c r="K216" s="368">
        <v>0</v>
      </c>
      <c r="L216" s="124"/>
      <c r="M216" s="364" t="str">
        <f t="shared" si="3"/>
        <v/>
      </c>
    </row>
    <row r="217" spans="1:13" ht="14.45" customHeight="1" x14ac:dyDescent="0.2">
      <c r="A217" s="369" t="s">
        <v>418</v>
      </c>
      <c r="B217" s="365">
        <v>0</v>
      </c>
      <c r="C217" s="366">
        <v>0</v>
      </c>
      <c r="D217" s="366">
        <v>0</v>
      </c>
      <c r="E217" s="367">
        <v>0</v>
      </c>
      <c r="F217" s="365">
        <v>0</v>
      </c>
      <c r="G217" s="366">
        <v>0</v>
      </c>
      <c r="H217" s="366">
        <v>0</v>
      </c>
      <c r="I217" s="366">
        <v>8.0399999999999999E-2</v>
      </c>
      <c r="J217" s="366">
        <v>8.0399999999999999E-2</v>
      </c>
      <c r="K217" s="368">
        <v>0</v>
      </c>
      <c r="L217" s="124"/>
      <c r="M217" s="364" t="str">
        <f t="shared" si="3"/>
        <v/>
      </c>
    </row>
    <row r="218" spans="1:13" ht="14.45" customHeight="1" x14ac:dyDescent="0.2">
      <c r="A218" s="369" t="s">
        <v>419</v>
      </c>
      <c r="B218" s="365">
        <v>0</v>
      </c>
      <c r="C218" s="366">
        <v>151.43673999999999</v>
      </c>
      <c r="D218" s="366">
        <v>151.43673999999999</v>
      </c>
      <c r="E218" s="367">
        <v>0</v>
      </c>
      <c r="F218" s="365">
        <v>0</v>
      </c>
      <c r="G218" s="366">
        <v>0</v>
      </c>
      <c r="H218" s="366">
        <v>14.30898</v>
      </c>
      <c r="I218" s="366">
        <v>153.09755999999999</v>
      </c>
      <c r="J218" s="366">
        <v>153.09755999999999</v>
      </c>
      <c r="K218" s="368">
        <v>0</v>
      </c>
      <c r="L218" s="124"/>
      <c r="M218" s="364" t="str">
        <f t="shared" si="3"/>
        <v/>
      </c>
    </row>
    <row r="219" spans="1:13" ht="14.45" customHeight="1" x14ac:dyDescent="0.2">
      <c r="A219" s="369" t="s">
        <v>420</v>
      </c>
      <c r="B219" s="365">
        <v>0</v>
      </c>
      <c r="C219" s="366">
        <v>17.427799999999998</v>
      </c>
      <c r="D219" s="366">
        <v>17.427799999999998</v>
      </c>
      <c r="E219" s="367">
        <v>0</v>
      </c>
      <c r="F219" s="365">
        <v>0</v>
      </c>
      <c r="G219" s="366">
        <v>0</v>
      </c>
      <c r="H219" s="366">
        <v>1.0075000000000001</v>
      </c>
      <c r="I219" s="366">
        <v>17.172069999999998</v>
      </c>
      <c r="J219" s="366">
        <v>17.172069999999998</v>
      </c>
      <c r="K219" s="368">
        <v>0</v>
      </c>
      <c r="L219" s="124"/>
      <c r="M219" s="364" t="str">
        <f t="shared" si="3"/>
        <v>X</v>
      </c>
    </row>
    <row r="220" spans="1:13" ht="14.45" customHeight="1" x14ac:dyDescent="0.2">
      <c r="A220" s="369" t="s">
        <v>421</v>
      </c>
      <c r="B220" s="365">
        <v>0</v>
      </c>
      <c r="C220" s="366">
        <v>17.427799999999998</v>
      </c>
      <c r="D220" s="366">
        <v>17.427799999999998</v>
      </c>
      <c r="E220" s="367">
        <v>0</v>
      </c>
      <c r="F220" s="365">
        <v>0</v>
      </c>
      <c r="G220" s="366">
        <v>0</v>
      </c>
      <c r="H220" s="366">
        <v>1.0075000000000001</v>
      </c>
      <c r="I220" s="366">
        <v>17.172069999999998</v>
      </c>
      <c r="J220" s="366">
        <v>17.172069999999998</v>
      </c>
      <c r="K220" s="368">
        <v>0</v>
      </c>
      <c r="L220" s="124"/>
      <c r="M220" s="364" t="str">
        <f t="shared" si="3"/>
        <v/>
      </c>
    </row>
    <row r="221" spans="1:13" ht="14.45" customHeight="1" x14ac:dyDescent="0.2">
      <c r="A221" s="369" t="s">
        <v>422</v>
      </c>
      <c r="B221" s="365">
        <v>0</v>
      </c>
      <c r="C221" s="366">
        <v>17.77216</v>
      </c>
      <c r="D221" s="366">
        <v>17.77216</v>
      </c>
      <c r="E221" s="367">
        <v>0</v>
      </c>
      <c r="F221" s="365">
        <v>0</v>
      </c>
      <c r="G221" s="366">
        <v>0</v>
      </c>
      <c r="H221" s="366">
        <v>0.63334000000000001</v>
      </c>
      <c r="I221" s="366">
        <v>6.4428999999999998</v>
      </c>
      <c r="J221" s="366">
        <v>6.4428999999999998</v>
      </c>
      <c r="K221" s="368">
        <v>0</v>
      </c>
      <c r="L221" s="124"/>
      <c r="M221" s="364" t="str">
        <f t="shared" si="3"/>
        <v>X</v>
      </c>
    </row>
    <row r="222" spans="1:13" ht="14.45" customHeight="1" x14ac:dyDescent="0.2">
      <c r="A222" s="369" t="s">
        <v>423</v>
      </c>
      <c r="B222" s="365">
        <v>0</v>
      </c>
      <c r="C222" s="366">
        <v>17.77216</v>
      </c>
      <c r="D222" s="366">
        <v>17.77216</v>
      </c>
      <c r="E222" s="367">
        <v>0</v>
      </c>
      <c r="F222" s="365">
        <v>0</v>
      </c>
      <c r="G222" s="366">
        <v>0</v>
      </c>
      <c r="H222" s="366">
        <v>0.63334000000000001</v>
      </c>
      <c r="I222" s="366">
        <v>6.4428999999999998</v>
      </c>
      <c r="J222" s="366">
        <v>6.4428999999999998</v>
      </c>
      <c r="K222" s="368">
        <v>0</v>
      </c>
      <c r="L222" s="124"/>
      <c r="M222" s="364" t="str">
        <f t="shared" si="3"/>
        <v/>
      </c>
    </row>
    <row r="223" spans="1:13" ht="14.45" customHeight="1" x14ac:dyDescent="0.2">
      <c r="A223" s="369" t="s">
        <v>424</v>
      </c>
      <c r="B223" s="365">
        <v>0</v>
      </c>
      <c r="C223" s="366">
        <v>1223.8049099999998</v>
      </c>
      <c r="D223" s="366">
        <v>1223.8049099999998</v>
      </c>
      <c r="E223" s="367">
        <v>0</v>
      </c>
      <c r="F223" s="365">
        <v>0</v>
      </c>
      <c r="G223" s="366">
        <v>0</v>
      </c>
      <c r="H223" s="366">
        <v>70.234359999999995</v>
      </c>
      <c r="I223" s="366">
        <v>1011.78781</v>
      </c>
      <c r="J223" s="366">
        <v>1011.78781</v>
      </c>
      <c r="K223" s="368">
        <v>0</v>
      </c>
      <c r="L223" s="124"/>
      <c r="M223" s="364" t="str">
        <f t="shared" si="3"/>
        <v>X</v>
      </c>
    </row>
    <row r="224" spans="1:13" ht="14.45" customHeight="1" x14ac:dyDescent="0.2">
      <c r="A224" s="369" t="s">
        <v>425</v>
      </c>
      <c r="B224" s="365">
        <v>0</v>
      </c>
      <c r="C224" s="366">
        <v>1223.8049099999998</v>
      </c>
      <c r="D224" s="366">
        <v>1223.8049099999998</v>
      </c>
      <c r="E224" s="367">
        <v>0</v>
      </c>
      <c r="F224" s="365">
        <v>0</v>
      </c>
      <c r="G224" s="366">
        <v>0</v>
      </c>
      <c r="H224" s="366">
        <v>70.234359999999995</v>
      </c>
      <c r="I224" s="366">
        <v>1011.78781</v>
      </c>
      <c r="J224" s="366">
        <v>1011.78781</v>
      </c>
      <c r="K224" s="368">
        <v>0</v>
      </c>
      <c r="L224" s="124"/>
      <c r="M224" s="364" t="str">
        <f t="shared" si="3"/>
        <v/>
      </c>
    </row>
    <row r="225" spans="1:13" ht="14.45" customHeight="1" x14ac:dyDescent="0.2">
      <c r="A225" s="369" t="s">
        <v>426</v>
      </c>
      <c r="B225" s="365">
        <v>0</v>
      </c>
      <c r="C225" s="366">
        <v>4145.1167799999994</v>
      </c>
      <c r="D225" s="366">
        <v>4145.1167799999994</v>
      </c>
      <c r="E225" s="367">
        <v>0</v>
      </c>
      <c r="F225" s="365">
        <v>0</v>
      </c>
      <c r="G225" s="366">
        <v>0</v>
      </c>
      <c r="H225" s="366">
        <v>340.87756000000002</v>
      </c>
      <c r="I225" s="366">
        <v>4771.3379999999997</v>
      </c>
      <c r="J225" s="366">
        <v>4771.3379999999997</v>
      </c>
      <c r="K225" s="368">
        <v>0</v>
      </c>
      <c r="L225" s="124"/>
      <c r="M225" s="364" t="str">
        <f t="shared" si="3"/>
        <v>X</v>
      </c>
    </row>
    <row r="226" spans="1:13" ht="14.45" customHeight="1" x14ac:dyDescent="0.2">
      <c r="A226" s="369" t="s">
        <v>427</v>
      </c>
      <c r="B226" s="365">
        <v>0</v>
      </c>
      <c r="C226" s="366">
        <v>4145.1167799999994</v>
      </c>
      <c r="D226" s="366">
        <v>4145.1167799999994</v>
      </c>
      <c r="E226" s="367">
        <v>0</v>
      </c>
      <c r="F226" s="365">
        <v>0</v>
      </c>
      <c r="G226" s="366">
        <v>0</v>
      </c>
      <c r="H226" s="366">
        <v>340.87756000000002</v>
      </c>
      <c r="I226" s="366">
        <v>4771.3379999999997</v>
      </c>
      <c r="J226" s="366">
        <v>4771.3379999999997</v>
      </c>
      <c r="K226" s="368">
        <v>0</v>
      </c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F912A2B2-CB59-4B67-9DC5-A8919F175094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212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428</v>
      </c>
      <c r="B5" s="371" t="s">
        <v>429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428</v>
      </c>
      <c r="B6" s="371" t="s">
        <v>430</v>
      </c>
      <c r="C6" s="372">
        <v>691.15099000000077</v>
      </c>
      <c r="D6" s="372">
        <v>770.23334000000011</v>
      </c>
      <c r="E6" s="372"/>
      <c r="F6" s="372">
        <v>950.44603000000075</v>
      </c>
      <c r="G6" s="372">
        <v>0</v>
      </c>
      <c r="H6" s="372">
        <v>950.44603000000075</v>
      </c>
      <c r="I6" s="373" t="s">
        <v>206</v>
      </c>
      <c r="J6" s="374" t="s">
        <v>1</v>
      </c>
    </row>
    <row r="7" spans="1:10" ht="14.45" customHeight="1" x14ac:dyDescent="0.2">
      <c r="A7" s="370" t="s">
        <v>428</v>
      </c>
      <c r="B7" s="371" t="s">
        <v>431</v>
      </c>
      <c r="C7" s="372">
        <v>0</v>
      </c>
      <c r="D7" s="372">
        <v>0</v>
      </c>
      <c r="E7" s="372"/>
      <c r="F7" s="372">
        <v>13.1175</v>
      </c>
      <c r="G7" s="372">
        <v>0</v>
      </c>
      <c r="H7" s="372">
        <v>13.1175</v>
      </c>
      <c r="I7" s="373" t="s">
        <v>206</v>
      </c>
      <c r="J7" s="374" t="s">
        <v>1</v>
      </c>
    </row>
    <row r="8" spans="1:10" ht="14.45" customHeight="1" x14ac:dyDescent="0.2">
      <c r="A8" s="370" t="s">
        <v>428</v>
      </c>
      <c r="B8" s="371" t="s">
        <v>432</v>
      </c>
      <c r="C8" s="372">
        <v>15.400399999999999</v>
      </c>
      <c r="D8" s="372">
        <v>13.406090000000001</v>
      </c>
      <c r="E8" s="372"/>
      <c r="F8" s="372">
        <v>15.385570000000001</v>
      </c>
      <c r="G8" s="372">
        <v>0</v>
      </c>
      <c r="H8" s="372">
        <v>15.385570000000001</v>
      </c>
      <c r="I8" s="373" t="s">
        <v>206</v>
      </c>
      <c r="J8" s="374" t="s">
        <v>1</v>
      </c>
    </row>
    <row r="9" spans="1:10" ht="14.45" customHeight="1" x14ac:dyDescent="0.2">
      <c r="A9" s="370" t="s">
        <v>428</v>
      </c>
      <c r="B9" s="371" t="s">
        <v>433</v>
      </c>
      <c r="C9" s="372">
        <v>114.08158</v>
      </c>
      <c r="D9" s="372">
        <v>137.86370000000002</v>
      </c>
      <c r="E9" s="372"/>
      <c r="F9" s="372">
        <v>218.03936000000002</v>
      </c>
      <c r="G9" s="372">
        <v>0</v>
      </c>
      <c r="H9" s="372">
        <v>218.03936000000002</v>
      </c>
      <c r="I9" s="373" t="s">
        <v>206</v>
      </c>
      <c r="J9" s="374" t="s">
        <v>1</v>
      </c>
    </row>
    <row r="10" spans="1:10" ht="14.45" customHeight="1" x14ac:dyDescent="0.2">
      <c r="A10" s="370" t="s">
        <v>428</v>
      </c>
      <c r="B10" s="371" t="s">
        <v>434</v>
      </c>
      <c r="C10" s="372">
        <v>820.6329700000008</v>
      </c>
      <c r="D10" s="372">
        <v>921.50313000000006</v>
      </c>
      <c r="E10" s="372"/>
      <c r="F10" s="372">
        <v>1196.9884600000007</v>
      </c>
      <c r="G10" s="372">
        <v>0</v>
      </c>
      <c r="H10" s="372">
        <v>1196.9884600000007</v>
      </c>
      <c r="I10" s="373" t="s">
        <v>206</v>
      </c>
      <c r="J10" s="374" t="s">
        <v>435</v>
      </c>
    </row>
    <row r="12" spans="1:10" ht="14.45" customHeight="1" x14ac:dyDescent="0.2">
      <c r="A12" s="370" t="s">
        <v>428</v>
      </c>
      <c r="B12" s="371" t="s">
        <v>429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436</v>
      </c>
      <c r="B13" s="371" t="s">
        <v>437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436</v>
      </c>
      <c r="B14" s="371" t="s">
        <v>430</v>
      </c>
      <c r="C14" s="372">
        <v>662.73502000000076</v>
      </c>
      <c r="D14" s="372">
        <v>749.51133000000016</v>
      </c>
      <c r="E14" s="372"/>
      <c r="F14" s="372">
        <v>926.38219000000072</v>
      </c>
      <c r="G14" s="372">
        <v>0</v>
      </c>
      <c r="H14" s="372">
        <v>926.38219000000072</v>
      </c>
      <c r="I14" s="373" t="s">
        <v>206</v>
      </c>
      <c r="J14" s="374" t="s">
        <v>1</v>
      </c>
    </row>
    <row r="15" spans="1:10" ht="14.45" customHeight="1" x14ac:dyDescent="0.2">
      <c r="A15" s="370" t="s">
        <v>436</v>
      </c>
      <c r="B15" s="371" t="s">
        <v>431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436</v>
      </c>
      <c r="B16" s="371" t="s">
        <v>432</v>
      </c>
      <c r="C16" s="372">
        <v>12.076749999999999</v>
      </c>
      <c r="D16" s="372">
        <v>10.38034</v>
      </c>
      <c r="E16" s="372"/>
      <c r="F16" s="372">
        <v>12.359190000000002</v>
      </c>
      <c r="G16" s="372">
        <v>0</v>
      </c>
      <c r="H16" s="372">
        <v>12.359190000000002</v>
      </c>
      <c r="I16" s="373" t="s">
        <v>206</v>
      </c>
      <c r="J16" s="374" t="s">
        <v>1</v>
      </c>
    </row>
    <row r="17" spans="1:10" ht="14.45" customHeight="1" x14ac:dyDescent="0.2">
      <c r="A17" s="370" t="s">
        <v>436</v>
      </c>
      <c r="B17" s="371" t="s">
        <v>433</v>
      </c>
      <c r="C17" s="372">
        <v>114.08158</v>
      </c>
      <c r="D17" s="372">
        <v>137.86370000000002</v>
      </c>
      <c r="E17" s="372"/>
      <c r="F17" s="372">
        <v>218.03936000000002</v>
      </c>
      <c r="G17" s="372">
        <v>0</v>
      </c>
      <c r="H17" s="372">
        <v>218.03936000000002</v>
      </c>
      <c r="I17" s="373" t="s">
        <v>206</v>
      </c>
      <c r="J17" s="374" t="s">
        <v>1</v>
      </c>
    </row>
    <row r="18" spans="1:10" ht="14.45" customHeight="1" x14ac:dyDescent="0.2">
      <c r="A18" s="370" t="s">
        <v>436</v>
      </c>
      <c r="B18" s="371" t="s">
        <v>438</v>
      </c>
      <c r="C18" s="372">
        <v>788.89335000000074</v>
      </c>
      <c r="D18" s="372">
        <v>897.7553700000002</v>
      </c>
      <c r="E18" s="372"/>
      <c r="F18" s="372">
        <v>1156.7807400000008</v>
      </c>
      <c r="G18" s="372">
        <v>0</v>
      </c>
      <c r="H18" s="372">
        <v>1156.7807400000008</v>
      </c>
      <c r="I18" s="373" t="s">
        <v>206</v>
      </c>
      <c r="J18" s="374" t="s">
        <v>439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440</v>
      </c>
    </row>
    <row r="20" spans="1:10" ht="14.45" customHeight="1" x14ac:dyDescent="0.2">
      <c r="A20" s="370" t="s">
        <v>441</v>
      </c>
      <c r="B20" s="371" t="s">
        <v>442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441</v>
      </c>
      <c r="B21" s="371" t="s">
        <v>430</v>
      </c>
      <c r="C21" s="372">
        <v>28.415969999999998</v>
      </c>
      <c r="D21" s="372">
        <v>20.722009999999997</v>
      </c>
      <c r="E21" s="372"/>
      <c r="F21" s="372">
        <v>24.063839999999992</v>
      </c>
      <c r="G21" s="372">
        <v>0</v>
      </c>
      <c r="H21" s="372">
        <v>24.063839999999992</v>
      </c>
      <c r="I21" s="373" t="s">
        <v>206</v>
      </c>
      <c r="J21" s="374" t="s">
        <v>1</v>
      </c>
    </row>
    <row r="22" spans="1:10" ht="14.45" customHeight="1" x14ac:dyDescent="0.2">
      <c r="A22" s="370" t="s">
        <v>441</v>
      </c>
      <c r="B22" s="371" t="s">
        <v>431</v>
      </c>
      <c r="C22" s="372">
        <v>0</v>
      </c>
      <c r="D22" s="372">
        <v>0</v>
      </c>
      <c r="E22" s="372"/>
      <c r="F22" s="372">
        <v>13.1175</v>
      </c>
      <c r="G22" s="372">
        <v>0</v>
      </c>
      <c r="H22" s="372">
        <v>13.1175</v>
      </c>
      <c r="I22" s="373" t="s">
        <v>206</v>
      </c>
      <c r="J22" s="374" t="s">
        <v>1</v>
      </c>
    </row>
    <row r="23" spans="1:10" ht="14.45" customHeight="1" x14ac:dyDescent="0.2">
      <c r="A23" s="370" t="s">
        <v>441</v>
      </c>
      <c r="B23" s="371" t="s">
        <v>432</v>
      </c>
      <c r="C23" s="372">
        <v>3.3236500000000007</v>
      </c>
      <c r="D23" s="372">
        <v>3.0257499999999999</v>
      </c>
      <c r="E23" s="372"/>
      <c r="F23" s="372">
        <v>3.0263800000000001</v>
      </c>
      <c r="G23" s="372">
        <v>0</v>
      </c>
      <c r="H23" s="372">
        <v>3.0263800000000001</v>
      </c>
      <c r="I23" s="373" t="s">
        <v>206</v>
      </c>
      <c r="J23" s="374" t="s">
        <v>1</v>
      </c>
    </row>
    <row r="24" spans="1:10" ht="14.45" customHeight="1" x14ac:dyDescent="0.2">
      <c r="A24" s="370" t="s">
        <v>441</v>
      </c>
      <c r="B24" s="371" t="s">
        <v>443</v>
      </c>
      <c r="C24" s="372">
        <v>31.739619999999999</v>
      </c>
      <c r="D24" s="372">
        <v>23.747759999999996</v>
      </c>
      <c r="E24" s="372"/>
      <c r="F24" s="372">
        <v>40.207719999999995</v>
      </c>
      <c r="G24" s="372">
        <v>0</v>
      </c>
      <c r="H24" s="372">
        <v>40.207719999999995</v>
      </c>
      <c r="I24" s="373" t="s">
        <v>206</v>
      </c>
      <c r="J24" s="374" t="s">
        <v>439</v>
      </c>
    </row>
    <row r="25" spans="1:10" ht="14.45" customHeight="1" x14ac:dyDescent="0.2">
      <c r="A25" s="370" t="s">
        <v>206</v>
      </c>
      <c r="B25" s="371" t="s">
        <v>206</v>
      </c>
      <c r="C25" s="372" t="s">
        <v>206</v>
      </c>
      <c r="D25" s="372" t="s">
        <v>206</v>
      </c>
      <c r="E25" s="372"/>
      <c r="F25" s="372" t="s">
        <v>206</v>
      </c>
      <c r="G25" s="372" t="s">
        <v>206</v>
      </c>
      <c r="H25" s="372" t="s">
        <v>206</v>
      </c>
      <c r="I25" s="373" t="s">
        <v>206</v>
      </c>
      <c r="J25" s="374" t="s">
        <v>440</v>
      </c>
    </row>
    <row r="26" spans="1:10" ht="14.45" customHeight="1" x14ac:dyDescent="0.2">
      <c r="A26" s="370" t="s">
        <v>428</v>
      </c>
      <c r="B26" s="371" t="s">
        <v>434</v>
      </c>
      <c r="C26" s="372">
        <v>820.6329700000008</v>
      </c>
      <c r="D26" s="372">
        <v>921.50313000000017</v>
      </c>
      <c r="E26" s="372"/>
      <c r="F26" s="372">
        <v>1196.9884600000009</v>
      </c>
      <c r="G26" s="372">
        <v>0</v>
      </c>
      <c r="H26" s="372">
        <v>1196.9884600000009</v>
      </c>
      <c r="I26" s="373" t="s">
        <v>206</v>
      </c>
      <c r="J26" s="374" t="s">
        <v>435</v>
      </c>
    </row>
  </sheetData>
  <mergeCells count="3">
    <mergeCell ref="F3:I3"/>
    <mergeCell ref="C4:D4"/>
    <mergeCell ref="A1:I1"/>
  </mergeCells>
  <conditionalFormatting sqref="F11 F27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6">
    <cfRule type="expression" dxfId="29" priority="5">
      <formula>$H12&gt;0</formula>
    </cfRule>
  </conditionalFormatting>
  <conditionalFormatting sqref="A12:A26">
    <cfRule type="expression" dxfId="28" priority="2">
      <formula>AND($J12&lt;&gt;"mezeraKL",$J12&lt;&gt;"")</formula>
    </cfRule>
  </conditionalFormatting>
  <conditionalFormatting sqref="I12:I26">
    <cfRule type="expression" dxfId="27" priority="6">
      <formula>$I12&gt;1</formula>
    </cfRule>
  </conditionalFormatting>
  <conditionalFormatting sqref="B12:B26">
    <cfRule type="expression" dxfId="26" priority="1">
      <formula>OR($J12="NS",$J12="SumaNS",$J12="Účet")</formula>
    </cfRule>
  </conditionalFormatting>
  <conditionalFormatting sqref="A12:D26 F12:I26">
    <cfRule type="expression" dxfId="25" priority="8">
      <formula>AND($J12&lt;&gt;"",$J12&lt;&gt;"mezeraKL")</formula>
    </cfRule>
  </conditionalFormatting>
  <conditionalFormatting sqref="B12:D26 F12:I26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6 F12:I26">
    <cfRule type="expression" dxfId="23" priority="4">
      <formula>OR($J12="SumaNS",$J12="NS")</formula>
    </cfRule>
  </conditionalFormatting>
  <hyperlinks>
    <hyperlink ref="A2" location="Obsah!A1" display="Zpět na Obsah  KL 01  1.-4.měsíc" xr:uid="{C7A130D0-A274-4CE3-AF10-4336F71EE119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215" bestFit="1" customWidth="1"/>
    <col min="6" max="6" width="18.7109375" style="178" customWidth="1"/>
    <col min="7" max="7" width="5" style="174" customWidth="1"/>
    <col min="8" max="8" width="12.42578125" style="174" hidden="1" customWidth="1" outlineLevel="1"/>
    <col min="9" max="9" width="8.5703125" style="174" hidden="1" customWidth="1" outlineLevel="1"/>
    <col min="10" max="10" width="25.7109375" style="174" customWidth="1" collapsed="1"/>
    <col min="11" max="11" width="8.7109375" style="174" customWidth="1"/>
    <col min="12" max="13" width="7.7109375" style="172" customWidth="1"/>
    <col min="14" max="14" width="12.7109375" style="172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2" t="s">
        <v>205</v>
      </c>
      <c r="B2" s="62"/>
      <c r="C2" s="176"/>
      <c r="D2" s="176"/>
      <c r="E2" s="214"/>
      <c r="F2" s="176"/>
      <c r="G2" s="176"/>
      <c r="H2" s="176"/>
      <c r="I2" s="176"/>
      <c r="J2" s="176"/>
      <c r="K2" s="176"/>
      <c r="L2" s="177"/>
      <c r="M2" s="177"/>
      <c r="N2" s="177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263.0169597547345</v>
      </c>
      <c r="M3" s="81">
        <f>SUBTOTAL(9,M5:M1048576)</f>
        <v>3722</v>
      </c>
      <c r="N3" s="82">
        <f>SUBTOTAL(9,N5:N1048576)</f>
        <v>978949.1242071219</v>
      </c>
    </row>
    <row r="4" spans="1:14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428</v>
      </c>
      <c r="B5" s="382" t="s">
        <v>429</v>
      </c>
      <c r="C5" s="383" t="s">
        <v>436</v>
      </c>
      <c r="D5" s="384" t="s">
        <v>437</v>
      </c>
      <c r="E5" s="385">
        <v>50113001</v>
      </c>
      <c r="F5" s="384" t="s">
        <v>444</v>
      </c>
      <c r="G5" s="383" t="s">
        <v>445</v>
      </c>
      <c r="H5" s="383">
        <v>100362</v>
      </c>
      <c r="I5" s="383">
        <v>362</v>
      </c>
      <c r="J5" s="383" t="s">
        <v>446</v>
      </c>
      <c r="K5" s="383" t="s">
        <v>447</v>
      </c>
      <c r="L5" s="386">
        <v>72.715813953488365</v>
      </c>
      <c r="M5" s="386">
        <v>43</v>
      </c>
      <c r="N5" s="387">
        <v>3126.7799999999997</v>
      </c>
    </row>
    <row r="6" spans="1:14" ht="14.45" customHeight="1" x14ac:dyDescent="0.2">
      <c r="A6" s="388" t="s">
        <v>428</v>
      </c>
      <c r="B6" s="389" t="s">
        <v>429</v>
      </c>
      <c r="C6" s="390" t="s">
        <v>436</v>
      </c>
      <c r="D6" s="391" t="s">
        <v>437</v>
      </c>
      <c r="E6" s="392">
        <v>50113001</v>
      </c>
      <c r="F6" s="391" t="s">
        <v>444</v>
      </c>
      <c r="G6" s="390" t="s">
        <v>445</v>
      </c>
      <c r="H6" s="390">
        <v>124935</v>
      </c>
      <c r="I6" s="390">
        <v>124935</v>
      </c>
      <c r="J6" s="390" t="s">
        <v>448</v>
      </c>
      <c r="K6" s="390" t="s">
        <v>449</v>
      </c>
      <c r="L6" s="393">
        <v>4820.5200000000004</v>
      </c>
      <c r="M6" s="393">
        <v>5</v>
      </c>
      <c r="N6" s="394">
        <v>24102.600000000002</v>
      </c>
    </row>
    <row r="7" spans="1:14" ht="14.45" customHeight="1" x14ac:dyDescent="0.2">
      <c r="A7" s="388" t="s">
        <v>428</v>
      </c>
      <c r="B7" s="389" t="s">
        <v>429</v>
      </c>
      <c r="C7" s="390" t="s">
        <v>436</v>
      </c>
      <c r="D7" s="391" t="s">
        <v>437</v>
      </c>
      <c r="E7" s="392">
        <v>50113001</v>
      </c>
      <c r="F7" s="391" t="s">
        <v>444</v>
      </c>
      <c r="G7" s="390" t="s">
        <v>445</v>
      </c>
      <c r="H7" s="390">
        <v>124934</v>
      </c>
      <c r="I7" s="390">
        <v>124934</v>
      </c>
      <c r="J7" s="390" t="s">
        <v>450</v>
      </c>
      <c r="K7" s="390" t="s">
        <v>451</v>
      </c>
      <c r="L7" s="393">
        <v>2893.56</v>
      </c>
      <c r="M7" s="393">
        <v>6</v>
      </c>
      <c r="N7" s="394">
        <v>17361.36</v>
      </c>
    </row>
    <row r="8" spans="1:14" ht="14.45" customHeight="1" x14ac:dyDescent="0.2">
      <c r="A8" s="388" t="s">
        <v>428</v>
      </c>
      <c r="B8" s="389" t="s">
        <v>429</v>
      </c>
      <c r="C8" s="390" t="s">
        <v>436</v>
      </c>
      <c r="D8" s="391" t="s">
        <v>437</v>
      </c>
      <c r="E8" s="392">
        <v>50113001</v>
      </c>
      <c r="F8" s="391" t="s">
        <v>444</v>
      </c>
      <c r="G8" s="390" t="s">
        <v>445</v>
      </c>
      <c r="H8" s="390">
        <v>162320</v>
      </c>
      <c r="I8" s="390">
        <v>62320</v>
      </c>
      <c r="J8" s="390" t="s">
        <v>452</v>
      </c>
      <c r="K8" s="390" t="s">
        <v>453</v>
      </c>
      <c r="L8" s="393">
        <v>81.502399999999994</v>
      </c>
      <c r="M8" s="393">
        <v>50</v>
      </c>
      <c r="N8" s="394">
        <v>4075.12</v>
      </c>
    </row>
    <row r="9" spans="1:14" ht="14.45" customHeight="1" x14ac:dyDescent="0.2">
      <c r="A9" s="388" t="s">
        <v>428</v>
      </c>
      <c r="B9" s="389" t="s">
        <v>429</v>
      </c>
      <c r="C9" s="390" t="s">
        <v>436</v>
      </c>
      <c r="D9" s="391" t="s">
        <v>437</v>
      </c>
      <c r="E9" s="392">
        <v>50113001</v>
      </c>
      <c r="F9" s="391" t="s">
        <v>444</v>
      </c>
      <c r="G9" s="390" t="s">
        <v>445</v>
      </c>
      <c r="H9" s="390">
        <v>203323</v>
      </c>
      <c r="I9" s="390">
        <v>203323</v>
      </c>
      <c r="J9" s="390" t="s">
        <v>452</v>
      </c>
      <c r="K9" s="390" t="s">
        <v>454</v>
      </c>
      <c r="L9" s="393">
        <v>269.5</v>
      </c>
      <c r="M9" s="393">
        <v>3</v>
      </c>
      <c r="N9" s="394">
        <v>808.5</v>
      </c>
    </row>
    <row r="10" spans="1:14" ht="14.45" customHeight="1" x14ac:dyDescent="0.2">
      <c r="A10" s="388" t="s">
        <v>428</v>
      </c>
      <c r="B10" s="389" t="s">
        <v>429</v>
      </c>
      <c r="C10" s="390" t="s">
        <v>436</v>
      </c>
      <c r="D10" s="391" t="s">
        <v>437</v>
      </c>
      <c r="E10" s="392">
        <v>50113001</v>
      </c>
      <c r="F10" s="391" t="s">
        <v>444</v>
      </c>
      <c r="G10" s="390" t="s">
        <v>445</v>
      </c>
      <c r="H10" s="390">
        <v>249431</v>
      </c>
      <c r="I10" s="390">
        <v>249431</v>
      </c>
      <c r="J10" s="390" t="s">
        <v>455</v>
      </c>
      <c r="K10" s="390" t="s">
        <v>456</v>
      </c>
      <c r="L10" s="393">
        <v>132.97714285714284</v>
      </c>
      <c r="M10" s="393">
        <v>14</v>
      </c>
      <c r="N10" s="394">
        <v>1861.6799999999998</v>
      </c>
    </row>
    <row r="11" spans="1:14" ht="14.45" customHeight="1" x14ac:dyDescent="0.2">
      <c r="A11" s="388" t="s">
        <v>428</v>
      </c>
      <c r="B11" s="389" t="s">
        <v>429</v>
      </c>
      <c r="C11" s="390" t="s">
        <v>436</v>
      </c>
      <c r="D11" s="391" t="s">
        <v>437</v>
      </c>
      <c r="E11" s="392">
        <v>50113001</v>
      </c>
      <c r="F11" s="391" t="s">
        <v>444</v>
      </c>
      <c r="G11" s="390" t="s">
        <v>445</v>
      </c>
      <c r="H11" s="390">
        <v>990585</v>
      </c>
      <c r="I11" s="390">
        <v>0</v>
      </c>
      <c r="J11" s="390" t="s">
        <v>457</v>
      </c>
      <c r="K11" s="390" t="s">
        <v>206</v>
      </c>
      <c r="L11" s="393">
        <v>52.950000000000017</v>
      </c>
      <c r="M11" s="393">
        <v>1</v>
      </c>
      <c r="N11" s="394">
        <v>52.950000000000017</v>
      </c>
    </row>
    <row r="12" spans="1:14" ht="14.45" customHeight="1" x14ac:dyDescent="0.2">
      <c r="A12" s="388" t="s">
        <v>428</v>
      </c>
      <c r="B12" s="389" t="s">
        <v>429</v>
      </c>
      <c r="C12" s="390" t="s">
        <v>436</v>
      </c>
      <c r="D12" s="391" t="s">
        <v>437</v>
      </c>
      <c r="E12" s="392">
        <v>50113001</v>
      </c>
      <c r="F12" s="391" t="s">
        <v>444</v>
      </c>
      <c r="G12" s="390" t="s">
        <v>445</v>
      </c>
      <c r="H12" s="390">
        <v>841498</v>
      </c>
      <c r="I12" s="390">
        <v>31951</v>
      </c>
      <c r="J12" s="390" t="s">
        <v>458</v>
      </c>
      <c r="K12" s="390" t="s">
        <v>459</v>
      </c>
      <c r="L12" s="393">
        <v>51.76</v>
      </c>
      <c r="M12" s="393">
        <v>3</v>
      </c>
      <c r="N12" s="394">
        <v>155.28</v>
      </c>
    </row>
    <row r="13" spans="1:14" ht="14.45" customHeight="1" x14ac:dyDescent="0.2">
      <c r="A13" s="388" t="s">
        <v>428</v>
      </c>
      <c r="B13" s="389" t="s">
        <v>429</v>
      </c>
      <c r="C13" s="390" t="s">
        <v>436</v>
      </c>
      <c r="D13" s="391" t="s">
        <v>437</v>
      </c>
      <c r="E13" s="392">
        <v>50113001</v>
      </c>
      <c r="F13" s="391" t="s">
        <v>444</v>
      </c>
      <c r="G13" s="390" t="s">
        <v>460</v>
      </c>
      <c r="H13" s="390">
        <v>190044</v>
      </c>
      <c r="I13" s="390">
        <v>90044</v>
      </c>
      <c r="J13" s="390" t="s">
        <v>461</v>
      </c>
      <c r="K13" s="390" t="s">
        <v>462</v>
      </c>
      <c r="L13" s="393">
        <v>42.381666666666668</v>
      </c>
      <c r="M13" s="393">
        <v>6</v>
      </c>
      <c r="N13" s="394">
        <v>254.29000000000002</v>
      </c>
    </row>
    <row r="14" spans="1:14" ht="14.45" customHeight="1" x14ac:dyDescent="0.2">
      <c r="A14" s="388" t="s">
        <v>428</v>
      </c>
      <c r="B14" s="389" t="s">
        <v>429</v>
      </c>
      <c r="C14" s="390" t="s">
        <v>436</v>
      </c>
      <c r="D14" s="391" t="s">
        <v>437</v>
      </c>
      <c r="E14" s="392">
        <v>50113001</v>
      </c>
      <c r="F14" s="391" t="s">
        <v>444</v>
      </c>
      <c r="G14" s="390" t="s">
        <v>445</v>
      </c>
      <c r="H14" s="390">
        <v>920200</v>
      </c>
      <c r="I14" s="390">
        <v>15877</v>
      </c>
      <c r="J14" s="390" t="s">
        <v>463</v>
      </c>
      <c r="K14" s="390" t="s">
        <v>206</v>
      </c>
      <c r="L14" s="393">
        <v>252.97800000000001</v>
      </c>
      <c r="M14" s="393">
        <v>143</v>
      </c>
      <c r="N14" s="394">
        <v>36175.853999999999</v>
      </c>
    </row>
    <row r="15" spans="1:14" ht="14.45" customHeight="1" x14ac:dyDescent="0.2">
      <c r="A15" s="388" t="s">
        <v>428</v>
      </c>
      <c r="B15" s="389" t="s">
        <v>429</v>
      </c>
      <c r="C15" s="390" t="s">
        <v>436</v>
      </c>
      <c r="D15" s="391" t="s">
        <v>437</v>
      </c>
      <c r="E15" s="392">
        <v>50113001</v>
      </c>
      <c r="F15" s="391" t="s">
        <v>444</v>
      </c>
      <c r="G15" s="390" t="s">
        <v>445</v>
      </c>
      <c r="H15" s="390">
        <v>905098</v>
      </c>
      <c r="I15" s="390">
        <v>23989</v>
      </c>
      <c r="J15" s="390" t="s">
        <v>464</v>
      </c>
      <c r="K15" s="390" t="s">
        <v>206</v>
      </c>
      <c r="L15" s="393">
        <v>400.2254867321717</v>
      </c>
      <c r="M15" s="393">
        <v>37</v>
      </c>
      <c r="N15" s="394">
        <v>14808.343009090353</v>
      </c>
    </row>
    <row r="16" spans="1:14" ht="14.45" customHeight="1" x14ac:dyDescent="0.2">
      <c r="A16" s="388" t="s">
        <v>428</v>
      </c>
      <c r="B16" s="389" t="s">
        <v>429</v>
      </c>
      <c r="C16" s="390" t="s">
        <v>436</v>
      </c>
      <c r="D16" s="391" t="s">
        <v>437</v>
      </c>
      <c r="E16" s="392">
        <v>50113001</v>
      </c>
      <c r="F16" s="391" t="s">
        <v>444</v>
      </c>
      <c r="G16" s="390" t="s">
        <v>445</v>
      </c>
      <c r="H16" s="390">
        <v>501596</v>
      </c>
      <c r="I16" s="390">
        <v>0</v>
      </c>
      <c r="J16" s="390" t="s">
        <v>465</v>
      </c>
      <c r="K16" s="390" t="s">
        <v>466</v>
      </c>
      <c r="L16" s="393">
        <v>113.25999999999998</v>
      </c>
      <c r="M16" s="393">
        <v>2</v>
      </c>
      <c r="N16" s="394">
        <v>226.51999999999995</v>
      </c>
    </row>
    <row r="17" spans="1:14" ht="14.45" customHeight="1" x14ac:dyDescent="0.2">
      <c r="A17" s="388" t="s">
        <v>428</v>
      </c>
      <c r="B17" s="389" t="s">
        <v>429</v>
      </c>
      <c r="C17" s="390" t="s">
        <v>436</v>
      </c>
      <c r="D17" s="391" t="s">
        <v>437</v>
      </c>
      <c r="E17" s="392">
        <v>50113001</v>
      </c>
      <c r="F17" s="391" t="s">
        <v>444</v>
      </c>
      <c r="G17" s="390" t="s">
        <v>445</v>
      </c>
      <c r="H17" s="390">
        <v>499428</v>
      </c>
      <c r="I17" s="390">
        <v>237468</v>
      </c>
      <c r="J17" s="390" t="s">
        <v>467</v>
      </c>
      <c r="K17" s="390" t="s">
        <v>468</v>
      </c>
      <c r="L17" s="393">
        <v>762.3</v>
      </c>
      <c r="M17" s="393">
        <v>2</v>
      </c>
      <c r="N17" s="394">
        <v>1524.6</v>
      </c>
    </row>
    <row r="18" spans="1:14" ht="14.45" customHeight="1" x14ac:dyDescent="0.2">
      <c r="A18" s="388" t="s">
        <v>428</v>
      </c>
      <c r="B18" s="389" t="s">
        <v>429</v>
      </c>
      <c r="C18" s="390" t="s">
        <v>436</v>
      </c>
      <c r="D18" s="391" t="s">
        <v>437</v>
      </c>
      <c r="E18" s="392">
        <v>50113001</v>
      </c>
      <c r="F18" s="391" t="s">
        <v>444</v>
      </c>
      <c r="G18" s="390" t="s">
        <v>445</v>
      </c>
      <c r="H18" s="390">
        <v>198864</v>
      </c>
      <c r="I18" s="390">
        <v>98864</v>
      </c>
      <c r="J18" s="390" t="s">
        <v>467</v>
      </c>
      <c r="K18" s="390" t="s">
        <v>469</v>
      </c>
      <c r="L18" s="393">
        <v>537.87</v>
      </c>
      <c r="M18" s="393">
        <v>2</v>
      </c>
      <c r="N18" s="394">
        <v>1075.74</v>
      </c>
    </row>
    <row r="19" spans="1:14" ht="14.45" customHeight="1" x14ac:dyDescent="0.2">
      <c r="A19" s="388" t="s">
        <v>428</v>
      </c>
      <c r="B19" s="389" t="s">
        <v>429</v>
      </c>
      <c r="C19" s="390" t="s">
        <v>436</v>
      </c>
      <c r="D19" s="391" t="s">
        <v>437</v>
      </c>
      <c r="E19" s="392">
        <v>50113001</v>
      </c>
      <c r="F19" s="391" t="s">
        <v>444</v>
      </c>
      <c r="G19" s="390" t="s">
        <v>445</v>
      </c>
      <c r="H19" s="390">
        <v>198880</v>
      </c>
      <c r="I19" s="390">
        <v>98880</v>
      </c>
      <c r="J19" s="390" t="s">
        <v>467</v>
      </c>
      <c r="K19" s="390" t="s">
        <v>470</v>
      </c>
      <c r="L19" s="393">
        <v>201.29999999999995</v>
      </c>
      <c r="M19" s="393">
        <v>700</v>
      </c>
      <c r="N19" s="394">
        <v>140909.99999999997</v>
      </c>
    </row>
    <row r="20" spans="1:14" ht="14.45" customHeight="1" x14ac:dyDescent="0.2">
      <c r="A20" s="388" t="s">
        <v>428</v>
      </c>
      <c r="B20" s="389" t="s">
        <v>429</v>
      </c>
      <c r="C20" s="390" t="s">
        <v>436</v>
      </c>
      <c r="D20" s="391" t="s">
        <v>437</v>
      </c>
      <c r="E20" s="392">
        <v>50113001</v>
      </c>
      <c r="F20" s="391" t="s">
        <v>444</v>
      </c>
      <c r="G20" s="390" t="s">
        <v>445</v>
      </c>
      <c r="H20" s="390">
        <v>193746</v>
      </c>
      <c r="I20" s="390">
        <v>93746</v>
      </c>
      <c r="J20" s="390" t="s">
        <v>471</v>
      </c>
      <c r="K20" s="390" t="s">
        <v>472</v>
      </c>
      <c r="L20" s="393">
        <v>521.37307647685861</v>
      </c>
      <c r="M20" s="393">
        <v>26</v>
      </c>
      <c r="N20" s="394">
        <v>13555.699988398323</v>
      </c>
    </row>
    <row r="21" spans="1:14" ht="14.45" customHeight="1" x14ac:dyDescent="0.2">
      <c r="A21" s="388" t="s">
        <v>428</v>
      </c>
      <c r="B21" s="389" t="s">
        <v>429</v>
      </c>
      <c r="C21" s="390" t="s">
        <v>436</v>
      </c>
      <c r="D21" s="391" t="s">
        <v>437</v>
      </c>
      <c r="E21" s="392">
        <v>50113001</v>
      </c>
      <c r="F21" s="391" t="s">
        <v>444</v>
      </c>
      <c r="G21" s="390" t="s">
        <v>445</v>
      </c>
      <c r="H21" s="390">
        <v>394712</v>
      </c>
      <c r="I21" s="390">
        <v>0</v>
      </c>
      <c r="J21" s="390" t="s">
        <v>473</v>
      </c>
      <c r="K21" s="390" t="s">
        <v>474</v>
      </c>
      <c r="L21" s="393">
        <v>28.75</v>
      </c>
      <c r="M21" s="393">
        <v>396</v>
      </c>
      <c r="N21" s="394">
        <v>11385</v>
      </c>
    </row>
    <row r="22" spans="1:14" ht="14.45" customHeight="1" x14ac:dyDescent="0.2">
      <c r="A22" s="388" t="s">
        <v>428</v>
      </c>
      <c r="B22" s="389" t="s">
        <v>429</v>
      </c>
      <c r="C22" s="390" t="s">
        <v>436</v>
      </c>
      <c r="D22" s="391" t="s">
        <v>437</v>
      </c>
      <c r="E22" s="392">
        <v>50113001</v>
      </c>
      <c r="F22" s="391" t="s">
        <v>444</v>
      </c>
      <c r="G22" s="390" t="s">
        <v>445</v>
      </c>
      <c r="H22" s="390">
        <v>840987</v>
      </c>
      <c r="I22" s="390">
        <v>0</v>
      </c>
      <c r="J22" s="390" t="s">
        <v>475</v>
      </c>
      <c r="K22" s="390" t="s">
        <v>476</v>
      </c>
      <c r="L22" s="393">
        <v>199.67000000000004</v>
      </c>
      <c r="M22" s="393">
        <v>34</v>
      </c>
      <c r="N22" s="394">
        <v>6788.7800000000016</v>
      </c>
    </row>
    <row r="23" spans="1:14" ht="14.45" customHeight="1" x14ac:dyDescent="0.2">
      <c r="A23" s="388" t="s">
        <v>428</v>
      </c>
      <c r="B23" s="389" t="s">
        <v>429</v>
      </c>
      <c r="C23" s="390" t="s">
        <v>436</v>
      </c>
      <c r="D23" s="391" t="s">
        <v>437</v>
      </c>
      <c r="E23" s="392">
        <v>50113001</v>
      </c>
      <c r="F23" s="391" t="s">
        <v>444</v>
      </c>
      <c r="G23" s="390" t="s">
        <v>445</v>
      </c>
      <c r="H23" s="390">
        <v>501075</v>
      </c>
      <c r="I23" s="390">
        <v>0</v>
      </c>
      <c r="J23" s="390" t="s">
        <v>477</v>
      </c>
      <c r="K23" s="390" t="s">
        <v>478</v>
      </c>
      <c r="L23" s="393">
        <v>117.15999999999994</v>
      </c>
      <c r="M23" s="393">
        <v>1020</v>
      </c>
      <c r="N23" s="394">
        <v>119503.19999999994</v>
      </c>
    </row>
    <row r="24" spans="1:14" ht="14.45" customHeight="1" x14ac:dyDescent="0.2">
      <c r="A24" s="388" t="s">
        <v>428</v>
      </c>
      <c r="B24" s="389" t="s">
        <v>429</v>
      </c>
      <c r="C24" s="390" t="s">
        <v>436</v>
      </c>
      <c r="D24" s="391" t="s">
        <v>437</v>
      </c>
      <c r="E24" s="392">
        <v>50113001</v>
      </c>
      <c r="F24" s="391" t="s">
        <v>444</v>
      </c>
      <c r="G24" s="390" t="s">
        <v>445</v>
      </c>
      <c r="H24" s="390">
        <v>231686</v>
      </c>
      <c r="I24" s="390">
        <v>231686</v>
      </c>
      <c r="J24" s="390" t="s">
        <v>479</v>
      </c>
      <c r="K24" s="390" t="s">
        <v>480</v>
      </c>
      <c r="L24" s="393">
        <v>290.54000000000002</v>
      </c>
      <c r="M24" s="393">
        <v>2</v>
      </c>
      <c r="N24" s="394">
        <v>581.08000000000004</v>
      </c>
    </row>
    <row r="25" spans="1:14" ht="14.45" customHeight="1" x14ac:dyDescent="0.2">
      <c r="A25" s="388" t="s">
        <v>428</v>
      </c>
      <c r="B25" s="389" t="s">
        <v>429</v>
      </c>
      <c r="C25" s="390" t="s">
        <v>436</v>
      </c>
      <c r="D25" s="391" t="s">
        <v>437</v>
      </c>
      <c r="E25" s="392">
        <v>50113001</v>
      </c>
      <c r="F25" s="391" t="s">
        <v>444</v>
      </c>
      <c r="G25" s="390" t="s">
        <v>445</v>
      </c>
      <c r="H25" s="390">
        <v>921458</v>
      </c>
      <c r="I25" s="390">
        <v>0</v>
      </c>
      <c r="J25" s="390" t="s">
        <v>481</v>
      </c>
      <c r="K25" s="390" t="s">
        <v>206</v>
      </c>
      <c r="L25" s="393">
        <v>207.11266608653031</v>
      </c>
      <c r="M25" s="393">
        <v>100</v>
      </c>
      <c r="N25" s="394">
        <v>20711.26660865303</v>
      </c>
    </row>
    <row r="26" spans="1:14" ht="14.45" customHeight="1" x14ac:dyDescent="0.2">
      <c r="A26" s="388" t="s">
        <v>428</v>
      </c>
      <c r="B26" s="389" t="s">
        <v>429</v>
      </c>
      <c r="C26" s="390" t="s">
        <v>436</v>
      </c>
      <c r="D26" s="391" t="s">
        <v>437</v>
      </c>
      <c r="E26" s="392">
        <v>50113001</v>
      </c>
      <c r="F26" s="391" t="s">
        <v>444</v>
      </c>
      <c r="G26" s="390" t="s">
        <v>445</v>
      </c>
      <c r="H26" s="390">
        <v>500989</v>
      </c>
      <c r="I26" s="390">
        <v>0</v>
      </c>
      <c r="J26" s="390" t="s">
        <v>482</v>
      </c>
      <c r="K26" s="390" t="s">
        <v>206</v>
      </c>
      <c r="L26" s="393">
        <v>146.20752546703224</v>
      </c>
      <c r="M26" s="393">
        <v>115</v>
      </c>
      <c r="N26" s="394">
        <v>16813.865428708708</v>
      </c>
    </row>
    <row r="27" spans="1:14" ht="14.45" customHeight="1" x14ac:dyDescent="0.2">
      <c r="A27" s="388" t="s">
        <v>428</v>
      </c>
      <c r="B27" s="389" t="s">
        <v>429</v>
      </c>
      <c r="C27" s="390" t="s">
        <v>436</v>
      </c>
      <c r="D27" s="391" t="s">
        <v>437</v>
      </c>
      <c r="E27" s="392">
        <v>50113001</v>
      </c>
      <c r="F27" s="391" t="s">
        <v>444</v>
      </c>
      <c r="G27" s="390" t="s">
        <v>445</v>
      </c>
      <c r="H27" s="390">
        <v>500979</v>
      </c>
      <c r="I27" s="390">
        <v>0</v>
      </c>
      <c r="J27" s="390" t="s">
        <v>483</v>
      </c>
      <c r="K27" s="390" t="s">
        <v>206</v>
      </c>
      <c r="L27" s="393">
        <v>112.99439643722322</v>
      </c>
      <c r="M27" s="393">
        <v>8</v>
      </c>
      <c r="N27" s="394">
        <v>903.95517149778573</v>
      </c>
    </row>
    <row r="28" spans="1:14" ht="14.45" customHeight="1" x14ac:dyDescent="0.2">
      <c r="A28" s="388" t="s">
        <v>428</v>
      </c>
      <c r="B28" s="389" t="s">
        <v>429</v>
      </c>
      <c r="C28" s="390" t="s">
        <v>436</v>
      </c>
      <c r="D28" s="391" t="s">
        <v>437</v>
      </c>
      <c r="E28" s="392">
        <v>50113001</v>
      </c>
      <c r="F28" s="391" t="s">
        <v>444</v>
      </c>
      <c r="G28" s="390" t="s">
        <v>445</v>
      </c>
      <c r="H28" s="390">
        <v>500038</v>
      </c>
      <c r="I28" s="390">
        <v>0</v>
      </c>
      <c r="J28" s="390" t="s">
        <v>484</v>
      </c>
      <c r="K28" s="390" t="s">
        <v>485</v>
      </c>
      <c r="L28" s="393">
        <v>316.91285739435466</v>
      </c>
      <c r="M28" s="393">
        <v>1</v>
      </c>
      <c r="N28" s="394">
        <v>316.91285739435466</v>
      </c>
    </row>
    <row r="29" spans="1:14" ht="14.45" customHeight="1" x14ac:dyDescent="0.2">
      <c r="A29" s="388" t="s">
        <v>428</v>
      </c>
      <c r="B29" s="389" t="s">
        <v>429</v>
      </c>
      <c r="C29" s="390" t="s">
        <v>436</v>
      </c>
      <c r="D29" s="391" t="s">
        <v>437</v>
      </c>
      <c r="E29" s="392">
        <v>50113001</v>
      </c>
      <c r="F29" s="391" t="s">
        <v>444</v>
      </c>
      <c r="G29" s="390" t="s">
        <v>445</v>
      </c>
      <c r="H29" s="390">
        <v>920273</v>
      </c>
      <c r="I29" s="390">
        <v>0</v>
      </c>
      <c r="J29" s="390" t="s">
        <v>486</v>
      </c>
      <c r="K29" s="390" t="s">
        <v>206</v>
      </c>
      <c r="L29" s="393">
        <v>813.26775576587784</v>
      </c>
      <c r="M29" s="393">
        <v>494</v>
      </c>
      <c r="N29" s="394">
        <v>401754.27134834364</v>
      </c>
    </row>
    <row r="30" spans="1:14" ht="14.45" customHeight="1" x14ac:dyDescent="0.2">
      <c r="A30" s="388" t="s">
        <v>428</v>
      </c>
      <c r="B30" s="389" t="s">
        <v>429</v>
      </c>
      <c r="C30" s="390" t="s">
        <v>436</v>
      </c>
      <c r="D30" s="391" t="s">
        <v>437</v>
      </c>
      <c r="E30" s="392">
        <v>50113001</v>
      </c>
      <c r="F30" s="391" t="s">
        <v>444</v>
      </c>
      <c r="G30" s="390" t="s">
        <v>445</v>
      </c>
      <c r="H30" s="390">
        <v>501110</v>
      </c>
      <c r="I30" s="390">
        <v>0</v>
      </c>
      <c r="J30" s="390" t="s">
        <v>487</v>
      </c>
      <c r="K30" s="390" t="s">
        <v>206</v>
      </c>
      <c r="L30" s="393">
        <v>88.677855846680373</v>
      </c>
      <c r="M30" s="393">
        <v>18</v>
      </c>
      <c r="N30" s="394">
        <v>1596.2014052402467</v>
      </c>
    </row>
    <row r="31" spans="1:14" ht="14.45" customHeight="1" x14ac:dyDescent="0.2">
      <c r="A31" s="388" t="s">
        <v>428</v>
      </c>
      <c r="B31" s="389" t="s">
        <v>429</v>
      </c>
      <c r="C31" s="390" t="s">
        <v>436</v>
      </c>
      <c r="D31" s="391" t="s">
        <v>437</v>
      </c>
      <c r="E31" s="392">
        <v>50113001</v>
      </c>
      <c r="F31" s="391" t="s">
        <v>444</v>
      </c>
      <c r="G31" s="390" t="s">
        <v>460</v>
      </c>
      <c r="H31" s="390">
        <v>197125</v>
      </c>
      <c r="I31" s="390">
        <v>197125</v>
      </c>
      <c r="J31" s="390" t="s">
        <v>488</v>
      </c>
      <c r="K31" s="390" t="s">
        <v>489</v>
      </c>
      <c r="L31" s="393">
        <v>242</v>
      </c>
      <c r="M31" s="393">
        <v>45</v>
      </c>
      <c r="N31" s="394">
        <v>10890</v>
      </c>
    </row>
    <row r="32" spans="1:14" ht="14.45" customHeight="1" x14ac:dyDescent="0.2">
      <c r="A32" s="388" t="s">
        <v>428</v>
      </c>
      <c r="B32" s="389" t="s">
        <v>429</v>
      </c>
      <c r="C32" s="390" t="s">
        <v>436</v>
      </c>
      <c r="D32" s="391" t="s">
        <v>437</v>
      </c>
      <c r="E32" s="392">
        <v>50113001</v>
      </c>
      <c r="F32" s="391" t="s">
        <v>444</v>
      </c>
      <c r="G32" s="390" t="s">
        <v>445</v>
      </c>
      <c r="H32" s="390">
        <v>100502</v>
      </c>
      <c r="I32" s="390">
        <v>502</v>
      </c>
      <c r="J32" s="390" t="s">
        <v>490</v>
      </c>
      <c r="K32" s="390" t="s">
        <v>491</v>
      </c>
      <c r="L32" s="393">
        <v>268.13765957446805</v>
      </c>
      <c r="M32" s="393">
        <v>94</v>
      </c>
      <c r="N32" s="394">
        <v>25204.94</v>
      </c>
    </row>
    <row r="33" spans="1:14" ht="14.45" customHeight="1" x14ac:dyDescent="0.2">
      <c r="A33" s="388" t="s">
        <v>428</v>
      </c>
      <c r="B33" s="389" t="s">
        <v>429</v>
      </c>
      <c r="C33" s="390" t="s">
        <v>436</v>
      </c>
      <c r="D33" s="391" t="s">
        <v>437</v>
      </c>
      <c r="E33" s="392">
        <v>50113001</v>
      </c>
      <c r="F33" s="391" t="s">
        <v>444</v>
      </c>
      <c r="G33" s="390" t="s">
        <v>445</v>
      </c>
      <c r="H33" s="390">
        <v>246111</v>
      </c>
      <c r="I33" s="390">
        <v>246111</v>
      </c>
      <c r="J33" s="390" t="s">
        <v>492</v>
      </c>
      <c r="K33" s="390" t="s">
        <v>493</v>
      </c>
      <c r="L33" s="393">
        <v>89.240769230769246</v>
      </c>
      <c r="M33" s="393">
        <v>13</v>
      </c>
      <c r="N33" s="394">
        <v>1160.1300000000001</v>
      </c>
    </row>
    <row r="34" spans="1:14" ht="14.45" customHeight="1" x14ac:dyDescent="0.2">
      <c r="A34" s="388" t="s">
        <v>428</v>
      </c>
      <c r="B34" s="389" t="s">
        <v>429</v>
      </c>
      <c r="C34" s="390" t="s">
        <v>436</v>
      </c>
      <c r="D34" s="391" t="s">
        <v>437</v>
      </c>
      <c r="E34" s="392">
        <v>50113001</v>
      </c>
      <c r="F34" s="391" t="s">
        <v>444</v>
      </c>
      <c r="G34" s="390" t="s">
        <v>445</v>
      </c>
      <c r="H34" s="390">
        <v>200863</v>
      </c>
      <c r="I34" s="390">
        <v>200863</v>
      </c>
      <c r="J34" s="390" t="s">
        <v>492</v>
      </c>
      <c r="K34" s="390" t="s">
        <v>494</v>
      </c>
      <c r="L34" s="393">
        <v>86.641000199172396</v>
      </c>
      <c r="M34" s="393">
        <v>20</v>
      </c>
      <c r="N34" s="394">
        <v>1732.8200039834478</v>
      </c>
    </row>
    <row r="35" spans="1:14" ht="14.45" customHeight="1" x14ac:dyDescent="0.2">
      <c r="A35" s="388" t="s">
        <v>428</v>
      </c>
      <c r="B35" s="389" t="s">
        <v>429</v>
      </c>
      <c r="C35" s="390" t="s">
        <v>436</v>
      </c>
      <c r="D35" s="391" t="s">
        <v>437</v>
      </c>
      <c r="E35" s="392">
        <v>50113001</v>
      </c>
      <c r="F35" s="391" t="s">
        <v>444</v>
      </c>
      <c r="G35" s="390" t="s">
        <v>445</v>
      </c>
      <c r="H35" s="390">
        <v>232954</v>
      </c>
      <c r="I35" s="390">
        <v>232954</v>
      </c>
      <c r="J35" s="390" t="s">
        <v>495</v>
      </c>
      <c r="K35" s="390" t="s">
        <v>496</v>
      </c>
      <c r="L35" s="393">
        <v>109.53500000000001</v>
      </c>
      <c r="M35" s="393">
        <v>2</v>
      </c>
      <c r="N35" s="394">
        <v>219.07000000000002</v>
      </c>
    </row>
    <row r="36" spans="1:14" ht="14.45" customHeight="1" x14ac:dyDescent="0.2">
      <c r="A36" s="388" t="s">
        <v>428</v>
      </c>
      <c r="B36" s="389" t="s">
        <v>429</v>
      </c>
      <c r="C36" s="390" t="s">
        <v>436</v>
      </c>
      <c r="D36" s="391" t="s">
        <v>437</v>
      </c>
      <c r="E36" s="392">
        <v>50113001</v>
      </c>
      <c r="F36" s="391" t="s">
        <v>444</v>
      </c>
      <c r="G36" s="390" t="s">
        <v>445</v>
      </c>
      <c r="H36" s="390">
        <v>235772</v>
      </c>
      <c r="I36" s="390">
        <v>235772</v>
      </c>
      <c r="J36" s="390" t="s">
        <v>497</v>
      </c>
      <c r="K36" s="390" t="s">
        <v>498</v>
      </c>
      <c r="L36" s="393">
        <v>560.29999999999984</v>
      </c>
      <c r="M36" s="393">
        <v>5</v>
      </c>
      <c r="N36" s="394">
        <v>2801.4999999999991</v>
      </c>
    </row>
    <row r="37" spans="1:14" ht="14.45" customHeight="1" x14ac:dyDescent="0.2">
      <c r="A37" s="388" t="s">
        <v>428</v>
      </c>
      <c r="B37" s="389" t="s">
        <v>429</v>
      </c>
      <c r="C37" s="390" t="s">
        <v>436</v>
      </c>
      <c r="D37" s="391" t="s">
        <v>437</v>
      </c>
      <c r="E37" s="392">
        <v>50113001</v>
      </c>
      <c r="F37" s="391" t="s">
        <v>444</v>
      </c>
      <c r="G37" s="390" t="s">
        <v>445</v>
      </c>
      <c r="H37" s="390">
        <v>153347</v>
      </c>
      <c r="I37" s="390">
        <v>153347</v>
      </c>
      <c r="J37" s="390" t="s">
        <v>499</v>
      </c>
      <c r="K37" s="390" t="s">
        <v>500</v>
      </c>
      <c r="L37" s="393">
        <v>5003.8999999999996</v>
      </c>
      <c r="M37" s="393">
        <v>4</v>
      </c>
      <c r="N37" s="394">
        <v>20015.599999999999</v>
      </c>
    </row>
    <row r="38" spans="1:14" ht="14.45" customHeight="1" x14ac:dyDescent="0.2">
      <c r="A38" s="388" t="s">
        <v>428</v>
      </c>
      <c r="B38" s="389" t="s">
        <v>429</v>
      </c>
      <c r="C38" s="390" t="s">
        <v>436</v>
      </c>
      <c r="D38" s="391" t="s">
        <v>437</v>
      </c>
      <c r="E38" s="392">
        <v>50113001</v>
      </c>
      <c r="F38" s="391" t="s">
        <v>444</v>
      </c>
      <c r="G38" s="390" t="s">
        <v>445</v>
      </c>
      <c r="H38" s="390">
        <v>153346</v>
      </c>
      <c r="I38" s="390">
        <v>153346</v>
      </c>
      <c r="J38" s="390" t="s">
        <v>499</v>
      </c>
      <c r="K38" s="390" t="s">
        <v>501</v>
      </c>
      <c r="L38" s="393">
        <v>2803.9</v>
      </c>
      <c r="M38" s="393">
        <v>6</v>
      </c>
      <c r="N38" s="394">
        <v>16823.400000000001</v>
      </c>
    </row>
    <row r="39" spans="1:14" ht="14.45" customHeight="1" x14ac:dyDescent="0.2">
      <c r="A39" s="388" t="s">
        <v>428</v>
      </c>
      <c r="B39" s="389" t="s">
        <v>429</v>
      </c>
      <c r="C39" s="390" t="s">
        <v>436</v>
      </c>
      <c r="D39" s="391" t="s">
        <v>437</v>
      </c>
      <c r="E39" s="392">
        <v>50113001</v>
      </c>
      <c r="F39" s="391" t="s">
        <v>444</v>
      </c>
      <c r="G39" s="390" t="s">
        <v>445</v>
      </c>
      <c r="H39" s="390">
        <v>850152</v>
      </c>
      <c r="I39" s="390">
        <v>153349</v>
      </c>
      <c r="J39" s="390" t="s">
        <v>502</v>
      </c>
      <c r="K39" s="390" t="s">
        <v>206</v>
      </c>
      <c r="L39" s="393">
        <v>2368.3000000000002</v>
      </c>
      <c r="M39" s="393">
        <v>3</v>
      </c>
      <c r="N39" s="394">
        <v>7104.9000000000005</v>
      </c>
    </row>
    <row r="40" spans="1:14" ht="14.45" customHeight="1" x14ac:dyDescent="0.2">
      <c r="A40" s="388" t="s">
        <v>428</v>
      </c>
      <c r="B40" s="389" t="s">
        <v>429</v>
      </c>
      <c r="C40" s="390" t="s">
        <v>436</v>
      </c>
      <c r="D40" s="391" t="s">
        <v>437</v>
      </c>
      <c r="E40" s="392">
        <v>50113013</v>
      </c>
      <c r="F40" s="391" t="s">
        <v>503</v>
      </c>
      <c r="G40" s="390" t="s">
        <v>445</v>
      </c>
      <c r="H40" s="390">
        <v>101076</v>
      </c>
      <c r="I40" s="390">
        <v>1076</v>
      </c>
      <c r="J40" s="390" t="s">
        <v>504</v>
      </c>
      <c r="K40" s="390" t="s">
        <v>505</v>
      </c>
      <c r="L40" s="393">
        <v>78.22272152987837</v>
      </c>
      <c r="M40" s="393">
        <v>158</v>
      </c>
      <c r="N40" s="394">
        <v>12359.190001720783</v>
      </c>
    </row>
    <row r="41" spans="1:14" ht="14.45" customHeight="1" x14ac:dyDescent="0.2">
      <c r="A41" s="388" t="s">
        <v>428</v>
      </c>
      <c r="B41" s="389" t="s">
        <v>429</v>
      </c>
      <c r="C41" s="390" t="s">
        <v>441</v>
      </c>
      <c r="D41" s="391" t="s">
        <v>442</v>
      </c>
      <c r="E41" s="392">
        <v>50113001</v>
      </c>
      <c r="F41" s="391" t="s">
        <v>444</v>
      </c>
      <c r="G41" s="390" t="s">
        <v>445</v>
      </c>
      <c r="H41" s="390">
        <v>100362</v>
      </c>
      <c r="I41" s="390">
        <v>362</v>
      </c>
      <c r="J41" s="390" t="s">
        <v>446</v>
      </c>
      <c r="K41" s="390" t="s">
        <v>447</v>
      </c>
      <c r="L41" s="393">
        <v>72.840000000000018</v>
      </c>
      <c r="M41" s="393">
        <v>3</v>
      </c>
      <c r="N41" s="394">
        <v>218.52000000000004</v>
      </c>
    </row>
    <row r="42" spans="1:14" ht="14.45" customHeight="1" x14ac:dyDescent="0.2">
      <c r="A42" s="388" t="s">
        <v>428</v>
      </c>
      <c r="B42" s="389" t="s">
        <v>429</v>
      </c>
      <c r="C42" s="390" t="s">
        <v>441</v>
      </c>
      <c r="D42" s="391" t="s">
        <v>442</v>
      </c>
      <c r="E42" s="392">
        <v>50113001</v>
      </c>
      <c r="F42" s="391" t="s">
        <v>444</v>
      </c>
      <c r="G42" s="390" t="s">
        <v>445</v>
      </c>
      <c r="H42" s="390">
        <v>162320</v>
      </c>
      <c r="I42" s="390">
        <v>62320</v>
      </c>
      <c r="J42" s="390" t="s">
        <v>452</v>
      </c>
      <c r="K42" s="390" t="s">
        <v>453</v>
      </c>
      <c r="L42" s="393">
        <v>81.252499999999998</v>
      </c>
      <c r="M42" s="393">
        <v>12</v>
      </c>
      <c r="N42" s="394">
        <v>975.03</v>
      </c>
    </row>
    <row r="43" spans="1:14" ht="14.45" customHeight="1" x14ac:dyDescent="0.2">
      <c r="A43" s="388" t="s">
        <v>428</v>
      </c>
      <c r="B43" s="389" t="s">
        <v>429</v>
      </c>
      <c r="C43" s="390" t="s">
        <v>441</v>
      </c>
      <c r="D43" s="391" t="s">
        <v>442</v>
      </c>
      <c r="E43" s="392">
        <v>50113001</v>
      </c>
      <c r="F43" s="391" t="s">
        <v>444</v>
      </c>
      <c r="G43" s="390" t="s">
        <v>445</v>
      </c>
      <c r="H43" s="390">
        <v>990585</v>
      </c>
      <c r="I43" s="390">
        <v>0</v>
      </c>
      <c r="J43" s="390" t="s">
        <v>457</v>
      </c>
      <c r="K43" s="390" t="s">
        <v>206</v>
      </c>
      <c r="L43" s="393">
        <v>52.950000000000017</v>
      </c>
      <c r="M43" s="393">
        <v>1</v>
      </c>
      <c r="N43" s="394">
        <v>52.950000000000017</v>
      </c>
    </row>
    <row r="44" spans="1:14" ht="14.45" customHeight="1" x14ac:dyDescent="0.2">
      <c r="A44" s="388" t="s">
        <v>428</v>
      </c>
      <c r="B44" s="389" t="s">
        <v>429</v>
      </c>
      <c r="C44" s="390" t="s">
        <v>441</v>
      </c>
      <c r="D44" s="391" t="s">
        <v>442</v>
      </c>
      <c r="E44" s="392">
        <v>50113001</v>
      </c>
      <c r="F44" s="391" t="s">
        <v>444</v>
      </c>
      <c r="G44" s="390" t="s">
        <v>445</v>
      </c>
      <c r="H44" s="390">
        <v>920200</v>
      </c>
      <c r="I44" s="390">
        <v>15877</v>
      </c>
      <c r="J44" s="390" t="s">
        <v>463</v>
      </c>
      <c r="K44" s="390" t="s">
        <v>206</v>
      </c>
      <c r="L44" s="393">
        <v>252.97800000000001</v>
      </c>
      <c r="M44" s="393">
        <v>4</v>
      </c>
      <c r="N44" s="394">
        <v>1011.912</v>
      </c>
    </row>
    <row r="45" spans="1:14" ht="14.45" customHeight="1" x14ac:dyDescent="0.2">
      <c r="A45" s="388" t="s">
        <v>428</v>
      </c>
      <c r="B45" s="389" t="s">
        <v>429</v>
      </c>
      <c r="C45" s="390" t="s">
        <v>441</v>
      </c>
      <c r="D45" s="391" t="s">
        <v>442</v>
      </c>
      <c r="E45" s="392">
        <v>50113001</v>
      </c>
      <c r="F45" s="391" t="s">
        <v>444</v>
      </c>
      <c r="G45" s="390" t="s">
        <v>445</v>
      </c>
      <c r="H45" s="390">
        <v>905098</v>
      </c>
      <c r="I45" s="390">
        <v>23989</v>
      </c>
      <c r="J45" s="390" t="s">
        <v>464</v>
      </c>
      <c r="K45" s="390" t="s">
        <v>206</v>
      </c>
      <c r="L45" s="393">
        <v>398.86099999999999</v>
      </c>
      <c r="M45" s="393">
        <v>2</v>
      </c>
      <c r="N45" s="394">
        <v>797.72199999999998</v>
      </c>
    </row>
    <row r="46" spans="1:14" ht="14.45" customHeight="1" x14ac:dyDescent="0.2">
      <c r="A46" s="388" t="s">
        <v>428</v>
      </c>
      <c r="B46" s="389" t="s">
        <v>429</v>
      </c>
      <c r="C46" s="390" t="s">
        <v>441</v>
      </c>
      <c r="D46" s="391" t="s">
        <v>442</v>
      </c>
      <c r="E46" s="392">
        <v>50113001</v>
      </c>
      <c r="F46" s="391" t="s">
        <v>444</v>
      </c>
      <c r="G46" s="390" t="s">
        <v>445</v>
      </c>
      <c r="H46" s="390">
        <v>198864</v>
      </c>
      <c r="I46" s="390">
        <v>98864</v>
      </c>
      <c r="J46" s="390" t="s">
        <v>467</v>
      </c>
      <c r="K46" s="390" t="s">
        <v>469</v>
      </c>
      <c r="L46" s="393">
        <v>537.87</v>
      </c>
      <c r="M46" s="393">
        <v>2</v>
      </c>
      <c r="N46" s="394">
        <v>1075.74</v>
      </c>
    </row>
    <row r="47" spans="1:14" ht="14.45" customHeight="1" x14ac:dyDescent="0.2">
      <c r="A47" s="388" t="s">
        <v>428</v>
      </c>
      <c r="B47" s="389" t="s">
        <v>429</v>
      </c>
      <c r="C47" s="390" t="s">
        <v>441</v>
      </c>
      <c r="D47" s="391" t="s">
        <v>442</v>
      </c>
      <c r="E47" s="392">
        <v>50113001</v>
      </c>
      <c r="F47" s="391" t="s">
        <v>444</v>
      </c>
      <c r="G47" s="390" t="s">
        <v>445</v>
      </c>
      <c r="H47" s="390">
        <v>198880</v>
      </c>
      <c r="I47" s="390">
        <v>98880</v>
      </c>
      <c r="J47" s="390" t="s">
        <v>467</v>
      </c>
      <c r="K47" s="390" t="s">
        <v>470</v>
      </c>
      <c r="L47" s="393">
        <v>201.3</v>
      </c>
      <c r="M47" s="393">
        <v>2</v>
      </c>
      <c r="N47" s="394">
        <v>402.6</v>
      </c>
    </row>
    <row r="48" spans="1:14" ht="14.45" customHeight="1" x14ac:dyDescent="0.2">
      <c r="A48" s="388" t="s">
        <v>428</v>
      </c>
      <c r="B48" s="389" t="s">
        <v>429</v>
      </c>
      <c r="C48" s="390" t="s">
        <v>441</v>
      </c>
      <c r="D48" s="391" t="s">
        <v>442</v>
      </c>
      <c r="E48" s="392">
        <v>50113001</v>
      </c>
      <c r="F48" s="391" t="s">
        <v>444</v>
      </c>
      <c r="G48" s="390" t="s">
        <v>445</v>
      </c>
      <c r="H48" s="390">
        <v>198872</v>
      </c>
      <c r="I48" s="390">
        <v>98872</v>
      </c>
      <c r="J48" s="390" t="s">
        <v>467</v>
      </c>
      <c r="K48" s="390" t="s">
        <v>506</v>
      </c>
      <c r="L48" s="393">
        <v>312.83999999999997</v>
      </c>
      <c r="M48" s="393">
        <v>10</v>
      </c>
      <c r="N48" s="394">
        <v>3128.3999999999996</v>
      </c>
    </row>
    <row r="49" spans="1:14" ht="14.45" customHeight="1" x14ac:dyDescent="0.2">
      <c r="A49" s="388" t="s">
        <v>428</v>
      </c>
      <c r="B49" s="389" t="s">
        <v>429</v>
      </c>
      <c r="C49" s="390" t="s">
        <v>441</v>
      </c>
      <c r="D49" s="391" t="s">
        <v>442</v>
      </c>
      <c r="E49" s="392">
        <v>50113001</v>
      </c>
      <c r="F49" s="391" t="s">
        <v>444</v>
      </c>
      <c r="G49" s="390" t="s">
        <v>445</v>
      </c>
      <c r="H49" s="390">
        <v>499428</v>
      </c>
      <c r="I49" s="390">
        <v>237468</v>
      </c>
      <c r="J49" s="390" t="s">
        <v>467</v>
      </c>
      <c r="K49" s="390" t="s">
        <v>468</v>
      </c>
      <c r="L49" s="393">
        <v>762.3</v>
      </c>
      <c r="M49" s="393">
        <v>7</v>
      </c>
      <c r="N49" s="394">
        <v>5336.0999999999995</v>
      </c>
    </row>
    <row r="50" spans="1:14" ht="14.45" customHeight="1" x14ac:dyDescent="0.2">
      <c r="A50" s="388" t="s">
        <v>428</v>
      </c>
      <c r="B50" s="389" t="s">
        <v>429</v>
      </c>
      <c r="C50" s="390" t="s">
        <v>441</v>
      </c>
      <c r="D50" s="391" t="s">
        <v>442</v>
      </c>
      <c r="E50" s="392">
        <v>50113001</v>
      </c>
      <c r="F50" s="391" t="s">
        <v>444</v>
      </c>
      <c r="G50" s="390" t="s">
        <v>445</v>
      </c>
      <c r="H50" s="390">
        <v>394712</v>
      </c>
      <c r="I50" s="390">
        <v>0</v>
      </c>
      <c r="J50" s="390" t="s">
        <v>473</v>
      </c>
      <c r="K50" s="390" t="s">
        <v>474</v>
      </c>
      <c r="L50" s="393">
        <v>28.75</v>
      </c>
      <c r="M50" s="393">
        <v>6</v>
      </c>
      <c r="N50" s="394">
        <v>172.5</v>
      </c>
    </row>
    <row r="51" spans="1:14" ht="14.45" customHeight="1" x14ac:dyDescent="0.2">
      <c r="A51" s="388" t="s">
        <v>428</v>
      </c>
      <c r="B51" s="389" t="s">
        <v>429</v>
      </c>
      <c r="C51" s="390" t="s">
        <v>441</v>
      </c>
      <c r="D51" s="391" t="s">
        <v>442</v>
      </c>
      <c r="E51" s="392">
        <v>50113001</v>
      </c>
      <c r="F51" s="391" t="s">
        <v>444</v>
      </c>
      <c r="G51" s="390" t="s">
        <v>445</v>
      </c>
      <c r="H51" s="390">
        <v>844940</v>
      </c>
      <c r="I51" s="390">
        <v>0</v>
      </c>
      <c r="J51" s="390" t="s">
        <v>507</v>
      </c>
      <c r="K51" s="390" t="s">
        <v>206</v>
      </c>
      <c r="L51" s="393">
        <v>114.38247592377662</v>
      </c>
      <c r="M51" s="393">
        <v>19</v>
      </c>
      <c r="N51" s="394">
        <v>2173.2670425517558</v>
      </c>
    </row>
    <row r="52" spans="1:14" ht="14.45" customHeight="1" x14ac:dyDescent="0.2">
      <c r="A52" s="388" t="s">
        <v>428</v>
      </c>
      <c r="B52" s="389" t="s">
        <v>429</v>
      </c>
      <c r="C52" s="390" t="s">
        <v>441</v>
      </c>
      <c r="D52" s="391" t="s">
        <v>442</v>
      </c>
      <c r="E52" s="392">
        <v>50113001</v>
      </c>
      <c r="F52" s="391" t="s">
        <v>444</v>
      </c>
      <c r="G52" s="390" t="s">
        <v>445</v>
      </c>
      <c r="H52" s="390">
        <v>921458</v>
      </c>
      <c r="I52" s="390">
        <v>0</v>
      </c>
      <c r="J52" s="390" t="s">
        <v>481</v>
      </c>
      <c r="K52" s="390" t="s">
        <v>206</v>
      </c>
      <c r="L52" s="393">
        <v>212.58921747674145</v>
      </c>
      <c r="M52" s="393">
        <v>2</v>
      </c>
      <c r="N52" s="394">
        <v>425.17843495348291</v>
      </c>
    </row>
    <row r="53" spans="1:14" ht="14.45" customHeight="1" x14ac:dyDescent="0.2">
      <c r="A53" s="388" t="s">
        <v>428</v>
      </c>
      <c r="B53" s="389" t="s">
        <v>429</v>
      </c>
      <c r="C53" s="390" t="s">
        <v>441</v>
      </c>
      <c r="D53" s="391" t="s">
        <v>442</v>
      </c>
      <c r="E53" s="392">
        <v>50113001</v>
      </c>
      <c r="F53" s="391" t="s">
        <v>444</v>
      </c>
      <c r="G53" s="390" t="s">
        <v>445</v>
      </c>
      <c r="H53" s="390">
        <v>500989</v>
      </c>
      <c r="I53" s="390">
        <v>0</v>
      </c>
      <c r="J53" s="390" t="s">
        <v>482</v>
      </c>
      <c r="K53" s="390" t="s">
        <v>206</v>
      </c>
      <c r="L53" s="393">
        <v>146.24349939842813</v>
      </c>
      <c r="M53" s="393">
        <v>2</v>
      </c>
      <c r="N53" s="394">
        <v>292.48699879685626</v>
      </c>
    </row>
    <row r="54" spans="1:14" ht="14.45" customHeight="1" x14ac:dyDescent="0.2">
      <c r="A54" s="388" t="s">
        <v>428</v>
      </c>
      <c r="B54" s="389" t="s">
        <v>429</v>
      </c>
      <c r="C54" s="390" t="s">
        <v>441</v>
      </c>
      <c r="D54" s="391" t="s">
        <v>442</v>
      </c>
      <c r="E54" s="392">
        <v>50113001</v>
      </c>
      <c r="F54" s="391" t="s">
        <v>444</v>
      </c>
      <c r="G54" s="390" t="s">
        <v>445</v>
      </c>
      <c r="H54" s="390">
        <v>500979</v>
      </c>
      <c r="I54" s="390">
        <v>0</v>
      </c>
      <c r="J54" s="390" t="s">
        <v>483</v>
      </c>
      <c r="K54" s="390" t="s">
        <v>206</v>
      </c>
      <c r="L54" s="393">
        <v>112.99439643722322</v>
      </c>
      <c r="M54" s="393">
        <v>2</v>
      </c>
      <c r="N54" s="394">
        <v>225.98879287444643</v>
      </c>
    </row>
    <row r="55" spans="1:14" ht="14.45" customHeight="1" x14ac:dyDescent="0.2">
      <c r="A55" s="388" t="s">
        <v>428</v>
      </c>
      <c r="B55" s="389" t="s">
        <v>429</v>
      </c>
      <c r="C55" s="390" t="s">
        <v>441</v>
      </c>
      <c r="D55" s="391" t="s">
        <v>442</v>
      </c>
      <c r="E55" s="392">
        <v>50113001</v>
      </c>
      <c r="F55" s="391" t="s">
        <v>444</v>
      </c>
      <c r="G55" s="390" t="s">
        <v>445</v>
      </c>
      <c r="H55" s="390">
        <v>920273</v>
      </c>
      <c r="I55" s="390">
        <v>0</v>
      </c>
      <c r="J55" s="390" t="s">
        <v>486</v>
      </c>
      <c r="K55" s="390" t="s">
        <v>206</v>
      </c>
      <c r="L55" s="393">
        <v>830.76654711643903</v>
      </c>
      <c r="M55" s="393">
        <v>4</v>
      </c>
      <c r="N55" s="394">
        <v>3323.0661884657561</v>
      </c>
    </row>
    <row r="56" spans="1:14" ht="14.45" customHeight="1" x14ac:dyDescent="0.2">
      <c r="A56" s="388" t="s">
        <v>428</v>
      </c>
      <c r="B56" s="389" t="s">
        <v>429</v>
      </c>
      <c r="C56" s="390" t="s">
        <v>441</v>
      </c>
      <c r="D56" s="391" t="s">
        <v>442</v>
      </c>
      <c r="E56" s="392">
        <v>50113001</v>
      </c>
      <c r="F56" s="391" t="s">
        <v>444</v>
      </c>
      <c r="G56" s="390" t="s">
        <v>445</v>
      </c>
      <c r="H56" s="390">
        <v>500194</v>
      </c>
      <c r="I56" s="390">
        <v>0</v>
      </c>
      <c r="J56" s="390" t="s">
        <v>508</v>
      </c>
      <c r="K56" s="390" t="s">
        <v>509</v>
      </c>
      <c r="L56" s="393">
        <v>1105.2929264492045</v>
      </c>
      <c r="M56" s="393">
        <v>1</v>
      </c>
      <c r="N56" s="394">
        <v>1105.2929264492045</v>
      </c>
    </row>
    <row r="57" spans="1:14" ht="14.45" customHeight="1" x14ac:dyDescent="0.2">
      <c r="A57" s="388" t="s">
        <v>428</v>
      </c>
      <c r="B57" s="389" t="s">
        <v>429</v>
      </c>
      <c r="C57" s="390" t="s">
        <v>441</v>
      </c>
      <c r="D57" s="391" t="s">
        <v>442</v>
      </c>
      <c r="E57" s="392">
        <v>50113001</v>
      </c>
      <c r="F57" s="391" t="s">
        <v>444</v>
      </c>
      <c r="G57" s="390" t="s">
        <v>460</v>
      </c>
      <c r="H57" s="390">
        <v>197125</v>
      </c>
      <c r="I57" s="390">
        <v>197125</v>
      </c>
      <c r="J57" s="390" t="s">
        <v>488</v>
      </c>
      <c r="K57" s="390" t="s">
        <v>489</v>
      </c>
      <c r="L57" s="393">
        <v>275</v>
      </c>
      <c r="M57" s="393">
        <v>10</v>
      </c>
      <c r="N57" s="394">
        <v>2750</v>
      </c>
    </row>
    <row r="58" spans="1:14" ht="14.45" customHeight="1" x14ac:dyDescent="0.2">
      <c r="A58" s="388" t="s">
        <v>428</v>
      </c>
      <c r="B58" s="389" t="s">
        <v>429</v>
      </c>
      <c r="C58" s="390" t="s">
        <v>441</v>
      </c>
      <c r="D58" s="391" t="s">
        <v>442</v>
      </c>
      <c r="E58" s="392">
        <v>50113001</v>
      </c>
      <c r="F58" s="391" t="s">
        <v>444</v>
      </c>
      <c r="G58" s="390" t="s">
        <v>445</v>
      </c>
      <c r="H58" s="390">
        <v>100502</v>
      </c>
      <c r="I58" s="390">
        <v>502</v>
      </c>
      <c r="J58" s="390" t="s">
        <v>490</v>
      </c>
      <c r="K58" s="390" t="s">
        <v>491</v>
      </c>
      <c r="L58" s="393">
        <v>268.93999999999988</v>
      </c>
      <c r="M58" s="393">
        <v>1</v>
      </c>
      <c r="N58" s="394">
        <v>268.93999999999988</v>
      </c>
    </row>
    <row r="59" spans="1:14" ht="14.45" customHeight="1" x14ac:dyDescent="0.2">
      <c r="A59" s="388" t="s">
        <v>428</v>
      </c>
      <c r="B59" s="389" t="s">
        <v>429</v>
      </c>
      <c r="C59" s="390" t="s">
        <v>441</v>
      </c>
      <c r="D59" s="391" t="s">
        <v>442</v>
      </c>
      <c r="E59" s="392">
        <v>50113001</v>
      </c>
      <c r="F59" s="391" t="s">
        <v>444</v>
      </c>
      <c r="G59" s="390" t="s">
        <v>445</v>
      </c>
      <c r="H59" s="390">
        <v>102668</v>
      </c>
      <c r="I59" s="390">
        <v>2668</v>
      </c>
      <c r="J59" s="390" t="s">
        <v>510</v>
      </c>
      <c r="K59" s="390" t="s">
        <v>511</v>
      </c>
      <c r="L59" s="393">
        <v>33.15</v>
      </c>
      <c r="M59" s="393">
        <v>1</v>
      </c>
      <c r="N59" s="394">
        <v>33.15</v>
      </c>
    </row>
    <row r="60" spans="1:14" ht="14.45" customHeight="1" x14ac:dyDescent="0.2">
      <c r="A60" s="388" t="s">
        <v>428</v>
      </c>
      <c r="B60" s="389" t="s">
        <v>429</v>
      </c>
      <c r="C60" s="390" t="s">
        <v>441</v>
      </c>
      <c r="D60" s="391" t="s">
        <v>442</v>
      </c>
      <c r="E60" s="392">
        <v>50113001</v>
      </c>
      <c r="F60" s="391" t="s">
        <v>444</v>
      </c>
      <c r="G60" s="390" t="s">
        <v>445</v>
      </c>
      <c r="H60" s="390">
        <v>200863</v>
      </c>
      <c r="I60" s="390">
        <v>200863</v>
      </c>
      <c r="J60" s="390" t="s">
        <v>492</v>
      </c>
      <c r="K60" s="390" t="s">
        <v>494</v>
      </c>
      <c r="L60" s="393">
        <v>85.449999999999989</v>
      </c>
      <c r="M60" s="393">
        <v>1</v>
      </c>
      <c r="N60" s="394">
        <v>85.449999999999989</v>
      </c>
    </row>
    <row r="61" spans="1:14" ht="14.45" customHeight="1" x14ac:dyDescent="0.2">
      <c r="A61" s="388" t="s">
        <v>428</v>
      </c>
      <c r="B61" s="389" t="s">
        <v>429</v>
      </c>
      <c r="C61" s="390" t="s">
        <v>441</v>
      </c>
      <c r="D61" s="391" t="s">
        <v>442</v>
      </c>
      <c r="E61" s="392">
        <v>50113001</v>
      </c>
      <c r="F61" s="391" t="s">
        <v>444</v>
      </c>
      <c r="G61" s="390" t="s">
        <v>445</v>
      </c>
      <c r="H61" s="390">
        <v>208646</v>
      </c>
      <c r="I61" s="390">
        <v>208646</v>
      </c>
      <c r="J61" s="390" t="s">
        <v>512</v>
      </c>
      <c r="K61" s="390" t="s">
        <v>513</v>
      </c>
      <c r="L61" s="393">
        <v>69.84999999999998</v>
      </c>
      <c r="M61" s="393">
        <v>3</v>
      </c>
      <c r="N61" s="394">
        <v>209.54999999999995</v>
      </c>
    </row>
    <row r="62" spans="1:14" ht="14.45" customHeight="1" x14ac:dyDescent="0.2">
      <c r="A62" s="388" t="s">
        <v>428</v>
      </c>
      <c r="B62" s="389" t="s">
        <v>429</v>
      </c>
      <c r="C62" s="390" t="s">
        <v>441</v>
      </c>
      <c r="D62" s="391" t="s">
        <v>442</v>
      </c>
      <c r="E62" s="392">
        <v>50113009</v>
      </c>
      <c r="F62" s="391" t="s">
        <v>514</v>
      </c>
      <c r="G62" s="390" t="s">
        <v>460</v>
      </c>
      <c r="H62" s="390">
        <v>17039</v>
      </c>
      <c r="I62" s="390">
        <v>17039</v>
      </c>
      <c r="J62" s="390" t="s">
        <v>515</v>
      </c>
      <c r="K62" s="390" t="s">
        <v>516</v>
      </c>
      <c r="L62" s="393">
        <v>4372.5</v>
      </c>
      <c r="M62" s="393">
        <v>3</v>
      </c>
      <c r="N62" s="394">
        <v>13117.5</v>
      </c>
    </row>
    <row r="63" spans="1:14" ht="14.45" customHeight="1" x14ac:dyDescent="0.2">
      <c r="A63" s="388" t="s">
        <v>428</v>
      </c>
      <c r="B63" s="389" t="s">
        <v>429</v>
      </c>
      <c r="C63" s="390" t="s">
        <v>441</v>
      </c>
      <c r="D63" s="391" t="s">
        <v>442</v>
      </c>
      <c r="E63" s="392">
        <v>50113013</v>
      </c>
      <c r="F63" s="391" t="s">
        <v>503</v>
      </c>
      <c r="G63" s="390" t="s">
        <v>445</v>
      </c>
      <c r="H63" s="390">
        <v>101066</v>
      </c>
      <c r="I63" s="390">
        <v>1066</v>
      </c>
      <c r="J63" s="390" t="s">
        <v>517</v>
      </c>
      <c r="K63" s="390" t="s">
        <v>518</v>
      </c>
      <c r="L63" s="393">
        <v>57.10499999999999</v>
      </c>
      <c r="M63" s="393">
        <v>2</v>
      </c>
      <c r="N63" s="394">
        <v>114.20999999999998</v>
      </c>
    </row>
    <row r="64" spans="1:14" ht="14.45" customHeight="1" x14ac:dyDescent="0.2">
      <c r="A64" s="388" t="s">
        <v>428</v>
      </c>
      <c r="B64" s="389" t="s">
        <v>429</v>
      </c>
      <c r="C64" s="390" t="s">
        <v>441</v>
      </c>
      <c r="D64" s="391" t="s">
        <v>442</v>
      </c>
      <c r="E64" s="392">
        <v>50113013</v>
      </c>
      <c r="F64" s="391" t="s">
        <v>503</v>
      </c>
      <c r="G64" s="390" t="s">
        <v>445</v>
      </c>
      <c r="H64" s="390">
        <v>114875</v>
      </c>
      <c r="I64" s="390">
        <v>14875</v>
      </c>
      <c r="J64" s="390" t="s">
        <v>519</v>
      </c>
      <c r="K64" s="390" t="s">
        <v>520</v>
      </c>
      <c r="L64" s="393">
        <v>87.489999999999981</v>
      </c>
      <c r="M64" s="393">
        <v>5</v>
      </c>
      <c r="N64" s="394">
        <v>437.44999999999993</v>
      </c>
    </row>
    <row r="65" spans="1:14" ht="14.45" customHeight="1" x14ac:dyDescent="0.2">
      <c r="A65" s="388" t="s">
        <v>428</v>
      </c>
      <c r="B65" s="389" t="s">
        <v>429</v>
      </c>
      <c r="C65" s="390" t="s">
        <v>441</v>
      </c>
      <c r="D65" s="391" t="s">
        <v>442</v>
      </c>
      <c r="E65" s="392">
        <v>50113013</v>
      </c>
      <c r="F65" s="391" t="s">
        <v>503</v>
      </c>
      <c r="G65" s="390" t="s">
        <v>445</v>
      </c>
      <c r="H65" s="390">
        <v>101076</v>
      </c>
      <c r="I65" s="390">
        <v>1076</v>
      </c>
      <c r="J65" s="390" t="s">
        <v>504</v>
      </c>
      <c r="K65" s="390" t="s">
        <v>505</v>
      </c>
      <c r="L65" s="393">
        <v>78.04285714285713</v>
      </c>
      <c r="M65" s="393">
        <v>21</v>
      </c>
      <c r="N65" s="394">
        <v>1638.8999999999999</v>
      </c>
    </row>
    <row r="66" spans="1:14" ht="14.45" customHeight="1" thickBot="1" x14ac:dyDescent="0.25">
      <c r="A66" s="395" t="s">
        <v>428</v>
      </c>
      <c r="B66" s="396" t="s">
        <v>429</v>
      </c>
      <c r="C66" s="397" t="s">
        <v>441</v>
      </c>
      <c r="D66" s="398" t="s">
        <v>442</v>
      </c>
      <c r="E66" s="399">
        <v>50113013</v>
      </c>
      <c r="F66" s="398" t="s">
        <v>503</v>
      </c>
      <c r="G66" s="397" t="s">
        <v>445</v>
      </c>
      <c r="H66" s="397">
        <v>101077</v>
      </c>
      <c r="I66" s="397">
        <v>1077</v>
      </c>
      <c r="J66" s="397" t="s">
        <v>521</v>
      </c>
      <c r="K66" s="397" t="s">
        <v>505</v>
      </c>
      <c r="L66" s="400">
        <v>55.721333333333334</v>
      </c>
      <c r="M66" s="400">
        <v>15</v>
      </c>
      <c r="N66" s="401">
        <v>835.82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50AA8F4-A799-4F33-959E-B3042699A41D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2" customWidth="1"/>
    <col min="3" max="3" width="5.5703125" style="175" customWidth="1"/>
    <col min="4" max="4" width="10.85546875" style="172" customWidth="1"/>
    <col min="5" max="5" width="5.5703125" style="175" customWidth="1"/>
    <col min="6" max="6" width="10.85546875" style="172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2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522</v>
      </c>
      <c r="B5" s="386"/>
      <c r="C5" s="406">
        <v>0</v>
      </c>
      <c r="D5" s="386">
        <v>15867.5</v>
      </c>
      <c r="E5" s="406">
        <v>1</v>
      </c>
      <c r="F5" s="387">
        <v>15867.5</v>
      </c>
    </row>
    <row r="6" spans="1:6" ht="14.45" customHeight="1" thickBot="1" x14ac:dyDescent="0.25">
      <c r="A6" s="417" t="s">
        <v>523</v>
      </c>
      <c r="B6" s="409"/>
      <c r="C6" s="410">
        <v>0</v>
      </c>
      <c r="D6" s="409">
        <v>11144.29</v>
      </c>
      <c r="E6" s="410">
        <v>1</v>
      </c>
      <c r="F6" s="411">
        <v>11144.29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27011.79</v>
      </c>
      <c r="E7" s="414">
        <v>1</v>
      </c>
      <c r="F7" s="415">
        <v>27011.79</v>
      </c>
    </row>
    <row r="8" spans="1:6" ht="14.45" customHeight="1" thickBot="1" x14ac:dyDescent="0.25"/>
    <row r="9" spans="1:6" ht="14.45" customHeight="1" x14ac:dyDescent="0.2">
      <c r="A9" s="416" t="s">
        <v>524</v>
      </c>
      <c r="B9" s="386"/>
      <c r="C9" s="406">
        <v>0</v>
      </c>
      <c r="D9" s="386">
        <v>254.29000000000002</v>
      </c>
      <c r="E9" s="406">
        <v>1</v>
      </c>
      <c r="F9" s="387">
        <v>254.29000000000002</v>
      </c>
    </row>
    <row r="10" spans="1:6" ht="14.45" customHeight="1" x14ac:dyDescent="0.2">
      <c r="A10" s="419" t="s">
        <v>525</v>
      </c>
      <c r="B10" s="393"/>
      <c r="C10" s="407">
        <v>0</v>
      </c>
      <c r="D10" s="393">
        <v>13640</v>
      </c>
      <c r="E10" s="407">
        <v>1</v>
      </c>
      <c r="F10" s="394">
        <v>13640</v>
      </c>
    </row>
    <row r="11" spans="1:6" ht="14.45" customHeight="1" thickBot="1" x14ac:dyDescent="0.25">
      <c r="A11" s="417" t="s">
        <v>526</v>
      </c>
      <c r="B11" s="409"/>
      <c r="C11" s="410">
        <v>0</v>
      </c>
      <c r="D11" s="409">
        <v>13117.5</v>
      </c>
      <c r="E11" s="410">
        <v>1</v>
      </c>
      <c r="F11" s="411">
        <v>13117.5</v>
      </c>
    </row>
    <row r="12" spans="1:6" ht="14.45" customHeight="1" thickBot="1" x14ac:dyDescent="0.25">
      <c r="A12" s="412" t="s">
        <v>3</v>
      </c>
      <c r="B12" s="413"/>
      <c r="C12" s="414">
        <v>0</v>
      </c>
      <c r="D12" s="413">
        <v>27011.79</v>
      </c>
      <c r="E12" s="414">
        <v>1</v>
      </c>
      <c r="F12" s="415">
        <v>27011.79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18F1A79C-F3E7-4544-A3E0-BAC97D5800D2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2" customWidth="1"/>
    <col min="7" max="7" width="10" style="172" customWidth="1"/>
    <col min="8" max="8" width="6.7109375" style="175" bestFit="1" customWidth="1"/>
    <col min="9" max="9" width="6.7109375" style="172" customWidth="1"/>
    <col min="10" max="10" width="10.85546875" style="172" customWidth="1"/>
    <col min="11" max="11" width="6.7109375" style="175" bestFit="1" customWidth="1"/>
    <col min="12" max="12" width="6.7109375" style="172" customWidth="1"/>
    <col min="13" max="13" width="10.85546875" style="172" customWidth="1"/>
    <col min="14" max="16384" width="8.85546875" style="106"/>
  </cols>
  <sheetData>
    <row r="1" spans="1:13" ht="18.600000000000001" customHeight="1" thickBot="1" x14ac:dyDescent="0.35">
      <c r="A1" s="309" t="s">
        <v>538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2" t="s">
        <v>205</v>
      </c>
      <c r="B2" s="171"/>
      <c r="C2" s="171"/>
      <c r="D2" s="171"/>
      <c r="E2" s="171"/>
      <c r="F2" s="179"/>
      <c r="G2" s="179"/>
      <c r="H2" s="180"/>
      <c r="I2" s="179"/>
      <c r="J2" s="179"/>
      <c r="K2" s="180"/>
      <c r="L2" s="179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64</v>
      </c>
      <c r="J3" s="43">
        <f>SUBTOTAL(9,J6:J1048576)</f>
        <v>27011.79</v>
      </c>
      <c r="K3" s="44">
        <f>IF(M3=0,0,J3/M3)</f>
        <v>1</v>
      </c>
      <c r="L3" s="43">
        <f>SUBTOTAL(9,L6:L1048576)</f>
        <v>64</v>
      </c>
      <c r="M3" s="45">
        <f>SUBTOTAL(9,M6:M1048576)</f>
        <v>27011.79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20" t="s">
        <v>81</v>
      </c>
      <c r="C5" s="420" t="s">
        <v>56</v>
      </c>
      <c r="D5" s="420" t="s">
        <v>82</v>
      </c>
      <c r="E5" s="420" t="s">
        <v>83</v>
      </c>
      <c r="F5" s="421" t="s">
        <v>15</v>
      </c>
      <c r="G5" s="421" t="s">
        <v>14</v>
      </c>
      <c r="H5" s="404" t="s">
        <v>84</v>
      </c>
      <c r="I5" s="403" t="s">
        <v>15</v>
      </c>
      <c r="J5" s="421" t="s">
        <v>14</v>
      </c>
      <c r="K5" s="404" t="s">
        <v>84</v>
      </c>
      <c r="L5" s="403" t="s">
        <v>15</v>
      </c>
      <c r="M5" s="422" t="s">
        <v>14</v>
      </c>
    </row>
    <row r="6" spans="1:13" ht="14.45" customHeight="1" x14ac:dyDescent="0.2">
      <c r="A6" s="381" t="s">
        <v>436</v>
      </c>
      <c r="B6" s="382" t="s">
        <v>527</v>
      </c>
      <c r="C6" s="382" t="s">
        <v>528</v>
      </c>
      <c r="D6" s="382" t="s">
        <v>461</v>
      </c>
      <c r="E6" s="382" t="s">
        <v>529</v>
      </c>
      <c r="F6" s="386"/>
      <c r="G6" s="386"/>
      <c r="H6" s="406">
        <v>0</v>
      </c>
      <c r="I6" s="386">
        <v>6</v>
      </c>
      <c r="J6" s="386">
        <v>254.29000000000002</v>
      </c>
      <c r="K6" s="406">
        <v>1</v>
      </c>
      <c r="L6" s="386">
        <v>6</v>
      </c>
      <c r="M6" s="387">
        <v>254.29000000000002</v>
      </c>
    </row>
    <row r="7" spans="1:13" ht="14.45" customHeight="1" x14ac:dyDescent="0.2">
      <c r="A7" s="388" t="s">
        <v>436</v>
      </c>
      <c r="B7" s="389" t="s">
        <v>530</v>
      </c>
      <c r="C7" s="389" t="s">
        <v>531</v>
      </c>
      <c r="D7" s="389" t="s">
        <v>532</v>
      </c>
      <c r="E7" s="389" t="s">
        <v>533</v>
      </c>
      <c r="F7" s="393"/>
      <c r="G7" s="393"/>
      <c r="H7" s="407">
        <v>0</v>
      </c>
      <c r="I7" s="393">
        <v>45</v>
      </c>
      <c r="J7" s="393">
        <v>10890</v>
      </c>
      <c r="K7" s="407">
        <v>1</v>
      </c>
      <c r="L7" s="393">
        <v>45</v>
      </c>
      <c r="M7" s="394">
        <v>10890</v>
      </c>
    </row>
    <row r="8" spans="1:13" ht="14.45" customHeight="1" x14ac:dyDescent="0.2">
      <c r="A8" s="388" t="s">
        <v>441</v>
      </c>
      <c r="B8" s="389" t="s">
        <v>530</v>
      </c>
      <c r="C8" s="389" t="s">
        <v>531</v>
      </c>
      <c r="D8" s="389" t="s">
        <v>532</v>
      </c>
      <c r="E8" s="389" t="s">
        <v>533</v>
      </c>
      <c r="F8" s="393"/>
      <c r="G8" s="393"/>
      <c r="H8" s="407">
        <v>0</v>
      </c>
      <c r="I8" s="393">
        <v>10</v>
      </c>
      <c r="J8" s="393">
        <v>2750</v>
      </c>
      <c r="K8" s="407">
        <v>1</v>
      </c>
      <c r="L8" s="393">
        <v>10</v>
      </c>
      <c r="M8" s="394">
        <v>2750</v>
      </c>
    </row>
    <row r="9" spans="1:13" ht="14.45" customHeight="1" thickBot="1" x14ac:dyDescent="0.25">
      <c r="A9" s="395" t="s">
        <v>441</v>
      </c>
      <c r="B9" s="396" t="s">
        <v>534</v>
      </c>
      <c r="C9" s="396" t="s">
        <v>535</v>
      </c>
      <c r="D9" s="396" t="s">
        <v>536</v>
      </c>
      <c r="E9" s="396" t="s">
        <v>537</v>
      </c>
      <c r="F9" s="400"/>
      <c r="G9" s="400"/>
      <c r="H9" s="408">
        <v>0</v>
      </c>
      <c r="I9" s="400">
        <v>3</v>
      </c>
      <c r="J9" s="400">
        <v>13117.5</v>
      </c>
      <c r="K9" s="408">
        <v>1</v>
      </c>
      <c r="L9" s="400">
        <v>3</v>
      </c>
      <c r="M9" s="401">
        <v>13117.5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0C9BF723-0D53-4BD3-99DF-536D30E0B28F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2021-12-22T15:44:39Z</dcterms:modified>
</cp:coreProperties>
</file>