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02221C7-609B-4FAD-A160-C605F49E40D2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0" i="431"/>
  <c r="D12" i="431"/>
  <c r="E14" i="431"/>
  <c r="G10" i="431"/>
  <c r="H12" i="431"/>
  <c r="I14" i="431"/>
  <c r="K10" i="431"/>
  <c r="L12" i="431"/>
  <c r="M14" i="431"/>
  <c r="O10" i="431"/>
  <c r="P12" i="431"/>
  <c r="Q14" i="431"/>
  <c r="N9" i="431"/>
  <c r="C11" i="431"/>
  <c r="D13" i="431"/>
  <c r="F9" i="431"/>
  <c r="G11" i="431"/>
  <c r="H13" i="431"/>
  <c r="L13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J12" i="431"/>
  <c r="N12" i="431"/>
  <c r="O14" i="431"/>
  <c r="M11" i="431"/>
  <c r="K11" i="431"/>
  <c r="C14" i="431"/>
  <c r="E10" i="431"/>
  <c r="F12" i="431"/>
  <c r="G14" i="431"/>
  <c r="I10" i="431"/>
  <c r="K14" i="431"/>
  <c r="M10" i="431"/>
  <c r="Q10" i="431"/>
  <c r="D9" i="431"/>
  <c r="E11" i="431"/>
  <c r="F13" i="431"/>
  <c r="H9" i="431"/>
  <c r="I11" i="431"/>
  <c r="J13" i="431"/>
  <c r="L9" i="431"/>
  <c r="N13" i="431"/>
  <c r="P9" i="431"/>
  <c r="Q11" i="431"/>
  <c r="O11" i="431"/>
  <c r="D10" i="431"/>
  <c r="E12" i="431"/>
  <c r="F14" i="431"/>
  <c r="H10" i="431"/>
  <c r="I12" i="431"/>
  <c r="J14" i="431"/>
  <c r="L10" i="431"/>
  <c r="M12" i="431"/>
  <c r="N14" i="431"/>
  <c r="P10" i="431"/>
  <c r="Q12" i="431"/>
  <c r="C9" i="431"/>
  <c r="D11" i="431"/>
  <c r="E13" i="431"/>
  <c r="G9" i="431"/>
  <c r="H11" i="431"/>
  <c r="I13" i="431"/>
  <c r="K9" i="431"/>
  <c r="L11" i="431"/>
  <c r="M13" i="431"/>
  <c r="O9" i="431"/>
  <c r="P11" i="431"/>
  <c r="Q13" i="431"/>
  <c r="J9" i="431"/>
  <c r="S13" i="431" l="1"/>
  <c r="R13" i="431"/>
  <c r="S12" i="431"/>
  <c r="R12" i="431"/>
  <c r="S11" i="431"/>
  <c r="R11" i="431"/>
  <c r="S10" i="431"/>
  <c r="R10" i="431"/>
  <c r="R9" i="431"/>
  <c r="S9" i="431"/>
  <c r="S14" i="431"/>
  <c r="R14" i="431"/>
  <c r="A17" i="414"/>
  <c r="H8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B11" i="339" l="1"/>
  <c r="J11" i="339" s="1"/>
  <c r="I11" i="339" l="1"/>
  <c r="H11" i="339" l="1"/>
  <c r="G11" i="339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J12" i="339" s="1"/>
  <c r="M3" i="387"/>
  <c r="L3" i="387"/>
  <c r="J3" i="387"/>
  <c r="I3" i="387"/>
  <c r="G3" i="387"/>
  <c r="H3" i="387" s="1"/>
  <c r="F3" i="387"/>
  <c r="N3" i="220"/>
  <c r="L3" i="220" s="1"/>
  <c r="D18" i="414"/>
  <c r="C18" i="414"/>
  <c r="K3" i="387" l="1"/>
  <c r="I12" i="339"/>
  <c r="I13" i="339" s="1"/>
  <c r="H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<sst xmlns="http://schemas.openxmlformats.org/spreadsheetml/2006/main" count="3580" uniqueCount="1088">
  <si>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</si>
  <si>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</si>
  <si>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</si>
  <si>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</si>
  <si>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</si>
  <si>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</si>
  <si>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</si>
  <si>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</si>
  <si>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</si>
  <si>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</si>
  <si>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</si>
  <si>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</si>
  <si>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</si>
  <si>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</si>
  <si>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</si>
  <si>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</si>
  <si>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</si>
  <si>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</si>
  <si>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</si>
  <si>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</si>
  <si>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</si>
  <si>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</si>
  <si>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</si>
  <si>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</si>
  <si>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</si>
  <si>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</si>
  <si>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</si>
  <si>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</si>
  <si>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</si>
  <si>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</si>
  <si>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</si>
  <si>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</si>
  <si>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</si>
  <si>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</si>
  <si>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</si>
  <si>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</si>
  <si>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</si>
  <si>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</si>
  <si>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</si>
  <si>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</si>
  <si>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</si>
  <si>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</si>
  <si>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</si>
  <si>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</si>
  <si>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</si>
  <si>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</si>
  <si>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</si>
  <si>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</si>
  <si>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</si>
  <si>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</si>
  <si>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</si>
  <si>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</si>
  <si>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</si>
  <si>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</si>
  <si>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</si>
  <si>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</si>
  <si>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</si>
  <si>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</si>
  <si>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</si>
  <si>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</si>
  <si>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</si>
  <si>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</si>
  <si>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</si>
  <si>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</si>
  <si>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</si>
  <si>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</si>
  <si>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</si>
  <si>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</si>
  <si>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</si>
  <si>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</si>
  <si>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</si>
  <si>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</si>
  <si>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</si>
  <si>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</si>
  <si>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</si>
  <si>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</si>
  <si>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</si>
  <si>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</si>
  <si>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</si>
  <si>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</si>
  <si>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</si>
  <si>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</si>
  <si>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</si>
  <si>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</si>
  <si>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</si>
  <si>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</si>
  <si>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</si>
  <si>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</si>
  <si>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</si>
  <si>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</si>
  <si>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</si>
  <si>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</si>
  <si>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</si>
  <si>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</si>
  <si>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</si>
  <si>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</si>
  <si>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</si>
  <si>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</si>
  <si>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</si>
  <si>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</si>
  <si>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</si>
  <si>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</si>
  <si>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</si>
  <si>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</si>
  <si>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</si>
  <si>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</si>
  <si>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</si>
  <si>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</si>
  <si>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</si>
  <si>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</si>
  <si>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</si>
  <si>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</si>
  <si>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</si>
  <si>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</si>
  <si>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</si>
  <si>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</si>
  <si>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</si>
  <si>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</si>
  <si>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</si>
  <si>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</si>
  <si>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</si>
  <si>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</si>
  <si>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</si>
  <si>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</si>
  <si>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</si>
  <si>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</si>
  <si>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</si>
  <si>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</si>
  <si>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</si>
  <si>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</si>
  <si>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</si>
  <si>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</si>
  <si>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</si>
  <si>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</si>
  <si>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</si>
  <si>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</si>
  <si>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</si>
  <si>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</si>
  <si>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</si>
  <si>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</si>
  <si>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</si>
  <si>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</si>
  <si>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</si>
  <si>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</si>
  <si>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</si>
  <si>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</si>
  <si>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</si>
  <si>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</si>
  <si>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</si>
  <si>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</si>
  <si>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</si>
  <si>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</si>
  <si>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</si>
  <si>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</si>
  <si>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</si>
  <si>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</si>
  <si>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</si>
  <si>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</si>
  <si>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</si>
  <si>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</si>
  <si>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</si>
  <si>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</si>
  <si>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</si>
  <si>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</si>
  <si>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</si>
  <si>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</si>
  <si>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</si>
  <si>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</si>
  <si>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</si>
  <si>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</si>
  <si>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</si>
  <si>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</si>
  <si>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</si>
  <si>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</si>
  <si>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</si>
  <si>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</si>
  <si>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</si>
  <si>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</si>
  <si>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</si>
  <si>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</si>
  <si>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</si>
  <si>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</si>
  <si>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</si>
  <si>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</si>
  <si>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</si>
  <si>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</si>
  <si>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</si>
  <si>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</si>
  <si>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</si>
  <si>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</si>
  <si>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</si>
  <si>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</si>
  <si>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</si>
  <si>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</si>
  <si>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</si>
  <si>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</si>
  <si>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</si>
  <si>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</si>
  <si>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</si>
  <si>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</si>
  <si>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</si>
  <si>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</si>
  <si>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</si>
  <si>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</si>
  <si>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</si>
  <si>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</si>
  <si>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</si>
  <si>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</si>
  <si>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</si>
  <si>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</si>
  <si>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</si>
  <si>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</si>
  <si>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</si>
  <si>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</si>
  <si>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</si>
  <si>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</si>
  <si>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</si>
  <si>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</si>
  <si>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</si>
  <si>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</si>
  <si>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</si>
  <si>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</si>
  <si>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</si>
  <si>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</si>
  <si>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</si>
  <si>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</si>
  <si>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</si>
  <si>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</si>
  <si>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</si>
  <si>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</si>
  <si>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</si>
  <si>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</si>
  <si>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</si>
  <si>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</si>
  <si>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</si>
  <si>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</si>
  <si>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</si>
  <si>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</si>
  <si>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</si>
  <si>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</si>
  <si>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</si>
  <si>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</si>
  <si>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</si>
  <si>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</si>
  <si>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</si>
  <si>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</si>
  <si>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</si>
  <si>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</si>
  <si>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</si>
  <si>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</si>
  <si>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</si>
  <si>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</si>
  <si>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</si>
  <si>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</si>
  <si>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</si>
  <si>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</si>
  <si>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</si>
  <si>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</si>
  <si>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</si>
  <si>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</si>
  <si>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</si>
  <si>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</si>
  <si>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</si>
  <si>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</si>
  <si>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</si>
  <si>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</si>
  <si>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</si>
  <si>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</si>
  <si>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</si>
  <si>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</si>
  <si>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</si>
  <si>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</si>
  <si>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</si>
  <si>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</si>
  <si>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</si>
  <si>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</si>
  <si>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</si>
  <si>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</si>
  <si>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</si>
  <si>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</si>
  <si>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</si>
  <si>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</si>
  <si>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</si>
  <si>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</si>
  <si>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</si>
  <si>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</si>
  <si>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</si>
  <si>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</si>
  <si>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</si>
  <si>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</si>
  <si>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</si>
  <si>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</si>
  <si>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</si>
  <si>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</si>
  <si>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</si>
  <si>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</si>
  <si>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</si>
  <si>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</si>
  <si>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</si>
  <si>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</si>
  <si>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</si>
  <si>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</si>
  <si>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</si>
  <si>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</si>
  <si>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</si>
  <si>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</si>
  <si>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</si>
  <si>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</si>
  <si>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</si>
  <si>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</si>
  <si>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</si>
  <si>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</si>
  <si>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</si>
  <si>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</si>
  <si>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</si>
  <si>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</si>
  <si>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</si>
  <si>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</si>
  <si>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</si>
  <si>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</si>
  <si>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</si>
  <si>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</si>
  <si>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</si>
  <si>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</si>
  <si>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</si>
  <si>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</si>
  <si>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</si>
  <si>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</si>
  <si>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</si>
  <si>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</si>
  <si>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</si>
  <si>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</si>
  <si>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</si>
  <si>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</si>
  <si>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</si>
  <si>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</si>
  <si>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</si>
  <si>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</si>
  <si>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</si>
  <si>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</si>
  <si>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</si>
  <si>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</si>
  <si>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</si>
  <si>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</si>
  <si>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</si>
  <si>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</si>
  <si>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</si>
  <si>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</si>
  <si>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</si>
  <si>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</si>
  <si>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</si>
  <si>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</si>
  <si>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</si>
  <si>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</si>
  <si>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</si>
  <si>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</si>
  <si>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</si>
  <si>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</si>
  <si>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</si>
  <si>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</si>
  <si>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</si>
  <si>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</si>
  <si>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</si>
  <si>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</si>
  <si>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</si>
  <si>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</si>
  <si>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</si>
  <si>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</si>
  <si>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</si>
  <si>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</si>
  <si>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</si>
  <si>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</si>
  <si>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</si>
  <si>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</si>
  <si>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</si>
  <si>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</si>
  <si>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</si>
  <si>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</si>
  <si>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</si>
  <si>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</si>
  <si>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</si>
  <si>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</si>
  <si>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</si>
  <si>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</si>
  <si>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</si>
  <si>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</si>
  <si>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</si>
  <si>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</si>
  <si>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</si>
  <si>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</si>
  <si>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</si>
  <si>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</si>
  <si>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</si>
  <si>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</si>
  <si>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</si>
  <si>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</si>
  <si>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</si>
  <si>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</si>
  <si>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</si>
  <si>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</si>
  <si>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</si>
  <si>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</si>
  <si>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</si>
  <si>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</si>
  <si>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</si>
  <si>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</si>
  <si>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</si>
  <si>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</si>
  <si>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</si>
  <si>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</si>
  <si>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</si>
  <si>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</si>
  <si>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</si>
  <si>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</si>
  <si>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</si>
  <si>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</si>
  <si>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</si>
  <si>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</si>
  <si>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</si>
  <si>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</si>
  <si>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</si>
  <si>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</si>
  <si>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</si>
  <si>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</si>
  <si>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</si>
  <si>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</si>
  <si>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</si>
  <si>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</si>
  <si>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</si>
  <si>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</si>
  <si>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</si>
  <si>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</si>
  <si>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</si>
  <si>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</si>
  <si>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BRAUNOVIDON</t>
  </si>
  <si>
    <t>100MG/G UNG 100G II</t>
  </si>
  <si>
    <t>Carbo medicinalis PharmaSwiss tbl.20</t>
  </si>
  <si>
    <t>CARBOSORB</t>
  </si>
  <si>
    <t>320MG TBL NOB 20</t>
  </si>
  <si>
    <t>DZ BRAUNOL 1 L</t>
  </si>
  <si>
    <t>DZ OCTENISEPT 1 l</t>
  </si>
  <si>
    <t>ECOLAV Výplach očí 100ml</t>
  </si>
  <si>
    <t>100 ml</t>
  </si>
  <si>
    <t>FYZIOLOGICKÝ ROZTOK VIAFLO</t>
  </si>
  <si>
    <t>INF SOL 50X100ML</t>
  </si>
  <si>
    <t>INF SOL 10X1000ML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</si>
  <si>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</si>
  <si>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</si>
  <si>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</si>
  <si>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</si>
  <si>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</si>
  <si>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IR OPLACH-FRESENIUS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</si>
  <si>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</si>
  <si>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</si>
  <si>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</si>
  <si>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</si>
  <si>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</si>
  <si>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</si>
  <si>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</si>
  <si>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SOL.FORMAL.K FIXACI TKANI,5000G</t>
  </si>
  <si>
    <t>KL TALCUM 5g, STERILNÍ</t>
  </si>
  <si>
    <t>P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</si>
  <si>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</si>
  <si>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</si>
  <si>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</si>
  <si>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</si>
  <si>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</si>
  <si>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</si>
  <si>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SODIUM CHLORIDE BP BAXTER 0,9 %</t>
  </si>
  <si>
    <t>9MG/ML INF SOL 10X1000ML</t>
  </si>
  <si>
    <t>TISSEEL (FROZ)</t>
  </si>
  <si>
    <t>EPL GKU SOL 1X4ML</t>
  </si>
  <si>
    <t>EPL GKU SOL 1X2ML</t>
  </si>
  <si>
    <t>léky - antibiotika (LEK)</t>
  </si>
  <si>
    <t>OPHTHALMO-FRAMYKOIN</t>
  </si>
  <si>
    <t>UNG OPH 1X5GM</t>
  </si>
  <si>
    <t>INF SOL 60X100ML</t>
  </si>
  <si>
    <t>INF SOL 30X250ML</t>
  </si>
  <si>
    <t>KL ELIXÍR NA OPTIKU</t>
  </si>
  <si>
    <t>OPHTHALMO-HYDROCORTISON LECIVA</t>
  </si>
  <si>
    <t>UNG OPH 1X5GM 0.5%</t>
  </si>
  <si>
    <t>SANORIN</t>
  </si>
  <si>
    <t>LIQ 10ML 0.05%</t>
  </si>
  <si>
    <t>FRAMYKOIN</t>
  </si>
  <si>
    <t>UNG 1X10GM</t>
  </si>
  <si>
    <t>IALUGEN PLUS</t>
  </si>
  <si>
    <t>CRM 1X20GM</t>
  </si>
  <si>
    <t>OPHTHALMO-FRAMYKOIN COMPOSITUM</t>
  </si>
  <si>
    <t xml:space="preserve">4764 - COSS: centrální operační sály 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</si>
  <si>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</si>
  <si>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</si>
  <si>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</si>
  <si>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</si>
  <si>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</si>
  <si>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</si>
  <si>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</si>
  <si>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>4766 - COSS: operační sály dětské chirurgie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</si>
  <si>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</si>
  <si>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</si>
  <si>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</si>
  <si>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</si>
  <si>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</si>
  <si>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</si>
  <si>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</si>
  <si>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</si>
  <si>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</si>
  <si>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</si>
  <si>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</si>
  <si>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</si>
  <si>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</si>
  <si>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50115050</t>
  </si>
  <si>
    <t>obvazový materiál (Z502)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</si>
  <si>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</si>
  <si>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</si>
  <si>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</si>
  <si>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</si>
  <si>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</si>
  <si>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</si>
  <si>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ZA539</t>
  </si>
  <si>
    <t>Kompresa NT 10 x 10 cm nesterilnĂ­ 06103</t>
  </si>
  <si>
    <t>ZC854</t>
  </si>
  <si>
    <t>Kompresa NT 7,5 x 7,5 cm/2 ks sterilnĂ­ 26510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</si>
  <si>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</si>
  <si>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</si>
  <si>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</si>
  <si>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</si>
  <si>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</si>
  <si>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</si>
  <si>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</si>
  <si>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</si>
  <si>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</si>
  <si>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</si>
  <si>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</si>
  <si>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</si>
  <si>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</si>
  <si>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</si>
  <si>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</si>
  <si>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</si>
  <si>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</si>
  <si>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</si>
  <si>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</si>
  <si>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</si>
  <si>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</si>
  <si>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</si>
  <si>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</si>
  <si>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</si>
  <si>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</si>
  <si>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</si>
  <si>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ZL665</t>
  </si>
  <si>
    <t>KrytĂ­ mastnĂ˝ tyl s parafinem pharmatull 15 x 40 cm bal. Ăˇ 10 ks P-Tull1540</t>
  </si>
  <si>
    <t>ZL662</t>
  </si>
  <si>
    <t>KrytĂ­ mastnĂ˝ tyl s parafinem pharmatull 5 x   5 cm bal. Ăˇ 10 ks P-Tull5050</t>
  </si>
  <si>
    <t>ZA317</t>
  </si>
  <si>
    <t>KrytĂ­ s mastĂ­ atrauman 5 x 5 cm bal. Ăˇ 10 ks 499510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</si>
  <si>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</si>
  <si>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</si>
  <si>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</si>
  <si>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</si>
  <si>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</si>
  <si>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</si>
  <si>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</si>
  <si>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</si>
  <si>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</si>
  <si>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</si>
  <si>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</si>
  <si>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</si>
  <si>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</si>
  <si>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</si>
  <si>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</si>
  <si>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</si>
  <si>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</si>
  <si>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</si>
  <si>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</si>
  <si>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</si>
  <si>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</si>
  <si>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</si>
  <si>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</si>
  <si>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</si>
  <si>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</si>
  <si>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</si>
  <si>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</si>
  <si>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</si>
  <si>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</si>
  <si>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</si>
  <si>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</si>
  <si>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</si>
  <si>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</si>
  <si>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</si>
  <si>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</si>
  <si>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</si>
  <si>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</si>
  <si>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</si>
  <si>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</si>
  <si>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</si>
  <si>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</si>
  <si>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</si>
  <si>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</si>
  <si>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</si>
  <si>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</si>
  <si>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</si>
  <si>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</si>
  <si>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</si>
  <si>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</si>
  <si>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</si>
  <si>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</si>
  <si>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</si>
  <si>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</si>
  <si>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</si>
  <si>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</si>
  <si>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</si>
  <si>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</si>
  <si>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</si>
  <si>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</si>
  <si>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</si>
  <si>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</si>
  <si>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</si>
  <si>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</si>
  <si>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</si>
  <si>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</si>
  <si>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</si>
  <si>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</si>
  <si>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</si>
  <si>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</si>
  <si>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</si>
  <si>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</si>
  <si>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</si>
  <si>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</si>
  <si>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</si>
  <si>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</si>
  <si>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</si>
  <si>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</si>
  <si>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</si>
  <si>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</si>
  <si>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</si>
  <si>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</si>
  <si>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</si>
  <si>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</si>
  <si>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</si>
  <si>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</si>
  <si>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</si>
  <si>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</si>
  <si>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</si>
  <si>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</si>
  <si>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</si>
  <si>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</si>
  <si>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</si>
  <si>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</si>
  <si>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</si>
  <si>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</si>
  <si>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</si>
  <si>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</si>
  <si>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</si>
  <si>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</si>
  <si>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</si>
  <si>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ZS705</t>
  </si>
  <si>
    <t>DrĹľĂˇtko T k zavadÄ›ÄŤi na varixy BAL 183/01 397133910064</t>
  </si>
  <si>
    <t>ZA932</t>
  </si>
  <si>
    <t>Elektroda neutrĂˇlnĂ­ ke koagulaci bal. Ăˇ 50 ks E7509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</si>
  <si>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</si>
  <si>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</si>
  <si>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</si>
  <si>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</si>
  <si>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ZT288</t>
  </si>
  <si>
    <t>Filtr k pĹ™Ă­stroji CIMPAX,C-PURE 750 - Ulpa/Carbon Filter, s pĹ™Ă­pojkou 22/9,5/6,4mm, max. Ĺľivotnost 35h C32-25-001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</si>
  <si>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</si>
  <si>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</si>
  <si>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</si>
  <si>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</si>
  <si>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</si>
  <si>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</si>
  <si>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</si>
  <si>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</si>
  <si>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</si>
  <si>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</si>
  <si>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ZH684</t>
  </si>
  <si>
    <t>KĂˇdinka plastovĂˇ   500 ml K001806</t>
  </si>
  <si>
    <t>ZT544</t>
  </si>
  <si>
    <t>Kanyla odsĂˇvacĂ­ zahnutĂˇ Yankauer - nĂˇstavec, 8 mm,  s rukojetĂ­, 4 boÄŤnĂ­ otvory, bal. Ăˇ 60 ks 07.049.08.210</t>
  </si>
  <si>
    <t>ZH335</t>
  </si>
  <si>
    <t>Kanyla TS 7,0 s manĹľetou bal. Ăˇ 2 ks 100/523/070</t>
  </si>
  <si>
    <t>ZB314</t>
  </si>
  <si>
    <t>Kanyla TS 8,0 s manĹľetou bal. Ăˇ 2 ks 100/523/080</t>
  </si>
  <si>
    <t>ZH816</t>
  </si>
  <si>
    <t>Katetr moÄŤovĂ˝ foley CH14 180605-000140</t>
  </si>
  <si>
    <t>ZH493</t>
  </si>
  <si>
    <t>Katetr moÄŤovĂ˝ foley CH16 180605-000160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</si>
  <si>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</si>
  <si>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</si>
  <si>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</si>
  <si>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</si>
  <si>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</si>
  <si>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</si>
  <si>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</si>
  <si>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</si>
  <si>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ZT749</t>
  </si>
  <si>
    <t>List pilovĂ˝ rapid  35 mm/20 mm/0,8 mm k systĂ©mu Acculan3TI GC211R</t>
  </si>
  <si>
    <t>ZT747</t>
  </si>
  <si>
    <t>List pilovĂ˝ rapid  50 mm/25 mm/0,9 mm k systĂ©mu Acculan3TI GC218R</t>
  </si>
  <si>
    <t>ZT748</t>
  </si>
  <si>
    <t>List pilovĂ˝ rapid 25 mm/15 mm/0,5 mm k systĂ©mu Acculan3TI GC208R</t>
  </si>
  <si>
    <t>ZO503</t>
  </si>
  <si>
    <t>List pilovĂ˝ rapid 50 x 10 x 0,5 / 0,8 mm k systĂ©mu Acculan3TI GC215R</t>
  </si>
  <si>
    <t>ZO653</t>
  </si>
  <si>
    <t>List pilovĂ˝ RAPID pro vrtaÄŤku ACCULAN (Aesculap), 25/5/0,5/0,5 mm, sterilnĂ­ GC207R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</si>
  <si>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</si>
  <si>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</si>
  <si>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</si>
  <si>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</si>
  <si>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</si>
  <si>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</si>
  <si>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</si>
  <si>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</si>
  <si>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</si>
  <si>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</si>
  <si>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</si>
  <si>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</si>
  <si>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</si>
  <si>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</si>
  <si>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</si>
  <si>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</si>
  <si>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</si>
  <si>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</si>
  <si>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</si>
  <si>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</si>
  <si>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</si>
  <si>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pĹŻv. 077802300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</si>
  <si>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</si>
  <si>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</si>
  <si>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</si>
  <si>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</si>
  <si>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ZS710</t>
  </si>
  <si>
    <t>Oliva prĹŻm. 12 mm na varixy 182/12 397133910063</t>
  </si>
  <si>
    <t>ZS708</t>
  </si>
  <si>
    <t>Oliva prĹŻm. 6 mm na varixy (182/06) 397133910061</t>
  </si>
  <si>
    <t>ZK587</t>
  </si>
  <si>
    <t>Pinzeta chirurgickĂˇ 1 x 2 zuby 100 mm BD500R</t>
  </si>
  <si>
    <t>ZL862</t>
  </si>
  <si>
    <t>RezervoĂˇr balonkovĂ˝ sacĂ­ J-VAC 100ml bal Ăˇ 10 ks 2160</t>
  </si>
  <si>
    <t>ZB249</t>
  </si>
  <si>
    <t>SĂˇÄŤek moÄŤovĂ˝ s kĹ™Ă­Ĺľovou vĂ˝pustĂ­ 2000 ml s hadiÄŤkou 90 cm ZAR-TNU201601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</si>
  <si>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</si>
  <si>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</si>
  <si>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</si>
  <si>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</si>
  <si>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</si>
  <si>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</si>
  <si>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</si>
  <si>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</si>
  <si>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</si>
  <si>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</si>
  <si>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ZF991</t>
  </si>
  <si>
    <t>Spojka Y 7-7-7 UH bal. Ăˇ 100 ks 86061572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</si>
  <si>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</si>
  <si>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</si>
  <si>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</si>
  <si>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</si>
  <si>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</si>
  <si>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</si>
  <si>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</si>
  <si>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</si>
  <si>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</si>
  <si>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</si>
  <si>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ZC900</t>
  </si>
  <si>
    <t>SystĂ©m odsĂˇvacĂ­ hi-vac 200 ml-komplet bal. Ăˇ 60 ks 05.000.22.801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</si>
  <si>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</si>
  <si>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</si>
  <si>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</si>
  <si>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</si>
  <si>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</si>
  <si>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</si>
  <si>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</si>
  <si>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</si>
  <si>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</si>
  <si>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</si>
  <si>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</si>
  <si>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</si>
  <si>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</si>
  <si>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</si>
  <si>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</si>
  <si>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</si>
  <si>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</si>
  <si>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</si>
  <si>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</si>
  <si>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</si>
  <si>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ZI180</t>
  </si>
  <si>
    <t>Zkumavka s mediem + flovakovanĂ˝ tampon eSwab minitip oranĹľovĂ˝ (oko,ucho,krk,nos,dutiny,urogenitĂˇlnĂ­ tra) 491CE.A</t>
  </si>
  <si>
    <t>ZI181</t>
  </si>
  <si>
    <t>Zkumavka s mediem + flovakovanĂ˝ tampon eSwab pernasal modrĂˇ dÄ›tskĂˇ 482CE</t>
  </si>
  <si>
    <t>ZI179</t>
  </si>
  <si>
    <t>Zkumavka s mediem + flovakovanĂ˝ tampon eSwab rĹŻĹľovĂ˝ (nos,krk,vagina,koneÄŤnĂ­k,rĂˇny,fekĂˇlnĂ­ vzo) 490CE.A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</si>
  <si>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</si>
  <si>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</si>
  <si>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</si>
  <si>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</si>
  <si>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</si>
  <si>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</si>
  <si>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ZK869</t>
  </si>
  <si>
    <t>Jehla insuflaÄŤnĂ­ 120 mm, bal.Ăˇ 20 ks, C2201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</si>
  <si>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</si>
  <si>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</si>
  <si>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</si>
  <si>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</si>
  <si>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</si>
  <si>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</si>
  <si>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</si>
  <si>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</si>
  <si>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</si>
  <si>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</si>
  <si>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</si>
  <si>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</si>
  <si>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</si>
  <si>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</si>
  <si>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</si>
  <si>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</si>
  <si>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</si>
  <si>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</si>
  <si>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</si>
  <si>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</si>
  <si>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ZT283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</si>
  <si>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</si>
  <si>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</si>
  <si>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</si>
  <si>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</si>
  <si>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</si>
  <si>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</si>
  <si>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</si>
  <si>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</si>
  <si>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</si>
  <si>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</si>
  <si>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</si>
  <si>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</si>
  <si>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ZT670</t>
  </si>
  <si>
    <t>NĂˇstroj robotickĂ˝ SynchroSeal 8 mm k daVinci Xi, jednorĂˇzovĂ˝ bal. Ăˇ 6 ks 480440</t>
  </si>
  <si>
    <t>ZQ258</t>
  </si>
  <si>
    <t>NĂˇstroj robotickĂ˝ tÄ›snÄ›nĂ­ na trokar Cannula Seal pro da Vinci Xi 5-8 mm jednorĂˇzovĂ© sterilnĂ­ bal. Ăˇ 10 ks 470361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</si>
  <si>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</si>
  <si>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</si>
  <si>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</si>
  <si>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</si>
  <si>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</si>
  <si>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</si>
  <si>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</si>
  <si>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</si>
  <si>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</si>
  <si>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</si>
  <si>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</si>
  <si>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</si>
  <si>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ZD721</t>
  </si>
  <si>
    <t>Set odsĂˇvacĂ­ CH 6-18 bal. Ăˇ 35 ks 05.000.22.641</t>
  </si>
  <si>
    <t>50115064</t>
  </si>
  <si>
    <t>ZPr - šicí materiál (Z529)</t>
  </si>
  <si>
    <t>ZB217</t>
  </si>
  <si>
    <t>Ĺ itĂ­ dafilon modrĂ˝ 3/0 (2) bal. Ăˇ 36 ks C0932353</t>
  </si>
  <si>
    <t>ZH872</t>
  </si>
  <si>
    <t>Ĺ itĂ­ ethibond excel grn 0 M3,5 bal. Ăˇ 12 ks (W6978) X905G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</si>
  <si>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</si>
  <si>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</si>
  <si>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</si>
  <si>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</si>
  <si>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</si>
  <si>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</si>
  <si>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</si>
  <si>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</si>
  <si>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</si>
  <si>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</si>
  <si>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</si>
  <si>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</si>
  <si>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ZL915</t>
  </si>
  <si>
    <t>Ĺ itĂ­ novosyn fial. 2/0 (3) bal. Ăˇ 36 ks C0068095</t>
  </si>
  <si>
    <t>ZR993</t>
  </si>
  <si>
    <t>Ĺ itĂ­ novosyn fialovĂ˝ (violet) 4/0 (1,5) bal. Ăˇ 36 ks C0068029N1</t>
  </si>
  <si>
    <t>ZR995</t>
  </si>
  <si>
    <t>Ĺ itĂ­ novosyn fialovĂ˝ 1 (4) bal. Ăˇ 36 ks C0068553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</si>
  <si>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</si>
  <si>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</si>
  <si>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</si>
  <si>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</si>
  <si>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</si>
  <si>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</si>
  <si>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</si>
  <si>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</si>
  <si>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</si>
  <si>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</si>
  <si>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</si>
  <si>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</si>
  <si>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</si>
  <si>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</si>
  <si>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</si>
  <si>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</si>
  <si>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Ĺ itĂ­ novosyn fialovĂ˝ 4/0 (1,5) bal. Ăˇ 36 ks C0068029</t>
  </si>
  <si>
    <t>ZR996</t>
  </si>
  <si>
    <t>Ĺ itĂ­ novosyn fialovĂ˝ 4/0 (1,5) bal. Ăˇ 36 ks C0068220</t>
  </si>
  <si>
    <t>ZB878</t>
  </si>
  <si>
    <t>Ĺ itĂ­ novosyn quick undy 2/0 (3) bal. Ăˇ 36 ks C3046042</t>
  </si>
  <si>
    <t>ZG672</t>
  </si>
  <si>
    <t>Ĺ itĂ­ novosyn quick undy 4/0 (1.5) bal. Ăˇ 36 ks C3046013</t>
  </si>
  <si>
    <t>ZL257</t>
  </si>
  <si>
    <t>Ĺ itĂ­ novosyn quick undy 5/0 (1) bal. Ăˇ 36 ks C3046311</t>
  </si>
  <si>
    <t>ZB912</t>
  </si>
  <si>
    <t>Ĺ itĂ­ orthocord fialovĂ˝ bal. Ăˇ 12 ks 223104</t>
  </si>
  <si>
    <t>ZS281</t>
  </si>
  <si>
    <t>Ĺ itĂ­ PDS Plus vi, sĂ­la vlĂˇkna 5-0, dĂ©lka vlĂˇkna 70 cm, jehla 2xJRB-1, VB, bal. Ăˇ 36 ks PDP3060H</t>
  </si>
  <si>
    <t>ZC600</t>
  </si>
  <si>
    <t>Ĺ itĂ­ PDSII vi 1 bal. Ăˇ 12 ks W9394</t>
  </si>
  <si>
    <t>ZM044</t>
  </si>
  <si>
    <t>Ĺ itĂ­ PDSII vi 4-0 bal. Ăˇ 36 ks W9115H</t>
  </si>
  <si>
    <t>ZG876</t>
  </si>
  <si>
    <t>Ĺ itĂ­ premicron 0 (3,5) bal. Ăˇ 12 ks G0120062  - vĂ˝padek do 8/2019</t>
  </si>
  <si>
    <t>ZG886</t>
  </si>
  <si>
    <t>Ĺ itĂ­ premicron 1 (4) bal. Ăˇ 12 ks G0120063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</si>
  <si>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</si>
  <si>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</si>
  <si>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</si>
  <si>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</si>
  <si>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</si>
  <si>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</si>
  <si>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</si>
  <si>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</si>
  <si>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</si>
  <si>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</si>
  <si>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</si>
  <si>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</si>
  <si>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</si>
  <si>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</si>
  <si>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ZI871</t>
  </si>
  <si>
    <t>Ĺ itĂ­ prolene bl 3-0 bal. Ăˇ 12 ks W8525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</si>
  <si>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</si>
  <si>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</si>
  <si>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</si>
  <si>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</si>
  <si>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</si>
  <si>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</si>
  <si>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</si>
  <si>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</si>
  <si>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ZA866</t>
  </si>
  <si>
    <t>Ĺ itĂ­ prolene bl 6-0 bal. Ăˇ 12 ks W8802</t>
  </si>
  <si>
    <t>ZB279</t>
  </si>
  <si>
    <t>Ĺ itĂ­ prolene bl 6-0 bal. Ăˇ 12 ks W8815</t>
  </si>
  <si>
    <t>ZB286</t>
  </si>
  <si>
    <t>Ĺ itĂ­ prolene bl 7-0 bal. Ăˇ 12 ks W8704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</si>
  <si>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</si>
  <si>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</si>
  <si>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</si>
  <si>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</si>
  <si>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ZJ135</t>
  </si>
  <si>
    <t>Ĺ itĂ­ supolene zelenĂ˝ 3,5EP 0 USP Ăˇ 36 ks 90618</t>
  </si>
  <si>
    <t>ZB039</t>
  </si>
  <si>
    <t>Ĺ itĂ­ ventrofil bal. Ăˇ 4 ks 993034</t>
  </si>
  <si>
    <t>50115065</t>
  </si>
  <si>
    <t>ZPr - vpichovací materiál (Z530)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</si>
  <si>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</si>
  <si>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</si>
  <si>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</si>
  <si>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</si>
  <si>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</si>
  <si>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</si>
  <si>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</si>
  <si>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</si>
  <si>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</si>
  <si>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</si>
  <si>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</si>
  <si>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ZB480</t>
  </si>
  <si>
    <t>Jehla chirurgickĂˇ s pĂ©rovĂ˝mi ouĹˇky s trojhrannou ĹˇpicĂ­ 4/8 kruhu typ G velikost 0,7 x 28 G10</t>
  </si>
  <si>
    <t>ZB482</t>
  </si>
  <si>
    <t>Jehla chirurgickĂˇ s pĂ©rovĂ˝mi ouĹˇky s trojhrannou ĹˇpicĂ­ 4/8 kruhu typ G velikost 0,7 x 28 G12</t>
  </si>
  <si>
    <t>ZB133</t>
  </si>
  <si>
    <t>Jehla chirurgickĂˇ s pĂ©rovĂ˝mi ouĹˇky s trojhrannou ĹˇpicĂ­ 4/8 kruhu typ G velikost 0,9 x 40 G9</t>
  </si>
  <si>
    <t>ZB248</t>
  </si>
  <si>
    <t>Jehla chirurgickĂˇ s pĂ©rovĂ˝mi ouĹˇky s trojhrannou ĹˇpicĂ­ 4/8 kruhu typ G velikost 1,1 x 50 G7</t>
  </si>
  <si>
    <t>ZB206</t>
  </si>
  <si>
    <t>Jehla chirurgickĂˇ s pĂ©rovĂ˝mi ouĹˇky s trojhrannou ĹˇpicĂ­ 4/8 kruhu typ G velikost 1,2 x 55 G6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</si>
  <si>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</si>
  <si>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</si>
  <si>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</si>
  <si>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</si>
  <si>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</si>
  <si>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</si>
  <si>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</si>
  <si>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</si>
  <si>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</si>
  <si>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</si>
  <si>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</si>
  <si>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</si>
  <si>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</si>
  <si>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</si>
  <si>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</si>
  <si>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</si>
  <si>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</si>
  <si>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</si>
  <si>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</si>
  <si>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</si>
  <si>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</si>
  <si>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</si>
  <si>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</si>
  <si>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</si>
  <si>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</si>
  <si>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</si>
  <si>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</si>
  <si>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</si>
  <si>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</si>
  <si>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</si>
  <si>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</si>
  <si>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</si>
  <si>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</si>
  <si>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</si>
  <si>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</si>
  <si>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</si>
  <si>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</si>
  <si>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</si>
  <si>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</si>
  <si>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</si>
  <si>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</si>
  <si>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</si>
  <si>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</si>
  <si>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</si>
  <si>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</si>
  <si>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</si>
  <si>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ZK499</t>
  </si>
  <si>
    <t>Rukavice operaÄŤnĂ­ latex s polyuretanem a silikonem sterilnĂ­ ansell gammex PFXP chemo cytostatickĂ© vel. 6,5 bal. Ăˇ 50 pĂˇrĹŻ 330054065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</si>
  <si>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</si>
  <si>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</si>
  <si>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</si>
  <si>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</si>
  <si>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</si>
  <si>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</si>
  <si>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ZT615</t>
  </si>
  <si>
    <t>Rukavice vyĹˇetĹ™ovacĂ­ latex nesterilnĂ­ bez pudru Shamrock vel . XL T10114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</si>
  <si>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</si>
  <si>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</si>
  <si>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</si>
  <si>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</si>
  <si>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</si>
  <si>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</si>
  <si>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</si>
  <si>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</si>
  <si>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</si>
  <si>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</si>
  <si>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</si>
  <si>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</si>
  <si>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</si>
  <si>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</si>
  <si>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</si>
  <si>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</si>
  <si>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</si>
  <si>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</si>
  <si>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</si>
  <si>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</si>
  <si>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</si>
  <si>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</si>
  <si>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</si>
  <si>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</si>
  <si>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</si>
  <si>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</si>
  <si>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</si>
  <si>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</si>
  <si>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</si>
  <si>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</si>
  <si>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ZC694</t>
  </si>
  <si>
    <t>TyÄŤinka oÄŤnĂ­ PRO OPTHA nesterilnĂ­ bal. Ăˇ 500 ks 16515</t>
  </si>
  <si>
    <t>ZA892</t>
  </si>
  <si>
    <t>Elektroda neutrĂˇlnĂ­ kojeneckĂˇ bal. Ăˇ 50 ks 20193-073</t>
  </si>
  <si>
    <t>ZJ588</t>
  </si>
  <si>
    <t>Souprava cystofix CH 10,5 minipaed pediatrickĂ˝ bal. Ăˇ 50 ks 4450180</t>
  </si>
  <si>
    <t>ZB019</t>
  </si>
  <si>
    <t>Ĺ itĂ­ monosyn bezbarvĂ˝ 4/0 (1.5) bal. Ăˇ 36 ks C0023204</t>
  </si>
  <si>
    <t>ZB718</t>
  </si>
  <si>
    <t>Ĺ itĂ­ prolene bl 4-0 bal. Ăˇ 12 ks W8840</t>
  </si>
  <si>
    <t>ZC878</t>
  </si>
  <si>
    <t>Ĺ itĂ­ vicryl plus vi 4-0 bal. Ăˇ 36 ks VCP3100H</t>
  </si>
  <si>
    <t>ZB241</t>
  </si>
  <si>
    <t>Ĺ itĂ­ vicryl plus vi 5-0 bal. Ăˇ 36 ks VCP303H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</si>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</sst>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51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05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8" tableBorderDxfId="77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3" totalsRowShown="0">
  <autoFilter ref="C3:S4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2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9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494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4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1075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5191521B-28F1-41AF-B809-CE5014F71DA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2" bestFit="1" customWidth="1"/>
    <col min="3" max="3" width="6.140625" style="172" bestFit="1" customWidth="1"/>
    <col min="4" max="4" width="7.42578125" style="172" bestFit="1" customWidth="1"/>
    <col min="5" max="5" width="6.28515625" style="172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2" bestFit="1" customWidth="1"/>
    <col min="11" max="11" width="6.140625" style="172" bestFit="1" customWidth="1"/>
    <col min="12" max="12" width="7.42578125" style="172" bestFit="1" customWidth="1"/>
    <col min="13" max="13" width="6.28515625" style="172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2" t="s">
        <v>205</v>
      </c>
      <c r="B2" s="179"/>
      <c r="C2" s="179"/>
      <c r="D2" s="179"/>
      <c r="E2" s="179"/>
    </row>
    <row r="3" spans="1:17" ht="14.45" customHeight="1" thickBot="1" x14ac:dyDescent="0.25">
      <c r="A3" s="197" t="s">
        <v>3</v>
      </c>
      <c r="B3" s="201">
        <f>SUM(B6:B1048576)</f>
        <v>310</v>
      </c>
      <c r="C3" s="202">
        <f>SUM(C6:C1048576)</f>
        <v>9</v>
      </c>
      <c r="D3" s="202">
        <f>SUM(D6:D1048576)</f>
        <v>0</v>
      </c>
      <c r="E3" s="203">
        <f>SUM(E6:E1048576)</f>
        <v>0</v>
      </c>
      <c r="F3" s="200">
        <f>IF(SUM($B3:$E3)=0,"",B3/SUM($B3:$E3))</f>
        <v>0.97178683385579934</v>
      </c>
      <c r="G3" s="198">
        <f t="shared" ref="G3:I3" si="0">IF(SUM($B3:$E3)=0,"",C3/SUM($B3:$E3))</f>
        <v>2.8213166144200628E-2</v>
      </c>
      <c r="H3" s="198">
        <f t="shared" si="0"/>
        <v>0</v>
      </c>
      <c r="I3" s="199">
        <f t="shared" si="0"/>
        <v>0</v>
      </c>
      <c r="J3" s="202">
        <f>SUM(J6:J1048576)</f>
        <v>87</v>
      </c>
      <c r="K3" s="202">
        <f>SUM(K6:K1048576)</f>
        <v>6</v>
      </c>
      <c r="L3" s="202">
        <f>SUM(L6:L1048576)</f>
        <v>0</v>
      </c>
      <c r="M3" s="203">
        <f>SUM(M6:M1048576)</f>
        <v>0</v>
      </c>
      <c r="N3" s="200">
        <f>IF(SUM($J3:$M3)=0,"",J3/SUM($J3:$M3))</f>
        <v>0.93548387096774188</v>
      </c>
      <c r="O3" s="198">
        <f t="shared" ref="O3:Q3" si="1">IF(SUM($J3:$M3)=0,"",K3/SUM($J3:$M3))</f>
        <v>6.4516129032258063E-2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4" t="s">
        <v>138</v>
      </c>
      <c r="B5" s="425" t="s">
        <v>140</v>
      </c>
      <c r="C5" s="425" t="s">
        <v>141</v>
      </c>
      <c r="D5" s="425" t="s">
        <v>142</v>
      </c>
      <c r="E5" s="426" t="s">
        <v>143</v>
      </c>
      <c r="F5" s="427" t="s">
        <v>140</v>
      </c>
      <c r="G5" s="428" t="s">
        <v>141</v>
      </c>
      <c r="H5" s="428" t="s">
        <v>142</v>
      </c>
      <c r="I5" s="429" t="s">
        <v>143</v>
      </c>
      <c r="J5" s="425" t="s">
        <v>140</v>
      </c>
      <c r="K5" s="425" t="s">
        <v>141</v>
      </c>
      <c r="L5" s="425" t="s">
        <v>142</v>
      </c>
      <c r="M5" s="426" t="s">
        <v>143</v>
      </c>
      <c r="N5" s="427" t="s">
        <v>140</v>
      </c>
      <c r="O5" s="428" t="s">
        <v>141</v>
      </c>
      <c r="P5" s="428" t="s">
        <v>142</v>
      </c>
      <c r="Q5" s="429" t="s">
        <v>143</v>
      </c>
    </row>
    <row r="6" spans="1:17" ht="14.45" customHeight="1" x14ac:dyDescent="0.2">
      <c r="A6" s="434" t="s">
        <v>495</v>
      </c>
      <c r="B6" s="440"/>
      <c r="C6" s="388"/>
      <c r="D6" s="388"/>
      <c r="E6" s="389"/>
      <c r="F6" s="437"/>
      <c r="G6" s="409"/>
      <c r="H6" s="409"/>
      <c r="I6" s="443"/>
      <c r="J6" s="440"/>
      <c r="K6" s="388"/>
      <c r="L6" s="388"/>
      <c r="M6" s="389"/>
      <c r="N6" s="437"/>
      <c r="O6" s="409"/>
      <c r="P6" s="409"/>
      <c r="Q6" s="430"/>
    </row>
    <row r="7" spans="1:17" ht="14.45" customHeight="1" x14ac:dyDescent="0.2">
      <c r="A7" s="435" t="s">
        <v>488</v>
      </c>
      <c r="B7" s="441">
        <v>271</v>
      </c>
      <c r="C7" s="395">
        <v>9</v>
      </c>
      <c r="D7" s="395"/>
      <c r="E7" s="396"/>
      <c r="F7" s="438">
        <v>0.96785714285714286</v>
      </c>
      <c r="G7" s="431">
        <v>3.214285714285714E-2</v>
      </c>
      <c r="H7" s="431">
        <v>0</v>
      </c>
      <c r="I7" s="444">
        <v>0</v>
      </c>
      <c r="J7" s="441">
        <v>71</v>
      </c>
      <c r="K7" s="395">
        <v>6</v>
      </c>
      <c r="L7" s="395"/>
      <c r="M7" s="396"/>
      <c r="N7" s="438">
        <v>0.92207792207792205</v>
      </c>
      <c r="O7" s="431">
        <v>7.792207792207792E-2</v>
      </c>
      <c r="P7" s="431">
        <v>0</v>
      </c>
      <c r="Q7" s="432">
        <v>0</v>
      </c>
    </row>
    <row r="8" spans="1:17" ht="14.45" customHeight="1" thickBot="1" x14ac:dyDescent="0.25">
      <c r="A8" s="436" t="s">
        <v>496</v>
      </c>
      <c r="B8" s="442">
        <v>39</v>
      </c>
      <c r="C8" s="402"/>
      <c r="D8" s="402"/>
      <c r="E8" s="403"/>
      <c r="F8" s="439">
        <v>1</v>
      </c>
      <c r="G8" s="410">
        <v>0</v>
      </c>
      <c r="H8" s="410">
        <v>0</v>
      </c>
      <c r="I8" s="445">
        <v>0</v>
      </c>
      <c r="J8" s="442">
        <v>16</v>
      </c>
      <c r="K8" s="402"/>
      <c r="L8" s="402"/>
      <c r="M8" s="403"/>
      <c r="N8" s="439">
        <v>1</v>
      </c>
      <c r="O8" s="410">
        <v>0</v>
      </c>
      <c r="P8" s="410">
        <v>0</v>
      </c>
      <c r="Q8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92D9B1C5-4AC5-424A-8826-2877E4E73013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188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410</v>
      </c>
      <c r="B5" s="371" t="s">
        <v>411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410</v>
      </c>
      <c r="B6" s="371" t="s">
        <v>497</v>
      </c>
      <c r="C6" s="372">
        <v>0</v>
      </c>
      <c r="D6" s="372">
        <v>0</v>
      </c>
      <c r="E6" s="372"/>
      <c r="F6" s="372">
        <v>0</v>
      </c>
      <c r="G6" s="372">
        <v>0</v>
      </c>
      <c r="H6" s="372">
        <v>0</v>
      </c>
      <c r="I6" s="373" t="s">
        <v>206</v>
      </c>
      <c r="J6" s="374" t="s">
        <v>1</v>
      </c>
    </row>
    <row r="7" spans="1:10" ht="14.45" customHeight="1" x14ac:dyDescent="0.2">
      <c r="A7" s="370" t="s">
        <v>410</v>
      </c>
      <c r="B7" s="371" t="s">
        <v>498</v>
      </c>
      <c r="C7" s="372">
        <v>0</v>
      </c>
      <c r="D7" s="372">
        <v>3.1859999999999999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410</v>
      </c>
      <c r="B8" s="371" t="s">
        <v>499</v>
      </c>
      <c r="C8" s="372">
        <v>1538.0644700000003</v>
      </c>
      <c r="D8" s="372">
        <v>1262.2388600000002</v>
      </c>
      <c r="E8" s="372"/>
      <c r="F8" s="372">
        <v>965.28192999999999</v>
      </c>
      <c r="G8" s="372">
        <v>0</v>
      </c>
      <c r="H8" s="372">
        <v>965.28192999999999</v>
      </c>
      <c r="I8" s="373" t="s">
        <v>206</v>
      </c>
      <c r="J8" s="374" t="s">
        <v>1</v>
      </c>
    </row>
    <row r="9" spans="1:10" ht="14.45" customHeight="1" x14ac:dyDescent="0.2">
      <c r="A9" s="370" t="s">
        <v>410</v>
      </c>
      <c r="B9" s="371" t="s">
        <v>500</v>
      </c>
      <c r="C9" s="372">
        <v>740.04052000000001</v>
      </c>
      <c r="D9" s="372">
        <v>1079.7550600000002</v>
      </c>
      <c r="E9" s="372"/>
      <c r="F9" s="372">
        <v>783.94898000000001</v>
      </c>
      <c r="G9" s="372">
        <v>0</v>
      </c>
      <c r="H9" s="372">
        <v>783.94898000000001</v>
      </c>
      <c r="I9" s="373" t="s">
        <v>206</v>
      </c>
      <c r="J9" s="374" t="s">
        <v>1</v>
      </c>
    </row>
    <row r="10" spans="1:10" ht="14.45" customHeight="1" x14ac:dyDescent="0.2">
      <c r="A10" s="370" t="s">
        <v>410</v>
      </c>
      <c r="B10" s="371" t="s">
        <v>501</v>
      </c>
      <c r="C10" s="372">
        <v>655.67128000000116</v>
      </c>
      <c r="D10" s="372">
        <v>9.2112799999983981</v>
      </c>
      <c r="E10" s="372"/>
      <c r="F10" s="372">
        <v>-408.23645999999906</v>
      </c>
      <c r="G10" s="372">
        <v>0</v>
      </c>
      <c r="H10" s="372">
        <v>-408.23645999999906</v>
      </c>
      <c r="I10" s="373" t="s">
        <v>206</v>
      </c>
      <c r="J10" s="374" t="s">
        <v>1</v>
      </c>
    </row>
    <row r="11" spans="1:10" ht="14.45" customHeight="1" x14ac:dyDescent="0.2">
      <c r="A11" s="370" t="s">
        <v>410</v>
      </c>
      <c r="B11" s="371" t="s">
        <v>502</v>
      </c>
      <c r="C11" s="372">
        <v>23.866800000000001</v>
      </c>
      <c r="D11" s="372">
        <v>36.850120000000004</v>
      </c>
      <c r="E11" s="372"/>
      <c r="F11" s="372">
        <v>21.196190000000001</v>
      </c>
      <c r="G11" s="372">
        <v>0</v>
      </c>
      <c r="H11" s="372">
        <v>21.196190000000001</v>
      </c>
      <c r="I11" s="373" t="s">
        <v>206</v>
      </c>
      <c r="J11" s="374" t="s">
        <v>1</v>
      </c>
    </row>
    <row r="12" spans="1:10" ht="14.45" customHeight="1" x14ac:dyDescent="0.2">
      <c r="A12" s="370" t="s">
        <v>410</v>
      </c>
      <c r="B12" s="371" t="s">
        <v>503</v>
      </c>
      <c r="C12" s="372">
        <v>1287.2884000000001</v>
      </c>
      <c r="D12" s="372">
        <v>1402.5395599999999</v>
      </c>
      <c r="E12" s="372"/>
      <c r="F12" s="372">
        <v>1076.46388</v>
      </c>
      <c r="G12" s="372">
        <v>0</v>
      </c>
      <c r="H12" s="372">
        <v>1076.46388</v>
      </c>
      <c r="I12" s="373" t="s">
        <v>206</v>
      </c>
      <c r="J12" s="374" t="s">
        <v>1</v>
      </c>
    </row>
    <row r="13" spans="1:10" ht="14.45" customHeight="1" x14ac:dyDescent="0.2">
      <c r="A13" s="370" t="s">
        <v>410</v>
      </c>
      <c r="B13" s="371" t="s">
        <v>504</v>
      </c>
      <c r="C13" s="372">
        <v>36.175650000000005</v>
      </c>
      <c r="D13" s="372">
        <v>16.6751</v>
      </c>
      <c r="E13" s="372"/>
      <c r="F13" s="372">
        <v>14.229789999999999</v>
      </c>
      <c r="G13" s="372">
        <v>0</v>
      </c>
      <c r="H13" s="372">
        <v>14.229789999999999</v>
      </c>
      <c r="I13" s="373" t="s">
        <v>206</v>
      </c>
      <c r="J13" s="374" t="s">
        <v>1</v>
      </c>
    </row>
    <row r="14" spans="1:10" ht="14.45" customHeight="1" x14ac:dyDescent="0.2">
      <c r="A14" s="370" t="s">
        <v>410</v>
      </c>
      <c r="B14" s="371" t="s">
        <v>505</v>
      </c>
      <c r="C14" s="372">
        <v>200.3484</v>
      </c>
      <c r="D14" s="372">
        <v>260.98377999999997</v>
      </c>
      <c r="E14" s="372"/>
      <c r="F14" s="372">
        <v>359.04656999999997</v>
      </c>
      <c r="G14" s="372">
        <v>0</v>
      </c>
      <c r="H14" s="372">
        <v>359.04656999999997</v>
      </c>
      <c r="I14" s="373" t="s">
        <v>206</v>
      </c>
      <c r="J14" s="374" t="s">
        <v>1</v>
      </c>
    </row>
    <row r="15" spans="1:10" ht="14.45" customHeight="1" x14ac:dyDescent="0.2">
      <c r="A15" s="370" t="s">
        <v>410</v>
      </c>
      <c r="B15" s="371" t="s">
        <v>506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410</v>
      </c>
      <c r="B16" s="371" t="s">
        <v>507</v>
      </c>
      <c r="C16" s="372">
        <v>100.45349</v>
      </c>
      <c r="D16" s="372">
        <v>82.52912000000002</v>
      </c>
      <c r="E16" s="372"/>
      <c r="F16" s="372">
        <v>75.783609999999996</v>
      </c>
      <c r="G16" s="372">
        <v>0</v>
      </c>
      <c r="H16" s="372">
        <v>75.783609999999996</v>
      </c>
      <c r="I16" s="373" t="s">
        <v>206</v>
      </c>
      <c r="J16" s="374" t="s">
        <v>1</v>
      </c>
    </row>
    <row r="17" spans="1:10" ht="14.45" customHeight="1" x14ac:dyDescent="0.2">
      <c r="A17" s="370" t="s">
        <v>410</v>
      </c>
      <c r="B17" s="371" t="s">
        <v>508</v>
      </c>
      <c r="C17" s="372">
        <v>116.81703999999999</v>
      </c>
      <c r="D17" s="372">
        <v>49.907400000000003</v>
      </c>
      <c r="E17" s="372"/>
      <c r="F17" s="372">
        <v>0</v>
      </c>
      <c r="G17" s="372">
        <v>0</v>
      </c>
      <c r="H17" s="372">
        <v>0</v>
      </c>
      <c r="I17" s="373" t="s">
        <v>206</v>
      </c>
      <c r="J17" s="374" t="s">
        <v>1</v>
      </c>
    </row>
    <row r="18" spans="1:10" ht="14.45" customHeight="1" x14ac:dyDescent="0.2">
      <c r="A18" s="370" t="s">
        <v>410</v>
      </c>
      <c r="B18" s="371" t="s">
        <v>509</v>
      </c>
      <c r="C18" s="372">
        <v>0</v>
      </c>
      <c r="D18" s="372">
        <v>0.60084000000000004</v>
      </c>
      <c r="E18" s="372"/>
      <c r="F18" s="372">
        <v>0</v>
      </c>
      <c r="G18" s="372">
        <v>0</v>
      </c>
      <c r="H18" s="372">
        <v>0</v>
      </c>
      <c r="I18" s="373" t="s">
        <v>206</v>
      </c>
      <c r="J18" s="374" t="s">
        <v>1</v>
      </c>
    </row>
    <row r="19" spans="1:10" ht="14.45" customHeight="1" x14ac:dyDescent="0.2">
      <c r="A19" s="370" t="s">
        <v>410</v>
      </c>
      <c r="B19" s="371" t="s">
        <v>416</v>
      </c>
      <c r="C19" s="372">
        <v>4698.7260500000011</v>
      </c>
      <c r="D19" s="372">
        <v>4204.4771199999996</v>
      </c>
      <c r="E19" s="372"/>
      <c r="F19" s="372">
        <v>2887.7144900000008</v>
      </c>
      <c r="G19" s="372">
        <v>0</v>
      </c>
      <c r="H19" s="372">
        <v>2887.7144900000008</v>
      </c>
      <c r="I19" s="373" t="s">
        <v>206</v>
      </c>
      <c r="J19" s="374" t="s">
        <v>417</v>
      </c>
    </row>
    <row r="21" spans="1:10" ht="14.45" customHeight="1" x14ac:dyDescent="0.2">
      <c r="A21" s="370" t="s">
        <v>410</v>
      </c>
      <c r="B21" s="371" t="s">
        <v>411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418</v>
      </c>
      <c r="B22" s="371" t="s">
        <v>419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418</v>
      </c>
      <c r="B23" s="371" t="s">
        <v>497</v>
      </c>
      <c r="C23" s="372">
        <v>0</v>
      </c>
      <c r="D23" s="372">
        <v>0</v>
      </c>
      <c r="E23" s="372"/>
      <c r="F23" s="372">
        <v>0</v>
      </c>
      <c r="G23" s="372">
        <v>0</v>
      </c>
      <c r="H23" s="372">
        <v>0</v>
      </c>
      <c r="I23" s="373" t="s">
        <v>206</v>
      </c>
      <c r="J23" s="374" t="s">
        <v>1</v>
      </c>
    </row>
    <row r="24" spans="1:10" ht="14.45" customHeight="1" x14ac:dyDescent="0.2">
      <c r="A24" s="370" t="s">
        <v>418</v>
      </c>
      <c r="B24" s="371" t="s">
        <v>498</v>
      </c>
      <c r="C24" s="372">
        <v>0</v>
      </c>
      <c r="D24" s="372">
        <v>3.1859999999999999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418</v>
      </c>
      <c r="B25" s="371" t="s">
        <v>499</v>
      </c>
      <c r="C25" s="372">
        <v>1200.5729600000002</v>
      </c>
      <c r="D25" s="372">
        <v>1017.9996100000001</v>
      </c>
      <c r="E25" s="372"/>
      <c r="F25" s="372">
        <v>894.04594999999995</v>
      </c>
      <c r="G25" s="372">
        <v>0</v>
      </c>
      <c r="H25" s="372">
        <v>894.04594999999995</v>
      </c>
      <c r="I25" s="373" t="s">
        <v>206</v>
      </c>
      <c r="J25" s="374" t="s">
        <v>1</v>
      </c>
    </row>
    <row r="26" spans="1:10" ht="14.45" customHeight="1" x14ac:dyDescent="0.2">
      <c r="A26" s="370" t="s">
        <v>418</v>
      </c>
      <c r="B26" s="371" t="s">
        <v>500</v>
      </c>
      <c r="C26" s="372">
        <v>470.12240000000003</v>
      </c>
      <c r="D26" s="372">
        <v>987.27528000000018</v>
      </c>
      <c r="E26" s="372"/>
      <c r="F26" s="372">
        <v>756.41996000000006</v>
      </c>
      <c r="G26" s="372">
        <v>0</v>
      </c>
      <c r="H26" s="372">
        <v>756.41996000000006</v>
      </c>
      <c r="I26" s="373" t="s">
        <v>206</v>
      </c>
      <c r="J26" s="374" t="s">
        <v>1</v>
      </c>
    </row>
    <row r="27" spans="1:10" ht="14.45" customHeight="1" x14ac:dyDescent="0.2">
      <c r="A27" s="370" t="s">
        <v>418</v>
      </c>
      <c r="B27" s="371" t="s">
        <v>501</v>
      </c>
      <c r="C27" s="372">
        <v>655.67128000000116</v>
      </c>
      <c r="D27" s="372">
        <v>9.2112799999983981</v>
      </c>
      <c r="E27" s="372"/>
      <c r="F27" s="372">
        <v>-408.23645999999906</v>
      </c>
      <c r="G27" s="372">
        <v>0</v>
      </c>
      <c r="H27" s="372">
        <v>-408.23645999999906</v>
      </c>
      <c r="I27" s="373" t="s">
        <v>206</v>
      </c>
      <c r="J27" s="374" t="s">
        <v>1</v>
      </c>
    </row>
    <row r="28" spans="1:10" ht="14.45" customHeight="1" x14ac:dyDescent="0.2">
      <c r="A28" s="370" t="s">
        <v>418</v>
      </c>
      <c r="B28" s="371" t="s">
        <v>502</v>
      </c>
      <c r="C28" s="372">
        <v>11.616540000000001</v>
      </c>
      <c r="D28" s="372">
        <v>18.474730000000001</v>
      </c>
      <c r="E28" s="372"/>
      <c r="F28" s="372">
        <v>21.196190000000001</v>
      </c>
      <c r="G28" s="372">
        <v>0</v>
      </c>
      <c r="H28" s="372">
        <v>21.196190000000001</v>
      </c>
      <c r="I28" s="373" t="s">
        <v>206</v>
      </c>
      <c r="J28" s="374" t="s">
        <v>1</v>
      </c>
    </row>
    <row r="29" spans="1:10" ht="14.45" customHeight="1" x14ac:dyDescent="0.2">
      <c r="A29" s="370" t="s">
        <v>418</v>
      </c>
      <c r="B29" s="371" t="s">
        <v>503</v>
      </c>
      <c r="C29" s="372">
        <v>1265.0446400000001</v>
      </c>
      <c r="D29" s="372">
        <v>1310.68352</v>
      </c>
      <c r="E29" s="372"/>
      <c r="F29" s="372">
        <v>1045.0396800000001</v>
      </c>
      <c r="G29" s="372">
        <v>0</v>
      </c>
      <c r="H29" s="372">
        <v>1045.0396800000001</v>
      </c>
      <c r="I29" s="373" t="s">
        <v>206</v>
      </c>
      <c r="J29" s="374" t="s">
        <v>1</v>
      </c>
    </row>
    <row r="30" spans="1:10" ht="14.45" customHeight="1" x14ac:dyDescent="0.2">
      <c r="A30" s="370" t="s">
        <v>418</v>
      </c>
      <c r="B30" s="371" t="s">
        <v>504</v>
      </c>
      <c r="C30" s="372">
        <v>35.797650000000004</v>
      </c>
      <c r="D30" s="372">
        <v>14.13561</v>
      </c>
      <c r="E30" s="372"/>
      <c r="F30" s="372">
        <v>7.7093400000000001</v>
      </c>
      <c r="G30" s="372">
        <v>0</v>
      </c>
      <c r="H30" s="372">
        <v>7.7093400000000001</v>
      </c>
      <c r="I30" s="373" t="s">
        <v>206</v>
      </c>
      <c r="J30" s="374" t="s">
        <v>1</v>
      </c>
    </row>
    <row r="31" spans="1:10" ht="14.45" customHeight="1" x14ac:dyDescent="0.2">
      <c r="A31" s="370" t="s">
        <v>418</v>
      </c>
      <c r="B31" s="371" t="s">
        <v>505</v>
      </c>
      <c r="C31" s="372">
        <v>185.71940000000001</v>
      </c>
      <c r="D31" s="372">
        <v>255.04477999999997</v>
      </c>
      <c r="E31" s="372"/>
      <c r="F31" s="372">
        <v>348.78396999999995</v>
      </c>
      <c r="G31" s="372">
        <v>0</v>
      </c>
      <c r="H31" s="372">
        <v>348.78396999999995</v>
      </c>
      <c r="I31" s="373" t="s">
        <v>206</v>
      </c>
      <c r="J31" s="374" t="s">
        <v>1</v>
      </c>
    </row>
    <row r="32" spans="1:10" ht="14.45" customHeight="1" x14ac:dyDescent="0.2">
      <c r="A32" s="370" t="s">
        <v>418</v>
      </c>
      <c r="B32" s="371" t="s">
        <v>506</v>
      </c>
      <c r="C32" s="372">
        <v>0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418</v>
      </c>
      <c r="B33" s="371" t="s">
        <v>507</v>
      </c>
      <c r="C33" s="372">
        <v>94.077750000000009</v>
      </c>
      <c r="D33" s="372">
        <v>77.708230000000015</v>
      </c>
      <c r="E33" s="372"/>
      <c r="F33" s="372">
        <v>75.783609999999996</v>
      </c>
      <c r="G33" s="372">
        <v>0</v>
      </c>
      <c r="H33" s="372">
        <v>75.783609999999996</v>
      </c>
      <c r="I33" s="373" t="s">
        <v>206</v>
      </c>
      <c r="J33" s="374" t="s">
        <v>1</v>
      </c>
    </row>
    <row r="34" spans="1:10" ht="14.45" customHeight="1" x14ac:dyDescent="0.2">
      <c r="A34" s="370" t="s">
        <v>418</v>
      </c>
      <c r="B34" s="371" t="s">
        <v>509</v>
      </c>
      <c r="C34" s="372">
        <v>0</v>
      </c>
      <c r="D34" s="372">
        <v>0.60084000000000004</v>
      </c>
      <c r="E34" s="372"/>
      <c r="F34" s="372">
        <v>0</v>
      </c>
      <c r="G34" s="372">
        <v>0</v>
      </c>
      <c r="H34" s="372">
        <v>0</v>
      </c>
      <c r="I34" s="373" t="s">
        <v>206</v>
      </c>
      <c r="J34" s="374" t="s">
        <v>1</v>
      </c>
    </row>
    <row r="35" spans="1:10" ht="14.45" customHeight="1" x14ac:dyDescent="0.2">
      <c r="A35" s="370" t="s">
        <v>418</v>
      </c>
      <c r="B35" s="371" t="s">
        <v>420</v>
      </c>
      <c r="C35" s="372">
        <v>3918.622620000001</v>
      </c>
      <c r="D35" s="372">
        <v>3694.3198799999986</v>
      </c>
      <c r="E35" s="372"/>
      <c r="F35" s="372">
        <v>2740.7422400000009</v>
      </c>
      <c r="G35" s="372">
        <v>0</v>
      </c>
      <c r="H35" s="372">
        <v>2740.7422400000009</v>
      </c>
      <c r="I35" s="373" t="s">
        <v>206</v>
      </c>
      <c r="J35" s="374" t="s">
        <v>421</v>
      </c>
    </row>
    <row r="36" spans="1:10" ht="14.45" customHeight="1" x14ac:dyDescent="0.2">
      <c r="A36" s="370" t="s">
        <v>206</v>
      </c>
      <c r="B36" s="371" t="s">
        <v>206</v>
      </c>
      <c r="C36" s="372" t="s">
        <v>206</v>
      </c>
      <c r="D36" s="372" t="s">
        <v>206</v>
      </c>
      <c r="E36" s="372"/>
      <c r="F36" s="372" t="s">
        <v>206</v>
      </c>
      <c r="G36" s="372" t="s">
        <v>206</v>
      </c>
      <c r="H36" s="372" t="s">
        <v>206</v>
      </c>
      <c r="I36" s="373" t="s">
        <v>206</v>
      </c>
      <c r="J36" s="374" t="s">
        <v>422</v>
      </c>
    </row>
    <row r="37" spans="1:10" ht="14.45" customHeight="1" x14ac:dyDescent="0.2">
      <c r="A37" s="370" t="s">
        <v>423</v>
      </c>
      <c r="B37" s="371" t="s">
        <v>424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0</v>
      </c>
    </row>
    <row r="38" spans="1:10" ht="14.45" customHeight="1" x14ac:dyDescent="0.2">
      <c r="A38" s="370" t="s">
        <v>423</v>
      </c>
      <c r="B38" s="371" t="s">
        <v>499</v>
      </c>
      <c r="C38" s="372">
        <v>337.49151000000001</v>
      </c>
      <c r="D38" s="372">
        <v>244.23925</v>
      </c>
      <c r="E38" s="372"/>
      <c r="F38" s="372">
        <v>71.235980000000012</v>
      </c>
      <c r="G38" s="372">
        <v>0</v>
      </c>
      <c r="H38" s="372">
        <v>71.235980000000012</v>
      </c>
      <c r="I38" s="373" t="s">
        <v>206</v>
      </c>
      <c r="J38" s="374" t="s">
        <v>1</v>
      </c>
    </row>
    <row r="39" spans="1:10" ht="14.45" customHeight="1" x14ac:dyDescent="0.2">
      <c r="A39" s="370" t="s">
        <v>423</v>
      </c>
      <c r="B39" s="371" t="s">
        <v>500</v>
      </c>
      <c r="C39" s="372">
        <v>269.91811999999999</v>
      </c>
      <c r="D39" s="372">
        <v>92.479780000000019</v>
      </c>
      <c r="E39" s="372"/>
      <c r="F39" s="372">
        <v>27.529019999999999</v>
      </c>
      <c r="G39" s="372">
        <v>0</v>
      </c>
      <c r="H39" s="372">
        <v>27.529019999999999</v>
      </c>
      <c r="I39" s="373" t="s">
        <v>206</v>
      </c>
      <c r="J39" s="374" t="s">
        <v>1</v>
      </c>
    </row>
    <row r="40" spans="1:10" ht="14.45" customHeight="1" x14ac:dyDescent="0.2">
      <c r="A40" s="370" t="s">
        <v>423</v>
      </c>
      <c r="B40" s="371" t="s">
        <v>502</v>
      </c>
      <c r="C40" s="372">
        <v>12.250260000000001</v>
      </c>
      <c r="D40" s="372">
        <v>18.375389999999999</v>
      </c>
      <c r="E40" s="372"/>
      <c r="F40" s="372">
        <v>0</v>
      </c>
      <c r="G40" s="372">
        <v>0</v>
      </c>
      <c r="H40" s="372">
        <v>0</v>
      </c>
      <c r="I40" s="373" t="s">
        <v>206</v>
      </c>
      <c r="J40" s="374" t="s">
        <v>1</v>
      </c>
    </row>
    <row r="41" spans="1:10" ht="14.45" customHeight="1" x14ac:dyDescent="0.2">
      <c r="A41" s="370" t="s">
        <v>423</v>
      </c>
      <c r="B41" s="371" t="s">
        <v>503</v>
      </c>
      <c r="C41" s="372">
        <v>22.243760000000002</v>
      </c>
      <c r="D41" s="372">
        <v>91.856039999999993</v>
      </c>
      <c r="E41" s="372"/>
      <c r="F41" s="372">
        <v>31.424199999999999</v>
      </c>
      <c r="G41" s="372">
        <v>0</v>
      </c>
      <c r="H41" s="372">
        <v>31.424199999999999</v>
      </c>
      <c r="I41" s="373" t="s">
        <v>206</v>
      </c>
      <c r="J41" s="374" t="s">
        <v>1</v>
      </c>
    </row>
    <row r="42" spans="1:10" ht="14.45" customHeight="1" x14ac:dyDescent="0.2">
      <c r="A42" s="370" t="s">
        <v>423</v>
      </c>
      <c r="B42" s="371" t="s">
        <v>504</v>
      </c>
      <c r="C42" s="372">
        <v>0.378</v>
      </c>
      <c r="D42" s="372">
        <v>2.5394899999999998</v>
      </c>
      <c r="E42" s="372"/>
      <c r="F42" s="372">
        <v>6.5204499999999994</v>
      </c>
      <c r="G42" s="372">
        <v>0</v>
      </c>
      <c r="H42" s="372">
        <v>6.5204499999999994</v>
      </c>
      <c r="I42" s="373" t="s">
        <v>206</v>
      </c>
      <c r="J42" s="374" t="s">
        <v>1</v>
      </c>
    </row>
    <row r="43" spans="1:10" ht="14.45" customHeight="1" x14ac:dyDescent="0.2">
      <c r="A43" s="370" t="s">
        <v>423</v>
      </c>
      <c r="B43" s="371" t="s">
        <v>505</v>
      </c>
      <c r="C43" s="372">
        <v>14.629</v>
      </c>
      <c r="D43" s="372">
        <v>5.9390000000000001</v>
      </c>
      <c r="E43" s="372"/>
      <c r="F43" s="372">
        <v>10.262600000000001</v>
      </c>
      <c r="G43" s="372">
        <v>0</v>
      </c>
      <c r="H43" s="372">
        <v>10.262600000000001</v>
      </c>
      <c r="I43" s="373" t="s">
        <v>206</v>
      </c>
      <c r="J43" s="374" t="s">
        <v>1</v>
      </c>
    </row>
    <row r="44" spans="1:10" ht="14.45" customHeight="1" x14ac:dyDescent="0.2">
      <c r="A44" s="370" t="s">
        <v>423</v>
      </c>
      <c r="B44" s="371" t="s">
        <v>507</v>
      </c>
      <c r="C44" s="372">
        <v>6.3757399999999995</v>
      </c>
      <c r="D44" s="372">
        <v>4.8208900000000003</v>
      </c>
      <c r="E44" s="372"/>
      <c r="F44" s="372">
        <v>0</v>
      </c>
      <c r="G44" s="372">
        <v>0</v>
      </c>
      <c r="H44" s="372">
        <v>0</v>
      </c>
      <c r="I44" s="373" t="s">
        <v>206</v>
      </c>
      <c r="J44" s="374" t="s">
        <v>1</v>
      </c>
    </row>
    <row r="45" spans="1:10" ht="14.45" customHeight="1" x14ac:dyDescent="0.2">
      <c r="A45" s="370" t="s">
        <v>423</v>
      </c>
      <c r="B45" s="371" t="s">
        <v>508</v>
      </c>
      <c r="C45" s="372">
        <v>116.81703999999999</v>
      </c>
      <c r="D45" s="372">
        <v>49.907400000000003</v>
      </c>
      <c r="E45" s="372"/>
      <c r="F45" s="372">
        <v>0</v>
      </c>
      <c r="G45" s="372">
        <v>0</v>
      </c>
      <c r="H45" s="372">
        <v>0</v>
      </c>
      <c r="I45" s="373" t="s">
        <v>206</v>
      </c>
      <c r="J45" s="374" t="s">
        <v>1</v>
      </c>
    </row>
    <row r="46" spans="1:10" ht="14.45" customHeight="1" x14ac:dyDescent="0.2">
      <c r="A46" s="370" t="s">
        <v>423</v>
      </c>
      <c r="B46" s="371" t="s">
        <v>425</v>
      </c>
      <c r="C46" s="372">
        <v>780.10343</v>
      </c>
      <c r="D46" s="372">
        <v>510.15724000000006</v>
      </c>
      <c r="E46" s="372"/>
      <c r="F46" s="372">
        <v>146.97225000000003</v>
      </c>
      <c r="G46" s="372">
        <v>0</v>
      </c>
      <c r="H46" s="372">
        <v>146.97225000000003</v>
      </c>
      <c r="I46" s="373" t="s">
        <v>206</v>
      </c>
      <c r="J46" s="374" t="s">
        <v>421</v>
      </c>
    </row>
    <row r="47" spans="1:10" ht="14.45" customHeight="1" x14ac:dyDescent="0.2">
      <c r="A47" s="370" t="s">
        <v>206</v>
      </c>
      <c r="B47" s="371" t="s">
        <v>206</v>
      </c>
      <c r="C47" s="372" t="s">
        <v>206</v>
      </c>
      <c r="D47" s="372" t="s">
        <v>206</v>
      </c>
      <c r="E47" s="372"/>
      <c r="F47" s="372" t="s">
        <v>206</v>
      </c>
      <c r="G47" s="372" t="s">
        <v>206</v>
      </c>
      <c r="H47" s="372" t="s">
        <v>206</v>
      </c>
      <c r="I47" s="373" t="s">
        <v>206</v>
      </c>
      <c r="J47" s="374" t="s">
        <v>422</v>
      </c>
    </row>
    <row r="48" spans="1:10" ht="14.45" customHeight="1" x14ac:dyDescent="0.2">
      <c r="A48" s="370" t="s">
        <v>410</v>
      </c>
      <c r="B48" s="371" t="s">
        <v>416</v>
      </c>
      <c r="C48" s="372">
        <v>4698.7260500000011</v>
      </c>
      <c r="D48" s="372">
        <v>4204.4771199999996</v>
      </c>
      <c r="E48" s="372"/>
      <c r="F48" s="372">
        <v>2887.7144900000008</v>
      </c>
      <c r="G48" s="372">
        <v>0</v>
      </c>
      <c r="H48" s="372">
        <v>2887.7144900000008</v>
      </c>
      <c r="I48" s="373" t="s">
        <v>206</v>
      </c>
      <c r="J48" s="374" t="s">
        <v>417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 xr:uid="{29198402-6AD6-4AD0-AF51-C6E2392BE8C9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174" bestFit="1" customWidth="1"/>
    <col min="6" max="6" width="18.7109375" style="178" customWidth="1"/>
    <col min="7" max="7" width="12.42578125" style="174" hidden="1" customWidth="1" outlineLevel="1"/>
    <col min="8" max="8" width="25.7109375" style="174" customWidth="1" collapsed="1"/>
    <col min="9" max="9" width="7.7109375" style="172" customWidth="1"/>
    <col min="10" max="10" width="10" style="172" customWidth="1"/>
    <col min="11" max="11" width="11.140625" style="172" customWidth="1"/>
    <col min="12" max="16384" width="8.85546875" style="106"/>
  </cols>
  <sheetData>
    <row r="1" spans="1:11" ht="18.600000000000001" customHeight="1" thickBot="1" x14ac:dyDescent="0.35">
      <c r="A1" s="307" t="s">
        <v>1075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2" t="s">
        <v>205</v>
      </c>
      <c r="B2" s="62"/>
      <c r="C2" s="176"/>
      <c r="D2" s="176"/>
      <c r="E2" s="176"/>
      <c r="F2" s="176"/>
      <c r="G2" s="176"/>
      <c r="H2" s="176"/>
      <c r="I2" s="177"/>
      <c r="J2" s="177"/>
      <c r="K2" s="177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75.746897539120951</v>
      </c>
      <c r="J3" s="81">
        <f>SUBTOTAL(9,J5:J1048576)</f>
        <v>161619.55999998748</v>
      </c>
      <c r="K3" s="82">
        <f>SUBTOTAL(9,K5:K1048576)</f>
        <v>12242180.251636863</v>
      </c>
    </row>
    <row r="4" spans="1:11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3" t="s">
        <v>410</v>
      </c>
      <c r="B5" s="384" t="s">
        <v>411</v>
      </c>
      <c r="C5" s="385" t="s">
        <v>418</v>
      </c>
      <c r="D5" s="386" t="s">
        <v>419</v>
      </c>
      <c r="E5" s="385" t="s">
        <v>510</v>
      </c>
      <c r="F5" s="386" t="s">
        <v>511</v>
      </c>
      <c r="G5" s="385" t="s">
        <v>512</v>
      </c>
      <c r="H5" s="385" t="s">
        <v>513</v>
      </c>
      <c r="I5" s="388">
        <v>157.69999694824219</v>
      </c>
      <c r="J5" s="388">
        <v>64</v>
      </c>
      <c r="K5" s="389">
        <v>10092.760009765625</v>
      </c>
    </row>
    <row r="6" spans="1:11" ht="14.45" customHeight="1" x14ac:dyDescent="0.2">
      <c r="A6" s="390" t="s">
        <v>410</v>
      </c>
      <c r="B6" s="391" t="s">
        <v>411</v>
      </c>
      <c r="C6" s="392" t="s">
        <v>418</v>
      </c>
      <c r="D6" s="393" t="s">
        <v>419</v>
      </c>
      <c r="E6" s="392" t="s">
        <v>510</v>
      </c>
      <c r="F6" s="393" t="s">
        <v>511</v>
      </c>
      <c r="G6" s="392" t="s">
        <v>514</v>
      </c>
      <c r="H6" s="392" t="s">
        <v>515</v>
      </c>
      <c r="I6" s="395">
        <v>15.529999732971191</v>
      </c>
      <c r="J6" s="395">
        <v>90</v>
      </c>
      <c r="K6" s="396">
        <v>1397.6899719238281</v>
      </c>
    </row>
    <row r="7" spans="1:11" ht="14.45" customHeight="1" x14ac:dyDescent="0.2">
      <c r="A7" s="390" t="s">
        <v>410</v>
      </c>
      <c r="B7" s="391" t="s">
        <v>411</v>
      </c>
      <c r="C7" s="392" t="s">
        <v>418</v>
      </c>
      <c r="D7" s="393" t="s">
        <v>419</v>
      </c>
      <c r="E7" s="392" t="s">
        <v>510</v>
      </c>
      <c r="F7" s="393" t="s">
        <v>511</v>
      </c>
      <c r="G7" s="392" t="s">
        <v>516</v>
      </c>
      <c r="H7" s="392" t="s">
        <v>517</v>
      </c>
      <c r="I7" s="395">
        <v>65.199996948242188</v>
      </c>
      <c r="J7" s="395">
        <v>220</v>
      </c>
      <c r="K7" s="396">
        <v>14344</v>
      </c>
    </row>
    <row r="8" spans="1:11" ht="14.45" customHeight="1" x14ac:dyDescent="0.2">
      <c r="A8" s="390" t="s">
        <v>410</v>
      </c>
      <c r="B8" s="391" t="s">
        <v>411</v>
      </c>
      <c r="C8" s="392" t="s">
        <v>418</v>
      </c>
      <c r="D8" s="393" t="s">
        <v>419</v>
      </c>
      <c r="E8" s="392" t="s">
        <v>510</v>
      </c>
      <c r="F8" s="393" t="s">
        <v>511</v>
      </c>
      <c r="G8" s="392" t="s">
        <v>518</v>
      </c>
      <c r="H8" s="392" t="s">
        <v>519</v>
      </c>
      <c r="I8" s="395">
        <v>0.5</v>
      </c>
      <c r="J8" s="395">
        <v>4000</v>
      </c>
      <c r="K8" s="396">
        <v>2000</v>
      </c>
    </row>
    <row r="9" spans="1:11" ht="14.45" customHeight="1" x14ac:dyDescent="0.2">
      <c r="A9" s="390" t="s">
        <v>410</v>
      </c>
      <c r="B9" s="391" t="s">
        <v>411</v>
      </c>
      <c r="C9" s="392" t="s">
        <v>418</v>
      </c>
      <c r="D9" s="393" t="s">
        <v>419</v>
      </c>
      <c r="E9" s="392" t="s">
        <v>510</v>
      </c>
      <c r="F9" s="393" t="s">
        <v>511</v>
      </c>
      <c r="G9" s="392" t="s">
        <v>520</v>
      </c>
      <c r="H9" s="392" t="s">
        <v>521</v>
      </c>
      <c r="I9" s="395">
        <v>1.3500000238418579</v>
      </c>
      <c r="J9" s="395">
        <v>200</v>
      </c>
      <c r="K9" s="396">
        <v>270</v>
      </c>
    </row>
    <row r="10" spans="1:11" ht="14.45" customHeight="1" x14ac:dyDescent="0.2">
      <c r="A10" s="390" t="s">
        <v>410</v>
      </c>
      <c r="B10" s="391" t="s">
        <v>411</v>
      </c>
      <c r="C10" s="392" t="s">
        <v>418</v>
      </c>
      <c r="D10" s="393" t="s">
        <v>419</v>
      </c>
      <c r="E10" s="392" t="s">
        <v>510</v>
      </c>
      <c r="F10" s="393" t="s">
        <v>511</v>
      </c>
      <c r="G10" s="392" t="s">
        <v>522</v>
      </c>
      <c r="H10" s="392" t="s">
        <v>523</v>
      </c>
      <c r="I10" s="395">
        <v>6.6039999961853031</v>
      </c>
      <c r="J10" s="395">
        <v>8100</v>
      </c>
      <c r="K10" s="396">
        <v>53468.099609375</v>
      </c>
    </row>
    <row r="11" spans="1:11" ht="14.45" customHeight="1" x14ac:dyDescent="0.2">
      <c r="A11" s="390" t="s">
        <v>410</v>
      </c>
      <c r="B11" s="391" t="s">
        <v>411</v>
      </c>
      <c r="C11" s="392" t="s">
        <v>418</v>
      </c>
      <c r="D11" s="393" t="s">
        <v>419</v>
      </c>
      <c r="E11" s="392" t="s">
        <v>510</v>
      </c>
      <c r="F11" s="393" t="s">
        <v>511</v>
      </c>
      <c r="G11" s="392" t="s">
        <v>524</v>
      </c>
      <c r="H11" s="392" t="s">
        <v>525</v>
      </c>
      <c r="I11" s="395">
        <v>517.5</v>
      </c>
      <c r="J11" s="395">
        <v>130</v>
      </c>
      <c r="K11" s="396">
        <v>67275</v>
      </c>
    </row>
    <row r="12" spans="1:11" ht="14.45" customHeight="1" x14ac:dyDescent="0.2">
      <c r="A12" s="390" t="s">
        <v>410</v>
      </c>
      <c r="B12" s="391" t="s">
        <v>411</v>
      </c>
      <c r="C12" s="392" t="s">
        <v>418</v>
      </c>
      <c r="D12" s="393" t="s">
        <v>419</v>
      </c>
      <c r="E12" s="392" t="s">
        <v>510</v>
      </c>
      <c r="F12" s="393" t="s">
        <v>511</v>
      </c>
      <c r="G12" s="392" t="s">
        <v>526</v>
      </c>
      <c r="H12" s="392" t="s">
        <v>527</v>
      </c>
      <c r="I12" s="395">
        <v>52.599998474121094</v>
      </c>
      <c r="J12" s="395">
        <v>30</v>
      </c>
      <c r="K12" s="396">
        <v>1578.030029296875</v>
      </c>
    </row>
    <row r="13" spans="1:11" ht="14.45" customHeight="1" x14ac:dyDescent="0.2">
      <c r="A13" s="390" t="s">
        <v>410</v>
      </c>
      <c r="B13" s="391" t="s">
        <v>411</v>
      </c>
      <c r="C13" s="392" t="s">
        <v>418</v>
      </c>
      <c r="D13" s="393" t="s">
        <v>419</v>
      </c>
      <c r="E13" s="392" t="s">
        <v>510</v>
      </c>
      <c r="F13" s="393" t="s">
        <v>511</v>
      </c>
      <c r="G13" s="392" t="s">
        <v>528</v>
      </c>
      <c r="H13" s="392" t="s">
        <v>529</v>
      </c>
      <c r="I13" s="395">
        <v>352.27999877929688</v>
      </c>
      <c r="J13" s="395">
        <v>288</v>
      </c>
      <c r="K13" s="396">
        <v>101457.27734375</v>
      </c>
    </row>
    <row r="14" spans="1:11" ht="14.45" customHeight="1" x14ac:dyDescent="0.2">
      <c r="A14" s="390" t="s">
        <v>410</v>
      </c>
      <c r="B14" s="391" t="s">
        <v>411</v>
      </c>
      <c r="C14" s="392" t="s">
        <v>418</v>
      </c>
      <c r="D14" s="393" t="s">
        <v>419</v>
      </c>
      <c r="E14" s="392" t="s">
        <v>510</v>
      </c>
      <c r="F14" s="393" t="s">
        <v>511</v>
      </c>
      <c r="G14" s="392" t="s">
        <v>530</v>
      </c>
      <c r="H14" s="392" t="s">
        <v>531</v>
      </c>
      <c r="I14" s="395">
        <v>1249.949951171875</v>
      </c>
      <c r="J14" s="395">
        <v>48</v>
      </c>
      <c r="K14" s="396">
        <v>59997.8017578125</v>
      </c>
    </row>
    <row r="15" spans="1:11" ht="14.45" customHeight="1" x14ac:dyDescent="0.2">
      <c r="A15" s="390" t="s">
        <v>410</v>
      </c>
      <c r="B15" s="391" t="s">
        <v>411</v>
      </c>
      <c r="C15" s="392" t="s">
        <v>418</v>
      </c>
      <c r="D15" s="393" t="s">
        <v>419</v>
      </c>
      <c r="E15" s="392" t="s">
        <v>510</v>
      </c>
      <c r="F15" s="393" t="s">
        <v>511</v>
      </c>
      <c r="G15" s="392" t="s">
        <v>532</v>
      </c>
      <c r="H15" s="392" t="s">
        <v>533</v>
      </c>
      <c r="I15" s="395">
        <v>659.90997314453125</v>
      </c>
      <c r="J15" s="395">
        <v>96</v>
      </c>
      <c r="K15" s="396">
        <v>63351.20068359375</v>
      </c>
    </row>
    <row r="16" spans="1:11" ht="14.45" customHeight="1" x14ac:dyDescent="0.2">
      <c r="A16" s="390" t="s">
        <v>410</v>
      </c>
      <c r="B16" s="391" t="s">
        <v>411</v>
      </c>
      <c r="C16" s="392" t="s">
        <v>418</v>
      </c>
      <c r="D16" s="393" t="s">
        <v>419</v>
      </c>
      <c r="E16" s="392" t="s">
        <v>510</v>
      </c>
      <c r="F16" s="393" t="s">
        <v>511</v>
      </c>
      <c r="G16" s="392" t="s">
        <v>534</v>
      </c>
      <c r="H16" s="392" t="s">
        <v>535</v>
      </c>
      <c r="I16" s="395">
        <v>269.3900146484375</v>
      </c>
      <c r="J16" s="395">
        <v>168</v>
      </c>
      <c r="K16" s="396">
        <v>45257.099609375</v>
      </c>
    </row>
    <row r="17" spans="1:11" ht="14.45" customHeight="1" x14ac:dyDescent="0.2">
      <c r="A17" s="390" t="s">
        <v>410</v>
      </c>
      <c r="B17" s="391" t="s">
        <v>411</v>
      </c>
      <c r="C17" s="392" t="s">
        <v>418</v>
      </c>
      <c r="D17" s="393" t="s">
        <v>419</v>
      </c>
      <c r="E17" s="392" t="s">
        <v>510</v>
      </c>
      <c r="F17" s="393" t="s">
        <v>511</v>
      </c>
      <c r="G17" s="392" t="s">
        <v>536</v>
      </c>
      <c r="H17" s="392" t="s">
        <v>537</v>
      </c>
      <c r="I17" s="395">
        <v>101.19999694824219</v>
      </c>
      <c r="J17" s="395">
        <v>100</v>
      </c>
      <c r="K17" s="396">
        <v>10120</v>
      </c>
    </row>
    <row r="18" spans="1:11" ht="14.45" customHeight="1" x14ac:dyDescent="0.2">
      <c r="A18" s="390" t="s">
        <v>410</v>
      </c>
      <c r="B18" s="391" t="s">
        <v>411</v>
      </c>
      <c r="C18" s="392" t="s">
        <v>418</v>
      </c>
      <c r="D18" s="393" t="s">
        <v>419</v>
      </c>
      <c r="E18" s="392" t="s">
        <v>510</v>
      </c>
      <c r="F18" s="393" t="s">
        <v>511</v>
      </c>
      <c r="G18" s="392" t="s">
        <v>538</v>
      </c>
      <c r="H18" s="392" t="s">
        <v>539</v>
      </c>
      <c r="I18" s="395">
        <v>145.25</v>
      </c>
      <c r="J18" s="395">
        <v>30</v>
      </c>
      <c r="K18" s="396">
        <v>4357.35009765625</v>
      </c>
    </row>
    <row r="19" spans="1:11" ht="14.45" customHeight="1" x14ac:dyDescent="0.2">
      <c r="A19" s="390" t="s">
        <v>410</v>
      </c>
      <c r="B19" s="391" t="s">
        <v>411</v>
      </c>
      <c r="C19" s="392" t="s">
        <v>418</v>
      </c>
      <c r="D19" s="393" t="s">
        <v>419</v>
      </c>
      <c r="E19" s="392" t="s">
        <v>510</v>
      </c>
      <c r="F19" s="393" t="s">
        <v>511</v>
      </c>
      <c r="G19" s="392" t="s">
        <v>540</v>
      </c>
      <c r="H19" s="392" t="s">
        <v>541</v>
      </c>
      <c r="I19" s="395">
        <v>30.180000305175781</v>
      </c>
      <c r="J19" s="395">
        <v>60</v>
      </c>
      <c r="K19" s="396">
        <v>1810.800048828125</v>
      </c>
    </row>
    <row r="20" spans="1:11" ht="14.45" customHeight="1" x14ac:dyDescent="0.2">
      <c r="A20" s="390" t="s">
        <v>410</v>
      </c>
      <c r="B20" s="391" t="s">
        <v>411</v>
      </c>
      <c r="C20" s="392" t="s">
        <v>418</v>
      </c>
      <c r="D20" s="393" t="s">
        <v>419</v>
      </c>
      <c r="E20" s="392" t="s">
        <v>510</v>
      </c>
      <c r="F20" s="393" t="s">
        <v>511</v>
      </c>
      <c r="G20" s="392" t="s">
        <v>542</v>
      </c>
      <c r="H20" s="392" t="s">
        <v>543</v>
      </c>
      <c r="I20" s="395">
        <v>2.9000000953674316</v>
      </c>
      <c r="J20" s="395">
        <v>100</v>
      </c>
      <c r="K20" s="396">
        <v>290</v>
      </c>
    </row>
    <row r="21" spans="1:11" ht="14.45" customHeight="1" x14ac:dyDescent="0.2">
      <c r="A21" s="390" t="s">
        <v>410</v>
      </c>
      <c r="B21" s="391" t="s">
        <v>411</v>
      </c>
      <c r="C21" s="392" t="s">
        <v>418</v>
      </c>
      <c r="D21" s="393" t="s">
        <v>419</v>
      </c>
      <c r="E21" s="392" t="s">
        <v>510</v>
      </c>
      <c r="F21" s="393" t="s">
        <v>511</v>
      </c>
      <c r="G21" s="392" t="s">
        <v>544</v>
      </c>
      <c r="H21" s="392" t="s">
        <v>545</v>
      </c>
      <c r="I21" s="395">
        <v>5.2800002098083496</v>
      </c>
      <c r="J21" s="395">
        <v>30</v>
      </c>
      <c r="K21" s="396">
        <v>158.39999389648438</v>
      </c>
    </row>
    <row r="22" spans="1:11" ht="14.45" customHeight="1" x14ac:dyDescent="0.2">
      <c r="A22" s="390" t="s">
        <v>410</v>
      </c>
      <c r="B22" s="391" t="s">
        <v>411</v>
      </c>
      <c r="C22" s="392" t="s">
        <v>418</v>
      </c>
      <c r="D22" s="393" t="s">
        <v>419</v>
      </c>
      <c r="E22" s="392" t="s">
        <v>510</v>
      </c>
      <c r="F22" s="393" t="s">
        <v>511</v>
      </c>
      <c r="G22" s="392" t="s">
        <v>546</v>
      </c>
      <c r="H22" s="392" t="s">
        <v>547</v>
      </c>
      <c r="I22" s="395">
        <v>9.7799997329711914</v>
      </c>
      <c r="J22" s="395">
        <v>30</v>
      </c>
      <c r="K22" s="396">
        <v>293.25</v>
      </c>
    </row>
    <row r="23" spans="1:11" ht="14.45" customHeight="1" x14ac:dyDescent="0.2">
      <c r="A23" s="390" t="s">
        <v>410</v>
      </c>
      <c r="B23" s="391" t="s">
        <v>411</v>
      </c>
      <c r="C23" s="392" t="s">
        <v>418</v>
      </c>
      <c r="D23" s="393" t="s">
        <v>419</v>
      </c>
      <c r="E23" s="392" t="s">
        <v>510</v>
      </c>
      <c r="F23" s="393" t="s">
        <v>511</v>
      </c>
      <c r="G23" s="392" t="s">
        <v>548</v>
      </c>
      <c r="H23" s="392" t="s">
        <v>549</v>
      </c>
      <c r="I23" s="395">
        <v>23</v>
      </c>
      <c r="J23" s="395">
        <v>20</v>
      </c>
      <c r="K23" s="396">
        <v>460</v>
      </c>
    </row>
    <row r="24" spans="1:11" ht="14.45" customHeight="1" x14ac:dyDescent="0.2">
      <c r="A24" s="390" t="s">
        <v>410</v>
      </c>
      <c r="B24" s="391" t="s">
        <v>411</v>
      </c>
      <c r="C24" s="392" t="s">
        <v>418</v>
      </c>
      <c r="D24" s="393" t="s">
        <v>419</v>
      </c>
      <c r="E24" s="392" t="s">
        <v>510</v>
      </c>
      <c r="F24" s="393" t="s">
        <v>511</v>
      </c>
      <c r="G24" s="392" t="s">
        <v>550</v>
      </c>
      <c r="H24" s="392" t="s">
        <v>551</v>
      </c>
      <c r="I24" s="395">
        <v>3.619999885559082</v>
      </c>
      <c r="J24" s="395">
        <v>70</v>
      </c>
      <c r="K24" s="396">
        <v>253.40000152587891</v>
      </c>
    </row>
    <row r="25" spans="1:11" ht="14.45" customHeight="1" x14ac:dyDescent="0.2">
      <c r="A25" s="390" t="s">
        <v>410</v>
      </c>
      <c r="B25" s="391" t="s">
        <v>411</v>
      </c>
      <c r="C25" s="392" t="s">
        <v>418</v>
      </c>
      <c r="D25" s="393" t="s">
        <v>419</v>
      </c>
      <c r="E25" s="392" t="s">
        <v>510</v>
      </c>
      <c r="F25" s="393" t="s">
        <v>511</v>
      </c>
      <c r="G25" s="392" t="s">
        <v>552</v>
      </c>
      <c r="H25" s="392" t="s">
        <v>553</v>
      </c>
      <c r="I25" s="395">
        <v>5.7300000190734863</v>
      </c>
      <c r="J25" s="395">
        <v>20</v>
      </c>
      <c r="K25" s="396">
        <v>114.55000305175781</v>
      </c>
    </row>
    <row r="26" spans="1:11" ht="14.45" customHeight="1" x14ac:dyDescent="0.2">
      <c r="A26" s="390" t="s">
        <v>410</v>
      </c>
      <c r="B26" s="391" t="s">
        <v>411</v>
      </c>
      <c r="C26" s="392" t="s">
        <v>418</v>
      </c>
      <c r="D26" s="393" t="s">
        <v>419</v>
      </c>
      <c r="E26" s="392" t="s">
        <v>510</v>
      </c>
      <c r="F26" s="393" t="s">
        <v>511</v>
      </c>
      <c r="G26" s="392" t="s">
        <v>554</v>
      </c>
      <c r="H26" s="392" t="s">
        <v>555</v>
      </c>
      <c r="I26" s="395">
        <v>11.640000343322754</v>
      </c>
      <c r="J26" s="395">
        <v>20</v>
      </c>
      <c r="K26" s="396">
        <v>232.80000305175781</v>
      </c>
    </row>
    <row r="27" spans="1:11" ht="14.45" customHeight="1" x14ac:dyDescent="0.2">
      <c r="A27" s="390" t="s">
        <v>410</v>
      </c>
      <c r="B27" s="391" t="s">
        <v>411</v>
      </c>
      <c r="C27" s="392" t="s">
        <v>418</v>
      </c>
      <c r="D27" s="393" t="s">
        <v>419</v>
      </c>
      <c r="E27" s="392" t="s">
        <v>510</v>
      </c>
      <c r="F27" s="393" t="s">
        <v>511</v>
      </c>
      <c r="G27" s="392" t="s">
        <v>556</v>
      </c>
      <c r="H27" s="392" t="s">
        <v>557</v>
      </c>
      <c r="I27" s="395">
        <v>13.020000457763672</v>
      </c>
      <c r="J27" s="395">
        <v>1</v>
      </c>
      <c r="K27" s="396">
        <v>13.020000457763672</v>
      </c>
    </row>
    <row r="28" spans="1:11" ht="14.45" customHeight="1" x14ac:dyDescent="0.2">
      <c r="A28" s="390" t="s">
        <v>410</v>
      </c>
      <c r="B28" s="391" t="s">
        <v>411</v>
      </c>
      <c r="C28" s="392" t="s">
        <v>418</v>
      </c>
      <c r="D28" s="393" t="s">
        <v>419</v>
      </c>
      <c r="E28" s="392" t="s">
        <v>510</v>
      </c>
      <c r="F28" s="393" t="s">
        <v>511</v>
      </c>
      <c r="G28" s="392" t="s">
        <v>558</v>
      </c>
      <c r="H28" s="392" t="s">
        <v>559</v>
      </c>
      <c r="I28" s="395">
        <v>0.85400002002716069</v>
      </c>
      <c r="J28" s="395">
        <v>1900</v>
      </c>
      <c r="K28" s="396">
        <v>1628</v>
      </c>
    </row>
    <row r="29" spans="1:11" ht="14.45" customHeight="1" x14ac:dyDescent="0.2">
      <c r="A29" s="390" t="s">
        <v>410</v>
      </c>
      <c r="B29" s="391" t="s">
        <v>411</v>
      </c>
      <c r="C29" s="392" t="s">
        <v>418</v>
      </c>
      <c r="D29" s="393" t="s">
        <v>419</v>
      </c>
      <c r="E29" s="392" t="s">
        <v>510</v>
      </c>
      <c r="F29" s="393" t="s">
        <v>511</v>
      </c>
      <c r="G29" s="392" t="s">
        <v>560</v>
      </c>
      <c r="H29" s="392" t="s">
        <v>561</v>
      </c>
      <c r="I29" s="395">
        <v>1.5139999866485596</v>
      </c>
      <c r="J29" s="395">
        <v>1700</v>
      </c>
      <c r="K29" s="396">
        <v>2574</v>
      </c>
    </row>
    <row r="30" spans="1:11" ht="14.45" customHeight="1" x14ac:dyDescent="0.2">
      <c r="A30" s="390" t="s">
        <v>410</v>
      </c>
      <c r="B30" s="391" t="s">
        <v>411</v>
      </c>
      <c r="C30" s="392" t="s">
        <v>418</v>
      </c>
      <c r="D30" s="393" t="s">
        <v>419</v>
      </c>
      <c r="E30" s="392" t="s">
        <v>510</v>
      </c>
      <c r="F30" s="393" t="s">
        <v>511</v>
      </c>
      <c r="G30" s="392" t="s">
        <v>562</v>
      </c>
      <c r="H30" s="392" t="s">
        <v>563</v>
      </c>
      <c r="I30" s="395">
        <v>2.0639999389648436</v>
      </c>
      <c r="J30" s="395">
        <v>700</v>
      </c>
      <c r="K30" s="396">
        <v>1444.5</v>
      </c>
    </row>
    <row r="31" spans="1:11" ht="14.45" customHeight="1" x14ac:dyDescent="0.2">
      <c r="A31" s="390" t="s">
        <v>410</v>
      </c>
      <c r="B31" s="391" t="s">
        <v>411</v>
      </c>
      <c r="C31" s="392" t="s">
        <v>418</v>
      </c>
      <c r="D31" s="393" t="s">
        <v>419</v>
      </c>
      <c r="E31" s="392" t="s">
        <v>510</v>
      </c>
      <c r="F31" s="393" t="s">
        <v>511</v>
      </c>
      <c r="G31" s="392" t="s">
        <v>564</v>
      </c>
      <c r="H31" s="392" t="s">
        <v>565</v>
      </c>
      <c r="I31" s="395">
        <v>3.3599998950958252</v>
      </c>
      <c r="J31" s="395">
        <v>350</v>
      </c>
      <c r="K31" s="396">
        <v>1176</v>
      </c>
    </row>
    <row r="32" spans="1:11" ht="14.45" customHeight="1" x14ac:dyDescent="0.2">
      <c r="A32" s="390" t="s">
        <v>410</v>
      </c>
      <c r="B32" s="391" t="s">
        <v>411</v>
      </c>
      <c r="C32" s="392" t="s">
        <v>418</v>
      </c>
      <c r="D32" s="393" t="s">
        <v>419</v>
      </c>
      <c r="E32" s="392" t="s">
        <v>510</v>
      </c>
      <c r="F32" s="393" t="s">
        <v>511</v>
      </c>
      <c r="G32" s="392" t="s">
        <v>566</v>
      </c>
      <c r="H32" s="392" t="s">
        <v>567</v>
      </c>
      <c r="I32" s="395">
        <v>5.869999885559082</v>
      </c>
      <c r="J32" s="395">
        <v>350</v>
      </c>
      <c r="K32" s="396">
        <v>2054.5</v>
      </c>
    </row>
    <row r="33" spans="1:11" ht="14.45" customHeight="1" x14ac:dyDescent="0.2">
      <c r="A33" s="390" t="s">
        <v>410</v>
      </c>
      <c r="B33" s="391" t="s">
        <v>411</v>
      </c>
      <c r="C33" s="392" t="s">
        <v>418</v>
      </c>
      <c r="D33" s="393" t="s">
        <v>419</v>
      </c>
      <c r="E33" s="392" t="s">
        <v>510</v>
      </c>
      <c r="F33" s="393" t="s">
        <v>511</v>
      </c>
      <c r="G33" s="392" t="s">
        <v>568</v>
      </c>
      <c r="H33" s="392" t="s">
        <v>569</v>
      </c>
      <c r="I33" s="395">
        <v>61.209999084472656</v>
      </c>
      <c r="J33" s="395">
        <v>3</v>
      </c>
      <c r="K33" s="396">
        <v>183.62999725341797</v>
      </c>
    </row>
    <row r="34" spans="1:11" ht="14.45" customHeight="1" x14ac:dyDescent="0.2">
      <c r="A34" s="390" t="s">
        <v>410</v>
      </c>
      <c r="B34" s="391" t="s">
        <v>411</v>
      </c>
      <c r="C34" s="392" t="s">
        <v>418</v>
      </c>
      <c r="D34" s="393" t="s">
        <v>419</v>
      </c>
      <c r="E34" s="392" t="s">
        <v>510</v>
      </c>
      <c r="F34" s="393" t="s">
        <v>511</v>
      </c>
      <c r="G34" s="392" t="s">
        <v>570</v>
      </c>
      <c r="H34" s="392" t="s">
        <v>571</v>
      </c>
      <c r="I34" s="395">
        <v>98.376665751139328</v>
      </c>
      <c r="J34" s="395">
        <v>26</v>
      </c>
      <c r="K34" s="396">
        <v>2557.7799606323242</v>
      </c>
    </row>
    <row r="35" spans="1:11" ht="14.45" customHeight="1" x14ac:dyDescent="0.2">
      <c r="A35" s="390" t="s">
        <v>410</v>
      </c>
      <c r="B35" s="391" t="s">
        <v>411</v>
      </c>
      <c r="C35" s="392" t="s">
        <v>418</v>
      </c>
      <c r="D35" s="393" t="s">
        <v>419</v>
      </c>
      <c r="E35" s="392" t="s">
        <v>510</v>
      </c>
      <c r="F35" s="393" t="s">
        <v>511</v>
      </c>
      <c r="G35" s="392" t="s">
        <v>572</v>
      </c>
      <c r="H35" s="392" t="s">
        <v>573</v>
      </c>
      <c r="I35" s="395">
        <v>23.920000076293945</v>
      </c>
      <c r="J35" s="395">
        <v>10</v>
      </c>
      <c r="K35" s="396">
        <v>239.19999694824219</v>
      </c>
    </row>
    <row r="36" spans="1:11" ht="14.45" customHeight="1" x14ac:dyDescent="0.2">
      <c r="A36" s="390" t="s">
        <v>410</v>
      </c>
      <c r="B36" s="391" t="s">
        <v>411</v>
      </c>
      <c r="C36" s="392" t="s">
        <v>418</v>
      </c>
      <c r="D36" s="393" t="s">
        <v>419</v>
      </c>
      <c r="E36" s="392" t="s">
        <v>510</v>
      </c>
      <c r="F36" s="393" t="s">
        <v>511</v>
      </c>
      <c r="G36" s="392" t="s">
        <v>574</v>
      </c>
      <c r="H36" s="392" t="s">
        <v>575</v>
      </c>
      <c r="I36" s="395">
        <v>46.319999694824219</v>
      </c>
      <c r="J36" s="395">
        <v>37</v>
      </c>
      <c r="K36" s="396">
        <v>1713.8400268554688</v>
      </c>
    </row>
    <row r="37" spans="1:11" ht="14.45" customHeight="1" x14ac:dyDescent="0.2">
      <c r="A37" s="390" t="s">
        <v>410</v>
      </c>
      <c r="B37" s="391" t="s">
        <v>411</v>
      </c>
      <c r="C37" s="392" t="s">
        <v>418</v>
      </c>
      <c r="D37" s="393" t="s">
        <v>419</v>
      </c>
      <c r="E37" s="392" t="s">
        <v>510</v>
      </c>
      <c r="F37" s="393" t="s">
        <v>511</v>
      </c>
      <c r="G37" s="392" t="s">
        <v>576</v>
      </c>
      <c r="H37" s="392" t="s">
        <v>577</v>
      </c>
      <c r="I37" s="395">
        <v>0.37999999523162842</v>
      </c>
      <c r="J37" s="395">
        <v>5</v>
      </c>
      <c r="K37" s="396">
        <v>1.8999999761581421</v>
      </c>
    </row>
    <row r="38" spans="1:11" ht="14.45" customHeight="1" x14ac:dyDescent="0.2">
      <c r="A38" s="390" t="s">
        <v>410</v>
      </c>
      <c r="B38" s="391" t="s">
        <v>411</v>
      </c>
      <c r="C38" s="392" t="s">
        <v>418</v>
      </c>
      <c r="D38" s="393" t="s">
        <v>419</v>
      </c>
      <c r="E38" s="392" t="s">
        <v>510</v>
      </c>
      <c r="F38" s="393" t="s">
        <v>511</v>
      </c>
      <c r="G38" s="392" t="s">
        <v>578</v>
      </c>
      <c r="H38" s="392" t="s">
        <v>579</v>
      </c>
      <c r="I38" s="395">
        <v>8.3933334350585938</v>
      </c>
      <c r="J38" s="395">
        <v>72</v>
      </c>
      <c r="K38" s="396">
        <v>604.32001495361328</v>
      </c>
    </row>
    <row r="39" spans="1:11" ht="14.45" customHeight="1" x14ac:dyDescent="0.2">
      <c r="A39" s="390" t="s">
        <v>410</v>
      </c>
      <c r="B39" s="391" t="s">
        <v>411</v>
      </c>
      <c r="C39" s="392" t="s">
        <v>418</v>
      </c>
      <c r="D39" s="393" t="s">
        <v>419</v>
      </c>
      <c r="E39" s="392" t="s">
        <v>510</v>
      </c>
      <c r="F39" s="393" t="s">
        <v>511</v>
      </c>
      <c r="G39" s="392" t="s">
        <v>580</v>
      </c>
      <c r="H39" s="392" t="s">
        <v>581</v>
      </c>
      <c r="I39" s="395">
        <v>20.409999847412109</v>
      </c>
      <c r="J39" s="395">
        <v>12</v>
      </c>
      <c r="K39" s="396">
        <v>244.91999816894531</v>
      </c>
    </row>
    <row r="40" spans="1:11" ht="14.45" customHeight="1" x14ac:dyDescent="0.2">
      <c r="A40" s="390" t="s">
        <v>410</v>
      </c>
      <c r="B40" s="391" t="s">
        <v>411</v>
      </c>
      <c r="C40" s="392" t="s">
        <v>418</v>
      </c>
      <c r="D40" s="393" t="s">
        <v>419</v>
      </c>
      <c r="E40" s="392" t="s">
        <v>510</v>
      </c>
      <c r="F40" s="393" t="s">
        <v>511</v>
      </c>
      <c r="G40" s="392" t="s">
        <v>582</v>
      </c>
      <c r="H40" s="392" t="s">
        <v>583</v>
      </c>
      <c r="I40" s="395">
        <v>2.5899999141693115</v>
      </c>
      <c r="J40" s="395">
        <v>400</v>
      </c>
      <c r="K40" s="396">
        <v>1036</v>
      </c>
    </row>
    <row r="41" spans="1:11" ht="14.45" customHeight="1" x14ac:dyDescent="0.2">
      <c r="A41" s="390" t="s">
        <v>410</v>
      </c>
      <c r="B41" s="391" t="s">
        <v>411</v>
      </c>
      <c r="C41" s="392" t="s">
        <v>418</v>
      </c>
      <c r="D41" s="393" t="s">
        <v>419</v>
      </c>
      <c r="E41" s="392" t="s">
        <v>510</v>
      </c>
      <c r="F41" s="393" t="s">
        <v>511</v>
      </c>
      <c r="G41" s="392" t="s">
        <v>584</v>
      </c>
      <c r="H41" s="392" t="s">
        <v>585</v>
      </c>
      <c r="I41" s="395">
        <v>3.369999885559082</v>
      </c>
      <c r="J41" s="395">
        <v>200</v>
      </c>
      <c r="K41" s="396">
        <v>674</v>
      </c>
    </row>
    <row r="42" spans="1:11" ht="14.45" customHeight="1" x14ac:dyDescent="0.2">
      <c r="A42" s="390" t="s">
        <v>410</v>
      </c>
      <c r="B42" s="391" t="s">
        <v>411</v>
      </c>
      <c r="C42" s="392" t="s">
        <v>418</v>
      </c>
      <c r="D42" s="393" t="s">
        <v>419</v>
      </c>
      <c r="E42" s="392" t="s">
        <v>510</v>
      </c>
      <c r="F42" s="393" t="s">
        <v>511</v>
      </c>
      <c r="G42" s="392" t="s">
        <v>586</v>
      </c>
      <c r="H42" s="392" t="s">
        <v>587</v>
      </c>
      <c r="I42" s="395">
        <v>4.0799999237060547</v>
      </c>
      <c r="J42" s="395">
        <v>400</v>
      </c>
      <c r="K42" s="396">
        <v>1632</v>
      </c>
    </row>
    <row r="43" spans="1:11" ht="14.45" customHeight="1" x14ac:dyDescent="0.2">
      <c r="A43" s="390" t="s">
        <v>410</v>
      </c>
      <c r="B43" s="391" t="s">
        <v>411</v>
      </c>
      <c r="C43" s="392" t="s">
        <v>418</v>
      </c>
      <c r="D43" s="393" t="s">
        <v>419</v>
      </c>
      <c r="E43" s="392" t="s">
        <v>510</v>
      </c>
      <c r="F43" s="393" t="s">
        <v>511</v>
      </c>
      <c r="G43" s="392" t="s">
        <v>588</v>
      </c>
      <c r="H43" s="392" t="s">
        <v>589</v>
      </c>
      <c r="I43" s="395">
        <v>4.630000114440918</v>
      </c>
      <c r="J43" s="395">
        <v>400</v>
      </c>
      <c r="K43" s="396">
        <v>1852</v>
      </c>
    </row>
    <row r="44" spans="1:11" ht="14.45" customHeight="1" x14ac:dyDescent="0.2">
      <c r="A44" s="390" t="s">
        <v>410</v>
      </c>
      <c r="B44" s="391" t="s">
        <v>411</v>
      </c>
      <c r="C44" s="392" t="s">
        <v>418</v>
      </c>
      <c r="D44" s="393" t="s">
        <v>419</v>
      </c>
      <c r="E44" s="392" t="s">
        <v>510</v>
      </c>
      <c r="F44" s="393" t="s">
        <v>511</v>
      </c>
      <c r="G44" s="392" t="s">
        <v>590</v>
      </c>
      <c r="H44" s="392" t="s">
        <v>591</v>
      </c>
      <c r="I44" s="395">
        <v>22.299999237060547</v>
      </c>
      <c r="J44" s="395">
        <v>5</v>
      </c>
      <c r="K44" s="396">
        <v>111.48999786376953</v>
      </c>
    </row>
    <row r="45" spans="1:11" ht="14.45" customHeight="1" x14ac:dyDescent="0.2">
      <c r="A45" s="390" t="s">
        <v>410</v>
      </c>
      <c r="B45" s="391" t="s">
        <v>411</v>
      </c>
      <c r="C45" s="392" t="s">
        <v>418</v>
      </c>
      <c r="D45" s="393" t="s">
        <v>419</v>
      </c>
      <c r="E45" s="392" t="s">
        <v>510</v>
      </c>
      <c r="F45" s="393" t="s">
        <v>511</v>
      </c>
      <c r="G45" s="392" t="s">
        <v>592</v>
      </c>
      <c r="H45" s="392" t="s">
        <v>593</v>
      </c>
      <c r="I45" s="395">
        <v>96.19000244140625</v>
      </c>
      <c r="J45" s="395">
        <v>3</v>
      </c>
      <c r="K45" s="396">
        <v>288.55999755859375</v>
      </c>
    </row>
    <row r="46" spans="1:11" ht="14.45" customHeight="1" x14ac:dyDescent="0.2">
      <c r="A46" s="390" t="s">
        <v>410</v>
      </c>
      <c r="B46" s="391" t="s">
        <v>411</v>
      </c>
      <c r="C46" s="392" t="s">
        <v>418</v>
      </c>
      <c r="D46" s="393" t="s">
        <v>419</v>
      </c>
      <c r="E46" s="392" t="s">
        <v>510</v>
      </c>
      <c r="F46" s="393" t="s">
        <v>511</v>
      </c>
      <c r="G46" s="392" t="s">
        <v>594</v>
      </c>
      <c r="H46" s="392" t="s">
        <v>595</v>
      </c>
      <c r="I46" s="395">
        <v>13.869999885559082</v>
      </c>
      <c r="J46" s="395">
        <v>24</v>
      </c>
      <c r="K46" s="396">
        <v>332.89999389648438</v>
      </c>
    </row>
    <row r="47" spans="1:11" ht="14.45" customHeight="1" x14ac:dyDescent="0.2">
      <c r="A47" s="390" t="s">
        <v>410</v>
      </c>
      <c r="B47" s="391" t="s">
        <v>411</v>
      </c>
      <c r="C47" s="392" t="s">
        <v>418</v>
      </c>
      <c r="D47" s="393" t="s">
        <v>419</v>
      </c>
      <c r="E47" s="392" t="s">
        <v>510</v>
      </c>
      <c r="F47" s="393" t="s">
        <v>511</v>
      </c>
      <c r="G47" s="392" t="s">
        <v>596</v>
      </c>
      <c r="H47" s="392" t="s">
        <v>597</v>
      </c>
      <c r="I47" s="395">
        <v>17.783999252319337</v>
      </c>
      <c r="J47" s="395">
        <v>19800</v>
      </c>
      <c r="K47" s="396">
        <v>352728</v>
      </c>
    </row>
    <row r="48" spans="1:11" ht="14.45" customHeight="1" x14ac:dyDescent="0.2">
      <c r="A48" s="390" t="s">
        <v>410</v>
      </c>
      <c r="B48" s="391" t="s">
        <v>411</v>
      </c>
      <c r="C48" s="392" t="s">
        <v>418</v>
      </c>
      <c r="D48" s="393" t="s">
        <v>419</v>
      </c>
      <c r="E48" s="392" t="s">
        <v>510</v>
      </c>
      <c r="F48" s="393" t="s">
        <v>511</v>
      </c>
      <c r="G48" s="392" t="s">
        <v>598</v>
      </c>
      <c r="H48" s="392" t="s">
        <v>599</v>
      </c>
      <c r="I48" s="395">
        <v>29.100000381469727</v>
      </c>
      <c r="J48" s="395">
        <v>1584</v>
      </c>
      <c r="K48" s="396">
        <v>46086.4814453125</v>
      </c>
    </row>
    <row r="49" spans="1:11" ht="14.45" customHeight="1" x14ac:dyDescent="0.2">
      <c r="A49" s="390" t="s">
        <v>410</v>
      </c>
      <c r="B49" s="391" t="s">
        <v>411</v>
      </c>
      <c r="C49" s="392" t="s">
        <v>418</v>
      </c>
      <c r="D49" s="393" t="s">
        <v>419</v>
      </c>
      <c r="E49" s="392" t="s">
        <v>510</v>
      </c>
      <c r="F49" s="393" t="s">
        <v>511</v>
      </c>
      <c r="G49" s="392" t="s">
        <v>600</v>
      </c>
      <c r="H49" s="392" t="s">
        <v>601</v>
      </c>
      <c r="I49" s="395">
        <v>55.579999923706055</v>
      </c>
      <c r="J49" s="395">
        <v>90</v>
      </c>
      <c r="K49" s="396">
        <v>5042.8699951171875</v>
      </c>
    </row>
    <row r="50" spans="1:11" ht="14.45" customHeight="1" x14ac:dyDescent="0.2">
      <c r="A50" s="390" t="s">
        <v>410</v>
      </c>
      <c r="B50" s="391" t="s">
        <v>411</v>
      </c>
      <c r="C50" s="392" t="s">
        <v>418</v>
      </c>
      <c r="D50" s="393" t="s">
        <v>419</v>
      </c>
      <c r="E50" s="392" t="s">
        <v>510</v>
      </c>
      <c r="F50" s="393" t="s">
        <v>511</v>
      </c>
      <c r="G50" s="392" t="s">
        <v>602</v>
      </c>
      <c r="H50" s="392" t="s">
        <v>603</v>
      </c>
      <c r="I50" s="395">
        <v>323.14999389648438</v>
      </c>
      <c r="J50" s="395">
        <v>6</v>
      </c>
      <c r="K50" s="396">
        <v>1938.8999633789063</v>
      </c>
    </row>
    <row r="51" spans="1:11" ht="14.45" customHeight="1" x14ac:dyDescent="0.2">
      <c r="A51" s="390" t="s">
        <v>410</v>
      </c>
      <c r="B51" s="391" t="s">
        <v>411</v>
      </c>
      <c r="C51" s="392" t="s">
        <v>418</v>
      </c>
      <c r="D51" s="393" t="s">
        <v>419</v>
      </c>
      <c r="E51" s="392" t="s">
        <v>510</v>
      </c>
      <c r="F51" s="393" t="s">
        <v>511</v>
      </c>
      <c r="G51" s="392" t="s">
        <v>604</v>
      </c>
      <c r="H51" s="392" t="s">
        <v>605</v>
      </c>
      <c r="I51" s="395">
        <v>348.45999145507813</v>
      </c>
      <c r="J51" s="395">
        <v>4</v>
      </c>
      <c r="K51" s="396">
        <v>1393.8399658203125</v>
      </c>
    </row>
    <row r="52" spans="1:11" ht="14.45" customHeight="1" x14ac:dyDescent="0.2">
      <c r="A52" s="390" t="s">
        <v>410</v>
      </c>
      <c r="B52" s="391" t="s">
        <v>411</v>
      </c>
      <c r="C52" s="392" t="s">
        <v>418</v>
      </c>
      <c r="D52" s="393" t="s">
        <v>419</v>
      </c>
      <c r="E52" s="392" t="s">
        <v>510</v>
      </c>
      <c r="F52" s="393" t="s">
        <v>511</v>
      </c>
      <c r="G52" s="392" t="s">
        <v>606</v>
      </c>
      <c r="H52" s="392" t="s">
        <v>607</v>
      </c>
      <c r="I52" s="395">
        <v>1.0800000429153442</v>
      </c>
      <c r="J52" s="395">
        <v>6000</v>
      </c>
      <c r="K52" s="396">
        <v>6499.7998046875</v>
      </c>
    </row>
    <row r="53" spans="1:11" ht="14.45" customHeight="1" x14ac:dyDescent="0.2">
      <c r="A53" s="390" t="s">
        <v>410</v>
      </c>
      <c r="B53" s="391" t="s">
        <v>411</v>
      </c>
      <c r="C53" s="392" t="s">
        <v>418</v>
      </c>
      <c r="D53" s="393" t="s">
        <v>419</v>
      </c>
      <c r="E53" s="392" t="s">
        <v>510</v>
      </c>
      <c r="F53" s="393" t="s">
        <v>511</v>
      </c>
      <c r="G53" s="392" t="s">
        <v>608</v>
      </c>
      <c r="H53" s="392" t="s">
        <v>609</v>
      </c>
      <c r="I53" s="395">
        <v>3.0699999332427979</v>
      </c>
      <c r="J53" s="395">
        <v>4000</v>
      </c>
      <c r="K53" s="396">
        <v>12272.7998046875</v>
      </c>
    </row>
    <row r="54" spans="1:11" ht="14.45" customHeight="1" x14ac:dyDescent="0.2">
      <c r="A54" s="390" t="s">
        <v>410</v>
      </c>
      <c r="B54" s="391" t="s">
        <v>411</v>
      </c>
      <c r="C54" s="392" t="s">
        <v>418</v>
      </c>
      <c r="D54" s="393" t="s">
        <v>419</v>
      </c>
      <c r="E54" s="392" t="s">
        <v>510</v>
      </c>
      <c r="F54" s="393" t="s">
        <v>511</v>
      </c>
      <c r="G54" s="392" t="s">
        <v>610</v>
      </c>
      <c r="H54" s="392" t="s">
        <v>611</v>
      </c>
      <c r="I54" s="395">
        <v>0.625</v>
      </c>
      <c r="J54" s="395">
        <v>12000</v>
      </c>
      <c r="K54" s="396">
        <v>7493.39990234375</v>
      </c>
    </row>
    <row r="55" spans="1:11" ht="14.45" customHeight="1" x14ac:dyDescent="0.2">
      <c r="A55" s="390" t="s">
        <v>410</v>
      </c>
      <c r="B55" s="391" t="s">
        <v>411</v>
      </c>
      <c r="C55" s="392" t="s">
        <v>418</v>
      </c>
      <c r="D55" s="393" t="s">
        <v>419</v>
      </c>
      <c r="E55" s="392" t="s">
        <v>510</v>
      </c>
      <c r="F55" s="393" t="s">
        <v>511</v>
      </c>
      <c r="G55" s="392" t="s">
        <v>612</v>
      </c>
      <c r="H55" s="392" t="s">
        <v>613</v>
      </c>
      <c r="I55" s="395">
        <v>0.15999999642372131</v>
      </c>
      <c r="J55" s="395">
        <v>1000</v>
      </c>
      <c r="K55" s="396">
        <v>160</v>
      </c>
    </row>
    <row r="56" spans="1:11" ht="14.45" customHeight="1" x14ac:dyDescent="0.2">
      <c r="A56" s="390" t="s">
        <v>410</v>
      </c>
      <c r="B56" s="391" t="s">
        <v>411</v>
      </c>
      <c r="C56" s="392" t="s">
        <v>418</v>
      </c>
      <c r="D56" s="393" t="s">
        <v>419</v>
      </c>
      <c r="E56" s="392" t="s">
        <v>510</v>
      </c>
      <c r="F56" s="393" t="s">
        <v>511</v>
      </c>
      <c r="G56" s="392" t="s">
        <v>614</v>
      </c>
      <c r="H56" s="392" t="s">
        <v>615</v>
      </c>
      <c r="I56" s="395">
        <v>30.780000686645508</v>
      </c>
      <c r="J56" s="395">
        <v>48</v>
      </c>
      <c r="K56" s="396">
        <v>1477.43994140625</v>
      </c>
    </row>
    <row r="57" spans="1:11" ht="14.45" customHeight="1" x14ac:dyDescent="0.2">
      <c r="A57" s="390" t="s">
        <v>410</v>
      </c>
      <c r="B57" s="391" t="s">
        <v>411</v>
      </c>
      <c r="C57" s="392" t="s">
        <v>418</v>
      </c>
      <c r="D57" s="393" t="s">
        <v>419</v>
      </c>
      <c r="E57" s="392" t="s">
        <v>510</v>
      </c>
      <c r="F57" s="393" t="s">
        <v>511</v>
      </c>
      <c r="G57" s="392" t="s">
        <v>616</v>
      </c>
      <c r="H57" s="392" t="s">
        <v>617</v>
      </c>
      <c r="I57" s="395">
        <v>10.350000381469727</v>
      </c>
      <c r="J57" s="395">
        <v>1</v>
      </c>
      <c r="K57" s="396">
        <v>10.350000381469727</v>
      </c>
    </row>
    <row r="58" spans="1:11" ht="14.45" customHeight="1" x14ac:dyDescent="0.2">
      <c r="A58" s="390" t="s">
        <v>410</v>
      </c>
      <c r="B58" s="391" t="s">
        <v>411</v>
      </c>
      <c r="C58" s="392" t="s">
        <v>418</v>
      </c>
      <c r="D58" s="393" t="s">
        <v>419</v>
      </c>
      <c r="E58" s="392" t="s">
        <v>618</v>
      </c>
      <c r="F58" s="393" t="s">
        <v>619</v>
      </c>
      <c r="G58" s="392" t="s">
        <v>620</v>
      </c>
      <c r="H58" s="392" t="s">
        <v>621</v>
      </c>
      <c r="I58" s="395">
        <v>2.3399999141693115</v>
      </c>
      <c r="J58" s="395">
        <v>200</v>
      </c>
      <c r="K58" s="396">
        <v>468</v>
      </c>
    </row>
    <row r="59" spans="1:11" ht="14.45" customHeight="1" x14ac:dyDescent="0.2">
      <c r="A59" s="390" t="s">
        <v>410</v>
      </c>
      <c r="B59" s="391" t="s">
        <v>411</v>
      </c>
      <c r="C59" s="392" t="s">
        <v>418</v>
      </c>
      <c r="D59" s="393" t="s">
        <v>419</v>
      </c>
      <c r="E59" s="392" t="s">
        <v>618</v>
      </c>
      <c r="F59" s="393" t="s">
        <v>619</v>
      </c>
      <c r="G59" s="392" t="s">
        <v>622</v>
      </c>
      <c r="H59" s="392" t="s">
        <v>623</v>
      </c>
      <c r="I59" s="395">
        <v>2.9025000929832458</v>
      </c>
      <c r="J59" s="395">
        <v>1000</v>
      </c>
      <c r="K59" s="396">
        <v>2902</v>
      </c>
    </row>
    <row r="60" spans="1:11" ht="14.45" customHeight="1" x14ac:dyDescent="0.2">
      <c r="A60" s="390" t="s">
        <v>410</v>
      </c>
      <c r="B60" s="391" t="s">
        <v>411</v>
      </c>
      <c r="C60" s="392" t="s">
        <v>418</v>
      </c>
      <c r="D60" s="393" t="s">
        <v>419</v>
      </c>
      <c r="E60" s="392" t="s">
        <v>618</v>
      </c>
      <c r="F60" s="393" t="s">
        <v>619</v>
      </c>
      <c r="G60" s="392" t="s">
        <v>624</v>
      </c>
      <c r="H60" s="392" t="s">
        <v>625</v>
      </c>
      <c r="I60" s="395">
        <v>2.9025000929832458</v>
      </c>
      <c r="J60" s="395">
        <v>700</v>
      </c>
      <c r="K60" s="396">
        <v>2031</v>
      </c>
    </row>
    <row r="61" spans="1:11" ht="14.45" customHeight="1" x14ac:dyDescent="0.2">
      <c r="A61" s="390" t="s">
        <v>410</v>
      </c>
      <c r="B61" s="391" t="s">
        <v>411</v>
      </c>
      <c r="C61" s="392" t="s">
        <v>418</v>
      </c>
      <c r="D61" s="393" t="s">
        <v>419</v>
      </c>
      <c r="E61" s="392" t="s">
        <v>618</v>
      </c>
      <c r="F61" s="393" t="s">
        <v>619</v>
      </c>
      <c r="G61" s="392" t="s">
        <v>626</v>
      </c>
      <c r="H61" s="392" t="s">
        <v>627</v>
      </c>
      <c r="I61" s="395">
        <v>2.9033334255218506</v>
      </c>
      <c r="J61" s="395">
        <v>400</v>
      </c>
      <c r="K61" s="396">
        <v>1161</v>
      </c>
    </row>
    <row r="62" spans="1:11" ht="14.45" customHeight="1" x14ac:dyDescent="0.2">
      <c r="A62" s="390" t="s">
        <v>410</v>
      </c>
      <c r="B62" s="391" t="s">
        <v>411</v>
      </c>
      <c r="C62" s="392" t="s">
        <v>418</v>
      </c>
      <c r="D62" s="393" t="s">
        <v>419</v>
      </c>
      <c r="E62" s="392" t="s">
        <v>618</v>
      </c>
      <c r="F62" s="393" t="s">
        <v>619</v>
      </c>
      <c r="G62" s="392" t="s">
        <v>628</v>
      </c>
      <c r="H62" s="392" t="s">
        <v>629</v>
      </c>
      <c r="I62" s="395">
        <v>2.9050000905990601</v>
      </c>
      <c r="J62" s="395">
        <v>1000</v>
      </c>
      <c r="K62" s="396">
        <v>2903.199951171875</v>
      </c>
    </row>
    <row r="63" spans="1:11" ht="14.45" customHeight="1" x14ac:dyDescent="0.2">
      <c r="A63" s="390" t="s">
        <v>410</v>
      </c>
      <c r="B63" s="391" t="s">
        <v>411</v>
      </c>
      <c r="C63" s="392" t="s">
        <v>418</v>
      </c>
      <c r="D63" s="393" t="s">
        <v>419</v>
      </c>
      <c r="E63" s="392" t="s">
        <v>618</v>
      </c>
      <c r="F63" s="393" t="s">
        <v>619</v>
      </c>
      <c r="G63" s="392" t="s">
        <v>630</v>
      </c>
      <c r="H63" s="392" t="s">
        <v>631</v>
      </c>
      <c r="I63" s="395">
        <v>18.840000152587891</v>
      </c>
      <c r="J63" s="395">
        <v>80</v>
      </c>
      <c r="K63" s="396">
        <v>1507.199951171875</v>
      </c>
    </row>
    <row r="64" spans="1:11" ht="14.45" customHeight="1" x14ac:dyDescent="0.2">
      <c r="A64" s="390" t="s">
        <v>410</v>
      </c>
      <c r="B64" s="391" t="s">
        <v>411</v>
      </c>
      <c r="C64" s="392" t="s">
        <v>418</v>
      </c>
      <c r="D64" s="393" t="s">
        <v>419</v>
      </c>
      <c r="E64" s="392" t="s">
        <v>618</v>
      </c>
      <c r="F64" s="393" t="s">
        <v>619</v>
      </c>
      <c r="G64" s="392" t="s">
        <v>632</v>
      </c>
      <c r="H64" s="392" t="s">
        <v>633</v>
      </c>
      <c r="I64" s="395">
        <v>2.3599998950958252</v>
      </c>
      <c r="J64" s="395">
        <v>150</v>
      </c>
      <c r="K64" s="396">
        <v>354</v>
      </c>
    </row>
    <row r="65" spans="1:11" ht="14.45" customHeight="1" x14ac:dyDescent="0.2">
      <c r="A65" s="390" t="s">
        <v>410</v>
      </c>
      <c r="B65" s="391" t="s">
        <v>411</v>
      </c>
      <c r="C65" s="392" t="s">
        <v>418</v>
      </c>
      <c r="D65" s="393" t="s">
        <v>419</v>
      </c>
      <c r="E65" s="392" t="s">
        <v>618</v>
      </c>
      <c r="F65" s="393" t="s">
        <v>619</v>
      </c>
      <c r="G65" s="392" t="s">
        <v>634</v>
      </c>
      <c r="H65" s="392" t="s">
        <v>635</v>
      </c>
      <c r="I65" s="395">
        <v>12.824999809265137</v>
      </c>
      <c r="J65" s="395">
        <v>120</v>
      </c>
      <c r="K65" s="396">
        <v>1539.2000122070313</v>
      </c>
    </row>
    <row r="66" spans="1:11" ht="14.45" customHeight="1" x14ac:dyDescent="0.2">
      <c r="A66" s="390" t="s">
        <v>410</v>
      </c>
      <c r="B66" s="391" t="s">
        <v>411</v>
      </c>
      <c r="C66" s="392" t="s">
        <v>418</v>
      </c>
      <c r="D66" s="393" t="s">
        <v>419</v>
      </c>
      <c r="E66" s="392" t="s">
        <v>618</v>
      </c>
      <c r="F66" s="393" t="s">
        <v>619</v>
      </c>
      <c r="G66" s="392" t="s">
        <v>636</v>
      </c>
      <c r="H66" s="392" t="s">
        <v>637</v>
      </c>
      <c r="I66" s="395">
        <v>181.5</v>
      </c>
      <c r="J66" s="395">
        <v>30</v>
      </c>
      <c r="K66" s="396">
        <v>5445</v>
      </c>
    </row>
    <row r="67" spans="1:11" ht="14.45" customHeight="1" x14ac:dyDescent="0.2">
      <c r="A67" s="390" t="s">
        <v>410</v>
      </c>
      <c r="B67" s="391" t="s">
        <v>411</v>
      </c>
      <c r="C67" s="392" t="s">
        <v>418</v>
      </c>
      <c r="D67" s="393" t="s">
        <v>419</v>
      </c>
      <c r="E67" s="392" t="s">
        <v>618</v>
      </c>
      <c r="F67" s="393" t="s">
        <v>619</v>
      </c>
      <c r="G67" s="392" t="s">
        <v>638</v>
      </c>
      <c r="H67" s="392" t="s">
        <v>639</v>
      </c>
      <c r="I67" s="395">
        <v>8.4700002670288086</v>
      </c>
      <c r="J67" s="395">
        <v>100</v>
      </c>
      <c r="K67" s="396">
        <v>847</v>
      </c>
    </row>
    <row r="68" spans="1:11" ht="14.45" customHeight="1" x14ac:dyDescent="0.2">
      <c r="A68" s="390" t="s">
        <v>410</v>
      </c>
      <c r="B68" s="391" t="s">
        <v>411</v>
      </c>
      <c r="C68" s="392" t="s">
        <v>418</v>
      </c>
      <c r="D68" s="393" t="s">
        <v>419</v>
      </c>
      <c r="E68" s="392" t="s">
        <v>618</v>
      </c>
      <c r="F68" s="393" t="s">
        <v>619</v>
      </c>
      <c r="G68" s="392" t="s">
        <v>640</v>
      </c>
      <c r="H68" s="392" t="s">
        <v>641</v>
      </c>
      <c r="I68" s="395">
        <v>8.4700002670288086</v>
      </c>
      <c r="J68" s="395">
        <v>200</v>
      </c>
      <c r="K68" s="396">
        <v>1694</v>
      </c>
    </row>
    <row r="69" spans="1:11" ht="14.45" customHeight="1" x14ac:dyDescent="0.2">
      <c r="A69" s="390" t="s">
        <v>410</v>
      </c>
      <c r="B69" s="391" t="s">
        <v>411</v>
      </c>
      <c r="C69" s="392" t="s">
        <v>418</v>
      </c>
      <c r="D69" s="393" t="s">
        <v>419</v>
      </c>
      <c r="E69" s="392" t="s">
        <v>618</v>
      </c>
      <c r="F69" s="393" t="s">
        <v>619</v>
      </c>
      <c r="G69" s="392" t="s">
        <v>642</v>
      </c>
      <c r="H69" s="392" t="s">
        <v>643</v>
      </c>
      <c r="I69" s="395">
        <v>8.4700002670288086</v>
      </c>
      <c r="J69" s="395">
        <v>500</v>
      </c>
      <c r="K69" s="396">
        <v>4235</v>
      </c>
    </row>
    <row r="70" spans="1:11" ht="14.45" customHeight="1" x14ac:dyDescent="0.2">
      <c r="A70" s="390" t="s">
        <v>410</v>
      </c>
      <c r="B70" s="391" t="s">
        <v>411</v>
      </c>
      <c r="C70" s="392" t="s">
        <v>418</v>
      </c>
      <c r="D70" s="393" t="s">
        <v>419</v>
      </c>
      <c r="E70" s="392" t="s">
        <v>618</v>
      </c>
      <c r="F70" s="393" t="s">
        <v>619</v>
      </c>
      <c r="G70" s="392" t="s">
        <v>644</v>
      </c>
      <c r="H70" s="392" t="s">
        <v>645</v>
      </c>
      <c r="I70" s="395">
        <v>8.4700002670288086</v>
      </c>
      <c r="J70" s="395">
        <v>100</v>
      </c>
      <c r="K70" s="396">
        <v>847</v>
      </c>
    </row>
    <row r="71" spans="1:11" ht="14.45" customHeight="1" x14ac:dyDescent="0.2">
      <c r="A71" s="390" t="s">
        <v>410</v>
      </c>
      <c r="B71" s="391" t="s">
        <v>411</v>
      </c>
      <c r="C71" s="392" t="s">
        <v>418</v>
      </c>
      <c r="D71" s="393" t="s">
        <v>419</v>
      </c>
      <c r="E71" s="392" t="s">
        <v>618</v>
      </c>
      <c r="F71" s="393" t="s">
        <v>619</v>
      </c>
      <c r="G71" s="392" t="s">
        <v>646</v>
      </c>
      <c r="H71" s="392" t="s">
        <v>647</v>
      </c>
      <c r="I71" s="395">
        <v>8.4700002670288086</v>
      </c>
      <c r="J71" s="395">
        <v>100</v>
      </c>
      <c r="K71" s="396">
        <v>847</v>
      </c>
    </row>
    <row r="72" spans="1:11" ht="14.45" customHeight="1" x14ac:dyDescent="0.2">
      <c r="A72" s="390" t="s">
        <v>410</v>
      </c>
      <c r="B72" s="391" t="s">
        <v>411</v>
      </c>
      <c r="C72" s="392" t="s">
        <v>418</v>
      </c>
      <c r="D72" s="393" t="s">
        <v>419</v>
      </c>
      <c r="E72" s="392" t="s">
        <v>618</v>
      </c>
      <c r="F72" s="393" t="s">
        <v>619</v>
      </c>
      <c r="G72" s="392" t="s">
        <v>648</v>
      </c>
      <c r="H72" s="392" t="s">
        <v>649</v>
      </c>
      <c r="I72" s="395">
        <v>839.97998046875</v>
      </c>
      <c r="J72" s="395">
        <v>40</v>
      </c>
      <c r="K72" s="396">
        <v>33599.0390625</v>
      </c>
    </row>
    <row r="73" spans="1:11" ht="14.45" customHeight="1" x14ac:dyDescent="0.2">
      <c r="A73" s="390" t="s">
        <v>410</v>
      </c>
      <c r="B73" s="391" t="s">
        <v>411</v>
      </c>
      <c r="C73" s="392" t="s">
        <v>418</v>
      </c>
      <c r="D73" s="393" t="s">
        <v>419</v>
      </c>
      <c r="E73" s="392" t="s">
        <v>618</v>
      </c>
      <c r="F73" s="393" t="s">
        <v>619</v>
      </c>
      <c r="G73" s="392" t="s">
        <v>650</v>
      </c>
      <c r="H73" s="392" t="s">
        <v>651</v>
      </c>
      <c r="I73" s="395">
        <v>48.279998779296875</v>
      </c>
      <c r="J73" s="395">
        <v>650</v>
      </c>
      <c r="K73" s="396">
        <v>31382.54052734375</v>
      </c>
    </row>
    <row r="74" spans="1:11" ht="14.45" customHeight="1" x14ac:dyDescent="0.2">
      <c r="A74" s="390" t="s">
        <v>410</v>
      </c>
      <c r="B74" s="391" t="s">
        <v>411</v>
      </c>
      <c r="C74" s="392" t="s">
        <v>418</v>
      </c>
      <c r="D74" s="393" t="s">
        <v>419</v>
      </c>
      <c r="E74" s="392" t="s">
        <v>618</v>
      </c>
      <c r="F74" s="393" t="s">
        <v>619</v>
      </c>
      <c r="G74" s="392" t="s">
        <v>652</v>
      </c>
      <c r="H74" s="392" t="s">
        <v>653</v>
      </c>
      <c r="I74" s="395">
        <v>48.279998779296875</v>
      </c>
      <c r="J74" s="395">
        <v>250</v>
      </c>
      <c r="K74" s="396">
        <v>12069.97998046875</v>
      </c>
    </row>
    <row r="75" spans="1:11" ht="14.45" customHeight="1" x14ac:dyDescent="0.2">
      <c r="A75" s="390" t="s">
        <v>410</v>
      </c>
      <c r="B75" s="391" t="s">
        <v>411</v>
      </c>
      <c r="C75" s="392" t="s">
        <v>418</v>
      </c>
      <c r="D75" s="393" t="s">
        <v>419</v>
      </c>
      <c r="E75" s="392" t="s">
        <v>618</v>
      </c>
      <c r="F75" s="393" t="s">
        <v>619</v>
      </c>
      <c r="G75" s="392" t="s">
        <v>654</v>
      </c>
      <c r="H75" s="392" t="s">
        <v>655</v>
      </c>
      <c r="I75" s="395">
        <v>713.9000244140625</v>
      </c>
      <c r="J75" s="395">
        <v>2</v>
      </c>
      <c r="K75" s="396">
        <v>1427.800048828125</v>
      </c>
    </row>
    <row r="76" spans="1:11" ht="14.45" customHeight="1" x14ac:dyDescent="0.2">
      <c r="A76" s="390" t="s">
        <v>410</v>
      </c>
      <c r="B76" s="391" t="s">
        <v>411</v>
      </c>
      <c r="C76" s="392" t="s">
        <v>418</v>
      </c>
      <c r="D76" s="393" t="s">
        <v>419</v>
      </c>
      <c r="E76" s="392" t="s">
        <v>618</v>
      </c>
      <c r="F76" s="393" t="s">
        <v>619</v>
      </c>
      <c r="G76" s="392" t="s">
        <v>656</v>
      </c>
      <c r="H76" s="392" t="s">
        <v>657</v>
      </c>
      <c r="I76" s="395">
        <v>62.560001373291016</v>
      </c>
      <c r="J76" s="395">
        <v>350</v>
      </c>
      <c r="K76" s="396">
        <v>21894.9501953125</v>
      </c>
    </row>
    <row r="77" spans="1:11" ht="14.45" customHeight="1" x14ac:dyDescent="0.2">
      <c r="A77" s="390" t="s">
        <v>410</v>
      </c>
      <c r="B77" s="391" t="s">
        <v>411</v>
      </c>
      <c r="C77" s="392" t="s">
        <v>418</v>
      </c>
      <c r="D77" s="393" t="s">
        <v>419</v>
      </c>
      <c r="E77" s="392" t="s">
        <v>618</v>
      </c>
      <c r="F77" s="393" t="s">
        <v>619</v>
      </c>
      <c r="G77" s="392" t="s">
        <v>658</v>
      </c>
      <c r="H77" s="392" t="s">
        <v>659</v>
      </c>
      <c r="I77" s="395">
        <v>48.270000457763672</v>
      </c>
      <c r="J77" s="395">
        <v>1800</v>
      </c>
      <c r="K77" s="396">
        <v>86886.96875</v>
      </c>
    </row>
    <row r="78" spans="1:11" ht="14.45" customHeight="1" x14ac:dyDescent="0.2">
      <c r="A78" s="390" t="s">
        <v>410</v>
      </c>
      <c r="B78" s="391" t="s">
        <v>411</v>
      </c>
      <c r="C78" s="392" t="s">
        <v>418</v>
      </c>
      <c r="D78" s="393" t="s">
        <v>419</v>
      </c>
      <c r="E78" s="392" t="s">
        <v>618</v>
      </c>
      <c r="F78" s="393" t="s">
        <v>619</v>
      </c>
      <c r="G78" s="392" t="s">
        <v>660</v>
      </c>
      <c r="H78" s="392" t="s">
        <v>661</v>
      </c>
      <c r="I78" s="395">
        <v>133.10000610351563</v>
      </c>
      <c r="J78" s="395">
        <v>30</v>
      </c>
      <c r="K78" s="396">
        <v>3993</v>
      </c>
    </row>
    <row r="79" spans="1:11" ht="14.45" customHeight="1" x14ac:dyDescent="0.2">
      <c r="A79" s="390" t="s">
        <v>410</v>
      </c>
      <c r="B79" s="391" t="s">
        <v>411</v>
      </c>
      <c r="C79" s="392" t="s">
        <v>418</v>
      </c>
      <c r="D79" s="393" t="s">
        <v>419</v>
      </c>
      <c r="E79" s="392" t="s">
        <v>618</v>
      </c>
      <c r="F79" s="393" t="s">
        <v>619</v>
      </c>
      <c r="G79" s="392" t="s">
        <v>662</v>
      </c>
      <c r="H79" s="392" t="s">
        <v>663</v>
      </c>
      <c r="I79" s="395">
        <v>7945.666666666667</v>
      </c>
      <c r="J79" s="395">
        <v>3</v>
      </c>
      <c r="K79" s="396">
        <v>23837</v>
      </c>
    </row>
    <row r="80" spans="1:11" ht="14.45" customHeight="1" x14ac:dyDescent="0.2">
      <c r="A80" s="390" t="s">
        <v>410</v>
      </c>
      <c r="B80" s="391" t="s">
        <v>411</v>
      </c>
      <c r="C80" s="392" t="s">
        <v>418</v>
      </c>
      <c r="D80" s="393" t="s">
        <v>419</v>
      </c>
      <c r="E80" s="392" t="s">
        <v>618</v>
      </c>
      <c r="F80" s="393" t="s">
        <v>619</v>
      </c>
      <c r="G80" s="392" t="s">
        <v>664</v>
      </c>
      <c r="H80" s="392" t="s">
        <v>665</v>
      </c>
      <c r="I80" s="395">
        <v>79.129997253417969</v>
      </c>
      <c r="J80" s="395">
        <v>50</v>
      </c>
      <c r="K80" s="396">
        <v>3956.699951171875</v>
      </c>
    </row>
    <row r="81" spans="1:11" ht="14.45" customHeight="1" x14ac:dyDescent="0.2">
      <c r="A81" s="390" t="s">
        <v>410</v>
      </c>
      <c r="B81" s="391" t="s">
        <v>411</v>
      </c>
      <c r="C81" s="392" t="s">
        <v>418</v>
      </c>
      <c r="D81" s="393" t="s">
        <v>419</v>
      </c>
      <c r="E81" s="392" t="s">
        <v>618</v>
      </c>
      <c r="F81" s="393" t="s">
        <v>619</v>
      </c>
      <c r="G81" s="392" t="s">
        <v>666</v>
      </c>
      <c r="H81" s="392" t="s">
        <v>667</v>
      </c>
      <c r="I81" s="395">
        <v>79.129997253417969</v>
      </c>
      <c r="J81" s="395">
        <v>50</v>
      </c>
      <c r="K81" s="396">
        <v>3956.699951171875</v>
      </c>
    </row>
    <row r="82" spans="1:11" ht="14.45" customHeight="1" x14ac:dyDescent="0.2">
      <c r="A82" s="390" t="s">
        <v>410</v>
      </c>
      <c r="B82" s="391" t="s">
        <v>411</v>
      </c>
      <c r="C82" s="392" t="s">
        <v>418</v>
      </c>
      <c r="D82" s="393" t="s">
        <v>419</v>
      </c>
      <c r="E82" s="392" t="s">
        <v>618</v>
      </c>
      <c r="F82" s="393" t="s">
        <v>619</v>
      </c>
      <c r="G82" s="392" t="s">
        <v>668</v>
      </c>
      <c r="H82" s="392" t="s">
        <v>669</v>
      </c>
      <c r="I82" s="395">
        <v>217.80000305175781</v>
      </c>
      <c r="J82" s="395">
        <v>18</v>
      </c>
      <c r="K82" s="396">
        <v>3920.4000549316406</v>
      </c>
    </row>
    <row r="83" spans="1:11" ht="14.45" customHeight="1" x14ac:dyDescent="0.2">
      <c r="A83" s="390" t="s">
        <v>410</v>
      </c>
      <c r="B83" s="391" t="s">
        <v>411</v>
      </c>
      <c r="C83" s="392" t="s">
        <v>418</v>
      </c>
      <c r="D83" s="393" t="s">
        <v>419</v>
      </c>
      <c r="E83" s="392" t="s">
        <v>618</v>
      </c>
      <c r="F83" s="393" t="s">
        <v>619</v>
      </c>
      <c r="G83" s="392" t="s">
        <v>670</v>
      </c>
      <c r="H83" s="392" t="s">
        <v>671</v>
      </c>
      <c r="I83" s="395">
        <v>5.2600002288818359</v>
      </c>
      <c r="J83" s="395">
        <v>200</v>
      </c>
      <c r="K83" s="396">
        <v>1052</v>
      </c>
    </row>
    <row r="84" spans="1:11" ht="14.45" customHeight="1" x14ac:dyDescent="0.2">
      <c r="A84" s="390" t="s">
        <v>410</v>
      </c>
      <c r="B84" s="391" t="s">
        <v>411</v>
      </c>
      <c r="C84" s="392" t="s">
        <v>418</v>
      </c>
      <c r="D84" s="393" t="s">
        <v>419</v>
      </c>
      <c r="E84" s="392" t="s">
        <v>618</v>
      </c>
      <c r="F84" s="393" t="s">
        <v>619</v>
      </c>
      <c r="G84" s="392" t="s">
        <v>672</v>
      </c>
      <c r="H84" s="392" t="s">
        <v>673</v>
      </c>
      <c r="I84" s="395">
        <v>182.94000244140625</v>
      </c>
      <c r="J84" s="395">
        <v>10</v>
      </c>
      <c r="K84" s="396">
        <v>1829.4000244140625</v>
      </c>
    </row>
    <row r="85" spans="1:11" ht="14.45" customHeight="1" x14ac:dyDescent="0.2">
      <c r="A85" s="390" t="s">
        <v>410</v>
      </c>
      <c r="B85" s="391" t="s">
        <v>411</v>
      </c>
      <c r="C85" s="392" t="s">
        <v>418</v>
      </c>
      <c r="D85" s="393" t="s">
        <v>419</v>
      </c>
      <c r="E85" s="392" t="s">
        <v>618</v>
      </c>
      <c r="F85" s="393" t="s">
        <v>619</v>
      </c>
      <c r="G85" s="392" t="s">
        <v>674</v>
      </c>
      <c r="H85" s="392" t="s">
        <v>675</v>
      </c>
      <c r="I85" s="395">
        <v>67.760002136230469</v>
      </c>
      <c r="J85" s="395">
        <v>3</v>
      </c>
      <c r="K85" s="396">
        <v>203.27999877929688</v>
      </c>
    </row>
    <row r="86" spans="1:11" ht="14.45" customHeight="1" x14ac:dyDescent="0.2">
      <c r="A86" s="390" t="s">
        <v>410</v>
      </c>
      <c r="B86" s="391" t="s">
        <v>411</v>
      </c>
      <c r="C86" s="392" t="s">
        <v>418</v>
      </c>
      <c r="D86" s="393" t="s">
        <v>419</v>
      </c>
      <c r="E86" s="392" t="s">
        <v>618</v>
      </c>
      <c r="F86" s="393" t="s">
        <v>619</v>
      </c>
      <c r="G86" s="392" t="s">
        <v>676</v>
      </c>
      <c r="H86" s="392" t="s">
        <v>677</v>
      </c>
      <c r="I86" s="395">
        <v>37.270000457763672</v>
      </c>
      <c r="J86" s="395">
        <v>60</v>
      </c>
      <c r="K86" s="396">
        <v>2236.080078125</v>
      </c>
    </row>
    <row r="87" spans="1:11" ht="14.45" customHeight="1" x14ac:dyDescent="0.2">
      <c r="A87" s="390" t="s">
        <v>410</v>
      </c>
      <c r="B87" s="391" t="s">
        <v>411</v>
      </c>
      <c r="C87" s="392" t="s">
        <v>418</v>
      </c>
      <c r="D87" s="393" t="s">
        <v>419</v>
      </c>
      <c r="E87" s="392" t="s">
        <v>618</v>
      </c>
      <c r="F87" s="393" t="s">
        <v>619</v>
      </c>
      <c r="G87" s="392" t="s">
        <v>678</v>
      </c>
      <c r="H87" s="392" t="s">
        <v>679</v>
      </c>
      <c r="I87" s="395">
        <v>646.760009765625</v>
      </c>
      <c r="J87" s="395">
        <v>2</v>
      </c>
      <c r="K87" s="396">
        <v>1293.52001953125</v>
      </c>
    </row>
    <row r="88" spans="1:11" ht="14.45" customHeight="1" x14ac:dyDescent="0.2">
      <c r="A88" s="390" t="s">
        <v>410</v>
      </c>
      <c r="B88" s="391" t="s">
        <v>411</v>
      </c>
      <c r="C88" s="392" t="s">
        <v>418</v>
      </c>
      <c r="D88" s="393" t="s">
        <v>419</v>
      </c>
      <c r="E88" s="392" t="s">
        <v>618</v>
      </c>
      <c r="F88" s="393" t="s">
        <v>619</v>
      </c>
      <c r="G88" s="392" t="s">
        <v>680</v>
      </c>
      <c r="H88" s="392" t="s">
        <v>681</v>
      </c>
      <c r="I88" s="395">
        <v>646.760009765625</v>
      </c>
      <c r="J88" s="395">
        <v>2</v>
      </c>
      <c r="K88" s="396">
        <v>1293.52001953125</v>
      </c>
    </row>
    <row r="89" spans="1:11" ht="14.45" customHeight="1" x14ac:dyDescent="0.2">
      <c r="A89" s="390" t="s">
        <v>410</v>
      </c>
      <c r="B89" s="391" t="s">
        <v>411</v>
      </c>
      <c r="C89" s="392" t="s">
        <v>418</v>
      </c>
      <c r="D89" s="393" t="s">
        <v>419</v>
      </c>
      <c r="E89" s="392" t="s">
        <v>618</v>
      </c>
      <c r="F89" s="393" t="s">
        <v>619</v>
      </c>
      <c r="G89" s="392" t="s">
        <v>682</v>
      </c>
      <c r="H89" s="392" t="s">
        <v>683</v>
      </c>
      <c r="I89" s="395">
        <v>13.199999809265137</v>
      </c>
      <c r="J89" s="395">
        <v>50</v>
      </c>
      <c r="K89" s="396">
        <v>660</v>
      </c>
    </row>
    <row r="90" spans="1:11" ht="14.45" customHeight="1" x14ac:dyDescent="0.2">
      <c r="A90" s="390" t="s">
        <v>410</v>
      </c>
      <c r="B90" s="391" t="s">
        <v>411</v>
      </c>
      <c r="C90" s="392" t="s">
        <v>418</v>
      </c>
      <c r="D90" s="393" t="s">
        <v>419</v>
      </c>
      <c r="E90" s="392" t="s">
        <v>618</v>
      </c>
      <c r="F90" s="393" t="s">
        <v>619</v>
      </c>
      <c r="G90" s="392" t="s">
        <v>684</v>
      </c>
      <c r="H90" s="392" t="s">
        <v>685</v>
      </c>
      <c r="I90" s="395">
        <v>13.199999809265137</v>
      </c>
      <c r="J90" s="395">
        <v>10</v>
      </c>
      <c r="K90" s="396">
        <v>132</v>
      </c>
    </row>
    <row r="91" spans="1:11" ht="14.45" customHeight="1" x14ac:dyDescent="0.2">
      <c r="A91" s="390" t="s">
        <v>410</v>
      </c>
      <c r="B91" s="391" t="s">
        <v>411</v>
      </c>
      <c r="C91" s="392" t="s">
        <v>418</v>
      </c>
      <c r="D91" s="393" t="s">
        <v>419</v>
      </c>
      <c r="E91" s="392" t="s">
        <v>618</v>
      </c>
      <c r="F91" s="393" t="s">
        <v>619</v>
      </c>
      <c r="G91" s="392" t="s">
        <v>686</v>
      </c>
      <c r="H91" s="392" t="s">
        <v>687</v>
      </c>
      <c r="I91" s="395">
        <v>432.29998779296875</v>
      </c>
      <c r="J91" s="395">
        <v>336</v>
      </c>
      <c r="K91" s="396">
        <v>145251.6953125</v>
      </c>
    </row>
    <row r="92" spans="1:11" ht="14.45" customHeight="1" x14ac:dyDescent="0.2">
      <c r="A92" s="390" t="s">
        <v>410</v>
      </c>
      <c r="B92" s="391" t="s">
        <v>411</v>
      </c>
      <c r="C92" s="392" t="s">
        <v>418</v>
      </c>
      <c r="D92" s="393" t="s">
        <v>419</v>
      </c>
      <c r="E92" s="392" t="s">
        <v>618</v>
      </c>
      <c r="F92" s="393" t="s">
        <v>619</v>
      </c>
      <c r="G92" s="392" t="s">
        <v>688</v>
      </c>
      <c r="H92" s="392" t="s">
        <v>689</v>
      </c>
      <c r="I92" s="395">
        <v>432.29998779296875</v>
      </c>
      <c r="J92" s="395">
        <v>28</v>
      </c>
      <c r="K92" s="396">
        <v>12104.3095703125</v>
      </c>
    </row>
    <row r="93" spans="1:11" ht="14.45" customHeight="1" x14ac:dyDescent="0.2">
      <c r="A93" s="390" t="s">
        <v>410</v>
      </c>
      <c r="B93" s="391" t="s">
        <v>411</v>
      </c>
      <c r="C93" s="392" t="s">
        <v>418</v>
      </c>
      <c r="D93" s="393" t="s">
        <v>419</v>
      </c>
      <c r="E93" s="392" t="s">
        <v>618</v>
      </c>
      <c r="F93" s="393" t="s">
        <v>619</v>
      </c>
      <c r="G93" s="392" t="s">
        <v>690</v>
      </c>
      <c r="H93" s="392" t="s">
        <v>691</v>
      </c>
      <c r="I93" s="395">
        <v>80.573333740234375</v>
      </c>
      <c r="J93" s="395">
        <v>1160</v>
      </c>
      <c r="K93" s="396">
        <v>93466.7998046875</v>
      </c>
    </row>
    <row r="94" spans="1:11" ht="14.45" customHeight="1" x14ac:dyDescent="0.2">
      <c r="A94" s="390" t="s">
        <v>410</v>
      </c>
      <c r="B94" s="391" t="s">
        <v>411</v>
      </c>
      <c r="C94" s="392" t="s">
        <v>418</v>
      </c>
      <c r="D94" s="393" t="s">
        <v>419</v>
      </c>
      <c r="E94" s="392" t="s">
        <v>618</v>
      </c>
      <c r="F94" s="393" t="s">
        <v>619</v>
      </c>
      <c r="G94" s="392" t="s">
        <v>692</v>
      </c>
      <c r="H94" s="392" t="s">
        <v>693</v>
      </c>
      <c r="I94" s="395">
        <v>436.80999755859375</v>
      </c>
      <c r="J94" s="395">
        <v>2</v>
      </c>
      <c r="K94" s="396">
        <v>873.6199951171875</v>
      </c>
    </row>
    <row r="95" spans="1:11" ht="14.45" customHeight="1" x14ac:dyDescent="0.2">
      <c r="A95" s="390" t="s">
        <v>410</v>
      </c>
      <c r="B95" s="391" t="s">
        <v>411</v>
      </c>
      <c r="C95" s="392" t="s">
        <v>418</v>
      </c>
      <c r="D95" s="393" t="s">
        <v>419</v>
      </c>
      <c r="E95" s="392" t="s">
        <v>618</v>
      </c>
      <c r="F95" s="393" t="s">
        <v>619</v>
      </c>
      <c r="G95" s="392" t="s">
        <v>694</v>
      </c>
      <c r="H95" s="392" t="s">
        <v>695</v>
      </c>
      <c r="I95" s="395">
        <v>889</v>
      </c>
      <c r="J95" s="395">
        <v>2</v>
      </c>
      <c r="K95" s="396">
        <v>1778</v>
      </c>
    </row>
    <row r="96" spans="1:11" ht="14.45" customHeight="1" x14ac:dyDescent="0.2">
      <c r="A96" s="390" t="s">
        <v>410</v>
      </c>
      <c r="B96" s="391" t="s">
        <v>411</v>
      </c>
      <c r="C96" s="392" t="s">
        <v>418</v>
      </c>
      <c r="D96" s="393" t="s">
        <v>419</v>
      </c>
      <c r="E96" s="392" t="s">
        <v>618</v>
      </c>
      <c r="F96" s="393" t="s">
        <v>619</v>
      </c>
      <c r="G96" s="392" t="s">
        <v>696</v>
      </c>
      <c r="H96" s="392" t="s">
        <v>697</v>
      </c>
      <c r="I96" s="395">
        <v>889</v>
      </c>
      <c r="J96" s="395">
        <v>3</v>
      </c>
      <c r="K96" s="396">
        <v>2666.989990234375</v>
      </c>
    </row>
    <row r="97" spans="1:11" ht="14.45" customHeight="1" x14ac:dyDescent="0.2">
      <c r="A97" s="390" t="s">
        <v>410</v>
      </c>
      <c r="B97" s="391" t="s">
        <v>411</v>
      </c>
      <c r="C97" s="392" t="s">
        <v>418</v>
      </c>
      <c r="D97" s="393" t="s">
        <v>419</v>
      </c>
      <c r="E97" s="392" t="s">
        <v>618</v>
      </c>
      <c r="F97" s="393" t="s">
        <v>619</v>
      </c>
      <c r="G97" s="392" t="s">
        <v>698</v>
      </c>
      <c r="H97" s="392" t="s">
        <v>699</v>
      </c>
      <c r="I97" s="395">
        <v>889</v>
      </c>
      <c r="J97" s="395">
        <v>2</v>
      </c>
      <c r="K97" s="396">
        <v>1778</v>
      </c>
    </row>
    <row r="98" spans="1:11" ht="14.45" customHeight="1" x14ac:dyDescent="0.2">
      <c r="A98" s="390" t="s">
        <v>410</v>
      </c>
      <c r="B98" s="391" t="s">
        <v>411</v>
      </c>
      <c r="C98" s="392" t="s">
        <v>418</v>
      </c>
      <c r="D98" s="393" t="s">
        <v>419</v>
      </c>
      <c r="E98" s="392" t="s">
        <v>618</v>
      </c>
      <c r="F98" s="393" t="s">
        <v>619</v>
      </c>
      <c r="G98" s="392" t="s">
        <v>700</v>
      </c>
      <c r="H98" s="392" t="s">
        <v>701</v>
      </c>
      <c r="I98" s="395">
        <v>889</v>
      </c>
      <c r="J98" s="395">
        <v>2</v>
      </c>
      <c r="K98" s="396">
        <v>1778</v>
      </c>
    </row>
    <row r="99" spans="1:11" ht="14.45" customHeight="1" x14ac:dyDescent="0.2">
      <c r="A99" s="390" t="s">
        <v>410</v>
      </c>
      <c r="B99" s="391" t="s">
        <v>411</v>
      </c>
      <c r="C99" s="392" t="s">
        <v>418</v>
      </c>
      <c r="D99" s="393" t="s">
        <v>419</v>
      </c>
      <c r="E99" s="392" t="s">
        <v>618</v>
      </c>
      <c r="F99" s="393" t="s">
        <v>619</v>
      </c>
      <c r="G99" s="392" t="s">
        <v>702</v>
      </c>
      <c r="H99" s="392" t="s">
        <v>703</v>
      </c>
      <c r="I99" s="395">
        <v>889</v>
      </c>
      <c r="J99" s="395">
        <v>2</v>
      </c>
      <c r="K99" s="396">
        <v>1778</v>
      </c>
    </row>
    <row r="100" spans="1:11" ht="14.45" customHeight="1" x14ac:dyDescent="0.2">
      <c r="A100" s="390" t="s">
        <v>410</v>
      </c>
      <c r="B100" s="391" t="s">
        <v>411</v>
      </c>
      <c r="C100" s="392" t="s">
        <v>418</v>
      </c>
      <c r="D100" s="393" t="s">
        <v>419</v>
      </c>
      <c r="E100" s="392" t="s">
        <v>618</v>
      </c>
      <c r="F100" s="393" t="s">
        <v>619</v>
      </c>
      <c r="G100" s="392" t="s">
        <v>704</v>
      </c>
      <c r="H100" s="392" t="s">
        <v>705</v>
      </c>
      <c r="I100" s="395">
        <v>368.57000732421875</v>
      </c>
      <c r="J100" s="395">
        <v>20</v>
      </c>
      <c r="K100" s="396">
        <v>7371.31982421875</v>
      </c>
    </row>
    <row r="101" spans="1:11" ht="14.45" customHeight="1" x14ac:dyDescent="0.2">
      <c r="A101" s="390" t="s">
        <v>410</v>
      </c>
      <c r="B101" s="391" t="s">
        <v>411</v>
      </c>
      <c r="C101" s="392" t="s">
        <v>418</v>
      </c>
      <c r="D101" s="393" t="s">
        <v>419</v>
      </c>
      <c r="E101" s="392" t="s">
        <v>618</v>
      </c>
      <c r="F101" s="393" t="s">
        <v>619</v>
      </c>
      <c r="G101" s="392" t="s">
        <v>706</v>
      </c>
      <c r="H101" s="392" t="s">
        <v>707</v>
      </c>
      <c r="I101" s="395">
        <v>4.9733331998189287</v>
      </c>
      <c r="J101" s="395">
        <v>900</v>
      </c>
      <c r="K101" s="396">
        <v>4478</v>
      </c>
    </row>
    <row r="102" spans="1:11" ht="14.45" customHeight="1" x14ac:dyDescent="0.2">
      <c r="A102" s="390" t="s">
        <v>410</v>
      </c>
      <c r="B102" s="391" t="s">
        <v>411</v>
      </c>
      <c r="C102" s="392" t="s">
        <v>418</v>
      </c>
      <c r="D102" s="393" t="s">
        <v>419</v>
      </c>
      <c r="E102" s="392" t="s">
        <v>618</v>
      </c>
      <c r="F102" s="393" t="s">
        <v>619</v>
      </c>
      <c r="G102" s="392" t="s">
        <v>708</v>
      </c>
      <c r="H102" s="392" t="s">
        <v>709</v>
      </c>
      <c r="I102" s="395">
        <v>56.869998931884766</v>
      </c>
      <c r="J102" s="395">
        <v>130</v>
      </c>
      <c r="K102" s="396">
        <v>7393.0999755859375</v>
      </c>
    </row>
    <row r="103" spans="1:11" ht="14.45" customHeight="1" x14ac:dyDescent="0.2">
      <c r="A103" s="390" t="s">
        <v>410</v>
      </c>
      <c r="B103" s="391" t="s">
        <v>411</v>
      </c>
      <c r="C103" s="392" t="s">
        <v>418</v>
      </c>
      <c r="D103" s="393" t="s">
        <v>419</v>
      </c>
      <c r="E103" s="392" t="s">
        <v>618</v>
      </c>
      <c r="F103" s="393" t="s">
        <v>619</v>
      </c>
      <c r="G103" s="392" t="s">
        <v>710</v>
      </c>
      <c r="H103" s="392" t="s">
        <v>711</v>
      </c>
      <c r="I103" s="395">
        <v>68.970001220703125</v>
      </c>
      <c r="J103" s="395">
        <v>70</v>
      </c>
      <c r="K103" s="396">
        <v>4888.400146484375</v>
      </c>
    </row>
    <row r="104" spans="1:11" ht="14.45" customHeight="1" x14ac:dyDescent="0.2">
      <c r="A104" s="390" t="s">
        <v>410</v>
      </c>
      <c r="B104" s="391" t="s">
        <v>411</v>
      </c>
      <c r="C104" s="392" t="s">
        <v>418</v>
      </c>
      <c r="D104" s="393" t="s">
        <v>419</v>
      </c>
      <c r="E104" s="392" t="s">
        <v>618</v>
      </c>
      <c r="F104" s="393" t="s">
        <v>619</v>
      </c>
      <c r="G104" s="392" t="s">
        <v>712</v>
      </c>
      <c r="H104" s="392" t="s">
        <v>713</v>
      </c>
      <c r="I104" s="395">
        <v>23.958000564575194</v>
      </c>
      <c r="J104" s="395">
        <v>190</v>
      </c>
      <c r="K104" s="396">
        <v>4537.5</v>
      </c>
    </row>
    <row r="105" spans="1:11" ht="14.45" customHeight="1" x14ac:dyDescent="0.2">
      <c r="A105" s="390" t="s">
        <v>410</v>
      </c>
      <c r="B105" s="391" t="s">
        <v>411</v>
      </c>
      <c r="C105" s="392" t="s">
        <v>418</v>
      </c>
      <c r="D105" s="393" t="s">
        <v>419</v>
      </c>
      <c r="E105" s="392" t="s">
        <v>618</v>
      </c>
      <c r="F105" s="393" t="s">
        <v>619</v>
      </c>
      <c r="G105" s="392" t="s">
        <v>714</v>
      </c>
      <c r="H105" s="392" t="s">
        <v>715</v>
      </c>
      <c r="I105" s="395">
        <v>23.069999694824219</v>
      </c>
      <c r="J105" s="395">
        <v>455</v>
      </c>
      <c r="K105" s="396">
        <v>10497.89013671875</v>
      </c>
    </row>
    <row r="106" spans="1:11" ht="14.45" customHeight="1" x14ac:dyDescent="0.2">
      <c r="A106" s="390" t="s">
        <v>410</v>
      </c>
      <c r="B106" s="391" t="s">
        <v>411</v>
      </c>
      <c r="C106" s="392" t="s">
        <v>418</v>
      </c>
      <c r="D106" s="393" t="s">
        <v>419</v>
      </c>
      <c r="E106" s="392" t="s">
        <v>618</v>
      </c>
      <c r="F106" s="393" t="s">
        <v>619</v>
      </c>
      <c r="G106" s="392" t="s">
        <v>716</v>
      </c>
      <c r="H106" s="392" t="s">
        <v>717</v>
      </c>
      <c r="I106" s="395">
        <v>6.1999998092651367</v>
      </c>
      <c r="J106" s="395">
        <v>600</v>
      </c>
      <c r="K106" s="396">
        <v>3720.02001953125</v>
      </c>
    </row>
    <row r="107" spans="1:11" ht="14.45" customHeight="1" x14ac:dyDescent="0.2">
      <c r="A107" s="390" t="s">
        <v>410</v>
      </c>
      <c r="B107" s="391" t="s">
        <v>411</v>
      </c>
      <c r="C107" s="392" t="s">
        <v>418</v>
      </c>
      <c r="D107" s="393" t="s">
        <v>419</v>
      </c>
      <c r="E107" s="392" t="s">
        <v>618</v>
      </c>
      <c r="F107" s="393" t="s">
        <v>619</v>
      </c>
      <c r="G107" s="392" t="s">
        <v>718</v>
      </c>
      <c r="H107" s="392" t="s">
        <v>719</v>
      </c>
      <c r="I107" s="395">
        <v>7.7199997901916504</v>
      </c>
      <c r="J107" s="395">
        <v>400</v>
      </c>
      <c r="K107" s="396">
        <v>3089.860107421875</v>
      </c>
    </row>
    <row r="108" spans="1:11" ht="14.45" customHeight="1" x14ac:dyDescent="0.2">
      <c r="A108" s="390" t="s">
        <v>410</v>
      </c>
      <c r="B108" s="391" t="s">
        <v>411</v>
      </c>
      <c r="C108" s="392" t="s">
        <v>418</v>
      </c>
      <c r="D108" s="393" t="s">
        <v>419</v>
      </c>
      <c r="E108" s="392" t="s">
        <v>618</v>
      </c>
      <c r="F108" s="393" t="s">
        <v>619</v>
      </c>
      <c r="G108" s="392" t="s">
        <v>720</v>
      </c>
      <c r="H108" s="392" t="s">
        <v>721</v>
      </c>
      <c r="I108" s="395">
        <v>90.050003051757813</v>
      </c>
      <c r="J108" s="395">
        <v>336</v>
      </c>
      <c r="K108" s="396">
        <v>30257.8203125</v>
      </c>
    </row>
    <row r="109" spans="1:11" ht="14.45" customHeight="1" x14ac:dyDescent="0.2">
      <c r="A109" s="390" t="s">
        <v>410</v>
      </c>
      <c r="B109" s="391" t="s">
        <v>411</v>
      </c>
      <c r="C109" s="392" t="s">
        <v>418</v>
      </c>
      <c r="D109" s="393" t="s">
        <v>419</v>
      </c>
      <c r="E109" s="392" t="s">
        <v>618</v>
      </c>
      <c r="F109" s="393" t="s">
        <v>619</v>
      </c>
      <c r="G109" s="392" t="s">
        <v>722</v>
      </c>
      <c r="H109" s="392" t="s">
        <v>723</v>
      </c>
      <c r="I109" s="395">
        <v>485.8900146484375</v>
      </c>
      <c r="J109" s="395">
        <v>10</v>
      </c>
      <c r="K109" s="396">
        <v>4858.8701171875</v>
      </c>
    </row>
    <row r="110" spans="1:11" ht="14.45" customHeight="1" x14ac:dyDescent="0.2">
      <c r="A110" s="390" t="s">
        <v>410</v>
      </c>
      <c r="B110" s="391" t="s">
        <v>411</v>
      </c>
      <c r="C110" s="392" t="s">
        <v>418</v>
      </c>
      <c r="D110" s="393" t="s">
        <v>419</v>
      </c>
      <c r="E110" s="392" t="s">
        <v>618</v>
      </c>
      <c r="F110" s="393" t="s">
        <v>619</v>
      </c>
      <c r="G110" s="392" t="s">
        <v>724</v>
      </c>
      <c r="H110" s="392" t="s">
        <v>725</v>
      </c>
      <c r="I110" s="395">
        <v>79.620002746582031</v>
      </c>
      <c r="J110" s="395">
        <v>160</v>
      </c>
      <c r="K110" s="396">
        <v>12739.000061035156</v>
      </c>
    </row>
    <row r="111" spans="1:11" ht="14.45" customHeight="1" x14ac:dyDescent="0.2">
      <c r="A111" s="390" t="s">
        <v>410</v>
      </c>
      <c r="B111" s="391" t="s">
        <v>411</v>
      </c>
      <c r="C111" s="392" t="s">
        <v>418</v>
      </c>
      <c r="D111" s="393" t="s">
        <v>419</v>
      </c>
      <c r="E111" s="392" t="s">
        <v>618</v>
      </c>
      <c r="F111" s="393" t="s">
        <v>619</v>
      </c>
      <c r="G111" s="392" t="s">
        <v>726</v>
      </c>
      <c r="H111" s="392" t="s">
        <v>727</v>
      </c>
      <c r="I111" s="395">
        <v>11.733332951863607</v>
      </c>
      <c r="J111" s="395">
        <v>550</v>
      </c>
      <c r="K111" s="396">
        <v>6453</v>
      </c>
    </row>
    <row r="112" spans="1:11" ht="14.45" customHeight="1" x14ac:dyDescent="0.2">
      <c r="A112" s="390" t="s">
        <v>410</v>
      </c>
      <c r="B112" s="391" t="s">
        <v>411</v>
      </c>
      <c r="C112" s="392" t="s">
        <v>418</v>
      </c>
      <c r="D112" s="393" t="s">
        <v>419</v>
      </c>
      <c r="E112" s="392" t="s">
        <v>618</v>
      </c>
      <c r="F112" s="393" t="s">
        <v>619</v>
      </c>
      <c r="G112" s="392" t="s">
        <v>728</v>
      </c>
      <c r="H112" s="392" t="s">
        <v>729</v>
      </c>
      <c r="I112" s="395">
        <v>13.310000419616699</v>
      </c>
      <c r="J112" s="395">
        <v>200</v>
      </c>
      <c r="K112" s="396">
        <v>2662</v>
      </c>
    </row>
    <row r="113" spans="1:11" ht="14.45" customHeight="1" x14ac:dyDescent="0.2">
      <c r="A113" s="390" t="s">
        <v>410</v>
      </c>
      <c r="B113" s="391" t="s">
        <v>411</v>
      </c>
      <c r="C113" s="392" t="s">
        <v>418</v>
      </c>
      <c r="D113" s="393" t="s">
        <v>419</v>
      </c>
      <c r="E113" s="392" t="s">
        <v>618</v>
      </c>
      <c r="F113" s="393" t="s">
        <v>619</v>
      </c>
      <c r="G113" s="392" t="s">
        <v>730</v>
      </c>
      <c r="H113" s="392" t="s">
        <v>731</v>
      </c>
      <c r="I113" s="395">
        <v>477.95001220703125</v>
      </c>
      <c r="J113" s="395">
        <v>2</v>
      </c>
      <c r="K113" s="396">
        <v>955.9000244140625</v>
      </c>
    </row>
    <row r="114" spans="1:11" ht="14.45" customHeight="1" x14ac:dyDescent="0.2">
      <c r="A114" s="390" t="s">
        <v>410</v>
      </c>
      <c r="B114" s="391" t="s">
        <v>411</v>
      </c>
      <c r="C114" s="392" t="s">
        <v>418</v>
      </c>
      <c r="D114" s="393" t="s">
        <v>419</v>
      </c>
      <c r="E114" s="392" t="s">
        <v>618</v>
      </c>
      <c r="F114" s="393" t="s">
        <v>619</v>
      </c>
      <c r="G114" s="392" t="s">
        <v>732</v>
      </c>
      <c r="H114" s="392" t="s">
        <v>733</v>
      </c>
      <c r="I114" s="395">
        <v>442.8599853515625</v>
      </c>
      <c r="J114" s="395">
        <v>1</v>
      </c>
      <c r="K114" s="396">
        <v>442.8599853515625</v>
      </c>
    </row>
    <row r="115" spans="1:11" ht="14.45" customHeight="1" x14ac:dyDescent="0.2">
      <c r="A115" s="390" t="s">
        <v>410</v>
      </c>
      <c r="B115" s="391" t="s">
        <v>411</v>
      </c>
      <c r="C115" s="392" t="s">
        <v>418</v>
      </c>
      <c r="D115" s="393" t="s">
        <v>419</v>
      </c>
      <c r="E115" s="392" t="s">
        <v>618</v>
      </c>
      <c r="F115" s="393" t="s">
        <v>619</v>
      </c>
      <c r="G115" s="392" t="s">
        <v>734</v>
      </c>
      <c r="H115" s="392" t="s">
        <v>735</v>
      </c>
      <c r="I115" s="395">
        <v>705.42999267578125</v>
      </c>
      <c r="J115" s="395">
        <v>4</v>
      </c>
      <c r="K115" s="396">
        <v>2821.719970703125</v>
      </c>
    </row>
    <row r="116" spans="1:11" ht="14.45" customHeight="1" x14ac:dyDescent="0.2">
      <c r="A116" s="390" t="s">
        <v>410</v>
      </c>
      <c r="B116" s="391" t="s">
        <v>411</v>
      </c>
      <c r="C116" s="392" t="s">
        <v>418</v>
      </c>
      <c r="D116" s="393" t="s">
        <v>419</v>
      </c>
      <c r="E116" s="392" t="s">
        <v>618</v>
      </c>
      <c r="F116" s="393" t="s">
        <v>619</v>
      </c>
      <c r="G116" s="392" t="s">
        <v>736</v>
      </c>
      <c r="H116" s="392" t="s">
        <v>737</v>
      </c>
      <c r="I116" s="395">
        <v>496.35000610351563</v>
      </c>
      <c r="J116" s="395">
        <v>40</v>
      </c>
      <c r="K116" s="396">
        <v>19854.16015625</v>
      </c>
    </row>
    <row r="117" spans="1:11" ht="14.45" customHeight="1" x14ac:dyDescent="0.2">
      <c r="A117" s="390" t="s">
        <v>410</v>
      </c>
      <c r="B117" s="391" t="s">
        <v>411</v>
      </c>
      <c r="C117" s="392" t="s">
        <v>418</v>
      </c>
      <c r="D117" s="393" t="s">
        <v>419</v>
      </c>
      <c r="E117" s="392" t="s">
        <v>618</v>
      </c>
      <c r="F117" s="393" t="s">
        <v>619</v>
      </c>
      <c r="G117" s="392" t="s">
        <v>738</v>
      </c>
      <c r="H117" s="392" t="s">
        <v>739</v>
      </c>
      <c r="I117" s="395">
        <v>6.7750000953674316</v>
      </c>
      <c r="J117" s="395">
        <v>750</v>
      </c>
      <c r="K117" s="396">
        <v>5080</v>
      </c>
    </row>
    <row r="118" spans="1:11" ht="14.45" customHeight="1" x14ac:dyDescent="0.2">
      <c r="A118" s="390" t="s">
        <v>410</v>
      </c>
      <c r="B118" s="391" t="s">
        <v>411</v>
      </c>
      <c r="C118" s="392" t="s">
        <v>418</v>
      </c>
      <c r="D118" s="393" t="s">
        <v>419</v>
      </c>
      <c r="E118" s="392" t="s">
        <v>618</v>
      </c>
      <c r="F118" s="393" t="s">
        <v>619</v>
      </c>
      <c r="G118" s="392" t="s">
        <v>740</v>
      </c>
      <c r="H118" s="392" t="s">
        <v>741</v>
      </c>
      <c r="I118" s="395">
        <v>13.310000419616699</v>
      </c>
      <c r="J118" s="395">
        <v>100</v>
      </c>
      <c r="K118" s="396">
        <v>1331</v>
      </c>
    </row>
    <row r="119" spans="1:11" ht="14.45" customHeight="1" x14ac:dyDescent="0.2">
      <c r="A119" s="390" t="s">
        <v>410</v>
      </c>
      <c r="B119" s="391" t="s">
        <v>411</v>
      </c>
      <c r="C119" s="392" t="s">
        <v>418</v>
      </c>
      <c r="D119" s="393" t="s">
        <v>419</v>
      </c>
      <c r="E119" s="392" t="s">
        <v>618</v>
      </c>
      <c r="F119" s="393" t="s">
        <v>619</v>
      </c>
      <c r="G119" s="392" t="s">
        <v>742</v>
      </c>
      <c r="H119" s="392" t="s">
        <v>743</v>
      </c>
      <c r="I119" s="395">
        <v>13.310000419616699</v>
      </c>
      <c r="J119" s="395">
        <v>90</v>
      </c>
      <c r="K119" s="396">
        <v>1197.9000244140625</v>
      </c>
    </row>
    <row r="120" spans="1:11" ht="14.45" customHeight="1" x14ac:dyDescent="0.2">
      <c r="A120" s="390" t="s">
        <v>410</v>
      </c>
      <c r="B120" s="391" t="s">
        <v>411</v>
      </c>
      <c r="C120" s="392" t="s">
        <v>418</v>
      </c>
      <c r="D120" s="393" t="s">
        <v>419</v>
      </c>
      <c r="E120" s="392" t="s">
        <v>618</v>
      </c>
      <c r="F120" s="393" t="s">
        <v>619</v>
      </c>
      <c r="G120" s="392" t="s">
        <v>744</v>
      </c>
      <c r="H120" s="392" t="s">
        <v>745</v>
      </c>
      <c r="I120" s="395">
        <v>42.229999542236328</v>
      </c>
      <c r="J120" s="395">
        <v>350</v>
      </c>
      <c r="K120" s="396">
        <v>14780.149658203125</v>
      </c>
    </row>
    <row r="121" spans="1:11" ht="14.45" customHeight="1" x14ac:dyDescent="0.2">
      <c r="A121" s="390" t="s">
        <v>410</v>
      </c>
      <c r="B121" s="391" t="s">
        <v>411</v>
      </c>
      <c r="C121" s="392" t="s">
        <v>418</v>
      </c>
      <c r="D121" s="393" t="s">
        <v>419</v>
      </c>
      <c r="E121" s="392" t="s">
        <v>618</v>
      </c>
      <c r="F121" s="393" t="s">
        <v>619</v>
      </c>
      <c r="G121" s="392" t="s">
        <v>746</v>
      </c>
      <c r="H121" s="392" t="s">
        <v>747</v>
      </c>
      <c r="I121" s="395">
        <v>313.08999633789063</v>
      </c>
      <c r="J121" s="395">
        <v>10</v>
      </c>
      <c r="K121" s="396">
        <v>3130.8798828125</v>
      </c>
    </row>
    <row r="122" spans="1:11" ht="14.45" customHeight="1" x14ac:dyDescent="0.2">
      <c r="A122" s="390" t="s">
        <v>410</v>
      </c>
      <c r="B122" s="391" t="s">
        <v>411</v>
      </c>
      <c r="C122" s="392" t="s">
        <v>418</v>
      </c>
      <c r="D122" s="393" t="s">
        <v>419</v>
      </c>
      <c r="E122" s="392" t="s">
        <v>618</v>
      </c>
      <c r="F122" s="393" t="s">
        <v>619</v>
      </c>
      <c r="G122" s="392" t="s">
        <v>748</v>
      </c>
      <c r="H122" s="392" t="s">
        <v>749</v>
      </c>
      <c r="I122" s="395">
        <v>12.100000381469727</v>
      </c>
      <c r="J122" s="395">
        <v>1140</v>
      </c>
      <c r="K122" s="396">
        <v>13794</v>
      </c>
    </row>
    <row r="123" spans="1:11" ht="14.45" customHeight="1" x14ac:dyDescent="0.2">
      <c r="A123" s="390" t="s">
        <v>410</v>
      </c>
      <c r="B123" s="391" t="s">
        <v>411</v>
      </c>
      <c r="C123" s="392" t="s">
        <v>418</v>
      </c>
      <c r="D123" s="393" t="s">
        <v>419</v>
      </c>
      <c r="E123" s="392" t="s">
        <v>618</v>
      </c>
      <c r="F123" s="393" t="s">
        <v>619</v>
      </c>
      <c r="G123" s="392" t="s">
        <v>750</v>
      </c>
      <c r="H123" s="392" t="s">
        <v>751</v>
      </c>
      <c r="I123" s="395">
        <v>21.780000686645508</v>
      </c>
      <c r="J123" s="395">
        <v>100</v>
      </c>
      <c r="K123" s="396">
        <v>2178</v>
      </c>
    </row>
    <row r="124" spans="1:11" ht="14.45" customHeight="1" x14ac:dyDescent="0.2">
      <c r="A124" s="390" t="s">
        <v>410</v>
      </c>
      <c r="B124" s="391" t="s">
        <v>411</v>
      </c>
      <c r="C124" s="392" t="s">
        <v>418</v>
      </c>
      <c r="D124" s="393" t="s">
        <v>419</v>
      </c>
      <c r="E124" s="392" t="s">
        <v>618</v>
      </c>
      <c r="F124" s="393" t="s">
        <v>619</v>
      </c>
      <c r="G124" s="392" t="s">
        <v>752</v>
      </c>
      <c r="H124" s="392" t="s">
        <v>753</v>
      </c>
      <c r="I124" s="395">
        <v>0.82499998807907104</v>
      </c>
      <c r="J124" s="395">
        <v>1200</v>
      </c>
      <c r="K124" s="396">
        <v>989</v>
      </c>
    </row>
    <row r="125" spans="1:11" ht="14.45" customHeight="1" x14ac:dyDescent="0.2">
      <c r="A125" s="390" t="s">
        <v>410</v>
      </c>
      <c r="B125" s="391" t="s">
        <v>411</v>
      </c>
      <c r="C125" s="392" t="s">
        <v>418</v>
      </c>
      <c r="D125" s="393" t="s">
        <v>419</v>
      </c>
      <c r="E125" s="392" t="s">
        <v>618</v>
      </c>
      <c r="F125" s="393" t="s">
        <v>619</v>
      </c>
      <c r="G125" s="392" t="s">
        <v>754</v>
      </c>
      <c r="H125" s="392" t="s">
        <v>755</v>
      </c>
      <c r="I125" s="395">
        <v>0.43000000715255737</v>
      </c>
      <c r="J125" s="395">
        <v>100</v>
      </c>
      <c r="K125" s="396">
        <v>43</v>
      </c>
    </row>
    <row r="126" spans="1:11" ht="14.45" customHeight="1" x14ac:dyDescent="0.2">
      <c r="A126" s="390" t="s">
        <v>410</v>
      </c>
      <c r="B126" s="391" t="s">
        <v>411</v>
      </c>
      <c r="C126" s="392" t="s">
        <v>418</v>
      </c>
      <c r="D126" s="393" t="s">
        <v>419</v>
      </c>
      <c r="E126" s="392" t="s">
        <v>618</v>
      </c>
      <c r="F126" s="393" t="s">
        <v>619</v>
      </c>
      <c r="G126" s="392" t="s">
        <v>756</v>
      </c>
      <c r="H126" s="392" t="s">
        <v>757</v>
      </c>
      <c r="I126" s="395">
        <v>1.1339999914169312</v>
      </c>
      <c r="J126" s="395">
        <v>1760</v>
      </c>
      <c r="K126" s="396">
        <v>1996.8000183105469</v>
      </c>
    </row>
    <row r="127" spans="1:11" ht="14.45" customHeight="1" x14ac:dyDescent="0.2">
      <c r="A127" s="390" t="s">
        <v>410</v>
      </c>
      <c r="B127" s="391" t="s">
        <v>411</v>
      </c>
      <c r="C127" s="392" t="s">
        <v>418</v>
      </c>
      <c r="D127" s="393" t="s">
        <v>419</v>
      </c>
      <c r="E127" s="392" t="s">
        <v>618</v>
      </c>
      <c r="F127" s="393" t="s">
        <v>619</v>
      </c>
      <c r="G127" s="392" t="s">
        <v>758</v>
      </c>
      <c r="H127" s="392" t="s">
        <v>759</v>
      </c>
      <c r="I127" s="395">
        <v>0.57999998331069946</v>
      </c>
      <c r="J127" s="395">
        <v>100</v>
      </c>
      <c r="K127" s="396">
        <v>58</v>
      </c>
    </row>
    <row r="128" spans="1:11" ht="14.45" customHeight="1" x14ac:dyDescent="0.2">
      <c r="A128" s="390" t="s">
        <v>410</v>
      </c>
      <c r="B128" s="391" t="s">
        <v>411</v>
      </c>
      <c r="C128" s="392" t="s">
        <v>418</v>
      </c>
      <c r="D128" s="393" t="s">
        <v>419</v>
      </c>
      <c r="E128" s="392" t="s">
        <v>618</v>
      </c>
      <c r="F128" s="393" t="s">
        <v>619</v>
      </c>
      <c r="G128" s="392" t="s">
        <v>760</v>
      </c>
      <c r="H128" s="392" t="s">
        <v>761</v>
      </c>
      <c r="I128" s="395">
        <v>6.2319999694824215</v>
      </c>
      <c r="J128" s="395">
        <v>485</v>
      </c>
      <c r="K128" s="396">
        <v>3023.5499877929688</v>
      </c>
    </row>
    <row r="129" spans="1:11" ht="14.45" customHeight="1" x14ac:dyDescent="0.2">
      <c r="A129" s="390" t="s">
        <v>410</v>
      </c>
      <c r="B129" s="391" t="s">
        <v>411</v>
      </c>
      <c r="C129" s="392" t="s">
        <v>418</v>
      </c>
      <c r="D129" s="393" t="s">
        <v>419</v>
      </c>
      <c r="E129" s="392" t="s">
        <v>618</v>
      </c>
      <c r="F129" s="393" t="s">
        <v>619</v>
      </c>
      <c r="G129" s="392" t="s">
        <v>762</v>
      </c>
      <c r="H129" s="392" t="s">
        <v>763</v>
      </c>
      <c r="I129" s="395">
        <v>37.150001525878906</v>
      </c>
      <c r="J129" s="395">
        <v>60</v>
      </c>
      <c r="K129" s="396">
        <v>2228.820068359375</v>
      </c>
    </row>
    <row r="130" spans="1:11" ht="14.45" customHeight="1" x14ac:dyDescent="0.2">
      <c r="A130" s="390" t="s">
        <v>410</v>
      </c>
      <c r="B130" s="391" t="s">
        <v>411</v>
      </c>
      <c r="C130" s="392" t="s">
        <v>418</v>
      </c>
      <c r="D130" s="393" t="s">
        <v>419</v>
      </c>
      <c r="E130" s="392" t="s">
        <v>618</v>
      </c>
      <c r="F130" s="393" t="s">
        <v>619</v>
      </c>
      <c r="G130" s="392" t="s">
        <v>764</v>
      </c>
      <c r="H130" s="392" t="s">
        <v>765</v>
      </c>
      <c r="I130" s="395">
        <v>492.64999389648438</v>
      </c>
      <c r="J130" s="395">
        <v>20</v>
      </c>
      <c r="K130" s="396">
        <v>9852.9501953125</v>
      </c>
    </row>
    <row r="131" spans="1:11" ht="14.45" customHeight="1" x14ac:dyDescent="0.2">
      <c r="A131" s="390" t="s">
        <v>410</v>
      </c>
      <c r="B131" s="391" t="s">
        <v>411</v>
      </c>
      <c r="C131" s="392" t="s">
        <v>418</v>
      </c>
      <c r="D131" s="393" t="s">
        <v>419</v>
      </c>
      <c r="E131" s="392" t="s">
        <v>618</v>
      </c>
      <c r="F131" s="393" t="s">
        <v>619</v>
      </c>
      <c r="G131" s="392" t="s">
        <v>766</v>
      </c>
      <c r="H131" s="392" t="s">
        <v>767</v>
      </c>
      <c r="I131" s="395">
        <v>66.550003051757813</v>
      </c>
      <c r="J131" s="395">
        <v>10</v>
      </c>
      <c r="K131" s="396">
        <v>665.5</v>
      </c>
    </row>
    <row r="132" spans="1:11" ht="14.45" customHeight="1" x14ac:dyDescent="0.2">
      <c r="A132" s="390" t="s">
        <v>410</v>
      </c>
      <c r="B132" s="391" t="s">
        <v>411</v>
      </c>
      <c r="C132" s="392" t="s">
        <v>418</v>
      </c>
      <c r="D132" s="393" t="s">
        <v>419</v>
      </c>
      <c r="E132" s="392" t="s">
        <v>618</v>
      </c>
      <c r="F132" s="393" t="s">
        <v>619</v>
      </c>
      <c r="G132" s="392" t="s">
        <v>768</v>
      </c>
      <c r="H132" s="392" t="s">
        <v>769</v>
      </c>
      <c r="I132" s="395">
        <v>303.35000610351563</v>
      </c>
      <c r="J132" s="395">
        <v>10</v>
      </c>
      <c r="K132" s="396">
        <v>3033.469970703125</v>
      </c>
    </row>
    <row r="133" spans="1:11" ht="14.45" customHeight="1" x14ac:dyDescent="0.2">
      <c r="A133" s="390" t="s">
        <v>410</v>
      </c>
      <c r="B133" s="391" t="s">
        <v>411</v>
      </c>
      <c r="C133" s="392" t="s">
        <v>418</v>
      </c>
      <c r="D133" s="393" t="s">
        <v>419</v>
      </c>
      <c r="E133" s="392" t="s">
        <v>618</v>
      </c>
      <c r="F133" s="393" t="s">
        <v>619</v>
      </c>
      <c r="G133" s="392" t="s">
        <v>770</v>
      </c>
      <c r="H133" s="392" t="s">
        <v>771</v>
      </c>
      <c r="I133" s="395">
        <v>6.1749999523162842</v>
      </c>
      <c r="J133" s="395">
        <v>200</v>
      </c>
      <c r="K133" s="396">
        <v>1234.5</v>
      </c>
    </row>
    <row r="134" spans="1:11" ht="14.45" customHeight="1" x14ac:dyDescent="0.2">
      <c r="A134" s="390" t="s">
        <v>410</v>
      </c>
      <c r="B134" s="391" t="s">
        <v>411</v>
      </c>
      <c r="C134" s="392" t="s">
        <v>418</v>
      </c>
      <c r="D134" s="393" t="s">
        <v>419</v>
      </c>
      <c r="E134" s="392" t="s">
        <v>618</v>
      </c>
      <c r="F134" s="393" t="s">
        <v>619</v>
      </c>
      <c r="G134" s="392" t="s">
        <v>772</v>
      </c>
      <c r="H134" s="392" t="s">
        <v>773</v>
      </c>
      <c r="I134" s="395">
        <v>1326.1600341796875</v>
      </c>
      <c r="J134" s="395">
        <v>1</v>
      </c>
      <c r="K134" s="396">
        <v>1326.1600341796875</v>
      </c>
    </row>
    <row r="135" spans="1:11" ht="14.45" customHeight="1" x14ac:dyDescent="0.2">
      <c r="A135" s="390" t="s">
        <v>410</v>
      </c>
      <c r="B135" s="391" t="s">
        <v>411</v>
      </c>
      <c r="C135" s="392" t="s">
        <v>418</v>
      </c>
      <c r="D135" s="393" t="s">
        <v>419</v>
      </c>
      <c r="E135" s="392" t="s">
        <v>618</v>
      </c>
      <c r="F135" s="393" t="s">
        <v>619</v>
      </c>
      <c r="G135" s="392" t="s">
        <v>774</v>
      </c>
      <c r="H135" s="392" t="s">
        <v>775</v>
      </c>
      <c r="I135" s="395">
        <v>20243.30078125</v>
      </c>
      <c r="J135" s="395">
        <v>1</v>
      </c>
      <c r="K135" s="396">
        <v>20243.30078125</v>
      </c>
    </row>
    <row r="136" spans="1:11" ht="14.45" customHeight="1" x14ac:dyDescent="0.2">
      <c r="A136" s="390" t="s">
        <v>410</v>
      </c>
      <c r="B136" s="391" t="s">
        <v>411</v>
      </c>
      <c r="C136" s="392" t="s">
        <v>418</v>
      </c>
      <c r="D136" s="393" t="s">
        <v>419</v>
      </c>
      <c r="E136" s="392" t="s">
        <v>618</v>
      </c>
      <c r="F136" s="393" t="s">
        <v>619</v>
      </c>
      <c r="G136" s="392" t="s">
        <v>776</v>
      </c>
      <c r="H136" s="392" t="s">
        <v>777</v>
      </c>
      <c r="I136" s="395">
        <v>61.340000152587891</v>
      </c>
      <c r="J136" s="395">
        <v>48</v>
      </c>
      <c r="K136" s="396">
        <v>2944.22998046875</v>
      </c>
    </row>
    <row r="137" spans="1:11" ht="14.45" customHeight="1" x14ac:dyDescent="0.2">
      <c r="A137" s="390" t="s">
        <v>410</v>
      </c>
      <c r="B137" s="391" t="s">
        <v>411</v>
      </c>
      <c r="C137" s="392" t="s">
        <v>418</v>
      </c>
      <c r="D137" s="393" t="s">
        <v>419</v>
      </c>
      <c r="E137" s="392" t="s">
        <v>618</v>
      </c>
      <c r="F137" s="393" t="s">
        <v>619</v>
      </c>
      <c r="G137" s="392" t="s">
        <v>778</v>
      </c>
      <c r="H137" s="392" t="s">
        <v>779</v>
      </c>
      <c r="I137" s="395">
        <v>0.4699999988079071</v>
      </c>
      <c r="J137" s="395">
        <v>200</v>
      </c>
      <c r="K137" s="396">
        <v>94</v>
      </c>
    </row>
    <row r="138" spans="1:11" ht="14.45" customHeight="1" x14ac:dyDescent="0.2">
      <c r="A138" s="390" t="s">
        <v>410</v>
      </c>
      <c r="B138" s="391" t="s">
        <v>411</v>
      </c>
      <c r="C138" s="392" t="s">
        <v>418</v>
      </c>
      <c r="D138" s="393" t="s">
        <v>419</v>
      </c>
      <c r="E138" s="392" t="s">
        <v>618</v>
      </c>
      <c r="F138" s="393" t="s">
        <v>619</v>
      </c>
      <c r="G138" s="392" t="s">
        <v>780</v>
      </c>
      <c r="H138" s="392" t="s">
        <v>781</v>
      </c>
      <c r="I138" s="395">
        <v>1253.56005859375</v>
      </c>
      <c r="J138" s="395">
        <v>4</v>
      </c>
      <c r="K138" s="396">
        <v>5014.240234375</v>
      </c>
    </row>
    <row r="139" spans="1:11" ht="14.45" customHeight="1" x14ac:dyDescent="0.2">
      <c r="A139" s="390" t="s">
        <v>410</v>
      </c>
      <c r="B139" s="391" t="s">
        <v>411</v>
      </c>
      <c r="C139" s="392" t="s">
        <v>418</v>
      </c>
      <c r="D139" s="393" t="s">
        <v>419</v>
      </c>
      <c r="E139" s="392" t="s">
        <v>618</v>
      </c>
      <c r="F139" s="393" t="s">
        <v>619</v>
      </c>
      <c r="G139" s="392" t="s">
        <v>782</v>
      </c>
      <c r="H139" s="392" t="s">
        <v>783</v>
      </c>
      <c r="I139" s="395">
        <v>3.75</v>
      </c>
      <c r="J139" s="395">
        <v>100</v>
      </c>
      <c r="K139" s="396">
        <v>375</v>
      </c>
    </row>
    <row r="140" spans="1:11" ht="14.45" customHeight="1" x14ac:dyDescent="0.2">
      <c r="A140" s="390" t="s">
        <v>410</v>
      </c>
      <c r="B140" s="391" t="s">
        <v>411</v>
      </c>
      <c r="C140" s="392" t="s">
        <v>418</v>
      </c>
      <c r="D140" s="393" t="s">
        <v>419</v>
      </c>
      <c r="E140" s="392" t="s">
        <v>618</v>
      </c>
      <c r="F140" s="393" t="s">
        <v>619</v>
      </c>
      <c r="G140" s="392" t="s">
        <v>784</v>
      </c>
      <c r="H140" s="392" t="s">
        <v>785</v>
      </c>
      <c r="I140" s="395">
        <v>23.660000483194988</v>
      </c>
      <c r="J140" s="395">
        <v>60</v>
      </c>
      <c r="K140" s="396">
        <v>1417.199951171875</v>
      </c>
    </row>
    <row r="141" spans="1:11" ht="14.45" customHeight="1" x14ac:dyDescent="0.2">
      <c r="A141" s="390" t="s">
        <v>410</v>
      </c>
      <c r="B141" s="391" t="s">
        <v>411</v>
      </c>
      <c r="C141" s="392" t="s">
        <v>418</v>
      </c>
      <c r="D141" s="393" t="s">
        <v>419</v>
      </c>
      <c r="E141" s="392" t="s">
        <v>618</v>
      </c>
      <c r="F141" s="393" t="s">
        <v>619</v>
      </c>
      <c r="G141" s="392" t="s">
        <v>786</v>
      </c>
      <c r="H141" s="392" t="s">
        <v>787</v>
      </c>
      <c r="I141" s="395">
        <v>29.430000305175781</v>
      </c>
      <c r="J141" s="395">
        <v>0</v>
      </c>
      <c r="K141" s="396">
        <v>0</v>
      </c>
    </row>
    <row r="142" spans="1:11" ht="14.45" customHeight="1" x14ac:dyDescent="0.2">
      <c r="A142" s="390" t="s">
        <v>410</v>
      </c>
      <c r="B142" s="391" t="s">
        <v>411</v>
      </c>
      <c r="C142" s="392" t="s">
        <v>418</v>
      </c>
      <c r="D142" s="393" t="s">
        <v>419</v>
      </c>
      <c r="E142" s="392" t="s">
        <v>618</v>
      </c>
      <c r="F142" s="393" t="s">
        <v>619</v>
      </c>
      <c r="G142" s="392" t="s">
        <v>788</v>
      </c>
      <c r="H142" s="392" t="s">
        <v>789</v>
      </c>
      <c r="I142" s="395">
        <v>23.714999198913574</v>
      </c>
      <c r="J142" s="395">
        <v>400</v>
      </c>
      <c r="K142" s="396">
        <v>9486</v>
      </c>
    </row>
    <row r="143" spans="1:11" ht="14.45" customHeight="1" x14ac:dyDescent="0.2">
      <c r="A143" s="390" t="s">
        <v>410</v>
      </c>
      <c r="B143" s="391" t="s">
        <v>411</v>
      </c>
      <c r="C143" s="392" t="s">
        <v>418</v>
      </c>
      <c r="D143" s="393" t="s">
        <v>419</v>
      </c>
      <c r="E143" s="392" t="s">
        <v>790</v>
      </c>
      <c r="F143" s="393" t="s">
        <v>791</v>
      </c>
      <c r="G143" s="392" t="s">
        <v>792</v>
      </c>
      <c r="H143" s="392" t="s">
        <v>793</v>
      </c>
      <c r="I143" s="395">
        <v>1843.0699462890625</v>
      </c>
      <c r="J143" s="395">
        <v>1</v>
      </c>
      <c r="K143" s="396">
        <v>1843.0699462890625</v>
      </c>
    </row>
    <row r="144" spans="1:11" ht="14.45" customHeight="1" x14ac:dyDescent="0.2">
      <c r="A144" s="390" t="s">
        <v>410</v>
      </c>
      <c r="B144" s="391" t="s">
        <v>411</v>
      </c>
      <c r="C144" s="392" t="s">
        <v>418</v>
      </c>
      <c r="D144" s="393" t="s">
        <v>419</v>
      </c>
      <c r="E144" s="392" t="s">
        <v>790</v>
      </c>
      <c r="F144" s="393" t="s">
        <v>791</v>
      </c>
      <c r="G144" s="392" t="s">
        <v>794</v>
      </c>
      <c r="H144" s="392" t="s">
        <v>795</v>
      </c>
      <c r="I144" s="395">
        <v>55347.69921875</v>
      </c>
      <c r="J144" s="395">
        <v>1</v>
      </c>
      <c r="K144" s="396">
        <v>55347.69921875</v>
      </c>
    </row>
    <row r="145" spans="1:11" ht="14.45" customHeight="1" x14ac:dyDescent="0.2">
      <c r="A145" s="390" t="s">
        <v>410</v>
      </c>
      <c r="B145" s="391" t="s">
        <v>411</v>
      </c>
      <c r="C145" s="392" t="s">
        <v>418</v>
      </c>
      <c r="D145" s="393" t="s">
        <v>419</v>
      </c>
      <c r="E145" s="392" t="s">
        <v>790</v>
      </c>
      <c r="F145" s="393" t="s">
        <v>791</v>
      </c>
      <c r="G145" s="392" t="s">
        <v>796</v>
      </c>
      <c r="H145" s="392" t="s">
        <v>797</v>
      </c>
      <c r="I145" s="395">
        <v>424.35000610351563</v>
      </c>
      <c r="J145" s="395">
        <v>20</v>
      </c>
      <c r="K145" s="396">
        <v>8486.9404296875</v>
      </c>
    </row>
    <row r="146" spans="1:11" ht="14.45" customHeight="1" x14ac:dyDescent="0.2">
      <c r="A146" s="390" t="s">
        <v>410</v>
      </c>
      <c r="B146" s="391" t="s">
        <v>411</v>
      </c>
      <c r="C146" s="392" t="s">
        <v>418</v>
      </c>
      <c r="D146" s="393" t="s">
        <v>419</v>
      </c>
      <c r="E146" s="392" t="s">
        <v>790</v>
      </c>
      <c r="F146" s="393" t="s">
        <v>791</v>
      </c>
      <c r="G146" s="392" t="s">
        <v>798</v>
      </c>
      <c r="H146" s="392" t="s">
        <v>799</v>
      </c>
      <c r="I146" s="395">
        <v>33058.41015625</v>
      </c>
      <c r="J146" s="395">
        <v>1</v>
      </c>
      <c r="K146" s="396">
        <v>33058.41015625</v>
      </c>
    </row>
    <row r="147" spans="1:11" ht="14.45" customHeight="1" x14ac:dyDescent="0.2">
      <c r="A147" s="390" t="s">
        <v>410</v>
      </c>
      <c r="B147" s="391" t="s">
        <v>411</v>
      </c>
      <c r="C147" s="392" t="s">
        <v>418</v>
      </c>
      <c r="D147" s="393" t="s">
        <v>419</v>
      </c>
      <c r="E147" s="392" t="s">
        <v>790</v>
      </c>
      <c r="F147" s="393" t="s">
        <v>791</v>
      </c>
      <c r="G147" s="392" t="s">
        <v>800</v>
      </c>
      <c r="H147" s="392" t="s">
        <v>801</v>
      </c>
      <c r="I147" s="395">
        <v>85290.46875</v>
      </c>
      <c r="J147" s="395">
        <v>1</v>
      </c>
      <c r="K147" s="396">
        <v>85290.46875</v>
      </c>
    </row>
    <row r="148" spans="1:11" ht="14.45" customHeight="1" x14ac:dyDescent="0.2">
      <c r="A148" s="390" t="s">
        <v>410</v>
      </c>
      <c r="B148" s="391" t="s">
        <v>411</v>
      </c>
      <c r="C148" s="392" t="s">
        <v>418</v>
      </c>
      <c r="D148" s="393" t="s">
        <v>419</v>
      </c>
      <c r="E148" s="392" t="s">
        <v>790</v>
      </c>
      <c r="F148" s="393" t="s">
        <v>791</v>
      </c>
      <c r="G148" s="392" t="s">
        <v>802</v>
      </c>
      <c r="H148" s="392" t="s">
        <v>803</v>
      </c>
      <c r="I148" s="395">
        <v>82631.13671875</v>
      </c>
      <c r="J148" s="395">
        <v>2</v>
      </c>
      <c r="K148" s="396">
        <v>165262.2734375</v>
      </c>
    </row>
    <row r="149" spans="1:11" ht="14.45" customHeight="1" x14ac:dyDescent="0.2">
      <c r="A149" s="390" t="s">
        <v>410</v>
      </c>
      <c r="B149" s="391" t="s">
        <v>411</v>
      </c>
      <c r="C149" s="392" t="s">
        <v>418</v>
      </c>
      <c r="D149" s="393" t="s">
        <v>419</v>
      </c>
      <c r="E149" s="392" t="s">
        <v>790</v>
      </c>
      <c r="F149" s="393" t="s">
        <v>791</v>
      </c>
      <c r="G149" s="392" t="s">
        <v>804</v>
      </c>
      <c r="H149" s="392" t="s">
        <v>805</v>
      </c>
      <c r="I149" s="395">
        <v>73438.651909722219</v>
      </c>
      <c r="J149" s="395">
        <v>10</v>
      </c>
      <c r="K149" s="396">
        <v>733007</v>
      </c>
    </row>
    <row r="150" spans="1:11" ht="14.45" customHeight="1" x14ac:dyDescent="0.2">
      <c r="A150" s="390" t="s">
        <v>410</v>
      </c>
      <c r="B150" s="391" t="s">
        <v>411</v>
      </c>
      <c r="C150" s="392" t="s">
        <v>418</v>
      </c>
      <c r="D150" s="393" t="s">
        <v>419</v>
      </c>
      <c r="E150" s="392" t="s">
        <v>790</v>
      </c>
      <c r="F150" s="393" t="s">
        <v>791</v>
      </c>
      <c r="G150" s="392" t="s">
        <v>806</v>
      </c>
      <c r="H150" s="392" t="s">
        <v>807</v>
      </c>
      <c r="I150" s="395">
        <v>105537.15234375</v>
      </c>
      <c r="J150" s="395">
        <v>0.79999999701976776</v>
      </c>
      <c r="K150" s="396">
        <v>84429.7265625</v>
      </c>
    </row>
    <row r="151" spans="1:11" ht="14.45" customHeight="1" x14ac:dyDescent="0.2">
      <c r="A151" s="390" t="s">
        <v>410</v>
      </c>
      <c r="B151" s="391" t="s">
        <v>411</v>
      </c>
      <c r="C151" s="392" t="s">
        <v>418</v>
      </c>
      <c r="D151" s="393" t="s">
        <v>419</v>
      </c>
      <c r="E151" s="392" t="s">
        <v>790</v>
      </c>
      <c r="F151" s="393" t="s">
        <v>791</v>
      </c>
      <c r="G151" s="392" t="s">
        <v>808</v>
      </c>
      <c r="H151" s="392" t="s">
        <v>809</v>
      </c>
      <c r="I151" s="395">
        <v>89936.154687500006</v>
      </c>
      <c r="J151" s="395">
        <v>6</v>
      </c>
      <c r="K151" s="396">
        <v>540169.8515625</v>
      </c>
    </row>
    <row r="152" spans="1:11" ht="14.45" customHeight="1" x14ac:dyDescent="0.2">
      <c r="A152" s="390" t="s">
        <v>410</v>
      </c>
      <c r="B152" s="391" t="s">
        <v>411</v>
      </c>
      <c r="C152" s="392" t="s">
        <v>418</v>
      </c>
      <c r="D152" s="393" t="s">
        <v>419</v>
      </c>
      <c r="E152" s="392" t="s">
        <v>790</v>
      </c>
      <c r="F152" s="393" t="s">
        <v>791</v>
      </c>
      <c r="G152" s="392" t="s">
        <v>810</v>
      </c>
      <c r="H152" s="392" t="s">
        <v>811</v>
      </c>
      <c r="I152" s="395">
        <v>105419.55208333333</v>
      </c>
      <c r="J152" s="395">
        <v>1.5999999940395355</v>
      </c>
      <c r="K152" s="396">
        <v>169000.59765625</v>
      </c>
    </row>
    <row r="153" spans="1:11" ht="14.45" customHeight="1" x14ac:dyDescent="0.2">
      <c r="A153" s="390" t="s">
        <v>410</v>
      </c>
      <c r="B153" s="391" t="s">
        <v>411</v>
      </c>
      <c r="C153" s="392" t="s">
        <v>418</v>
      </c>
      <c r="D153" s="393" t="s">
        <v>419</v>
      </c>
      <c r="E153" s="392" t="s">
        <v>790</v>
      </c>
      <c r="F153" s="393" t="s">
        <v>791</v>
      </c>
      <c r="G153" s="392" t="s">
        <v>812</v>
      </c>
      <c r="H153" s="392" t="s">
        <v>813</v>
      </c>
      <c r="I153" s="395">
        <v>90160.782812499994</v>
      </c>
      <c r="J153" s="395">
        <v>7</v>
      </c>
      <c r="K153" s="396">
        <v>630641.65625</v>
      </c>
    </row>
    <row r="154" spans="1:11" ht="14.45" customHeight="1" x14ac:dyDescent="0.2">
      <c r="A154" s="390" t="s">
        <v>410</v>
      </c>
      <c r="B154" s="391" t="s">
        <v>411</v>
      </c>
      <c r="C154" s="392" t="s">
        <v>418</v>
      </c>
      <c r="D154" s="393" t="s">
        <v>419</v>
      </c>
      <c r="E154" s="392" t="s">
        <v>790</v>
      </c>
      <c r="F154" s="393" t="s">
        <v>791</v>
      </c>
      <c r="G154" s="392" t="s">
        <v>814</v>
      </c>
      <c r="H154" s="392" t="s">
        <v>815</v>
      </c>
      <c r="I154" s="395">
        <v>74643.548611111109</v>
      </c>
      <c r="J154" s="395">
        <v>9.5600000023841858</v>
      </c>
      <c r="K154" s="396">
        <v>712799.1875</v>
      </c>
    </row>
    <row r="155" spans="1:11" ht="14.45" customHeight="1" x14ac:dyDescent="0.2">
      <c r="A155" s="390" t="s">
        <v>410</v>
      </c>
      <c r="B155" s="391" t="s">
        <v>411</v>
      </c>
      <c r="C155" s="392" t="s">
        <v>418</v>
      </c>
      <c r="D155" s="393" t="s">
        <v>419</v>
      </c>
      <c r="E155" s="392" t="s">
        <v>790</v>
      </c>
      <c r="F155" s="393" t="s">
        <v>791</v>
      </c>
      <c r="G155" s="392" t="s">
        <v>816</v>
      </c>
      <c r="H155" s="392" t="s">
        <v>817</v>
      </c>
      <c r="I155" s="395">
        <v>82207.8828125</v>
      </c>
      <c r="J155" s="395">
        <v>1</v>
      </c>
      <c r="K155" s="396">
        <v>82207.8828125</v>
      </c>
    </row>
    <row r="156" spans="1:11" ht="14.45" customHeight="1" x14ac:dyDescent="0.2">
      <c r="A156" s="390" t="s">
        <v>410</v>
      </c>
      <c r="B156" s="391" t="s">
        <v>411</v>
      </c>
      <c r="C156" s="392" t="s">
        <v>418</v>
      </c>
      <c r="D156" s="393" t="s">
        <v>419</v>
      </c>
      <c r="E156" s="392" t="s">
        <v>790</v>
      </c>
      <c r="F156" s="393" t="s">
        <v>791</v>
      </c>
      <c r="G156" s="392" t="s">
        <v>818</v>
      </c>
      <c r="H156" s="392" t="s">
        <v>817</v>
      </c>
      <c r="I156" s="395">
        <v>89262.28125</v>
      </c>
      <c r="J156" s="395">
        <v>1</v>
      </c>
      <c r="K156" s="396">
        <v>89262.28125</v>
      </c>
    </row>
    <row r="157" spans="1:11" ht="14.45" customHeight="1" x14ac:dyDescent="0.2">
      <c r="A157" s="390" t="s">
        <v>410</v>
      </c>
      <c r="B157" s="391" t="s">
        <v>411</v>
      </c>
      <c r="C157" s="392" t="s">
        <v>418</v>
      </c>
      <c r="D157" s="393" t="s">
        <v>419</v>
      </c>
      <c r="E157" s="392" t="s">
        <v>790</v>
      </c>
      <c r="F157" s="393" t="s">
        <v>791</v>
      </c>
      <c r="G157" s="392" t="s">
        <v>819</v>
      </c>
      <c r="H157" s="392" t="s">
        <v>820</v>
      </c>
      <c r="I157" s="395">
        <v>120909.28571428571</v>
      </c>
      <c r="J157" s="395">
        <v>18.599999994039536</v>
      </c>
      <c r="K157" s="396">
        <v>2247026.90625</v>
      </c>
    </row>
    <row r="158" spans="1:11" ht="14.45" customHeight="1" x14ac:dyDescent="0.2">
      <c r="A158" s="390" t="s">
        <v>410</v>
      </c>
      <c r="B158" s="391" t="s">
        <v>411</v>
      </c>
      <c r="C158" s="392" t="s">
        <v>418</v>
      </c>
      <c r="D158" s="393" t="s">
        <v>419</v>
      </c>
      <c r="E158" s="392" t="s">
        <v>790</v>
      </c>
      <c r="F158" s="393" t="s">
        <v>791</v>
      </c>
      <c r="G158" s="392" t="s">
        <v>821</v>
      </c>
      <c r="H158" s="392" t="s">
        <v>822</v>
      </c>
      <c r="I158" s="395">
        <v>1959.4533148871528</v>
      </c>
      <c r="J158" s="395">
        <v>720</v>
      </c>
      <c r="K158" s="396">
        <v>1410807.34375</v>
      </c>
    </row>
    <row r="159" spans="1:11" ht="14.45" customHeight="1" x14ac:dyDescent="0.2">
      <c r="A159" s="390" t="s">
        <v>410</v>
      </c>
      <c r="B159" s="391" t="s">
        <v>411</v>
      </c>
      <c r="C159" s="392" t="s">
        <v>418</v>
      </c>
      <c r="D159" s="393" t="s">
        <v>419</v>
      </c>
      <c r="E159" s="392" t="s">
        <v>790</v>
      </c>
      <c r="F159" s="393" t="s">
        <v>791</v>
      </c>
      <c r="G159" s="392" t="s">
        <v>823</v>
      </c>
      <c r="H159" s="392" t="s">
        <v>824</v>
      </c>
      <c r="I159" s="395">
        <v>677.56221516927087</v>
      </c>
      <c r="J159" s="395">
        <v>180</v>
      </c>
      <c r="K159" s="396">
        <v>121961.041015625</v>
      </c>
    </row>
    <row r="160" spans="1:11" ht="14.45" customHeight="1" x14ac:dyDescent="0.2">
      <c r="A160" s="390" t="s">
        <v>410</v>
      </c>
      <c r="B160" s="391" t="s">
        <v>411</v>
      </c>
      <c r="C160" s="392" t="s">
        <v>418</v>
      </c>
      <c r="D160" s="393" t="s">
        <v>419</v>
      </c>
      <c r="E160" s="392" t="s">
        <v>790</v>
      </c>
      <c r="F160" s="393" t="s">
        <v>791</v>
      </c>
      <c r="G160" s="392" t="s">
        <v>825</v>
      </c>
      <c r="H160" s="392" t="s">
        <v>826</v>
      </c>
      <c r="I160" s="395">
        <v>942.46376037597656</v>
      </c>
      <c r="J160" s="395">
        <v>180</v>
      </c>
      <c r="K160" s="396">
        <v>169940.6279296875</v>
      </c>
    </row>
    <row r="161" spans="1:11" ht="14.45" customHeight="1" x14ac:dyDescent="0.2">
      <c r="A161" s="390" t="s">
        <v>410</v>
      </c>
      <c r="B161" s="391" t="s">
        <v>411</v>
      </c>
      <c r="C161" s="392" t="s">
        <v>418</v>
      </c>
      <c r="D161" s="393" t="s">
        <v>419</v>
      </c>
      <c r="E161" s="392" t="s">
        <v>790</v>
      </c>
      <c r="F161" s="393" t="s">
        <v>791</v>
      </c>
      <c r="G161" s="392" t="s">
        <v>827</v>
      </c>
      <c r="H161" s="392" t="s">
        <v>828</v>
      </c>
      <c r="I161" s="395">
        <v>753.21099243164065</v>
      </c>
      <c r="J161" s="395">
        <v>150</v>
      </c>
      <c r="K161" s="396">
        <v>112948.17041015625</v>
      </c>
    </row>
    <row r="162" spans="1:11" ht="14.45" customHeight="1" x14ac:dyDescent="0.2">
      <c r="A162" s="390" t="s">
        <v>410</v>
      </c>
      <c r="B162" s="391" t="s">
        <v>411</v>
      </c>
      <c r="C162" s="392" t="s">
        <v>418</v>
      </c>
      <c r="D162" s="393" t="s">
        <v>419</v>
      </c>
      <c r="E162" s="392" t="s">
        <v>790</v>
      </c>
      <c r="F162" s="393" t="s">
        <v>791</v>
      </c>
      <c r="G162" s="392" t="s">
        <v>829</v>
      </c>
      <c r="H162" s="392" t="s">
        <v>830</v>
      </c>
      <c r="I162" s="395">
        <v>23690.290364583332</v>
      </c>
      <c r="J162" s="395">
        <v>18</v>
      </c>
      <c r="K162" s="396">
        <v>426425.171875</v>
      </c>
    </row>
    <row r="163" spans="1:11" ht="14.45" customHeight="1" x14ac:dyDescent="0.2">
      <c r="A163" s="390" t="s">
        <v>410</v>
      </c>
      <c r="B163" s="391" t="s">
        <v>411</v>
      </c>
      <c r="C163" s="392" t="s">
        <v>418</v>
      </c>
      <c r="D163" s="393" t="s">
        <v>419</v>
      </c>
      <c r="E163" s="392" t="s">
        <v>790</v>
      </c>
      <c r="F163" s="393" t="s">
        <v>791</v>
      </c>
      <c r="G163" s="392" t="s">
        <v>831</v>
      </c>
      <c r="H163" s="392" t="s">
        <v>832</v>
      </c>
      <c r="I163" s="395">
        <v>23454.33984375</v>
      </c>
      <c r="J163" s="395">
        <v>6</v>
      </c>
      <c r="K163" s="396">
        <v>140726.03125</v>
      </c>
    </row>
    <row r="164" spans="1:11" ht="14.45" customHeight="1" x14ac:dyDescent="0.2">
      <c r="A164" s="390" t="s">
        <v>410</v>
      </c>
      <c r="B164" s="391" t="s">
        <v>411</v>
      </c>
      <c r="C164" s="392" t="s">
        <v>418</v>
      </c>
      <c r="D164" s="393" t="s">
        <v>419</v>
      </c>
      <c r="E164" s="392" t="s">
        <v>790</v>
      </c>
      <c r="F164" s="393" t="s">
        <v>791</v>
      </c>
      <c r="G164" s="392" t="s">
        <v>833</v>
      </c>
      <c r="H164" s="392" t="s">
        <v>834</v>
      </c>
      <c r="I164" s="395">
        <v>678.27221001519092</v>
      </c>
      <c r="J164" s="395">
        <v>720</v>
      </c>
      <c r="K164" s="396">
        <v>488356.390625</v>
      </c>
    </row>
    <row r="165" spans="1:11" ht="14.45" customHeight="1" x14ac:dyDescent="0.2">
      <c r="A165" s="390" t="s">
        <v>410</v>
      </c>
      <c r="B165" s="391" t="s">
        <v>411</v>
      </c>
      <c r="C165" s="392" t="s">
        <v>418</v>
      </c>
      <c r="D165" s="393" t="s">
        <v>419</v>
      </c>
      <c r="E165" s="392" t="s">
        <v>790</v>
      </c>
      <c r="F165" s="393" t="s">
        <v>791</v>
      </c>
      <c r="G165" s="392" t="s">
        <v>835</v>
      </c>
      <c r="H165" s="392" t="s">
        <v>836</v>
      </c>
      <c r="I165" s="395">
        <v>598.95001220703125</v>
      </c>
      <c r="J165" s="395">
        <v>110</v>
      </c>
      <c r="K165" s="396">
        <v>65884.5</v>
      </c>
    </row>
    <row r="166" spans="1:11" ht="14.45" customHeight="1" x14ac:dyDescent="0.2">
      <c r="A166" s="390" t="s">
        <v>410</v>
      </c>
      <c r="B166" s="391" t="s">
        <v>411</v>
      </c>
      <c r="C166" s="392" t="s">
        <v>418</v>
      </c>
      <c r="D166" s="393" t="s">
        <v>419</v>
      </c>
      <c r="E166" s="392" t="s">
        <v>790</v>
      </c>
      <c r="F166" s="393" t="s">
        <v>791</v>
      </c>
      <c r="G166" s="392" t="s">
        <v>837</v>
      </c>
      <c r="H166" s="392" t="s">
        <v>838</v>
      </c>
      <c r="I166" s="395">
        <v>1265</v>
      </c>
      <c r="J166" s="395">
        <v>40</v>
      </c>
      <c r="K166" s="396">
        <v>50600</v>
      </c>
    </row>
    <row r="167" spans="1:11" ht="14.45" customHeight="1" x14ac:dyDescent="0.2">
      <c r="A167" s="390" t="s">
        <v>410</v>
      </c>
      <c r="B167" s="391" t="s">
        <v>411</v>
      </c>
      <c r="C167" s="392" t="s">
        <v>418</v>
      </c>
      <c r="D167" s="393" t="s">
        <v>419</v>
      </c>
      <c r="E167" s="392" t="s">
        <v>790</v>
      </c>
      <c r="F167" s="393" t="s">
        <v>791</v>
      </c>
      <c r="G167" s="392" t="s">
        <v>839</v>
      </c>
      <c r="H167" s="392" t="s">
        <v>840</v>
      </c>
      <c r="I167" s="395">
        <v>1771.43994140625</v>
      </c>
      <c r="J167" s="395">
        <v>40</v>
      </c>
      <c r="K167" s="396">
        <v>70857.6015625</v>
      </c>
    </row>
    <row r="168" spans="1:11" ht="14.45" customHeight="1" x14ac:dyDescent="0.2">
      <c r="A168" s="390" t="s">
        <v>410</v>
      </c>
      <c r="B168" s="391" t="s">
        <v>411</v>
      </c>
      <c r="C168" s="392" t="s">
        <v>418</v>
      </c>
      <c r="D168" s="393" t="s">
        <v>419</v>
      </c>
      <c r="E168" s="392" t="s">
        <v>790</v>
      </c>
      <c r="F168" s="393" t="s">
        <v>791</v>
      </c>
      <c r="G168" s="392" t="s">
        <v>841</v>
      </c>
      <c r="H168" s="392" t="s">
        <v>842</v>
      </c>
      <c r="I168" s="395">
        <v>1493.8699951171875</v>
      </c>
      <c r="J168" s="395">
        <v>114</v>
      </c>
      <c r="K168" s="396">
        <v>170300.71484375</v>
      </c>
    </row>
    <row r="169" spans="1:11" ht="14.45" customHeight="1" x14ac:dyDescent="0.2">
      <c r="A169" s="390" t="s">
        <v>410</v>
      </c>
      <c r="B169" s="391" t="s">
        <v>411</v>
      </c>
      <c r="C169" s="392" t="s">
        <v>418</v>
      </c>
      <c r="D169" s="393" t="s">
        <v>419</v>
      </c>
      <c r="E169" s="392" t="s">
        <v>790</v>
      </c>
      <c r="F169" s="393" t="s">
        <v>791</v>
      </c>
      <c r="G169" s="392" t="s">
        <v>843</v>
      </c>
      <c r="H169" s="392" t="s">
        <v>844</v>
      </c>
      <c r="I169" s="395">
        <v>2652.929931640625</v>
      </c>
      <c r="J169" s="395">
        <v>30</v>
      </c>
      <c r="K169" s="396">
        <v>79587.7490234375</v>
      </c>
    </row>
    <row r="170" spans="1:11" ht="14.45" customHeight="1" x14ac:dyDescent="0.2">
      <c r="A170" s="390" t="s">
        <v>410</v>
      </c>
      <c r="B170" s="391" t="s">
        <v>411</v>
      </c>
      <c r="C170" s="392" t="s">
        <v>418</v>
      </c>
      <c r="D170" s="393" t="s">
        <v>419</v>
      </c>
      <c r="E170" s="392" t="s">
        <v>845</v>
      </c>
      <c r="F170" s="393" t="s">
        <v>846</v>
      </c>
      <c r="G170" s="392" t="s">
        <v>847</v>
      </c>
      <c r="H170" s="392" t="s">
        <v>848</v>
      </c>
      <c r="I170" s="395">
        <v>46.590000152587891</v>
      </c>
      <c r="J170" s="395">
        <v>455</v>
      </c>
      <c r="K170" s="396">
        <v>21196.189697265625</v>
      </c>
    </row>
    <row r="171" spans="1:11" ht="14.45" customHeight="1" x14ac:dyDescent="0.2">
      <c r="A171" s="390" t="s">
        <v>410</v>
      </c>
      <c r="B171" s="391" t="s">
        <v>411</v>
      </c>
      <c r="C171" s="392" t="s">
        <v>418</v>
      </c>
      <c r="D171" s="393" t="s">
        <v>419</v>
      </c>
      <c r="E171" s="392" t="s">
        <v>849</v>
      </c>
      <c r="F171" s="393" t="s">
        <v>850</v>
      </c>
      <c r="G171" s="392" t="s">
        <v>851</v>
      </c>
      <c r="H171" s="392" t="s">
        <v>852</v>
      </c>
      <c r="I171" s="395">
        <v>27.260000228881836</v>
      </c>
      <c r="J171" s="395">
        <v>792</v>
      </c>
      <c r="K171" s="396">
        <v>21586.679931640625</v>
      </c>
    </row>
    <row r="172" spans="1:11" ht="14.45" customHeight="1" x14ac:dyDescent="0.2">
      <c r="A172" s="390" t="s">
        <v>410</v>
      </c>
      <c r="B172" s="391" t="s">
        <v>411</v>
      </c>
      <c r="C172" s="392" t="s">
        <v>418</v>
      </c>
      <c r="D172" s="393" t="s">
        <v>419</v>
      </c>
      <c r="E172" s="392" t="s">
        <v>849</v>
      </c>
      <c r="F172" s="393" t="s">
        <v>850</v>
      </c>
      <c r="G172" s="392" t="s">
        <v>853</v>
      </c>
      <c r="H172" s="392" t="s">
        <v>854</v>
      </c>
      <c r="I172" s="395">
        <v>148.58000183105469</v>
      </c>
      <c r="J172" s="395">
        <v>96</v>
      </c>
      <c r="K172" s="396">
        <v>14263.6796875</v>
      </c>
    </row>
    <row r="173" spans="1:11" ht="14.45" customHeight="1" x14ac:dyDescent="0.2">
      <c r="A173" s="390" t="s">
        <v>410</v>
      </c>
      <c r="B173" s="391" t="s">
        <v>411</v>
      </c>
      <c r="C173" s="392" t="s">
        <v>418</v>
      </c>
      <c r="D173" s="393" t="s">
        <v>419</v>
      </c>
      <c r="E173" s="392" t="s">
        <v>849</v>
      </c>
      <c r="F173" s="393" t="s">
        <v>850</v>
      </c>
      <c r="G173" s="392" t="s">
        <v>855</v>
      </c>
      <c r="H173" s="392" t="s">
        <v>856</v>
      </c>
      <c r="I173" s="395">
        <v>147.60000610351563</v>
      </c>
      <c r="J173" s="395">
        <v>144</v>
      </c>
      <c r="K173" s="396">
        <v>21254.759765625</v>
      </c>
    </row>
    <row r="174" spans="1:11" ht="14.45" customHeight="1" x14ac:dyDescent="0.2">
      <c r="A174" s="390" t="s">
        <v>410</v>
      </c>
      <c r="B174" s="391" t="s">
        <v>411</v>
      </c>
      <c r="C174" s="392" t="s">
        <v>418</v>
      </c>
      <c r="D174" s="393" t="s">
        <v>419</v>
      </c>
      <c r="E174" s="392" t="s">
        <v>849</v>
      </c>
      <c r="F174" s="393" t="s">
        <v>850</v>
      </c>
      <c r="G174" s="392" t="s">
        <v>857</v>
      </c>
      <c r="H174" s="392" t="s">
        <v>858</v>
      </c>
      <c r="I174" s="395">
        <v>93.839996337890625</v>
      </c>
      <c r="J174" s="395">
        <v>168</v>
      </c>
      <c r="K174" s="396">
        <v>15765.11962890625</v>
      </c>
    </row>
    <row r="175" spans="1:11" ht="14.45" customHeight="1" x14ac:dyDescent="0.2">
      <c r="A175" s="390" t="s">
        <v>410</v>
      </c>
      <c r="B175" s="391" t="s">
        <v>411</v>
      </c>
      <c r="C175" s="392" t="s">
        <v>418</v>
      </c>
      <c r="D175" s="393" t="s">
        <v>419</v>
      </c>
      <c r="E175" s="392" t="s">
        <v>849</v>
      </c>
      <c r="F175" s="393" t="s">
        <v>850</v>
      </c>
      <c r="G175" s="392" t="s">
        <v>859</v>
      </c>
      <c r="H175" s="392" t="s">
        <v>860</v>
      </c>
      <c r="I175" s="395">
        <v>108.22000122070313</v>
      </c>
      <c r="J175" s="395">
        <v>480</v>
      </c>
      <c r="K175" s="396">
        <v>51943.19921875</v>
      </c>
    </row>
    <row r="176" spans="1:11" ht="14.45" customHeight="1" x14ac:dyDescent="0.2">
      <c r="A176" s="390" t="s">
        <v>410</v>
      </c>
      <c r="B176" s="391" t="s">
        <v>411</v>
      </c>
      <c r="C176" s="392" t="s">
        <v>418</v>
      </c>
      <c r="D176" s="393" t="s">
        <v>419</v>
      </c>
      <c r="E176" s="392" t="s">
        <v>849</v>
      </c>
      <c r="F176" s="393" t="s">
        <v>850</v>
      </c>
      <c r="G176" s="392" t="s">
        <v>861</v>
      </c>
      <c r="H176" s="392" t="s">
        <v>862</v>
      </c>
      <c r="I176" s="395">
        <v>115.41000366210938</v>
      </c>
      <c r="J176" s="395">
        <v>144</v>
      </c>
      <c r="K176" s="396">
        <v>16619.0390625</v>
      </c>
    </row>
    <row r="177" spans="1:11" ht="14.45" customHeight="1" x14ac:dyDescent="0.2">
      <c r="A177" s="390" t="s">
        <v>410</v>
      </c>
      <c r="B177" s="391" t="s">
        <v>411</v>
      </c>
      <c r="C177" s="392" t="s">
        <v>418</v>
      </c>
      <c r="D177" s="393" t="s">
        <v>419</v>
      </c>
      <c r="E177" s="392" t="s">
        <v>849</v>
      </c>
      <c r="F177" s="393" t="s">
        <v>850</v>
      </c>
      <c r="G177" s="392" t="s">
        <v>863</v>
      </c>
      <c r="H177" s="392" t="s">
        <v>864</v>
      </c>
      <c r="I177" s="395">
        <v>46.959999084472656</v>
      </c>
      <c r="J177" s="395">
        <v>72</v>
      </c>
      <c r="K177" s="396">
        <v>3381</v>
      </c>
    </row>
    <row r="178" spans="1:11" ht="14.45" customHeight="1" x14ac:dyDescent="0.2">
      <c r="A178" s="390" t="s">
        <v>410</v>
      </c>
      <c r="B178" s="391" t="s">
        <v>411</v>
      </c>
      <c r="C178" s="392" t="s">
        <v>418</v>
      </c>
      <c r="D178" s="393" t="s">
        <v>419</v>
      </c>
      <c r="E178" s="392" t="s">
        <v>849</v>
      </c>
      <c r="F178" s="393" t="s">
        <v>850</v>
      </c>
      <c r="G178" s="392" t="s">
        <v>865</v>
      </c>
      <c r="H178" s="392" t="s">
        <v>866</v>
      </c>
      <c r="I178" s="395">
        <v>49</v>
      </c>
      <c r="J178" s="395">
        <v>216</v>
      </c>
      <c r="K178" s="396">
        <v>10583.91015625</v>
      </c>
    </row>
    <row r="179" spans="1:11" ht="14.45" customHeight="1" x14ac:dyDescent="0.2">
      <c r="A179" s="390" t="s">
        <v>410</v>
      </c>
      <c r="B179" s="391" t="s">
        <v>411</v>
      </c>
      <c r="C179" s="392" t="s">
        <v>418</v>
      </c>
      <c r="D179" s="393" t="s">
        <v>419</v>
      </c>
      <c r="E179" s="392" t="s">
        <v>849</v>
      </c>
      <c r="F179" s="393" t="s">
        <v>850</v>
      </c>
      <c r="G179" s="392" t="s">
        <v>867</v>
      </c>
      <c r="H179" s="392" t="s">
        <v>868</v>
      </c>
      <c r="I179" s="395">
        <v>39.040000915527344</v>
      </c>
      <c r="J179" s="395">
        <v>360</v>
      </c>
      <c r="K179" s="396">
        <v>14055.029541015625</v>
      </c>
    </row>
    <row r="180" spans="1:11" ht="14.45" customHeight="1" x14ac:dyDescent="0.2">
      <c r="A180" s="390" t="s">
        <v>410</v>
      </c>
      <c r="B180" s="391" t="s">
        <v>411</v>
      </c>
      <c r="C180" s="392" t="s">
        <v>418</v>
      </c>
      <c r="D180" s="393" t="s">
        <v>419</v>
      </c>
      <c r="E180" s="392" t="s">
        <v>849</v>
      </c>
      <c r="F180" s="393" t="s">
        <v>850</v>
      </c>
      <c r="G180" s="392" t="s">
        <v>869</v>
      </c>
      <c r="H180" s="392" t="s">
        <v>870</v>
      </c>
      <c r="I180" s="395">
        <v>40.639999389648438</v>
      </c>
      <c r="J180" s="395">
        <v>504</v>
      </c>
      <c r="K180" s="396">
        <v>20480.810546875</v>
      </c>
    </row>
    <row r="181" spans="1:11" ht="14.45" customHeight="1" x14ac:dyDescent="0.2">
      <c r="A181" s="390" t="s">
        <v>410</v>
      </c>
      <c r="B181" s="391" t="s">
        <v>411</v>
      </c>
      <c r="C181" s="392" t="s">
        <v>418</v>
      </c>
      <c r="D181" s="393" t="s">
        <v>419</v>
      </c>
      <c r="E181" s="392" t="s">
        <v>849</v>
      </c>
      <c r="F181" s="393" t="s">
        <v>850</v>
      </c>
      <c r="G181" s="392" t="s">
        <v>871</v>
      </c>
      <c r="H181" s="392" t="s">
        <v>872</v>
      </c>
      <c r="I181" s="395">
        <v>54.299999237060547</v>
      </c>
      <c r="J181" s="395">
        <v>144</v>
      </c>
      <c r="K181" s="396">
        <v>7818.6201171875</v>
      </c>
    </row>
    <row r="182" spans="1:11" ht="14.45" customHeight="1" x14ac:dyDescent="0.2">
      <c r="A182" s="390" t="s">
        <v>410</v>
      </c>
      <c r="B182" s="391" t="s">
        <v>411</v>
      </c>
      <c r="C182" s="392" t="s">
        <v>418</v>
      </c>
      <c r="D182" s="393" t="s">
        <v>419</v>
      </c>
      <c r="E182" s="392" t="s">
        <v>849</v>
      </c>
      <c r="F182" s="393" t="s">
        <v>850</v>
      </c>
      <c r="G182" s="392" t="s">
        <v>873</v>
      </c>
      <c r="H182" s="392" t="s">
        <v>874</v>
      </c>
      <c r="I182" s="395">
        <v>77.285998535156253</v>
      </c>
      <c r="J182" s="395">
        <v>624</v>
      </c>
      <c r="K182" s="396">
        <v>48326.779052734375</v>
      </c>
    </row>
    <row r="183" spans="1:11" ht="14.45" customHeight="1" x14ac:dyDescent="0.2">
      <c r="A183" s="390" t="s">
        <v>410</v>
      </c>
      <c r="B183" s="391" t="s">
        <v>411</v>
      </c>
      <c r="C183" s="392" t="s">
        <v>418</v>
      </c>
      <c r="D183" s="393" t="s">
        <v>419</v>
      </c>
      <c r="E183" s="392" t="s">
        <v>849</v>
      </c>
      <c r="F183" s="393" t="s">
        <v>850</v>
      </c>
      <c r="G183" s="392" t="s">
        <v>875</v>
      </c>
      <c r="H183" s="392" t="s">
        <v>876</v>
      </c>
      <c r="I183" s="395">
        <v>45.027499198913574</v>
      </c>
      <c r="J183" s="395">
        <v>504</v>
      </c>
      <c r="K183" s="396">
        <v>22692.489624023438</v>
      </c>
    </row>
    <row r="184" spans="1:11" ht="14.45" customHeight="1" x14ac:dyDescent="0.2">
      <c r="A184" s="390" t="s">
        <v>410</v>
      </c>
      <c r="B184" s="391" t="s">
        <v>411</v>
      </c>
      <c r="C184" s="392" t="s">
        <v>418</v>
      </c>
      <c r="D184" s="393" t="s">
        <v>419</v>
      </c>
      <c r="E184" s="392" t="s">
        <v>849</v>
      </c>
      <c r="F184" s="393" t="s">
        <v>850</v>
      </c>
      <c r="G184" s="392" t="s">
        <v>877</v>
      </c>
      <c r="H184" s="392" t="s">
        <v>878</v>
      </c>
      <c r="I184" s="395">
        <v>77.900001525878906</v>
      </c>
      <c r="J184" s="395">
        <v>408</v>
      </c>
      <c r="K184" s="396">
        <v>31784.38916015625</v>
      </c>
    </row>
    <row r="185" spans="1:11" ht="14.45" customHeight="1" x14ac:dyDescent="0.2">
      <c r="A185" s="390" t="s">
        <v>410</v>
      </c>
      <c r="B185" s="391" t="s">
        <v>411</v>
      </c>
      <c r="C185" s="392" t="s">
        <v>418</v>
      </c>
      <c r="D185" s="393" t="s">
        <v>419</v>
      </c>
      <c r="E185" s="392" t="s">
        <v>849</v>
      </c>
      <c r="F185" s="393" t="s">
        <v>850</v>
      </c>
      <c r="G185" s="392" t="s">
        <v>879</v>
      </c>
      <c r="H185" s="392" t="s">
        <v>880</v>
      </c>
      <c r="I185" s="395">
        <v>45.029998779296875</v>
      </c>
      <c r="J185" s="395">
        <v>144</v>
      </c>
      <c r="K185" s="396">
        <v>6483.7001953125</v>
      </c>
    </row>
    <row r="186" spans="1:11" ht="14.45" customHeight="1" x14ac:dyDescent="0.2">
      <c r="A186" s="390" t="s">
        <v>410</v>
      </c>
      <c r="B186" s="391" t="s">
        <v>411</v>
      </c>
      <c r="C186" s="392" t="s">
        <v>418</v>
      </c>
      <c r="D186" s="393" t="s">
        <v>419</v>
      </c>
      <c r="E186" s="392" t="s">
        <v>849</v>
      </c>
      <c r="F186" s="393" t="s">
        <v>850</v>
      </c>
      <c r="G186" s="392" t="s">
        <v>881</v>
      </c>
      <c r="H186" s="392" t="s">
        <v>882</v>
      </c>
      <c r="I186" s="395">
        <v>47.745000839233398</v>
      </c>
      <c r="J186" s="395">
        <v>144</v>
      </c>
      <c r="K186" s="396">
        <v>6875.219970703125</v>
      </c>
    </row>
    <row r="187" spans="1:11" ht="14.45" customHeight="1" x14ac:dyDescent="0.2">
      <c r="A187" s="390" t="s">
        <v>410</v>
      </c>
      <c r="B187" s="391" t="s">
        <v>411</v>
      </c>
      <c r="C187" s="392" t="s">
        <v>418</v>
      </c>
      <c r="D187" s="393" t="s">
        <v>419</v>
      </c>
      <c r="E187" s="392" t="s">
        <v>849</v>
      </c>
      <c r="F187" s="393" t="s">
        <v>850</v>
      </c>
      <c r="G187" s="392" t="s">
        <v>883</v>
      </c>
      <c r="H187" s="392" t="s">
        <v>884</v>
      </c>
      <c r="I187" s="395">
        <v>75.650001525878906</v>
      </c>
      <c r="J187" s="395">
        <v>408</v>
      </c>
      <c r="K187" s="396">
        <v>30865.439453125</v>
      </c>
    </row>
    <row r="188" spans="1:11" ht="14.45" customHeight="1" x14ac:dyDescent="0.2">
      <c r="A188" s="390" t="s">
        <v>410</v>
      </c>
      <c r="B188" s="391" t="s">
        <v>411</v>
      </c>
      <c r="C188" s="392" t="s">
        <v>418</v>
      </c>
      <c r="D188" s="393" t="s">
        <v>419</v>
      </c>
      <c r="E188" s="392" t="s">
        <v>849</v>
      </c>
      <c r="F188" s="393" t="s">
        <v>850</v>
      </c>
      <c r="G188" s="392" t="s">
        <v>885</v>
      </c>
      <c r="H188" s="392" t="s">
        <v>886</v>
      </c>
      <c r="I188" s="395">
        <v>34.159999847412109</v>
      </c>
      <c r="J188" s="395">
        <v>720</v>
      </c>
      <c r="K188" s="396">
        <v>24593.900390625</v>
      </c>
    </row>
    <row r="189" spans="1:11" ht="14.45" customHeight="1" x14ac:dyDescent="0.2">
      <c r="A189" s="390" t="s">
        <v>410</v>
      </c>
      <c r="B189" s="391" t="s">
        <v>411</v>
      </c>
      <c r="C189" s="392" t="s">
        <v>418</v>
      </c>
      <c r="D189" s="393" t="s">
        <v>419</v>
      </c>
      <c r="E189" s="392" t="s">
        <v>849</v>
      </c>
      <c r="F189" s="393" t="s">
        <v>850</v>
      </c>
      <c r="G189" s="392" t="s">
        <v>887</v>
      </c>
      <c r="H189" s="392" t="s">
        <v>888</v>
      </c>
      <c r="I189" s="395">
        <v>41.810001373291016</v>
      </c>
      <c r="J189" s="395">
        <v>864</v>
      </c>
      <c r="K189" s="396">
        <v>36122.8798828125</v>
      </c>
    </row>
    <row r="190" spans="1:11" ht="14.45" customHeight="1" x14ac:dyDescent="0.2">
      <c r="A190" s="390" t="s">
        <v>410</v>
      </c>
      <c r="B190" s="391" t="s">
        <v>411</v>
      </c>
      <c r="C190" s="392" t="s">
        <v>418</v>
      </c>
      <c r="D190" s="393" t="s">
        <v>419</v>
      </c>
      <c r="E190" s="392" t="s">
        <v>849</v>
      </c>
      <c r="F190" s="393" t="s">
        <v>850</v>
      </c>
      <c r="G190" s="392" t="s">
        <v>869</v>
      </c>
      <c r="H190" s="392" t="s">
        <v>889</v>
      </c>
      <c r="I190" s="395">
        <v>40.639999389648438</v>
      </c>
      <c r="J190" s="395">
        <v>1044</v>
      </c>
      <c r="K190" s="396">
        <v>42424.541015625</v>
      </c>
    </row>
    <row r="191" spans="1:11" ht="14.45" customHeight="1" x14ac:dyDescent="0.2">
      <c r="A191" s="390" t="s">
        <v>410</v>
      </c>
      <c r="B191" s="391" t="s">
        <v>411</v>
      </c>
      <c r="C191" s="392" t="s">
        <v>418</v>
      </c>
      <c r="D191" s="393" t="s">
        <v>419</v>
      </c>
      <c r="E191" s="392" t="s">
        <v>849</v>
      </c>
      <c r="F191" s="393" t="s">
        <v>850</v>
      </c>
      <c r="G191" s="392" t="s">
        <v>890</v>
      </c>
      <c r="H191" s="392" t="s">
        <v>891</v>
      </c>
      <c r="I191" s="395">
        <v>40.009998321533203</v>
      </c>
      <c r="J191" s="395">
        <v>144</v>
      </c>
      <c r="K191" s="396">
        <v>5761.0400390625</v>
      </c>
    </row>
    <row r="192" spans="1:11" ht="14.45" customHeight="1" x14ac:dyDescent="0.2">
      <c r="A192" s="390" t="s">
        <v>410</v>
      </c>
      <c r="B192" s="391" t="s">
        <v>411</v>
      </c>
      <c r="C192" s="392" t="s">
        <v>418</v>
      </c>
      <c r="D192" s="393" t="s">
        <v>419</v>
      </c>
      <c r="E192" s="392" t="s">
        <v>849</v>
      </c>
      <c r="F192" s="393" t="s">
        <v>850</v>
      </c>
      <c r="G192" s="392" t="s">
        <v>892</v>
      </c>
      <c r="H192" s="392" t="s">
        <v>893</v>
      </c>
      <c r="I192" s="395">
        <v>64.709999084472656</v>
      </c>
      <c r="J192" s="395">
        <v>144</v>
      </c>
      <c r="K192" s="396">
        <v>9318.240234375</v>
      </c>
    </row>
    <row r="193" spans="1:11" ht="14.45" customHeight="1" x14ac:dyDescent="0.2">
      <c r="A193" s="390" t="s">
        <v>410</v>
      </c>
      <c r="B193" s="391" t="s">
        <v>411</v>
      </c>
      <c r="C193" s="392" t="s">
        <v>418</v>
      </c>
      <c r="D193" s="393" t="s">
        <v>419</v>
      </c>
      <c r="E193" s="392" t="s">
        <v>849</v>
      </c>
      <c r="F193" s="393" t="s">
        <v>850</v>
      </c>
      <c r="G193" s="392" t="s">
        <v>894</v>
      </c>
      <c r="H193" s="392" t="s">
        <v>895</v>
      </c>
      <c r="I193" s="395">
        <v>74.160003662109375</v>
      </c>
      <c r="J193" s="395">
        <v>36</v>
      </c>
      <c r="K193" s="396">
        <v>2669.610107421875</v>
      </c>
    </row>
    <row r="194" spans="1:11" ht="14.45" customHeight="1" x14ac:dyDescent="0.2">
      <c r="A194" s="390" t="s">
        <v>410</v>
      </c>
      <c r="B194" s="391" t="s">
        <v>411</v>
      </c>
      <c r="C194" s="392" t="s">
        <v>418</v>
      </c>
      <c r="D194" s="393" t="s">
        <v>419</v>
      </c>
      <c r="E194" s="392" t="s">
        <v>849</v>
      </c>
      <c r="F194" s="393" t="s">
        <v>850</v>
      </c>
      <c r="G194" s="392" t="s">
        <v>896</v>
      </c>
      <c r="H194" s="392" t="s">
        <v>897</v>
      </c>
      <c r="I194" s="395">
        <v>103.40000152587891</v>
      </c>
      <c r="J194" s="395">
        <v>36</v>
      </c>
      <c r="K194" s="396">
        <v>3722.320068359375</v>
      </c>
    </row>
    <row r="195" spans="1:11" ht="14.45" customHeight="1" x14ac:dyDescent="0.2">
      <c r="A195" s="390" t="s">
        <v>410</v>
      </c>
      <c r="B195" s="391" t="s">
        <v>411</v>
      </c>
      <c r="C195" s="392" t="s">
        <v>418</v>
      </c>
      <c r="D195" s="393" t="s">
        <v>419</v>
      </c>
      <c r="E195" s="392" t="s">
        <v>849</v>
      </c>
      <c r="F195" s="393" t="s">
        <v>850</v>
      </c>
      <c r="G195" s="392" t="s">
        <v>898</v>
      </c>
      <c r="H195" s="392" t="s">
        <v>899</v>
      </c>
      <c r="I195" s="395">
        <v>345</v>
      </c>
      <c r="J195" s="395">
        <v>24</v>
      </c>
      <c r="K195" s="396">
        <v>8280</v>
      </c>
    </row>
    <row r="196" spans="1:11" ht="14.45" customHeight="1" x14ac:dyDescent="0.2">
      <c r="A196" s="390" t="s">
        <v>410</v>
      </c>
      <c r="B196" s="391" t="s">
        <v>411</v>
      </c>
      <c r="C196" s="392" t="s">
        <v>418</v>
      </c>
      <c r="D196" s="393" t="s">
        <v>419</v>
      </c>
      <c r="E196" s="392" t="s">
        <v>849</v>
      </c>
      <c r="F196" s="393" t="s">
        <v>850</v>
      </c>
      <c r="G196" s="392" t="s">
        <v>900</v>
      </c>
      <c r="H196" s="392" t="s">
        <v>901</v>
      </c>
      <c r="I196" s="395">
        <v>147.60000610351563</v>
      </c>
      <c r="J196" s="395">
        <v>216</v>
      </c>
      <c r="K196" s="396">
        <v>31882.140625</v>
      </c>
    </row>
    <row r="197" spans="1:11" ht="14.45" customHeight="1" x14ac:dyDescent="0.2">
      <c r="A197" s="390" t="s">
        <v>410</v>
      </c>
      <c r="B197" s="391" t="s">
        <v>411</v>
      </c>
      <c r="C197" s="392" t="s">
        <v>418</v>
      </c>
      <c r="D197" s="393" t="s">
        <v>419</v>
      </c>
      <c r="E197" s="392" t="s">
        <v>849</v>
      </c>
      <c r="F197" s="393" t="s">
        <v>850</v>
      </c>
      <c r="G197" s="392" t="s">
        <v>902</v>
      </c>
      <c r="H197" s="392" t="s">
        <v>903</v>
      </c>
      <c r="I197" s="395">
        <v>204.30000305175781</v>
      </c>
      <c r="J197" s="395">
        <v>48</v>
      </c>
      <c r="K197" s="396">
        <v>9806.190185546875</v>
      </c>
    </row>
    <row r="198" spans="1:11" ht="14.45" customHeight="1" x14ac:dyDescent="0.2">
      <c r="A198" s="390" t="s">
        <v>410</v>
      </c>
      <c r="B198" s="391" t="s">
        <v>411</v>
      </c>
      <c r="C198" s="392" t="s">
        <v>418</v>
      </c>
      <c r="D198" s="393" t="s">
        <v>419</v>
      </c>
      <c r="E198" s="392" t="s">
        <v>849</v>
      </c>
      <c r="F198" s="393" t="s">
        <v>850</v>
      </c>
      <c r="G198" s="392" t="s">
        <v>904</v>
      </c>
      <c r="H198" s="392" t="s">
        <v>905</v>
      </c>
      <c r="I198" s="395">
        <v>100.68000030517578</v>
      </c>
      <c r="J198" s="395">
        <v>432</v>
      </c>
      <c r="K198" s="396">
        <v>43494.8408203125</v>
      </c>
    </row>
    <row r="199" spans="1:11" ht="14.45" customHeight="1" x14ac:dyDescent="0.2">
      <c r="A199" s="390" t="s">
        <v>410</v>
      </c>
      <c r="B199" s="391" t="s">
        <v>411</v>
      </c>
      <c r="C199" s="392" t="s">
        <v>418</v>
      </c>
      <c r="D199" s="393" t="s">
        <v>419</v>
      </c>
      <c r="E199" s="392" t="s">
        <v>849</v>
      </c>
      <c r="F199" s="393" t="s">
        <v>850</v>
      </c>
      <c r="G199" s="392" t="s">
        <v>906</v>
      </c>
      <c r="H199" s="392" t="s">
        <v>907</v>
      </c>
      <c r="I199" s="395">
        <v>31.360000610351563</v>
      </c>
      <c r="J199" s="395">
        <v>720</v>
      </c>
      <c r="K199" s="396">
        <v>22576.80078125</v>
      </c>
    </row>
    <row r="200" spans="1:11" ht="14.45" customHeight="1" x14ac:dyDescent="0.2">
      <c r="A200" s="390" t="s">
        <v>410</v>
      </c>
      <c r="B200" s="391" t="s">
        <v>411</v>
      </c>
      <c r="C200" s="392" t="s">
        <v>418</v>
      </c>
      <c r="D200" s="393" t="s">
        <v>419</v>
      </c>
      <c r="E200" s="392" t="s">
        <v>849</v>
      </c>
      <c r="F200" s="393" t="s">
        <v>850</v>
      </c>
      <c r="G200" s="392" t="s">
        <v>908</v>
      </c>
      <c r="H200" s="392" t="s">
        <v>909</v>
      </c>
      <c r="I200" s="395">
        <v>32.409999847412109</v>
      </c>
      <c r="J200" s="395">
        <v>600</v>
      </c>
      <c r="K200" s="396">
        <v>19446.5</v>
      </c>
    </row>
    <row r="201" spans="1:11" ht="14.45" customHeight="1" x14ac:dyDescent="0.2">
      <c r="A201" s="390" t="s">
        <v>410</v>
      </c>
      <c r="B201" s="391" t="s">
        <v>411</v>
      </c>
      <c r="C201" s="392" t="s">
        <v>418</v>
      </c>
      <c r="D201" s="393" t="s">
        <v>419</v>
      </c>
      <c r="E201" s="392" t="s">
        <v>849</v>
      </c>
      <c r="F201" s="393" t="s">
        <v>850</v>
      </c>
      <c r="G201" s="392" t="s">
        <v>910</v>
      </c>
      <c r="H201" s="392" t="s">
        <v>911</v>
      </c>
      <c r="I201" s="395">
        <v>30.309999465942383</v>
      </c>
      <c r="J201" s="395">
        <v>1200</v>
      </c>
      <c r="K201" s="396">
        <v>36376.500732421875</v>
      </c>
    </row>
    <row r="202" spans="1:11" ht="14.45" customHeight="1" x14ac:dyDescent="0.2">
      <c r="A202" s="390" t="s">
        <v>410</v>
      </c>
      <c r="B202" s="391" t="s">
        <v>411</v>
      </c>
      <c r="C202" s="392" t="s">
        <v>418</v>
      </c>
      <c r="D202" s="393" t="s">
        <v>419</v>
      </c>
      <c r="E202" s="392" t="s">
        <v>849</v>
      </c>
      <c r="F202" s="393" t="s">
        <v>850</v>
      </c>
      <c r="G202" s="392" t="s">
        <v>912</v>
      </c>
      <c r="H202" s="392" t="s">
        <v>913</v>
      </c>
      <c r="I202" s="395">
        <v>39.740001678466797</v>
      </c>
      <c r="J202" s="395">
        <v>720</v>
      </c>
      <c r="K202" s="396">
        <v>28612.80078125</v>
      </c>
    </row>
    <row r="203" spans="1:11" ht="14.45" customHeight="1" x14ac:dyDescent="0.2">
      <c r="A203" s="390" t="s">
        <v>410</v>
      </c>
      <c r="B203" s="391" t="s">
        <v>411</v>
      </c>
      <c r="C203" s="392" t="s">
        <v>418</v>
      </c>
      <c r="D203" s="393" t="s">
        <v>419</v>
      </c>
      <c r="E203" s="392" t="s">
        <v>849</v>
      </c>
      <c r="F203" s="393" t="s">
        <v>850</v>
      </c>
      <c r="G203" s="392" t="s">
        <v>914</v>
      </c>
      <c r="H203" s="392" t="s">
        <v>915</v>
      </c>
      <c r="I203" s="395">
        <v>28.860000610351563</v>
      </c>
      <c r="J203" s="395">
        <v>576</v>
      </c>
      <c r="K203" s="396">
        <v>16624.39990234375</v>
      </c>
    </row>
    <row r="204" spans="1:11" ht="14.45" customHeight="1" x14ac:dyDescent="0.2">
      <c r="A204" s="390" t="s">
        <v>410</v>
      </c>
      <c r="B204" s="391" t="s">
        <v>411</v>
      </c>
      <c r="C204" s="392" t="s">
        <v>418</v>
      </c>
      <c r="D204" s="393" t="s">
        <v>419</v>
      </c>
      <c r="E204" s="392" t="s">
        <v>849</v>
      </c>
      <c r="F204" s="393" t="s">
        <v>850</v>
      </c>
      <c r="G204" s="392" t="s">
        <v>916</v>
      </c>
      <c r="H204" s="392" t="s">
        <v>917</v>
      </c>
      <c r="I204" s="395">
        <v>36.090000152587891</v>
      </c>
      <c r="J204" s="395">
        <v>360</v>
      </c>
      <c r="K204" s="396">
        <v>12991.560424804688</v>
      </c>
    </row>
    <row r="205" spans="1:11" ht="14.45" customHeight="1" x14ac:dyDescent="0.2">
      <c r="A205" s="390" t="s">
        <v>410</v>
      </c>
      <c r="B205" s="391" t="s">
        <v>411</v>
      </c>
      <c r="C205" s="392" t="s">
        <v>418</v>
      </c>
      <c r="D205" s="393" t="s">
        <v>419</v>
      </c>
      <c r="E205" s="392" t="s">
        <v>849</v>
      </c>
      <c r="F205" s="393" t="s">
        <v>850</v>
      </c>
      <c r="G205" s="392" t="s">
        <v>918</v>
      </c>
      <c r="H205" s="392" t="s">
        <v>919</v>
      </c>
      <c r="I205" s="395">
        <v>31.360000610351563</v>
      </c>
      <c r="J205" s="395">
        <v>1560</v>
      </c>
      <c r="K205" s="396">
        <v>48918.400390625</v>
      </c>
    </row>
    <row r="206" spans="1:11" ht="14.45" customHeight="1" x14ac:dyDescent="0.2">
      <c r="A206" s="390" t="s">
        <v>410</v>
      </c>
      <c r="B206" s="391" t="s">
        <v>411</v>
      </c>
      <c r="C206" s="392" t="s">
        <v>418</v>
      </c>
      <c r="D206" s="393" t="s">
        <v>419</v>
      </c>
      <c r="E206" s="392" t="s">
        <v>849</v>
      </c>
      <c r="F206" s="393" t="s">
        <v>850</v>
      </c>
      <c r="G206" s="392" t="s">
        <v>920</v>
      </c>
      <c r="H206" s="392" t="s">
        <v>921</v>
      </c>
      <c r="I206" s="395">
        <v>219.94000244140625</v>
      </c>
      <c r="J206" s="395">
        <v>72</v>
      </c>
      <c r="K206" s="396">
        <v>15835.5</v>
      </c>
    </row>
    <row r="207" spans="1:11" ht="14.45" customHeight="1" x14ac:dyDescent="0.2">
      <c r="A207" s="390" t="s">
        <v>410</v>
      </c>
      <c r="B207" s="391" t="s">
        <v>411</v>
      </c>
      <c r="C207" s="392" t="s">
        <v>418</v>
      </c>
      <c r="D207" s="393" t="s">
        <v>419</v>
      </c>
      <c r="E207" s="392" t="s">
        <v>849</v>
      </c>
      <c r="F207" s="393" t="s">
        <v>850</v>
      </c>
      <c r="G207" s="392" t="s">
        <v>922</v>
      </c>
      <c r="H207" s="392" t="s">
        <v>923</v>
      </c>
      <c r="I207" s="395">
        <v>125.12000274658203</v>
      </c>
      <c r="J207" s="395">
        <v>120</v>
      </c>
      <c r="K207" s="396">
        <v>15014.3994140625</v>
      </c>
    </row>
    <row r="208" spans="1:11" ht="14.45" customHeight="1" x14ac:dyDescent="0.2">
      <c r="A208" s="390" t="s">
        <v>410</v>
      </c>
      <c r="B208" s="391" t="s">
        <v>411</v>
      </c>
      <c r="C208" s="392" t="s">
        <v>418</v>
      </c>
      <c r="D208" s="393" t="s">
        <v>419</v>
      </c>
      <c r="E208" s="392" t="s">
        <v>849</v>
      </c>
      <c r="F208" s="393" t="s">
        <v>850</v>
      </c>
      <c r="G208" s="392" t="s">
        <v>924</v>
      </c>
      <c r="H208" s="392" t="s">
        <v>925</v>
      </c>
      <c r="I208" s="395">
        <v>125.12000274658203</v>
      </c>
      <c r="J208" s="395">
        <v>72</v>
      </c>
      <c r="K208" s="396">
        <v>9008.6396484375</v>
      </c>
    </row>
    <row r="209" spans="1:11" ht="14.45" customHeight="1" x14ac:dyDescent="0.2">
      <c r="A209" s="390" t="s">
        <v>410</v>
      </c>
      <c r="B209" s="391" t="s">
        <v>411</v>
      </c>
      <c r="C209" s="392" t="s">
        <v>418</v>
      </c>
      <c r="D209" s="393" t="s">
        <v>419</v>
      </c>
      <c r="E209" s="392" t="s">
        <v>849</v>
      </c>
      <c r="F209" s="393" t="s">
        <v>850</v>
      </c>
      <c r="G209" s="392" t="s">
        <v>926</v>
      </c>
      <c r="H209" s="392" t="s">
        <v>927</v>
      </c>
      <c r="I209" s="395">
        <v>167.14999389648438</v>
      </c>
      <c r="J209" s="395">
        <v>48</v>
      </c>
      <c r="K209" s="396">
        <v>8023.31982421875</v>
      </c>
    </row>
    <row r="210" spans="1:11" ht="14.45" customHeight="1" x14ac:dyDescent="0.2">
      <c r="A210" s="390" t="s">
        <v>410</v>
      </c>
      <c r="B210" s="391" t="s">
        <v>411</v>
      </c>
      <c r="C210" s="392" t="s">
        <v>418</v>
      </c>
      <c r="D210" s="393" t="s">
        <v>419</v>
      </c>
      <c r="E210" s="392" t="s">
        <v>849</v>
      </c>
      <c r="F210" s="393" t="s">
        <v>850</v>
      </c>
      <c r="G210" s="392" t="s">
        <v>928</v>
      </c>
      <c r="H210" s="392" t="s">
        <v>929</v>
      </c>
      <c r="I210" s="395">
        <v>164.22000122070313</v>
      </c>
      <c r="J210" s="395">
        <v>48</v>
      </c>
      <c r="K210" s="396">
        <v>7882.56005859375</v>
      </c>
    </row>
    <row r="211" spans="1:11" ht="14.45" customHeight="1" x14ac:dyDescent="0.2">
      <c r="A211" s="390" t="s">
        <v>410</v>
      </c>
      <c r="B211" s="391" t="s">
        <v>411</v>
      </c>
      <c r="C211" s="392" t="s">
        <v>418</v>
      </c>
      <c r="D211" s="393" t="s">
        <v>419</v>
      </c>
      <c r="E211" s="392" t="s">
        <v>849</v>
      </c>
      <c r="F211" s="393" t="s">
        <v>850</v>
      </c>
      <c r="G211" s="392" t="s">
        <v>930</v>
      </c>
      <c r="H211" s="392" t="s">
        <v>931</v>
      </c>
      <c r="I211" s="395">
        <v>216.02999877929688</v>
      </c>
      <c r="J211" s="395">
        <v>120</v>
      </c>
      <c r="K211" s="396">
        <v>25923.30078125</v>
      </c>
    </row>
    <row r="212" spans="1:11" ht="14.45" customHeight="1" x14ac:dyDescent="0.2">
      <c r="A212" s="390" t="s">
        <v>410</v>
      </c>
      <c r="B212" s="391" t="s">
        <v>411</v>
      </c>
      <c r="C212" s="392" t="s">
        <v>418</v>
      </c>
      <c r="D212" s="393" t="s">
        <v>419</v>
      </c>
      <c r="E212" s="392" t="s">
        <v>849</v>
      </c>
      <c r="F212" s="393" t="s">
        <v>850</v>
      </c>
      <c r="G212" s="392" t="s">
        <v>932</v>
      </c>
      <c r="H212" s="392" t="s">
        <v>933</v>
      </c>
      <c r="I212" s="395">
        <v>210.16000366210938</v>
      </c>
      <c r="J212" s="395">
        <v>408</v>
      </c>
      <c r="K212" s="396">
        <v>85746.2998046875</v>
      </c>
    </row>
    <row r="213" spans="1:11" ht="14.45" customHeight="1" x14ac:dyDescent="0.2">
      <c r="A213" s="390" t="s">
        <v>410</v>
      </c>
      <c r="B213" s="391" t="s">
        <v>411</v>
      </c>
      <c r="C213" s="392" t="s">
        <v>418</v>
      </c>
      <c r="D213" s="393" t="s">
        <v>419</v>
      </c>
      <c r="E213" s="392" t="s">
        <v>849</v>
      </c>
      <c r="F213" s="393" t="s">
        <v>850</v>
      </c>
      <c r="G213" s="392" t="s">
        <v>934</v>
      </c>
      <c r="H213" s="392" t="s">
        <v>935</v>
      </c>
      <c r="I213" s="395">
        <v>210.16999816894531</v>
      </c>
      <c r="J213" s="395">
        <v>48</v>
      </c>
      <c r="K213" s="396">
        <v>10088.16015625</v>
      </c>
    </row>
    <row r="214" spans="1:11" ht="14.45" customHeight="1" x14ac:dyDescent="0.2">
      <c r="A214" s="390" t="s">
        <v>410</v>
      </c>
      <c r="B214" s="391" t="s">
        <v>411</v>
      </c>
      <c r="C214" s="392" t="s">
        <v>418</v>
      </c>
      <c r="D214" s="393" t="s">
        <v>419</v>
      </c>
      <c r="E214" s="392" t="s">
        <v>849</v>
      </c>
      <c r="F214" s="393" t="s">
        <v>850</v>
      </c>
      <c r="G214" s="392" t="s">
        <v>936</v>
      </c>
      <c r="H214" s="392" t="s">
        <v>937</v>
      </c>
      <c r="I214" s="395">
        <v>258.05999755859375</v>
      </c>
      <c r="J214" s="395">
        <v>240</v>
      </c>
      <c r="K214" s="396">
        <v>61934.400390625</v>
      </c>
    </row>
    <row r="215" spans="1:11" ht="14.45" customHeight="1" x14ac:dyDescent="0.2">
      <c r="A215" s="390" t="s">
        <v>410</v>
      </c>
      <c r="B215" s="391" t="s">
        <v>411</v>
      </c>
      <c r="C215" s="392" t="s">
        <v>418</v>
      </c>
      <c r="D215" s="393" t="s">
        <v>419</v>
      </c>
      <c r="E215" s="392" t="s">
        <v>849</v>
      </c>
      <c r="F215" s="393" t="s">
        <v>850</v>
      </c>
      <c r="G215" s="392" t="s">
        <v>938</v>
      </c>
      <c r="H215" s="392" t="s">
        <v>939</v>
      </c>
      <c r="I215" s="395">
        <v>337.23001098632813</v>
      </c>
      <c r="J215" s="395">
        <v>48</v>
      </c>
      <c r="K215" s="396">
        <v>16187.0400390625</v>
      </c>
    </row>
    <row r="216" spans="1:11" ht="14.45" customHeight="1" x14ac:dyDescent="0.2">
      <c r="A216" s="390" t="s">
        <v>410</v>
      </c>
      <c r="B216" s="391" t="s">
        <v>411</v>
      </c>
      <c r="C216" s="392" t="s">
        <v>418</v>
      </c>
      <c r="D216" s="393" t="s">
        <v>419</v>
      </c>
      <c r="E216" s="392" t="s">
        <v>849</v>
      </c>
      <c r="F216" s="393" t="s">
        <v>850</v>
      </c>
      <c r="G216" s="392" t="s">
        <v>940</v>
      </c>
      <c r="H216" s="392" t="s">
        <v>941</v>
      </c>
      <c r="I216" s="395">
        <v>129.25666300455728</v>
      </c>
      <c r="J216" s="395">
        <v>144</v>
      </c>
      <c r="K216" s="396">
        <v>18612.5595703125</v>
      </c>
    </row>
    <row r="217" spans="1:11" ht="14.45" customHeight="1" x14ac:dyDescent="0.2">
      <c r="A217" s="390" t="s">
        <v>410</v>
      </c>
      <c r="B217" s="391" t="s">
        <v>411</v>
      </c>
      <c r="C217" s="392" t="s">
        <v>418</v>
      </c>
      <c r="D217" s="393" t="s">
        <v>419</v>
      </c>
      <c r="E217" s="392" t="s">
        <v>849</v>
      </c>
      <c r="F217" s="393" t="s">
        <v>850</v>
      </c>
      <c r="G217" s="392" t="s">
        <v>942</v>
      </c>
      <c r="H217" s="392" t="s">
        <v>943</v>
      </c>
      <c r="I217" s="395">
        <v>51.650001525878906</v>
      </c>
      <c r="J217" s="395">
        <v>240</v>
      </c>
      <c r="K217" s="396">
        <v>12397</v>
      </c>
    </row>
    <row r="218" spans="1:11" ht="14.45" customHeight="1" x14ac:dyDescent="0.2">
      <c r="A218" s="390" t="s">
        <v>410</v>
      </c>
      <c r="B218" s="391" t="s">
        <v>411</v>
      </c>
      <c r="C218" s="392" t="s">
        <v>418</v>
      </c>
      <c r="D218" s="393" t="s">
        <v>419</v>
      </c>
      <c r="E218" s="392" t="s">
        <v>849</v>
      </c>
      <c r="F218" s="393" t="s">
        <v>850</v>
      </c>
      <c r="G218" s="392" t="s">
        <v>944</v>
      </c>
      <c r="H218" s="392" t="s">
        <v>945</v>
      </c>
      <c r="I218" s="395">
        <v>73.790000915527344</v>
      </c>
      <c r="J218" s="395">
        <v>72</v>
      </c>
      <c r="K218" s="396">
        <v>5312.85009765625</v>
      </c>
    </row>
    <row r="219" spans="1:11" ht="14.45" customHeight="1" x14ac:dyDescent="0.2">
      <c r="A219" s="390" t="s">
        <v>410</v>
      </c>
      <c r="B219" s="391" t="s">
        <v>411</v>
      </c>
      <c r="C219" s="392" t="s">
        <v>418</v>
      </c>
      <c r="D219" s="393" t="s">
        <v>419</v>
      </c>
      <c r="E219" s="392" t="s">
        <v>849</v>
      </c>
      <c r="F219" s="393" t="s">
        <v>850</v>
      </c>
      <c r="G219" s="392" t="s">
        <v>946</v>
      </c>
      <c r="H219" s="392" t="s">
        <v>947</v>
      </c>
      <c r="I219" s="395">
        <v>291.95001220703125</v>
      </c>
      <c r="J219" s="395">
        <v>16</v>
      </c>
      <c r="K219" s="396">
        <v>4671.1201171875</v>
      </c>
    </row>
    <row r="220" spans="1:11" ht="14.45" customHeight="1" x14ac:dyDescent="0.2">
      <c r="A220" s="390" t="s">
        <v>410</v>
      </c>
      <c r="B220" s="391" t="s">
        <v>411</v>
      </c>
      <c r="C220" s="392" t="s">
        <v>418</v>
      </c>
      <c r="D220" s="393" t="s">
        <v>419</v>
      </c>
      <c r="E220" s="392" t="s">
        <v>948</v>
      </c>
      <c r="F220" s="393" t="s">
        <v>949</v>
      </c>
      <c r="G220" s="392" t="s">
        <v>950</v>
      </c>
      <c r="H220" s="392" t="s">
        <v>951</v>
      </c>
      <c r="I220" s="395">
        <v>14.760000228881836</v>
      </c>
      <c r="J220" s="395">
        <v>20</v>
      </c>
      <c r="K220" s="396">
        <v>295.239990234375</v>
      </c>
    </row>
    <row r="221" spans="1:11" ht="14.45" customHeight="1" x14ac:dyDescent="0.2">
      <c r="A221" s="390" t="s">
        <v>410</v>
      </c>
      <c r="B221" s="391" t="s">
        <v>411</v>
      </c>
      <c r="C221" s="392" t="s">
        <v>418</v>
      </c>
      <c r="D221" s="393" t="s">
        <v>419</v>
      </c>
      <c r="E221" s="392" t="s">
        <v>948</v>
      </c>
      <c r="F221" s="393" t="s">
        <v>949</v>
      </c>
      <c r="G221" s="392" t="s">
        <v>952</v>
      </c>
      <c r="H221" s="392" t="s">
        <v>953</v>
      </c>
      <c r="I221" s="395">
        <v>15.369999885559082</v>
      </c>
      <c r="J221" s="395">
        <v>40</v>
      </c>
      <c r="K221" s="396">
        <v>614.67999267578125</v>
      </c>
    </row>
    <row r="222" spans="1:11" ht="14.45" customHeight="1" x14ac:dyDescent="0.2">
      <c r="A222" s="390" t="s">
        <v>410</v>
      </c>
      <c r="B222" s="391" t="s">
        <v>411</v>
      </c>
      <c r="C222" s="392" t="s">
        <v>418</v>
      </c>
      <c r="D222" s="393" t="s">
        <v>419</v>
      </c>
      <c r="E222" s="392" t="s">
        <v>948</v>
      </c>
      <c r="F222" s="393" t="s">
        <v>949</v>
      </c>
      <c r="G222" s="392" t="s">
        <v>954</v>
      </c>
      <c r="H222" s="392" t="s">
        <v>955</v>
      </c>
      <c r="I222" s="395">
        <v>14.760000228881836</v>
      </c>
      <c r="J222" s="395">
        <v>40</v>
      </c>
      <c r="K222" s="396">
        <v>590.47998046875</v>
      </c>
    </row>
    <row r="223" spans="1:11" ht="14.45" customHeight="1" x14ac:dyDescent="0.2">
      <c r="A223" s="390" t="s">
        <v>410</v>
      </c>
      <c r="B223" s="391" t="s">
        <v>411</v>
      </c>
      <c r="C223" s="392" t="s">
        <v>418</v>
      </c>
      <c r="D223" s="393" t="s">
        <v>419</v>
      </c>
      <c r="E223" s="392" t="s">
        <v>948</v>
      </c>
      <c r="F223" s="393" t="s">
        <v>949</v>
      </c>
      <c r="G223" s="392" t="s">
        <v>956</v>
      </c>
      <c r="H223" s="392" t="s">
        <v>957</v>
      </c>
      <c r="I223" s="395">
        <v>15.369999885559082</v>
      </c>
      <c r="J223" s="395">
        <v>20</v>
      </c>
      <c r="K223" s="396">
        <v>307.33999633789063</v>
      </c>
    </row>
    <row r="224" spans="1:11" ht="14.45" customHeight="1" x14ac:dyDescent="0.2">
      <c r="A224" s="390" t="s">
        <v>410</v>
      </c>
      <c r="B224" s="391" t="s">
        <v>411</v>
      </c>
      <c r="C224" s="392" t="s">
        <v>418</v>
      </c>
      <c r="D224" s="393" t="s">
        <v>419</v>
      </c>
      <c r="E224" s="392" t="s">
        <v>948</v>
      </c>
      <c r="F224" s="393" t="s">
        <v>949</v>
      </c>
      <c r="G224" s="392" t="s">
        <v>950</v>
      </c>
      <c r="H224" s="392" t="s">
        <v>958</v>
      </c>
      <c r="I224" s="395">
        <v>14.760000228881836</v>
      </c>
      <c r="J224" s="395">
        <v>50</v>
      </c>
      <c r="K224" s="396">
        <v>738.0999755859375</v>
      </c>
    </row>
    <row r="225" spans="1:11" ht="14.45" customHeight="1" x14ac:dyDescent="0.2">
      <c r="A225" s="390" t="s">
        <v>410</v>
      </c>
      <c r="B225" s="391" t="s">
        <v>411</v>
      </c>
      <c r="C225" s="392" t="s">
        <v>418</v>
      </c>
      <c r="D225" s="393" t="s">
        <v>419</v>
      </c>
      <c r="E225" s="392" t="s">
        <v>948</v>
      </c>
      <c r="F225" s="393" t="s">
        <v>949</v>
      </c>
      <c r="G225" s="392" t="s">
        <v>959</v>
      </c>
      <c r="H225" s="392" t="s">
        <v>960</v>
      </c>
      <c r="I225" s="395">
        <v>14.760000228881836</v>
      </c>
      <c r="J225" s="395">
        <v>50</v>
      </c>
      <c r="K225" s="396">
        <v>738.0999755859375</v>
      </c>
    </row>
    <row r="226" spans="1:11" ht="14.45" customHeight="1" x14ac:dyDescent="0.2">
      <c r="A226" s="390" t="s">
        <v>410</v>
      </c>
      <c r="B226" s="391" t="s">
        <v>411</v>
      </c>
      <c r="C226" s="392" t="s">
        <v>418</v>
      </c>
      <c r="D226" s="393" t="s">
        <v>419</v>
      </c>
      <c r="E226" s="392" t="s">
        <v>948</v>
      </c>
      <c r="F226" s="393" t="s">
        <v>949</v>
      </c>
      <c r="G226" s="392" t="s">
        <v>961</v>
      </c>
      <c r="H226" s="392" t="s">
        <v>962</v>
      </c>
      <c r="I226" s="395">
        <v>14.760000228881836</v>
      </c>
      <c r="J226" s="395">
        <v>50</v>
      </c>
      <c r="K226" s="396">
        <v>738.0999755859375</v>
      </c>
    </row>
    <row r="227" spans="1:11" ht="14.45" customHeight="1" x14ac:dyDescent="0.2">
      <c r="A227" s="390" t="s">
        <v>410</v>
      </c>
      <c r="B227" s="391" t="s">
        <v>411</v>
      </c>
      <c r="C227" s="392" t="s">
        <v>418</v>
      </c>
      <c r="D227" s="393" t="s">
        <v>419</v>
      </c>
      <c r="E227" s="392" t="s">
        <v>948</v>
      </c>
      <c r="F227" s="393" t="s">
        <v>949</v>
      </c>
      <c r="G227" s="392" t="s">
        <v>963</v>
      </c>
      <c r="H227" s="392" t="s">
        <v>964</v>
      </c>
      <c r="I227" s="395">
        <v>14.039999961853027</v>
      </c>
      <c r="J227" s="395">
        <v>50</v>
      </c>
      <c r="K227" s="396">
        <v>702</v>
      </c>
    </row>
    <row r="228" spans="1:11" ht="14.45" customHeight="1" x14ac:dyDescent="0.2">
      <c r="A228" s="390" t="s">
        <v>410</v>
      </c>
      <c r="B228" s="391" t="s">
        <v>411</v>
      </c>
      <c r="C228" s="392" t="s">
        <v>418</v>
      </c>
      <c r="D228" s="393" t="s">
        <v>419</v>
      </c>
      <c r="E228" s="392" t="s">
        <v>948</v>
      </c>
      <c r="F228" s="393" t="s">
        <v>949</v>
      </c>
      <c r="G228" s="392" t="s">
        <v>965</v>
      </c>
      <c r="H228" s="392" t="s">
        <v>966</v>
      </c>
      <c r="I228" s="395">
        <v>14.760000228881836</v>
      </c>
      <c r="J228" s="395">
        <v>50</v>
      </c>
      <c r="K228" s="396">
        <v>738.0999755859375</v>
      </c>
    </row>
    <row r="229" spans="1:11" ht="14.45" customHeight="1" x14ac:dyDescent="0.2">
      <c r="A229" s="390" t="s">
        <v>410</v>
      </c>
      <c r="B229" s="391" t="s">
        <v>411</v>
      </c>
      <c r="C229" s="392" t="s">
        <v>418</v>
      </c>
      <c r="D229" s="393" t="s">
        <v>419</v>
      </c>
      <c r="E229" s="392" t="s">
        <v>948</v>
      </c>
      <c r="F229" s="393" t="s">
        <v>949</v>
      </c>
      <c r="G229" s="392" t="s">
        <v>967</v>
      </c>
      <c r="H229" s="392" t="s">
        <v>968</v>
      </c>
      <c r="I229" s="395">
        <v>14.760000228881836</v>
      </c>
      <c r="J229" s="395">
        <v>50</v>
      </c>
      <c r="K229" s="396">
        <v>738.0999755859375</v>
      </c>
    </row>
    <row r="230" spans="1:11" ht="14.45" customHeight="1" x14ac:dyDescent="0.2">
      <c r="A230" s="390" t="s">
        <v>410</v>
      </c>
      <c r="B230" s="391" t="s">
        <v>411</v>
      </c>
      <c r="C230" s="392" t="s">
        <v>418</v>
      </c>
      <c r="D230" s="393" t="s">
        <v>419</v>
      </c>
      <c r="E230" s="392" t="s">
        <v>948</v>
      </c>
      <c r="F230" s="393" t="s">
        <v>949</v>
      </c>
      <c r="G230" s="392" t="s">
        <v>969</v>
      </c>
      <c r="H230" s="392" t="s">
        <v>970</v>
      </c>
      <c r="I230" s="395">
        <v>14.760000228881836</v>
      </c>
      <c r="J230" s="395">
        <v>50</v>
      </c>
      <c r="K230" s="396">
        <v>738.0999755859375</v>
      </c>
    </row>
    <row r="231" spans="1:11" ht="14.45" customHeight="1" x14ac:dyDescent="0.2">
      <c r="A231" s="390" t="s">
        <v>410</v>
      </c>
      <c r="B231" s="391" t="s">
        <v>411</v>
      </c>
      <c r="C231" s="392" t="s">
        <v>418</v>
      </c>
      <c r="D231" s="393" t="s">
        <v>419</v>
      </c>
      <c r="E231" s="392" t="s">
        <v>948</v>
      </c>
      <c r="F231" s="393" t="s">
        <v>949</v>
      </c>
      <c r="G231" s="392" t="s">
        <v>971</v>
      </c>
      <c r="H231" s="392" t="s">
        <v>972</v>
      </c>
      <c r="I231" s="395">
        <v>0.47999998927116394</v>
      </c>
      <c r="J231" s="395">
        <v>200</v>
      </c>
      <c r="K231" s="396">
        <v>96</v>
      </c>
    </row>
    <row r="232" spans="1:11" ht="14.45" customHeight="1" x14ac:dyDescent="0.2">
      <c r="A232" s="390" t="s">
        <v>410</v>
      </c>
      <c r="B232" s="391" t="s">
        <v>411</v>
      </c>
      <c r="C232" s="392" t="s">
        <v>418</v>
      </c>
      <c r="D232" s="393" t="s">
        <v>419</v>
      </c>
      <c r="E232" s="392" t="s">
        <v>948</v>
      </c>
      <c r="F232" s="393" t="s">
        <v>949</v>
      </c>
      <c r="G232" s="392" t="s">
        <v>973</v>
      </c>
      <c r="H232" s="392" t="s">
        <v>974</v>
      </c>
      <c r="I232" s="395">
        <v>0.97000002861022949</v>
      </c>
      <c r="J232" s="395">
        <v>200</v>
      </c>
      <c r="K232" s="396">
        <v>194</v>
      </c>
    </row>
    <row r="233" spans="1:11" ht="14.45" customHeight="1" x14ac:dyDescent="0.2">
      <c r="A233" s="390" t="s">
        <v>410</v>
      </c>
      <c r="B233" s="391" t="s">
        <v>411</v>
      </c>
      <c r="C233" s="392" t="s">
        <v>418</v>
      </c>
      <c r="D233" s="393" t="s">
        <v>419</v>
      </c>
      <c r="E233" s="392" t="s">
        <v>948</v>
      </c>
      <c r="F233" s="393" t="s">
        <v>949</v>
      </c>
      <c r="G233" s="392" t="s">
        <v>975</v>
      </c>
      <c r="H233" s="392" t="s">
        <v>976</v>
      </c>
      <c r="I233" s="395">
        <v>0.30666667222976685</v>
      </c>
      <c r="J233" s="395">
        <v>500</v>
      </c>
      <c r="K233" s="396">
        <v>154</v>
      </c>
    </row>
    <row r="234" spans="1:11" ht="14.45" customHeight="1" x14ac:dyDescent="0.2">
      <c r="A234" s="390" t="s">
        <v>410</v>
      </c>
      <c r="B234" s="391" t="s">
        <v>411</v>
      </c>
      <c r="C234" s="392" t="s">
        <v>418</v>
      </c>
      <c r="D234" s="393" t="s">
        <v>419</v>
      </c>
      <c r="E234" s="392" t="s">
        <v>948</v>
      </c>
      <c r="F234" s="393" t="s">
        <v>949</v>
      </c>
      <c r="G234" s="392" t="s">
        <v>977</v>
      </c>
      <c r="H234" s="392" t="s">
        <v>978</v>
      </c>
      <c r="I234" s="395">
        <v>0.30000001192092896</v>
      </c>
      <c r="J234" s="395">
        <v>300</v>
      </c>
      <c r="K234" s="396">
        <v>90</v>
      </c>
    </row>
    <row r="235" spans="1:11" ht="14.45" customHeight="1" x14ac:dyDescent="0.2">
      <c r="A235" s="390" t="s">
        <v>410</v>
      </c>
      <c r="B235" s="391" t="s">
        <v>411</v>
      </c>
      <c r="C235" s="392" t="s">
        <v>418</v>
      </c>
      <c r="D235" s="393" t="s">
        <v>419</v>
      </c>
      <c r="E235" s="392" t="s">
        <v>948</v>
      </c>
      <c r="F235" s="393" t="s">
        <v>949</v>
      </c>
      <c r="G235" s="392" t="s">
        <v>979</v>
      </c>
      <c r="H235" s="392" t="s">
        <v>980</v>
      </c>
      <c r="I235" s="395">
        <v>0.36000001430511475</v>
      </c>
      <c r="J235" s="395">
        <v>200</v>
      </c>
      <c r="K235" s="396">
        <v>72</v>
      </c>
    </row>
    <row r="236" spans="1:11" ht="14.45" customHeight="1" x14ac:dyDescent="0.2">
      <c r="A236" s="390" t="s">
        <v>410</v>
      </c>
      <c r="B236" s="391" t="s">
        <v>411</v>
      </c>
      <c r="C236" s="392" t="s">
        <v>418</v>
      </c>
      <c r="D236" s="393" t="s">
        <v>419</v>
      </c>
      <c r="E236" s="392" t="s">
        <v>948</v>
      </c>
      <c r="F236" s="393" t="s">
        <v>949</v>
      </c>
      <c r="G236" s="392" t="s">
        <v>981</v>
      </c>
      <c r="H236" s="392" t="s">
        <v>982</v>
      </c>
      <c r="I236" s="395">
        <v>0.55000001192092896</v>
      </c>
      <c r="J236" s="395">
        <v>300</v>
      </c>
      <c r="K236" s="396">
        <v>165</v>
      </c>
    </row>
    <row r="237" spans="1:11" ht="14.45" customHeight="1" x14ac:dyDescent="0.2">
      <c r="A237" s="390" t="s">
        <v>410</v>
      </c>
      <c r="B237" s="391" t="s">
        <v>411</v>
      </c>
      <c r="C237" s="392" t="s">
        <v>418</v>
      </c>
      <c r="D237" s="393" t="s">
        <v>419</v>
      </c>
      <c r="E237" s="392" t="s">
        <v>983</v>
      </c>
      <c r="F237" s="393" t="s">
        <v>984</v>
      </c>
      <c r="G237" s="392" t="s">
        <v>985</v>
      </c>
      <c r="H237" s="392" t="s">
        <v>986</v>
      </c>
      <c r="I237" s="395">
        <v>18.629999160766602</v>
      </c>
      <c r="J237" s="395">
        <v>200</v>
      </c>
      <c r="K237" s="396">
        <v>3726.800048828125</v>
      </c>
    </row>
    <row r="238" spans="1:11" ht="14.45" customHeight="1" x14ac:dyDescent="0.2">
      <c r="A238" s="390" t="s">
        <v>410</v>
      </c>
      <c r="B238" s="391" t="s">
        <v>411</v>
      </c>
      <c r="C238" s="392" t="s">
        <v>418</v>
      </c>
      <c r="D238" s="393" t="s">
        <v>419</v>
      </c>
      <c r="E238" s="392" t="s">
        <v>983</v>
      </c>
      <c r="F238" s="393" t="s">
        <v>984</v>
      </c>
      <c r="G238" s="392" t="s">
        <v>987</v>
      </c>
      <c r="H238" s="392" t="s">
        <v>988</v>
      </c>
      <c r="I238" s="395">
        <v>18.629999160766602</v>
      </c>
      <c r="J238" s="395">
        <v>900</v>
      </c>
      <c r="K238" s="396">
        <v>16769.400146484375</v>
      </c>
    </row>
    <row r="239" spans="1:11" ht="14.45" customHeight="1" x14ac:dyDescent="0.2">
      <c r="A239" s="390" t="s">
        <v>410</v>
      </c>
      <c r="B239" s="391" t="s">
        <v>411</v>
      </c>
      <c r="C239" s="392" t="s">
        <v>418</v>
      </c>
      <c r="D239" s="393" t="s">
        <v>419</v>
      </c>
      <c r="E239" s="392" t="s">
        <v>983</v>
      </c>
      <c r="F239" s="393" t="s">
        <v>984</v>
      </c>
      <c r="G239" s="392" t="s">
        <v>989</v>
      </c>
      <c r="H239" s="392" t="s">
        <v>990</v>
      </c>
      <c r="I239" s="395">
        <v>18.629999160766602</v>
      </c>
      <c r="J239" s="395">
        <v>500</v>
      </c>
      <c r="K239" s="396">
        <v>9317.000244140625</v>
      </c>
    </row>
    <row r="240" spans="1:11" ht="14.45" customHeight="1" x14ac:dyDescent="0.2">
      <c r="A240" s="390" t="s">
        <v>410</v>
      </c>
      <c r="B240" s="391" t="s">
        <v>411</v>
      </c>
      <c r="C240" s="392" t="s">
        <v>418</v>
      </c>
      <c r="D240" s="393" t="s">
        <v>419</v>
      </c>
      <c r="E240" s="392" t="s">
        <v>983</v>
      </c>
      <c r="F240" s="393" t="s">
        <v>984</v>
      </c>
      <c r="G240" s="392" t="s">
        <v>991</v>
      </c>
      <c r="H240" s="392" t="s">
        <v>992</v>
      </c>
      <c r="I240" s="395">
        <v>18.629999160766602</v>
      </c>
      <c r="J240" s="395">
        <v>500</v>
      </c>
      <c r="K240" s="396">
        <v>9317.000244140625</v>
      </c>
    </row>
    <row r="241" spans="1:11" ht="14.45" customHeight="1" x14ac:dyDescent="0.2">
      <c r="A241" s="390" t="s">
        <v>410</v>
      </c>
      <c r="B241" s="391" t="s">
        <v>411</v>
      </c>
      <c r="C241" s="392" t="s">
        <v>418</v>
      </c>
      <c r="D241" s="393" t="s">
        <v>419</v>
      </c>
      <c r="E241" s="392" t="s">
        <v>983</v>
      </c>
      <c r="F241" s="393" t="s">
        <v>984</v>
      </c>
      <c r="G241" s="392" t="s">
        <v>993</v>
      </c>
      <c r="H241" s="392" t="s">
        <v>994</v>
      </c>
      <c r="I241" s="395">
        <v>17.299999237060547</v>
      </c>
      <c r="J241" s="395">
        <v>100</v>
      </c>
      <c r="K241" s="396">
        <v>1730.300048828125</v>
      </c>
    </row>
    <row r="242" spans="1:11" ht="14.45" customHeight="1" x14ac:dyDescent="0.2">
      <c r="A242" s="390" t="s">
        <v>410</v>
      </c>
      <c r="B242" s="391" t="s">
        <v>411</v>
      </c>
      <c r="C242" s="392" t="s">
        <v>418</v>
      </c>
      <c r="D242" s="393" t="s">
        <v>419</v>
      </c>
      <c r="E242" s="392" t="s">
        <v>983</v>
      </c>
      <c r="F242" s="393" t="s">
        <v>984</v>
      </c>
      <c r="G242" s="392" t="s">
        <v>995</v>
      </c>
      <c r="H242" s="392" t="s">
        <v>996</v>
      </c>
      <c r="I242" s="395">
        <v>17.532500267028809</v>
      </c>
      <c r="J242" s="395">
        <v>1200</v>
      </c>
      <c r="K242" s="396">
        <v>20884</v>
      </c>
    </row>
    <row r="243" spans="1:11" ht="14.45" customHeight="1" x14ac:dyDescent="0.2">
      <c r="A243" s="390" t="s">
        <v>410</v>
      </c>
      <c r="B243" s="391" t="s">
        <v>411</v>
      </c>
      <c r="C243" s="392" t="s">
        <v>418</v>
      </c>
      <c r="D243" s="393" t="s">
        <v>419</v>
      </c>
      <c r="E243" s="392" t="s">
        <v>983</v>
      </c>
      <c r="F243" s="393" t="s">
        <v>984</v>
      </c>
      <c r="G243" s="392" t="s">
        <v>997</v>
      </c>
      <c r="H243" s="392" t="s">
        <v>998</v>
      </c>
      <c r="I243" s="395">
        <v>18.028332710266113</v>
      </c>
      <c r="J243" s="395">
        <v>2100</v>
      </c>
      <c r="K243" s="396">
        <v>38034</v>
      </c>
    </row>
    <row r="244" spans="1:11" ht="14.45" customHeight="1" x14ac:dyDescent="0.2">
      <c r="A244" s="390" t="s">
        <v>410</v>
      </c>
      <c r="B244" s="391" t="s">
        <v>411</v>
      </c>
      <c r="C244" s="392" t="s">
        <v>418</v>
      </c>
      <c r="D244" s="393" t="s">
        <v>419</v>
      </c>
      <c r="E244" s="392" t="s">
        <v>983</v>
      </c>
      <c r="F244" s="393" t="s">
        <v>984</v>
      </c>
      <c r="G244" s="392" t="s">
        <v>999</v>
      </c>
      <c r="H244" s="392" t="s">
        <v>1000</v>
      </c>
      <c r="I244" s="395">
        <v>17.993332862854004</v>
      </c>
      <c r="J244" s="395">
        <v>2600</v>
      </c>
      <c r="K244" s="396">
        <v>47110</v>
      </c>
    </row>
    <row r="245" spans="1:11" ht="14.45" customHeight="1" x14ac:dyDescent="0.2">
      <c r="A245" s="390" t="s">
        <v>410</v>
      </c>
      <c r="B245" s="391" t="s">
        <v>411</v>
      </c>
      <c r="C245" s="392" t="s">
        <v>418</v>
      </c>
      <c r="D245" s="393" t="s">
        <v>419</v>
      </c>
      <c r="E245" s="392" t="s">
        <v>983</v>
      </c>
      <c r="F245" s="393" t="s">
        <v>984</v>
      </c>
      <c r="G245" s="392" t="s">
        <v>1001</v>
      </c>
      <c r="H245" s="392" t="s">
        <v>1002</v>
      </c>
      <c r="I245" s="395">
        <v>18.059999465942383</v>
      </c>
      <c r="J245" s="395">
        <v>1200</v>
      </c>
      <c r="K245" s="396">
        <v>21672</v>
      </c>
    </row>
    <row r="246" spans="1:11" ht="14.45" customHeight="1" x14ac:dyDescent="0.2">
      <c r="A246" s="390" t="s">
        <v>410</v>
      </c>
      <c r="B246" s="391" t="s">
        <v>411</v>
      </c>
      <c r="C246" s="392" t="s">
        <v>418</v>
      </c>
      <c r="D246" s="393" t="s">
        <v>419</v>
      </c>
      <c r="E246" s="392" t="s">
        <v>983</v>
      </c>
      <c r="F246" s="393" t="s">
        <v>984</v>
      </c>
      <c r="G246" s="392" t="s">
        <v>1003</v>
      </c>
      <c r="H246" s="392" t="s">
        <v>1004</v>
      </c>
      <c r="I246" s="395">
        <v>18.100000381469727</v>
      </c>
      <c r="J246" s="395">
        <v>300</v>
      </c>
      <c r="K246" s="396">
        <v>5430</v>
      </c>
    </row>
    <row r="247" spans="1:11" ht="14.45" customHeight="1" x14ac:dyDescent="0.2">
      <c r="A247" s="390" t="s">
        <v>410</v>
      </c>
      <c r="B247" s="391" t="s">
        <v>411</v>
      </c>
      <c r="C247" s="392" t="s">
        <v>418</v>
      </c>
      <c r="D247" s="393" t="s">
        <v>419</v>
      </c>
      <c r="E247" s="392" t="s">
        <v>983</v>
      </c>
      <c r="F247" s="393" t="s">
        <v>984</v>
      </c>
      <c r="G247" s="392" t="s">
        <v>1005</v>
      </c>
      <c r="H247" s="392" t="s">
        <v>1006</v>
      </c>
      <c r="I247" s="395">
        <v>17.971666971842449</v>
      </c>
      <c r="J247" s="395">
        <v>2400</v>
      </c>
      <c r="K247" s="396">
        <v>43382</v>
      </c>
    </row>
    <row r="248" spans="1:11" ht="14.45" customHeight="1" x14ac:dyDescent="0.2">
      <c r="A248" s="390" t="s">
        <v>410</v>
      </c>
      <c r="B248" s="391" t="s">
        <v>411</v>
      </c>
      <c r="C248" s="392" t="s">
        <v>418</v>
      </c>
      <c r="D248" s="393" t="s">
        <v>419</v>
      </c>
      <c r="E248" s="392" t="s">
        <v>983</v>
      </c>
      <c r="F248" s="393" t="s">
        <v>984</v>
      </c>
      <c r="G248" s="392" t="s">
        <v>1007</v>
      </c>
      <c r="H248" s="392" t="s">
        <v>1008</v>
      </c>
      <c r="I248" s="395">
        <v>21.559999465942383</v>
      </c>
      <c r="J248" s="395">
        <v>50</v>
      </c>
      <c r="K248" s="396">
        <v>1078.1099853515625</v>
      </c>
    </row>
    <row r="249" spans="1:11" ht="14.45" customHeight="1" x14ac:dyDescent="0.2">
      <c r="A249" s="390" t="s">
        <v>410</v>
      </c>
      <c r="B249" s="391" t="s">
        <v>411</v>
      </c>
      <c r="C249" s="392" t="s">
        <v>418</v>
      </c>
      <c r="D249" s="393" t="s">
        <v>419</v>
      </c>
      <c r="E249" s="392" t="s">
        <v>983</v>
      </c>
      <c r="F249" s="393" t="s">
        <v>984</v>
      </c>
      <c r="G249" s="392" t="s">
        <v>1009</v>
      </c>
      <c r="H249" s="392" t="s">
        <v>1010</v>
      </c>
      <c r="I249" s="395">
        <v>21.559999465942383</v>
      </c>
      <c r="J249" s="395">
        <v>150</v>
      </c>
      <c r="K249" s="396">
        <v>3234.3299560546875</v>
      </c>
    </row>
    <row r="250" spans="1:11" ht="14.45" customHeight="1" x14ac:dyDescent="0.2">
      <c r="A250" s="390" t="s">
        <v>410</v>
      </c>
      <c r="B250" s="391" t="s">
        <v>411</v>
      </c>
      <c r="C250" s="392" t="s">
        <v>418</v>
      </c>
      <c r="D250" s="393" t="s">
        <v>419</v>
      </c>
      <c r="E250" s="392" t="s">
        <v>983</v>
      </c>
      <c r="F250" s="393" t="s">
        <v>984</v>
      </c>
      <c r="G250" s="392" t="s">
        <v>1011</v>
      </c>
      <c r="H250" s="392" t="s">
        <v>1012</v>
      </c>
      <c r="I250" s="395">
        <v>21.936666488647461</v>
      </c>
      <c r="J250" s="395">
        <v>600</v>
      </c>
      <c r="K250" s="396">
        <v>13162</v>
      </c>
    </row>
    <row r="251" spans="1:11" ht="14.45" customHeight="1" x14ac:dyDescent="0.2">
      <c r="A251" s="390" t="s">
        <v>410</v>
      </c>
      <c r="B251" s="391" t="s">
        <v>411</v>
      </c>
      <c r="C251" s="392" t="s">
        <v>418</v>
      </c>
      <c r="D251" s="393" t="s">
        <v>419</v>
      </c>
      <c r="E251" s="392" t="s">
        <v>983</v>
      </c>
      <c r="F251" s="393" t="s">
        <v>984</v>
      </c>
      <c r="G251" s="392" t="s">
        <v>1013</v>
      </c>
      <c r="H251" s="392" t="s">
        <v>1014</v>
      </c>
      <c r="I251" s="395">
        <v>21.899999618530273</v>
      </c>
      <c r="J251" s="395">
        <v>350</v>
      </c>
      <c r="K251" s="396">
        <v>7665</v>
      </c>
    </row>
    <row r="252" spans="1:11" ht="14.45" customHeight="1" x14ac:dyDescent="0.2">
      <c r="A252" s="390" t="s">
        <v>410</v>
      </c>
      <c r="B252" s="391" t="s">
        <v>411</v>
      </c>
      <c r="C252" s="392" t="s">
        <v>418</v>
      </c>
      <c r="D252" s="393" t="s">
        <v>419</v>
      </c>
      <c r="E252" s="392" t="s">
        <v>983</v>
      </c>
      <c r="F252" s="393" t="s">
        <v>984</v>
      </c>
      <c r="G252" s="392" t="s">
        <v>1015</v>
      </c>
      <c r="H252" s="392" t="s">
        <v>1016</v>
      </c>
      <c r="I252" s="395">
        <v>21.559999465942383</v>
      </c>
      <c r="J252" s="395">
        <v>150</v>
      </c>
      <c r="K252" s="396">
        <v>3234.330078125</v>
      </c>
    </row>
    <row r="253" spans="1:11" ht="14.45" customHeight="1" x14ac:dyDescent="0.2">
      <c r="A253" s="390" t="s">
        <v>410</v>
      </c>
      <c r="B253" s="391" t="s">
        <v>411</v>
      </c>
      <c r="C253" s="392" t="s">
        <v>418</v>
      </c>
      <c r="D253" s="393" t="s">
        <v>419</v>
      </c>
      <c r="E253" s="392" t="s">
        <v>983</v>
      </c>
      <c r="F253" s="393" t="s">
        <v>984</v>
      </c>
      <c r="G253" s="392" t="s">
        <v>1017</v>
      </c>
      <c r="H253" s="392" t="s">
        <v>1018</v>
      </c>
      <c r="I253" s="395">
        <v>26.620000839233398</v>
      </c>
      <c r="J253" s="395">
        <v>50</v>
      </c>
      <c r="K253" s="396">
        <v>1331</v>
      </c>
    </row>
    <row r="254" spans="1:11" ht="14.45" customHeight="1" x14ac:dyDescent="0.2">
      <c r="A254" s="390" t="s">
        <v>410</v>
      </c>
      <c r="B254" s="391" t="s">
        <v>411</v>
      </c>
      <c r="C254" s="392" t="s">
        <v>418</v>
      </c>
      <c r="D254" s="393" t="s">
        <v>419</v>
      </c>
      <c r="E254" s="392" t="s">
        <v>983</v>
      </c>
      <c r="F254" s="393" t="s">
        <v>984</v>
      </c>
      <c r="G254" s="392" t="s">
        <v>1019</v>
      </c>
      <c r="H254" s="392" t="s">
        <v>1020</v>
      </c>
      <c r="I254" s="395">
        <v>11.739999771118164</v>
      </c>
      <c r="J254" s="395">
        <v>100</v>
      </c>
      <c r="K254" s="396">
        <v>1174</v>
      </c>
    </row>
    <row r="255" spans="1:11" ht="14.45" customHeight="1" x14ac:dyDescent="0.2">
      <c r="A255" s="390" t="s">
        <v>410</v>
      </c>
      <c r="B255" s="391" t="s">
        <v>411</v>
      </c>
      <c r="C255" s="392" t="s">
        <v>418</v>
      </c>
      <c r="D255" s="393" t="s">
        <v>419</v>
      </c>
      <c r="E255" s="392" t="s">
        <v>983</v>
      </c>
      <c r="F255" s="393" t="s">
        <v>984</v>
      </c>
      <c r="G255" s="392" t="s">
        <v>1021</v>
      </c>
      <c r="H255" s="392" t="s">
        <v>1022</v>
      </c>
      <c r="I255" s="395">
        <v>2.923333247502645</v>
      </c>
      <c r="J255" s="395">
        <v>9000</v>
      </c>
      <c r="K255" s="396">
        <v>25990</v>
      </c>
    </row>
    <row r="256" spans="1:11" ht="14.45" customHeight="1" x14ac:dyDescent="0.2">
      <c r="A256" s="390" t="s">
        <v>410</v>
      </c>
      <c r="B256" s="391" t="s">
        <v>411</v>
      </c>
      <c r="C256" s="392" t="s">
        <v>418</v>
      </c>
      <c r="D256" s="393" t="s">
        <v>419</v>
      </c>
      <c r="E256" s="392" t="s">
        <v>983</v>
      </c>
      <c r="F256" s="393" t="s">
        <v>984</v>
      </c>
      <c r="G256" s="392" t="s">
        <v>1023</v>
      </c>
      <c r="H256" s="392" t="s">
        <v>1024</v>
      </c>
      <c r="I256" s="395">
        <v>2.880000114440918</v>
      </c>
      <c r="J256" s="395">
        <v>2000</v>
      </c>
      <c r="K256" s="396">
        <v>5760</v>
      </c>
    </row>
    <row r="257" spans="1:11" ht="14.45" customHeight="1" x14ac:dyDescent="0.2">
      <c r="A257" s="390" t="s">
        <v>410</v>
      </c>
      <c r="B257" s="391" t="s">
        <v>411</v>
      </c>
      <c r="C257" s="392" t="s">
        <v>418</v>
      </c>
      <c r="D257" s="393" t="s">
        <v>419</v>
      </c>
      <c r="E257" s="392" t="s">
        <v>983</v>
      </c>
      <c r="F257" s="393" t="s">
        <v>984</v>
      </c>
      <c r="G257" s="392" t="s">
        <v>1025</v>
      </c>
      <c r="H257" s="392" t="s">
        <v>1026</v>
      </c>
      <c r="I257" s="395">
        <v>2.2999999523162842</v>
      </c>
      <c r="J257" s="395">
        <v>3000</v>
      </c>
      <c r="K257" s="396">
        <v>6900</v>
      </c>
    </row>
    <row r="258" spans="1:11" ht="14.45" customHeight="1" x14ac:dyDescent="0.2">
      <c r="A258" s="390" t="s">
        <v>410</v>
      </c>
      <c r="B258" s="391" t="s">
        <v>411</v>
      </c>
      <c r="C258" s="392" t="s">
        <v>418</v>
      </c>
      <c r="D258" s="393" t="s">
        <v>419</v>
      </c>
      <c r="E258" s="392" t="s">
        <v>983</v>
      </c>
      <c r="F258" s="393" t="s">
        <v>984</v>
      </c>
      <c r="G258" s="392" t="s">
        <v>1027</v>
      </c>
      <c r="H258" s="392" t="s">
        <v>1028</v>
      </c>
      <c r="I258" s="395">
        <v>3.3900001049041748</v>
      </c>
      <c r="J258" s="395">
        <v>4000</v>
      </c>
      <c r="K258" s="396">
        <v>13560</v>
      </c>
    </row>
    <row r="259" spans="1:11" ht="14.45" customHeight="1" x14ac:dyDescent="0.2">
      <c r="A259" s="390" t="s">
        <v>410</v>
      </c>
      <c r="B259" s="391" t="s">
        <v>411</v>
      </c>
      <c r="C259" s="392" t="s">
        <v>418</v>
      </c>
      <c r="D259" s="393" t="s">
        <v>419</v>
      </c>
      <c r="E259" s="392" t="s">
        <v>983</v>
      </c>
      <c r="F259" s="393" t="s">
        <v>984</v>
      </c>
      <c r="G259" s="392" t="s">
        <v>1029</v>
      </c>
      <c r="H259" s="392" t="s">
        <v>1030</v>
      </c>
      <c r="I259" s="395">
        <v>3.380000114440918</v>
      </c>
      <c r="J259" s="395">
        <v>1000</v>
      </c>
      <c r="K259" s="396">
        <v>3380</v>
      </c>
    </row>
    <row r="260" spans="1:11" ht="14.45" customHeight="1" x14ac:dyDescent="0.2">
      <c r="A260" s="390" t="s">
        <v>410</v>
      </c>
      <c r="B260" s="391" t="s">
        <v>411</v>
      </c>
      <c r="C260" s="392" t="s">
        <v>418</v>
      </c>
      <c r="D260" s="393" t="s">
        <v>419</v>
      </c>
      <c r="E260" s="392" t="s">
        <v>983</v>
      </c>
      <c r="F260" s="393" t="s">
        <v>984</v>
      </c>
      <c r="G260" s="392" t="s">
        <v>1031</v>
      </c>
      <c r="H260" s="392" t="s">
        <v>1032</v>
      </c>
      <c r="I260" s="395">
        <v>3.7300000190734863</v>
      </c>
      <c r="J260" s="395">
        <v>2000</v>
      </c>
      <c r="K260" s="396">
        <v>7460</v>
      </c>
    </row>
    <row r="261" spans="1:11" ht="14.45" customHeight="1" x14ac:dyDescent="0.2">
      <c r="A261" s="390" t="s">
        <v>410</v>
      </c>
      <c r="B261" s="391" t="s">
        <v>411</v>
      </c>
      <c r="C261" s="392" t="s">
        <v>418</v>
      </c>
      <c r="D261" s="393" t="s">
        <v>419</v>
      </c>
      <c r="E261" s="392" t="s">
        <v>983</v>
      </c>
      <c r="F261" s="393" t="s">
        <v>984</v>
      </c>
      <c r="G261" s="392" t="s">
        <v>1033</v>
      </c>
      <c r="H261" s="392" t="s">
        <v>1034</v>
      </c>
      <c r="I261" s="395">
        <v>3.869999885559082</v>
      </c>
      <c r="J261" s="395">
        <v>2000</v>
      </c>
      <c r="K261" s="396">
        <v>7740</v>
      </c>
    </row>
    <row r="262" spans="1:11" ht="14.45" customHeight="1" x14ac:dyDescent="0.2">
      <c r="A262" s="390" t="s">
        <v>410</v>
      </c>
      <c r="B262" s="391" t="s">
        <v>411</v>
      </c>
      <c r="C262" s="392" t="s">
        <v>418</v>
      </c>
      <c r="D262" s="393" t="s">
        <v>419</v>
      </c>
      <c r="E262" s="392" t="s">
        <v>983</v>
      </c>
      <c r="F262" s="393" t="s">
        <v>984</v>
      </c>
      <c r="G262" s="392" t="s">
        <v>1035</v>
      </c>
      <c r="H262" s="392" t="s">
        <v>1036</v>
      </c>
      <c r="I262" s="395">
        <v>3.869999885559082</v>
      </c>
      <c r="J262" s="395">
        <v>1000</v>
      </c>
      <c r="K262" s="396">
        <v>3870</v>
      </c>
    </row>
    <row r="263" spans="1:11" ht="14.45" customHeight="1" x14ac:dyDescent="0.2">
      <c r="A263" s="390" t="s">
        <v>410</v>
      </c>
      <c r="B263" s="391" t="s">
        <v>411</v>
      </c>
      <c r="C263" s="392" t="s">
        <v>418</v>
      </c>
      <c r="D263" s="393" t="s">
        <v>419</v>
      </c>
      <c r="E263" s="392" t="s">
        <v>983</v>
      </c>
      <c r="F263" s="393" t="s">
        <v>984</v>
      </c>
      <c r="G263" s="392" t="s">
        <v>1037</v>
      </c>
      <c r="H263" s="392" t="s">
        <v>1038</v>
      </c>
      <c r="I263" s="395">
        <v>3.3900001049041748</v>
      </c>
      <c r="J263" s="395">
        <v>270</v>
      </c>
      <c r="K263" s="396">
        <v>915.29998779296875</v>
      </c>
    </row>
    <row r="264" spans="1:11" ht="14.45" customHeight="1" x14ac:dyDescent="0.2">
      <c r="A264" s="390" t="s">
        <v>410</v>
      </c>
      <c r="B264" s="391" t="s">
        <v>411</v>
      </c>
      <c r="C264" s="392" t="s">
        <v>418</v>
      </c>
      <c r="D264" s="393" t="s">
        <v>419</v>
      </c>
      <c r="E264" s="392" t="s">
        <v>983</v>
      </c>
      <c r="F264" s="393" t="s">
        <v>984</v>
      </c>
      <c r="G264" s="392" t="s">
        <v>1039</v>
      </c>
      <c r="H264" s="392" t="s">
        <v>1040</v>
      </c>
      <c r="I264" s="395">
        <v>3.1400001049041748</v>
      </c>
      <c r="J264" s="395">
        <v>1800</v>
      </c>
      <c r="K264" s="396">
        <v>5652</v>
      </c>
    </row>
    <row r="265" spans="1:11" ht="14.45" customHeight="1" x14ac:dyDescent="0.2">
      <c r="A265" s="390" t="s">
        <v>410</v>
      </c>
      <c r="B265" s="391" t="s">
        <v>411</v>
      </c>
      <c r="C265" s="392" t="s">
        <v>418</v>
      </c>
      <c r="D265" s="393" t="s">
        <v>419</v>
      </c>
      <c r="E265" s="392" t="s">
        <v>983</v>
      </c>
      <c r="F265" s="393" t="s">
        <v>984</v>
      </c>
      <c r="G265" s="392" t="s">
        <v>1041</v>
      </c>
      <c r="H265" s="392" t="s">
        <v>1042</v>
      </c>
      <c r="I265" s="395">
        <v>3.0299999713897705</v>
      </c>
      <c r="J265" s="395">
        <v>180</v>
      </c>
      <c r="K265" s="396">
        <v>545.4000244140625</v>
      </c>
    </row>
    <row r="266" spans="1:11" ht="14.45" customHeight="1" x14ac:dyDescent="0.2">
      <c r="A266" s="390" t="s">
        <v>410</v>
      </c>
      <c r="B266" s="391" t="s">
        <v>411</v>
      </c>
      <c r="C266" s="392" t="s">
        <v>418</v>
      </c>
      <c r="D266" s="393" t="s">
        <v>419</v>
      </c>
      <c r="E266" s="392" t="s">
        <v>983</v>
      </c>
      <c r="F266" s="393" t="s">
        <v>984</v>
      </c>
      <c r="G266" s="392" t="s">
        <v>1043</v>
      </c>
      <c r="H266" s="392" t="s">
        <v>1044</v>
      </c>
      <c r="I266" s="395">
        <v>4.690000057220459</v>
      </c>
      <c r="J266" s="395">
        <v>4000</v>
      </c>
      <c r="K266" s="396">
        <v>18760</v>
      </c>
    </row>
    <row r="267" spans="1:11" ht="14.45" customHeight="1" x14ac:dyDescent="0.2">
      <c r="A267" s="390" t="s">
        <v>410</v>
      </c>
      <c r="B267" s="391" t="s">
        <v>411</v>
      </c>
      <c r="C267" s="392" t="s">
        <v>418</v>
      </c>
      <c r="D267" s="393" t="s">
        <v>419</v>
      </c>
      <c r="E267" s="392" t="s">
        <v>1045</v>
      </c>
      <c r="F267" s="393" t="s">
        <v>1046</v>
      </c>
      <c r="G267" s="392" t="s">
        <v>1047</v>
      </c>
      <c r="H267" s="392" t="s">
        <v>1048</v>
      </c>
      <c r="I267" s="395">
        <v>10.739999771118164</v>
      </c>
      <c r="J267" s="395">
        <v>575</v>
      </c>
      <c r="K267" s="396">
        <v>6178.2598876953125</v>
      </c>
    </row>
    <row r="268" spans="1:11" ht="14.45" customHeight="1" x14ac:dyDescent="0.2">
      <c r="A268" s="390" t="s">
        <v>410</v>
      </c>
      <c r="B268" s="391" t="s">
        <v>411</v>
      </c>
      <c r="C268" s="392" t="s">
        <v>418</v>
      </c>
      <c r="D268" s="393" t="s">
        <v>419</v>
      </c>
      <c r="E268" s="392" t="s">
        <v>1045</v>
      </c>
      <c r="F268" s="393" t="s">
        <v>1046</v>
      </c>
      <c r="G268" s="392" t="s">
        <v>1049</v>
      </c>
      <c r="H268" s="392" t="s">
        <v>1050</v>
      </c>
      <c r="I268" s="395">
        <v>13.792000007629394</v>
      </c>
      <c r="J268" s="395">
        <v>475</v>
      </c>
      <c r="K268" s="396">
        <v>6552.2500610351563</v>
      </c>
    </row>
    <row r="269" spans="1:11" ht="14.45" customHeight="1" x14ac:dyDescent="0.2">
      <c r="A269" s="390" t="s">
        <v>410</v>
      </c>
      <c r="B269" s="391" t="s">
        <v>411</v>
      </c>
      <c r="C269" s="392" t="s">
        <v>418</v>
      </c>
      <c r="D269" s="393" t="s">
        <v>419</v>
      </c>
      <c r="E269" s="392" t="s">
        <v>1045</v>
      </c>
      <c r="F269" s="393" t="s">
        <v>1046</v>
      </c>
      <c r="G269" s="392" t="s">
        <v>1051</v>
      </c>
      <c r="H269" s="392" t="s">
        <v>1052</v>
      </c>
      <c r="I269" s="395">
        <v>74.919998168945313</v>
      </c>
      <c r="J269" s="395">
        <v>50</v>
      </c>
      <c r="K269" s="396">
        <v>3746.159912109375</v>
      </c>
    </row>
    <row r="270" spans="1:11" ht="14.45" customHeight="1" x14ac:dyDescent="0.2">
      <c r="A270" s="390" t="s">
        <v>410</v>
      </c>
      <c r="B270" s="391" t="s">
        <v>411</v>
      </c>
      <c r="C270" s="392" t="s">
        <v>418</v>
      </c>
      <c r="D270" s="393" t="s">
        <v>419</v>
      </c>
      <c r="E270" s="392" t="s">
        <v>1045</v>
      </c>
      <c r="F270" s="393" t="s">
        <v>1046</v>
      </c>
      <c r="G270" s="392" t="s">
        <v>1053</v>
      </c>
      <c r="H270" s="392" t="s">
        <v>1054</v>
      </c>
      <c r="I270" s="395">
        <v>43.560001373291016</v>
      </c>
      <c r="J270" s="395">
        <v>80</v>
      </c>
      <c r="K270" s="396">
        <v>3484.800048828125</v>
      </c>
    </row>
    <row r="271" spans="1:11" ht="14.45" customHeight="1" x14ac:dyDescent="0.2">
      <c r="A271" s="390" t="s">
        <v>410</v>
      </c>
      <c r="B271" s="391" t="s">
        <v>411</v>
      </c>
      <c r="C271" s="392" t="s">
        <v>418</v>
      </c>
      <c r="D271" s="393" t="s">
        <v>419</v>
      </c>
      <c r="E271" s="392" t="s">
        <v>1045</v>
      </c>
      <c r="F271" s="393" t="s">
        <v>1046</v>
      </c>
      <c r="G271" s="392" t="s">
        <v>1055</v>
      </c>
      <c r="H271" s="392" t="s">
        <v>1056</v>
      </c>
      <c r="I271" s="395">
        <v>56.389999389648438</v>
      </c>
      <c r="J271" s="395">
        <v>990</v>
      </c>
      <c r="K271" s="396">
        <v>55822.14111328125</v>
      </c>
    </row>
    <row r="272" spans="1:11" ht="14.45" customHeight="1" x14ac:dyDescent="0.2">
      <c r="A272" s="390" t="s">
        <v>410</v>
      </c>
      <c r="B272" s="391" t="s">
        <v>411</v>
      </c>
      <c r="C272" s="392" t="s">
        <v>423</v>
      </c>
      <c r="D272" s="393" t="s">
        <v>424</v>
      </c>
      <c r="E272" s="392" t="s">
        <v>510</v>
      </c>
      <c r="F272" s="393" t="s">
        <v>511</v>
      </c>
      <c r="G272" s="392" t="s">
        <v>514</v>
      </c>
      <c r="H272" s="392" t="s">
        <v>515</v>
      </c>
      <c r="I272" s="395">
        <v>15.529999732971191</v>
      </c>
      <c r="J272" s="395">
        <v>20</v>
      </c>
      <c r="K272" s="396">
        <v>310.60000610351563</v>
      </c>
    </row>
    <row r="273" spans="1:11" ht="14.45" customHeight="1" x14ac:dyDescent="0.2">
      <c r="A273" s="390" t="s">
        <v>410</v>
      </c>
      <c r="B273" s="391" t="s">
        <v>411</v>
      </c>
      <c r="C273" s="392" t="s">
        <v>423</v>
      </c>
      <c r="D273" s="393" t="s">
        <v>424</v>
      </c>
      <c r="E273" s="392" t="s">
        <v>510</v>
      </c>
      <c r="F273" s="393" t="s">
        <v>511</v>
      </c>
      <c r="G273" s="392" t="s">
        <v>522</v>
      </c>
      <c r="H273" s="392" t="s">
        <v>523</v>
      </c>
      <c r="I273" s="395">
        <v>5.6399998664855957</v>
      </c>
      <c r="J273" s="395">
        <v>990</v>
      </c>
      <c r="K273" s="396">
        <v>5578.64990234375</v>
      </c>
    </row>
    <row r="274" spans="1:11" ht="14.45" customHeight="1" x14ac:dyDescent="0.2">
      <c r="A274" s="390" t="s">
        <v>410</v>
      </c>
      <c r="B274" s="391" t="s">
        <v>411</v>
      </c>
      <c r="C274" s="392" t="s">
        <v>423</v>
      </c>
      <c r="D274" s="393" t="s">
        <v>424</v>
      </c>
      <c r="E274" s="392" t="s">
        <v>510</v>
      </c>
      <c r="F274" s="393" t="s">
        <v>511</v>
      </c>
      <c r="G274" s="392" t="s">
        <v>528</v>
      </c>
      <c r="H274" s="392" t="s">
        <v>529</v>
      </c>
      <c r="I274" s="395">
        <v>352.30999755859375</v>
      </c>
      <c r="J274" s="395">
        <v>12</v>
      </c>
      <c r="K274" s="396">
        <v>4227.72021484375</v>
      </c>
    </row>
    <row r="275" spans="1:11" ht="14.45" customHeight="1" x14ac:dyDescent="0.2">
      <c r="A275" s="390" t="s">
        <v>410</v>
      </c>
      <c r="B275" s="391" t="s">
        <v>411</v>
      </c>
      <c r="C275" s="392" t="s">
        <v>423</v>
      </c>
      <c r="D275" s="393" t="s">
        <v>424</v>
      </c>
      <c r="E275" s="392" t="s">
        <v>510</v>
      </c>
      <c r="F275" s="393" t="s">
        <v>511</v>
      </c>
      <c r="G275" s="392" t="s">
        <v>596</v>
      </c>
      <c r="H275" s="392" t="s">
        <v>597</v>
      </c>
      <c r="I275" s="395">
        <v>16.219999313354492</v>
      </c>
      <c r="J275" s="395">
        <v>3600</v>
      </c>
      <c r="K275" s="396">
        <v>58374</v>
      </c>
    </row>
    <row r="276" spans="1:11" ht="14.45" customHeight="1" x14ac:dyDescent="0.2">
      <c r="A276" s="390" t="s">
        <v>410</v>
      </c>
      <c r="B276" s="391" t="s">
        <v>411</v>
      </c>
      <c r="C276" s="392" t="s">
        <v>423</v>
      </c>
      <c r="D276" s="393" t="s">
        <v>424</v>
      </c>
      <c r="E276" s="392" t="s">
        <v>510</v>
      </c>
      <c r="F276" s="393" t="s">
        <v>511</v>
      </c>
      <c r="G276" s="392" t="s">
        <v>1057</v>
      </c>
      <c r="H276" s="392" t="s">
        <v>1058</v>
      </c>
      <c r="I276" s="395">
        <v>1</v>
      </c>
      <c r="J276" s="395">
        <v>2000</v>
      </c>
      <c r="K276" s="396">
        <v>2006.2900390625</v>
      </c>
    </row>
    <row r="277" spans="1:11" ht="14.45" customHeight="1" x14ac:dyDescent="0.2">
      <c r="A277" s="390" t="s">
        <v>410</v>
      </c>
      <c r="B277" s="391" t="s">
        <v>411</v>
      </c>
      <c r="C277" s="392" t="s">
        <v>423</v>
      </c>
      <c r="D277" s="393" t="s">
        <v>424</v>
      </c>
      <c r="E277" s="392" t="s">
        <v>510</v>
      </c>
      <c r="F277" s="393" t="s">
        <v>511</v>
      </c>
      <c r="G277" s="392" t="s">
        <v>614</v>
      </c>
      <c r="H277" s="392" t="s">
        <v>615</v>
      </c>
      <c r="I277" s="395">
        <v>30.780000686645508</v>
      </c>
      <c r="J277" s="395">
        <v>24</v>
      </c>
      <c r="K277" s="396">
        <v>738.719970703125</v>
      </c>
    </row>
    <row r="278" spans="1:11" ht="14.45" customHeight="1" x14ac:dyDescent="0.2">
      <c r="A278" s="390" t="s">
        <v>410</v>
      </c>
      <c r="B278" s="391" t="s">
        <v>411</v>
      </c>
      <c r="C278" s="392" t="s">
        <v>423</v>
      </c>
      <c r="D278" s="393" t="s">
        <v>424</v>
      </c>
      <c r="E278" s="392" t="s">
        <v>618</v>
      </c>
      <c r="F278" s="393" t="s">
        <v>619</v>
      </c>
      <c r="G278" s="392" t="s">
        <v>1059</v>
      </c>
      <c r="H278" s="392" t="s">
        <v>1060</v>
      </c>
      <c r="I278" s="395">
        <v>96.230003356933594</v>
      </c>
      <c r="J278" s="395">
        <v>50</v>
      </c>
      <c r="K278" s="396">
        <v>4811.56982421875</v>
      </c>
    </row>
    <row r="279" spans="1:11" ht="14.45" customHeight="1" x14ac:dyDescent="0.2">
      <c r="A279" s="390" t="s">
        <v>410</v>
      </c>
      <c r="B279" s="391" t="s">
        <v>411</v>
      </c>
      <c r="C279" s="392" t="s">
        <v>423</v>
      </c>
      <c r="D279" s="393" t="s">
        <v>424</v>
      </c>
      <c r="E279" s="392" t="s">
        <v>618</v>
      </c>
      <c r="F279" s="393" t="s">
        <v>619</v>
      </c>
      <c r="G279" s="392" t="s">
        <v>1061</v>
      </c>
      <c r="H279" s="392" t="s">
        <v>1062</v>
      </c>
      <c r="I279" s="395">
        <v>508.20001220703125</v>
      </c>
      <c r="J279" s="395">
        <v>30</v>
      </c>
      <c r="K279" s="396">
        <v>15246</v>
      </c>
    </row>
    <row r="280" spans="1:11" ht="14.45" customHeight="1" x14ac:dyDescent="0.2">
      <c r="A280" s="390" t="s">
        <v>410</v>
      </c>
      <c r="B280" s="391" t="s">
        <v>411</v>
      </c>
      <c r="C280" s="392" t="s">
        <v>423</v>
      </c>
      <c r="D280" s="393" t="s">
        <v>424</v>
      </c>
      <c r="E280" s="392" t="s">
        <v>618</v>
      </c>
      <c r="F280" s="393" t="s">
        <v>619</v>
      </c>
      <c r="G280" s="392" t="s">
        <v>746</v>
      </c>
      <c r="H280" s="392" t="s">
        <v>747</v>
      </c>
      <c r="I280" s="395">
        <v>313.08999633789063</v>
      </c>
      <c r="J280" s="395">
        <v>20</v>
      </c>
      <c r="K280" s="396">
        <v>6261.75</v>
      </c>
    </row>
    <row r="281" spans="1:11" ht="14.45" customHeight="1" x14ac:dyDescent="0.2">
      <c r="A281" s="390" t="s">
        <v>410</v>
      </c>
      <c r="B281" s="391" t="s">
        <v>411</v>
      </c>
      <c r="C281" s="392" t="s">
        <v>423</v>
      </c>
      <c r="D281" s="393" t="s">
        <v>424</v>
      </c>
      <c r="E281" s="392" t="s">
        <v>618</v>
      </c>
      <c r="F281" s="393" t="s">
        <v>619</v>
      </c>
      <c r="G281" s="392" t="s">
        <v>748</v>
      </c>
      <c r="H281" s="392" t="s">
        <v>749</v>
      </c>
      <c r="I281" s="395">
        <v>12.100000381469727</v>
      </c>
      <c r="J281" s="395">
        <v>100</v>
      </c>
      <c r="K281" s="396">
        <v>1209.699951171875</v>
      </c>
    </row>
    <row r="282" spans="1:11" ht="14.45" customHeight="1" x14ac:dyDescent="0.2">
      <c r="A282" s="390" t="s">
        <v>410</v>
      </c>
      <c r="B282" s="391" t="s">
        <v>411</v>
      </c>
      <c r="C282" s="392" t="s">
        <v>423</v>
      </c>
      <c r="D282" s="393" t="s">
        <v>424</v>
      </c>
      <c r="E282" s="392" t="s">
        <v>849</v>
      </c>
      <c r="F282" s="393" t="s">
        <v>850</v>
      </c>
      <c r="G282" s="392" t="s">
        <v>1063</v>
      </c>
      <c r="H282" s="392" t="s">
        <v>1064</v>
      </c>
      <c r="I282" s="395">
        <v>98.459999084472656</v>
      </c>
      <c r="J282" s="395">
        <v>72</v>
      </c>
      <c r="K282" s="396">
        <v>7089.06005859375</v>
      </c>
    </row>
    <row r="283" spans="1:11" ht="14.45" customHeight="1" x14ac:dyDescent="0.2">
      <c r="A283" s="390" t="s">
        <v>410</v>
      </c>
      <c r="B283" s="391" t="s">
        <v>411</v>
      </c>
      <c r="C283" s="392" t="s">
        <v>423</v>
      </c>
      <c r="D283" s="393" t="s">
        <v>424</v>
      </c>
      <c r="E283" s="392" t="s">
        <v>849</v>
      </c>
      <c r="F283" s="393" t="s">
        <v>850</v>
      </c>
      <c r="G283" s="392" t="s">
        <v>910</v>
      </c>
      <c r="H283" s="392" t="s">
        <v>911</v>
      </c>
      <c r="I283" s="395">
        <v>30.319999694824219</v>
      </c>
      <c r="J283" s="395">
        <v>48</v>
      </c>
      <c r="K283" s="396">
        <v>1455.3599853515625</v>
      </c>
    </row>
    <row r="284" spans="1:11" ht="14.45" customHeight="1" x14ac:dyDescent="0.2">
      <c r="A284" s="390" t="s">
        <v>410</v>
      </c>
      <c r="B284" s="391" t="s">
        <v>411</v>
      </c>
      <c r="C284" s="392" t="s">
        <v>423</v>
      </c>
      <c r="D284" s="393" t="s">
        <v>424</v>
      </c>
      <c r="E284" s="392" t="s">
        <v>849</v>
      </c>
      <c r="F284" s="393" t="s">
        <v>850</v>
      </c>
      <c r="G284" s="392" t="s">
        <v>918</v>
      </c>
      <c r="H284" s="392" t="s">
        <v>919</v>
      </c>
      <c r="I284" s="395">
        <v>31.329999923706055</v>
      </c>
      <c r="J284" s="395">
        <v>108</v>
      </c>
      <c r="K284" s="396">
        <v>3384.5198974609375</v>
      </c>
    </row>
    <row r="285" spans="1:11" ht="14.45" customHeight="1" x14ac:dyDescent="0.2">
      <c r="A285" s="390" t="s">
        <v>410</v>
      </c>
      <c r="B285" s="391" t="s">
        <v>411</v>
      </c>
      <c r="C285" s="392" t="s">
        <v>423</v>
      </c>
      <c r="D285" s="393" t="s">
        <v>424</v>
      </c>
      <c r="E285" s="392" t="s">
        <v>849</v>
      </c>
      <c r="F285" s="393" t="s">
        <v>850</v>
      </c>
      <c r="G285" s="392" t="s">
        <v>1065</v>
      </c>
      <c r="H285" s="392" t="s">
        <v>1066</v>
      </c>
      <c r="I285" s="395">
        <v>167.14999389648438</v>
      </c>
      <c r="J285" s="395">
        <v>24</v>
      </c>
      <c r="K285" s="396">
        <v>4011.659912109375</v>
      </c>
    </row>
    <row r="286" spans="1:11" ht="14.45" customHeight="1" x14ac:dyDescent="0.2">
      <c r="A286" s="390" t="s">
        <v>410</v>
      </c>
      <c r="B286" s="391" t="s">
        <v>411</v>
      </c>
      <c r="C286" s="392" t="s">
        <v>423</v>
      </c>
      <c r="D286" s="393" t="s">
        <v>424</v>
      </c>
      <c r="E286" s="392" t="s">
        <v>849</v>
      </c>
      <c r="F286" s="393" t="s">
        <v>850</v>
      </c>
      <c r="G286" s="392" t="s">
        <v>1067</v>
      </c>
      <c r="H286" s="392" t="s">
        <v>1068</v>
      </c>
      <c r="I286" s="395">
        <v>106.55000305175781</v>
      </c>
      <c r="J286" s="395">
        <v>72</v>
      </c>
      <c r="K286" s="396">
        <v>7671.419921875</v>
      </c>
    </row>
    <row r="287" spans="1:11" ht="14.45" customHeight="1" x14ac:dyDescent="0.2">
      <c r="A287" s="390" t="s">
        <v>410</v>
      </c>
      <c r="B287" s="391" t="s">
        <v>411</v>
      </c>
      <c r="C287" s="392" t="s">
        <v>423</v>
      </c>
      <c r="D287" s="393" t="s">
        <v>424</v>
      </c>
      <c r="E287" s="392" t="s">
        <v>849</v>
      </c>
      <c r="F287" s="393" t="s">
        <v>850</v>
      </c>
      <c r="G287" s="392" t="s">
        <v>1069</v>
      </c>
      <c r="H287" s="392" t="s">
        <v>1070</v>
      </c>
      <c r="I287" s="395">
        <v>108.5</v>
      </c>
      <c r="J287" s="395">
        <v>72</v>
      </c>
      <c r="K287" s="396">
        <v>7812.18017578125</v>
      </c>
    </row>
    <row r="288" spans="1:11" ht="14.45" customHeight="1" x14ac:dyDescent="0.2">
      <c r="A288" s="390" t="s">
        <v>410</v>
      </c>
      <c r="B288" s="391" t="s">
        <v>411</v>
      </c>
      <c r="C288" s="392" t="s">
        <v>423</v>
      </c>
      <c r="D288" s="393" t="s">
        <v>424</v>
      </c>
      <c r="E288" s="392" t="s">
        <v>948</v>
      </c>
      <c r="F288" s="393" t="s">
        <v>949</v>
      </c>
      <c r="G288" s="392" t="s">
        <v>1071</v>
      </c>
      <c r="H288" s="392" t="s">
        <v>1072</v>
      </c>
      <c r="I288" s="395">
        <v>33.959999084472656</v>
      </c>
      <c r="J288" s="395">
        <v>192</v>
      </c>
      <c r="K288" s="396">
        <v>6520.4501953125</v>
      </c>
    </row>
    <row r="289" spans="1:11" ht="14.45" customHeight="1" x14ac:dyDescent="0.2">
      <c r="A289" s="390" t="s">
        <v>410</v>
      </c>
      <c r="B289" s="391" t="s">
        <v>411</v>
      </c>
      <c r="C289" s="392" t="s">
        <v>423</v>
      </c>
      <c r="D289" s="393" t="s">
        <v>424</v>
      </c>
      <c r="E289" s="392" t="s">
        <v>983</v>
      </c>
      <c r="F289" s="393" t="s">
        <v>984</v>
      </c>
      <c r="G289" s="392" t="s">
        <v>987</v>
      </c>
      <c r="H289" s="392" t="s">
        <v>988</v>
      </c>
      <c r="I289" s="395">
        <v>18.649999618530273</v>
      </c>
      <c r="J289" s="395">
        <v>100</v>
      </c>
      <c r="K289" s="396">
        <v>1864.5999755859375</v>
      </c>
    </row>
    <row r="290" spans="1:11" ht="14.45" customHeight="1" x14ac:dyDescent="0.2">
      <c r="A290" s="390" t="s">
        <v>410</v>
      </c>
      <c r="B290" s="391" t="s">
        <v>411</v>
      </c>
      <c r="C290" s="392" t="s">
        <v>423</v>
      </c>
      <c r="D290" s="393" t="s">
        <v>424</v>
      </c>
      <c r="E290" s="392" t="s">
        <v>983</v>
      </c>
      <c r="F290" s="393" t="s">
        <v>984</v>
      </c>
      <c r="G290" s="392" t="s">
        <v>1073</v>
      </c>
      <c r="H290" s="392" t="s">
        <v>1074</v>
      </c>
      <c r="I290" s="395">
        <v>18.629999160766602</v>
      </c>
      <c r="J290" s="395">
        <v>100</v>
      </c>
      <c r="K290" s="396">
        <v>1863.4000244140625</v>
      </c>
    </row>
    <row r="291" spans="1:11" ht="14.45" customHeight="1" x14ac:dyDescent="0.2">
      <c r="A291" s="390" t="s">
        <v>410</v>
      </c>
      <c r="B291" s="391" t="s">
        <v>411</v>
      </c>
      <c r="C291" s="392" t="s">
        <v>423</v>
      </c>
      <c r="D291" s="393" t="s">
        <v>424</v>
      </c>
      <c r="E291" s="392" t="s">
        <v>983</v>
      </c>
      <c r="F291" s="393" t="s">
        <v>984</v>
      </c>
      <c r="G291" s="392" t="s">
        <v>993</v>
      </c>
      <c r="H291" s="392" t="s">
        <v>994</v>
      </c>
      <c r="I291" s="395">
        <v>17.309999465942383</v>
      </c>
      <c r="J291" s="395">
        <v>100</v>
      </c>
      <c r="K291" s="396">
        <v>1730.5999755859375</v>
      </c>
    </row>
    <row r="292" spans="1:11" ht="14.45" customHeight="1" x14ac:dyDescent="0.2">
      <c r="A292" s="390" t="s">
        <v>410</v>
      </c>
      <c r="B292" s="391" t="s">
        <v>411</v>
      </c>
      <c r="C292" s="392" t="s">
        <v>423</v>
      </c>
      <c r="D292" s="393" t="s">
        <v>424</v>
      </c>
      <c r="E292" s="392" t="s">
        <v>983</v>
      </c>
      <c r="F292" s="393" t="s">
        <v>984</v>
      </c>
      <c r="G292" s="392" t="s">
        <v>999</v>
      </c>
      <c r="H292" s="392" t="s">
        <v>1000</v>
      </c>
      <c r="I292" s="395">
        <v>18.229999542236328</v>
      </c>
      <c r="J292" s="395">
        <v>100</v>
      </c>
      <c r="K292" s="396">
        <v>1823</v>
      </c>
    </row>
    <row r="293" spans="1:11" ht="14.45" customHeight="1" x14ac:dyDescent="0.2">
      <c r="A293" s="390" t="s">
        <v>410</v>
      </c>
      <c r="B293" s="391" t="s">
        <v>411</v>
      </c>
      <c r="C293" s="392" t="s">
        <v>423</v>
      </c>
      <c r="D293" s="393" t="s">
        <v>424</v>
      </c>
      <c r="E293" s="392" t="s">
        <v>983</v>
      </c>
      <c r="F293" s="393" t="s">
        <v>984</v>
      </c>
      <c r="G293" s="392" t="s">
        <v>1001</v>
      </c>
      <c r="H293" s="392" t="s">
        <v>1002</v>
      </c>
      <c r="I293" s="395">
        <v>18.059999465942383</v>
      </c>
      <c r="J293" s="395">
        <v>100</v>
      </c>
      <c r="K293" s="396">
        <v>1806</v>
      </c>
    </row>
    <row r="294" spans="1:11" ht="14.45" customHeight="1" thickBot="1" x14ac:dyDescent="0.25">
      <c r="A294" s="397" t="s">
        <v>410</v>
      </c>
      <c r="B294" s="398" t="s">
        <v>411</v>
      </c>
      <c r="C294" s="399" t="s">
        <v>423</v>
      </c>
      <c r="D294" s="400" t="s">
        <v>424</v>
      </c>
      <c r="E294" s="399" t="s">
        <v>983</v>
      </c>
      <c r="F294" s="400" t="s">
        <v>984</v>
      </c>
      <c r="G294" s="399" t="s">
        <v>1019</v>
      </c>
      <c r="H294" s="399" t="s">
        <v>1020</v>
      </c>
      <c r="I294" s="402">
        <v>11.75</v>
      </c>
      <c r="J294" s="402">
        <v>100</v>
      </c>
      <c r="K294" s="403">
        <v>1175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8156D19-61AC-49CC-9574-5672DE9A7F05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1" customWidth="1"/>
    <col min="18" max="18" width="7.28515625" style="216" customWidth="1"/>
    <col min="19" max="19" width="8" style="181" customWidth="1"/>
    <col min="21" max="21" width="11.28515625" bestFit="1" customWidth="1"/>
  </cols>
  <sheetData>
    <row r="1" spans="1:19" ht="19.5" thickBot="1" x14ac:dyDescent="0.35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2" t="s">
        <v>205</v>
      </c>
      <c r="B2" s="183"/>
    </row>
    <row r="3" spans="1:19" x14ac:dyDescent="0.25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178</v>
      </c>
      <c r="Q3" s="345"/>
      <c r="R3" s="345"/>
      <c r="S3" s="346"/>
    </row>
    <row r="4" spans="1:19" ht="15.75" thickBot="1" x14ac:dyDescent="0.3">
      <c r="A4" s="358">
        <v>2021</v>
      </c>
      <c r="B4" s="359"/>
      <c r="C4" s="360" t="s">
        <v>177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176</v>
      </c>
      <c r="J4" s="356" t="s">
        <v>124</v>
      </c>
      <c r="K4" s="334" t="s">
        <v>175</v>
      </c>
      <c r="L4" s="335"/>
      <c r="M4" s="335"/>
      <c r="N4" s="336"/>
      <c r="O4" s="337" t="s">
        <v>174</v>
      </c>
      <c r="P4" s="326" t="s">
        <v>173</v>
      </c>
      <c r="Q4" s="326" t="s">
        <v>134</v>
      </c>
      <c r="R4" s="328" t="s">
        <v>59</v>
      </c>
      <c r="S4" s="330" t="s">
        <v>133</v>
      </c>
    </row>
    <row r="5" spans="1:19" s="251" customFormat="1" ht="19.149999999999999" customHeight="1" x14ac:dyDescent="0.25">
      <c r="A5" s="332" t="s">
        <v>172</v>
      </c>
      <c r="B5" s="333"/>
      <c r="C5" s="361"/>
      <c r="D5" s="363"/>
      <c r="E5" s="363"/>
      <c r="F5" s="338"/>
      <c r="G5" s="353"/>
      <c r="H5" s="355"/>
      <c r="I5" s="355"/>
      <c r="J5" s="357"/>
      <c r="K5" s="254" t="s">
        <v>125</v>
      </c>
      <c r="L5" s="253" t="s">
        <v>126</v>
      </c>
      <c r="M5" s="253" t="s">
        <v>171</v>
      </c>
      <c r="N5" s="252" t="s">
        <v>3</v>
      </c>
      <c r="O5" s="338"/>
      <c r="P5" s="327"/>
      <c r="Q5" s="327"/>
      <c r="R5" s="329"/>
      <c r="S5" s="331"/>
    </row>
    <row r="6" spans="1:19" ht="15.75" thickBot="1" x14ac:dyDescent="0.3">
      <c r="A6" s="350" t="s">
        <v>120</v>
      </c>
      <c r="B6" s="351"/>
      <c r="C6" s="250">
        <f ca="1">SUM(Tabulka[01 uv_sk])/2</f>
        <v>51.65</v>
      </c>
      <c r="D6" s="248"/>
      <c r="E6" s="248"/>
      <c r="F6" s="247"/>
      <c r="G6" s="249">
        <f ca="1">SUM(Tabulka[05 h_vram])/2</f>
        <v>36358</v>
      </c>
      <c r="H6" s="248">
        <f ca="1">SUM(Tabulka[06 h_naduv])/2</f>
        <v>1374</v>
      </c>
      <c r="I6" s="248">
        <f ca="1">SUM(Tabulka[07 h_nadzk])/2</f>
        <v>35</v>
      </c>
      <c r="J6" s="247">
        <f ca="1">SUM(Tabulka[08 h_oon])/2</f>
        <v>0</v>
      </c>
      <c r="K6" s="249">
        <f ca="1">SUM(Tabulka[09 m_kl])/2</f>
        <v>0</v>
      </c>
      <c r="L6" s="248">
        <f ca="1">SUM(Tabulka[10 m_gr])/2</f>
        <v>0</v>
      </c>
      <c r="M6" s="248">
        <f ca="1">SUM(Tabulka[11 m_jo])/2</f>
        <v>166996</v>
      </c>
      <c r="N6" s="248">
        <f ca="1">SUM(Tabulka[12 m_oc])/2</f>
        <v>166996</v>
      </c>
      <c r="O6" s="247">
        <f ca="1">SUM(Tabulka[13 m_sk])/2</f>
        <v>14747744</v>
      </c>
      <c r="P6" s="246">
        <f ca="1">SUM(Tabulka[14_vzsk])/2</f>
        <v>30840</v>
      </c>
      <c r="Q6" s="246">
        <f ca="1">SUM(Tabulka[15_vzpl])/2</f>
        <v>14820.381231671552</v>
      </c>
      <c r="R6" s="245">
        <f ca="1">IF(Q6=0,0,P6/Q6)</f>
        <v>2.0809181301014101</v>
      </c>
      <c r="S6" s="244">
        <f ca="1">Q6-P6</f>
        <v>-16019.618768328448</v>
      </c>
    </row>
    <row r="7" spans="1:19" hidden="1" x14ac:dyDescent="0.25">
      <c r="A7" s="243" t="s">
        <v>170</v>
      </c>
      <c r="B7" s="242" t="s">
        <v>169</v>
      </c>
      <c r="C7" s="241" t="s">
        <v>168</v>
      </c>
      <c r="D7" s="240" t="s">
        <v>167</v>
      </c>
      <c r="E7" s="239" t="s">
        <v>166</v>
      </c>
      <c r="F7" s="238" t="s">
        <v>165</v>
      </c>
      <c r="G7" s="237" t="s">
        <v>164</v>
      </c>
      <c r="H7" s="235" t="s">
        <v>163</v>
      </c>
      <c r="I7" s="235" t="s">
        <v>162</v>
      </c>
      <c r="J7" s="234" t="s">
        <v>161</v>
      </c>
      <c r="K7" s="236" t="s">
        <v>160</v>
      </c>
      <c r="L7" s="235" t="s">
        <v>159</v>
      </c>
      <c r="M7" s="235" t="s">
        <v>158</v>
      </c>
      <c r="N7" s="234" t="s">
        <v>157</v>
      </c>
      <c r="O7" s="233" t="s">
        <v>156</v>
      </c>
      <c r="P7" s="232" t="s">
        <v>155</v>
      </c>
      <c r="Q7" s="231" t="s">
        <v>154</v>
      </c>
      <c r="R7" s="230" t="s">
        <v>153</v>
      </c>
      <c r="S7" s="229" t="s">
        <v>152</v>
      </c>
    </row>
    <row r="8" spans="1:19" x14ac:dyDescent="0.25">
      <c r="A8" s="226" t="s">
        <v>151</v>
      </c>
      <c r="B8" s="225"/>
      <c r="C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8" s="228">
        <f ca="1">IF(Tabulka[[#This Row],[15_vzpl]]=0,"",Tabulka[[#This Row],[14_vzsk]]/Tabulka[[#This Row],[15_vzpl]])</f>
        <v>0</v>
      </c>
      <c r="S8" s="227">
        <f ca="1">IF(Tabulka[[#This Row],[15_vzpl]]-Tabulka[[#This Row],[14_vzsk]]=0,"",Tabulka[[#This Row],[15_vzpl]]-Tabulka[[#This Row],[14_vzsk]])</f>
        <v>237.0478983382209</v>
      </c>
    </row>
    <row r="9" spans="1:19" x14ac:dyDescent="0.25">
      <c r="A9" s="226">
        <v>99</v>
      </c>
      <c r="B9" s="225" t="s">
        <v>1083</v>
      </c>
      <c r="C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9" s="228">
        <f ca="1">IF(Tabulka[[#This Row],[15_vzpl]]=0,"",Tabulka[[#This Row],[14_vzsk]]/Tabulka[[#This Row],[15_vzpl]])</f>
        <v>0</v>
      </c>
      <c r="S9" s="227">
        <f ca="1">IF(Tabulka[[#This Row],[15_vzpl]]-Tabulka[[#This Row],[14_vzsk]]=0,"",Tabulka[[#This Row],[15_vzpl]]-Tabulka[[#This Row],[14_vzsk]])</f>
        <v>237.0478983382209</v>
      </c>
    </row>
    <row r="10" spans="1:19" x14ac:dyDescent="0.25">
      <c r="A10" s="226" t="s">
        <v>1076</v>
      </c>
      <c r="B10" s="225"/>
      <c r="C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51.65</v>
      </c>
      <c r="D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36358</v>
      </c>
      <c r="H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</v>
      </c>
      <c r="I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J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166996</v>
      </c>
      <c r="N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166996</v>
      </c>
      <c r="O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14747744</v>
      </c>
      <c r="P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0" s="228">
        <f ca="1">IF(Tabulka[[#This Row],[15_vzpl]]=0,"",Tabulka[[#This Row],[14_vzsk]]/Tabulka[[#This Row],[15_vzpl]])</f>
        <v>2.1147428571428573</v>
      </c>
      <c r="S10" s="227">
        <f ca="1">IF(Tabulka[[#This Row],[15_vzpl]]-Tabulka[[#This Row],[14_vzsk]]=0,"",Tabulka[[#This Row],[15_vzpl]]-Tabulka[[#This Row],[14_vzsk]])</f>
        <v>-16256.666666666668</v>
      </c>
    </row>
    <row r="11" spans="1:19" x14ac:dyDescent="0.25">
      <c r="A11" s="226">
        <v>303</v>
      </c>
      <c r="B11" s="225" t="s">
        <v>1084</v>
      </c>
      <c r="C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11.55</v>
      </c>
      <c r="D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8367</v>
      </c>
      <c r="H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37256</v>
      </c>
      <c r="N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37256</v>
      </c>
      <c r="O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2954053</v>
      </c>
      <c r="P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1" s="228">
        <f ca="1">IF(Tabulka[[#This Row],[15_vzpl]]=0,"",Tabulka[[#This Row],[14_vzsk]]/Tabulka[[#This Row],[15_vzpl]])</f>
        <v>2.1147428571428573</v>
      </c>
      <c r="S11" s="227">
        <f ca="1">IF(Tabulka[[#This Row],[15_vzpl]]-Tabulka[[#This Row],[14_vzsk]]=0,"",Tabulka[[#This Row],[15_vzpl]]-Tabulka[[#This Row],[14_vzsk]])</f>
        <v>-16256.666666666668</v>
      </c>
    </row>
    <row r="12" spans="1:19" x14ac:dyDescent="0.25">
      <c r="A12" s="226">
        <v>304</v>
      </c>
      <c r="B12" s="225" t="s">
        <v>1085</v>
      </c>
      <c r="C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20.75</v>
      </c>
      <c r="D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13878.5</v>
      </c>
      <c r="H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</v>
      </c>
      <c r="I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70148</v>
      </c>
      <c r="N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70148</v>
      </c>
      <c r="O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6308567</v>
      </c>
      <c r="P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8" t="str">
        <f ca="1">IF(Tabulka[[#This Row],[15_vzpl]]=0,"",Tabulka[[#This Row],[14_vzsk]]/Tabulka[[#This Row],[15_vzpl]])</f>
        <v/>
      </c>
      <c r="S12" s="227" t="str">
        <f ca="1">IF(Tabulka[[#This Row],[15_vzpl]]-Tabulka[[#This Row],[14_vzsk]]=0,"",Tabulka[[#This Row],[15_vzpl]]-Tabulka[[#This Row],[14_vzsk]])</f>
        <v/>
      </c>
    </row>
    <row r="13" spans="1:19" x14ac:dyDescent="0.25">
      <c r="A13" s="226">
        <v>305</v>
      </c>
      <c r="B13" s="225" t="s">
        <v>1086</v>
      </c>
      <c r="C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4047.5</v>
      </c>
      <c r="H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151.5</v>
      </c>
      <c r="I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</v>
      </c>
      <c r="N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</v>
      </c>
      <c r="O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2065332</v>
      </c>
      <c r="P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8" t="str">
        <f ca="1">IF(Tabulka[[#This Row],[15_vzpl]]=0,"",Tabulka[[#This Row],[14_vzsk]]/Tabulka[[#This Row],[15_vzpl]])</f>
        <v/>
      </c>
      <c r="S13" s="227" t="str">
        <f ca="1">IF(Tabulka[[#This Row],[15_vzpl]]-Tabulka[[#This Row],[14_vzsk]]=0,"",Tabulka[[#This Row],[15_vzpl]]-Tabulka[[#This Row],[14_vzsk]])</f>
        <v/>
      </c>
    </row>
    <row r="14" spans="1:19" x14ac:dyDescent="0.25">
      <c r="A14" s="226">
        <v>642</v>
      </c>
      <c r="B14" s="225" t="s">
        <v>1087</v>
      </c>
      <c r="C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</v>
      </c>
      <c r="D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10065</v>
      </c>
      <c r="H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812.5</v>
      </c>
      <c r="I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42342</v>
      </c>
      <c r="N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42342</v>
      </c>
      <c r="O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3419792</v>
      </c>
      <c r="P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8" t="str">
        <f ca="1">IF(Tabulka[[#This Row],[15_vzpl]]=0,"",Tabulka[[#This Row],[14_vzsk]]/Tabulka[[#This Row],[15_vzpl]])</f>
        <v/>
      </c>
      <c r="S14" s="227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90" t="s">
        <v>102</v>
      </c>
    </row>
    <row r="17" spans="1:1" x14ac:dyDescent="0.25">
      <c r="A17" s="91" t="s">
        <v>150</v>
      </c>
    </row>
    <row r="18" spans="1:1" x14ac:dyDescent="0.25">
      <c r="A18" s="218" t="s">
        <v>149</v>
      </c>
    </row>
    <row r="19" spans="1:1" x14ac:dyDescent="0.25">
      <c r="A19" s="185" t="s">
        <v>130</v>
      </c>
    </row>
    <row r="20" spans="1:1" x14ac:dyDescent="0.25">
      <c r="A20" s="187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732B635-0A0E-457B-B82A-1AE209D35A3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1082</v>
      </c>
    </row>
    <row r="2" spans="1:19" x14ac:dyDescent="0.25">
      <c r="A2" s="182" t="s">
        <v>205</v>
      </c>
    </row>
    <row r="3" spans="1:19" x14ac:dyDescent="0.25">
      <c r="A3" s="264" t="s">
        <v>107</v>
      </c>
      <c r="B3" s="263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2" t="s">
        <v>108</v>
      </c>
      <c r="B4" s="261">
        <v>1</v>
      </c>
      <c r="C4" s="256">
        <v>1</v>
      </c>
      <c r="D4" s="256" t="s">
        <v>151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>
        <v>47.409579667644181</v>
      </c>
    </row>
    <row r="5" spans="1:19" x14ac:dyDescent="0.25">
      <c r="A5" s="260" t="s">
        <v>109</v>
      </c>
      <c r="B5" s="259">
        <v>2</v>
      </c>
      <c r="C5">
        <v>1</v>
      </c>
      <c r="D5">
        <v>99</v>
      </c>
      <c r="S5">
        <v>47.409579667644181</v>
      </c>
    </row>
    <row r="6" spans="1:19" x14ac:dyDescent="0.25">
      <c r="A6" s="262" t="s">
        <v>110</v>
      </c>
      <c r="B6" s="261">
        <v>3</v>
      </c>
      <c r="C6">
        <v>1</v>
      </c>
      <c r="D6" t="s">
        <v>1076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60" t="s">
        <v>111</v>
      </c>
      <c r="B7" s="259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62" t="s">
        <v>112</v>
      </c>
      <c r="B8" s="261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60" t="s">
        <v>113</v>
      </c>
      <c r="B9" s="259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62" t="s">
        <v>114</v>
      </c>
      <c r="B10" s="261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60" t="s">
        <v>115</v>
      </c>
      <c r="B11" s="259">
        <v>8</v>
      </c>
      <c r="C11" t="s">
        <v>1077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62" t="s">
        <v>116</v>
      </c>
      <c r="B12" s="261">
        <v>9</v>
      </c>
      <c r="C12">
        <v>2</v>
      </c>
      <c r="D12" t="s">
        <v>151</v>
      </c>
      <c r="S12">
        <v>47.409579667644181</v>
      </c>
    </row>
    <row r="13" spans="1:19" x14ac:dyDescent="0.25">
      <c r="A13" s="260" t="s">
        <v>117</v>
      </c>
      <c r="B13" s="259">
        <v>10</v>
      </c>
      <c r="C13">
        <v>2</v>
      </c>
      <c r="D13">
        <v>99</v>
      </c>
      <c r="S13">
        <v>47.409579667644181</v>
      </c>
    </row>
    <row r="14" spans="1:19" x14ac:dyDescent="0.25">
      <c r="A14" s="262" t="s">
        <v>118</v>
      </c>
      <c r="B14" s="261">
        <v>11</v>
      </c>
      <c r="C14">
        <v>2</v>
      </c>
      <c r="D14" t="s">
        <v>1076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60" t="s">
        <v>119</v>
      </c>
      <c r="B15" s="259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58" t="s">
        <v>107</v>
      </c>
      <c r="B16" s="257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15000</v>
      </c>
      <c r="P16">
        <v>15000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4000</v>
      </c>
      <c r="P17">
        <v>4000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1078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151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1076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1079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  <row r="28" spans="3:19" x14ac:dyDescent="0.25">
      <c r="C28">
        <v>4</v>
      </c>
      <c r="D28" t="s">
        <v>151</v>
      </c>
      <c r="S28">
        <v>47.409579667644181</v>
      </c>
    </row>
    <row r="29" spans="3:19" x14ac:dyDescent="0.25">
      <c r="C29">
        <v>4</v>
      </c>
      <c r="D29">
        <v>99</v>
      </c>
      <c r="S29">
        <v>47.409579667644181</v>
      </c>
    </row>
    <row r="30" spans="3:19" x14ac:dyDescent="0.25">
      <c r="C30">
        <v>4</v>
      </c>
      <c r="D30" t="s">
        <v>1076</v>
      </c>
      <c r="E30">
        <v>51.4</v>
      </c>
      <c r="I30">
        <v>7484.5</v>
      </c>
      <c r="J30">
        <v>265</v>
      </c>
      <c r="K30">
        <v>10</v>
      </c>
      <c r="O30">
        <v>34854</v>
      </c>
      <c r="P30">
        <v>34854</v>
      </c>
      <c r="Q30">
        <v>5530011</v>
      </c>
      <c r="S30">
        <v>2916.6666666666665</v>
      </c>
    </row>
    <row r="31" spans="3:19" x14ac:dyDescent="0.25">
      <c r="C31">
        <v>4</v>
      </c>
      <c r="D31">
        <v>303</v>
      </c>
      <c r="E31">
        <v>10.5</v>
      </c>
      <c r="I31">
        <v>1688.5</v>
      </c>
      <c r="O31">
        <v>6604</v>
      </c>
      <c r="P31">
        <v>6604</v>
      </c>
      <c r="Q31">
        <v>1064159</v>
      </c>
      <c r="S31">
        <v>2916.6666666666665</v>
      </c>
    </row>
    <row r="32" spans="3:19" x14ac:dyDescent="0.25">
      <c r="C32">
        <v>4</v>
      </c>
      <c r="D32">
        <v>304</v>
      </c>
      <c r="E32">
        <v>21.15</v>
      </c>
      <c r="I32">
        <v>2995.5</v>
      </c>
      <c r="J32">
        <v>110</v>
      </c>
      <c r="K32">
        <v>10</v>
      </c>
      <c r="O32">
        <v>21500</v>
      </c>
      <c r="P32">
        <v>21500</v>
      </c>
      <c r="Q32">
        <v>2345837</v>
      </c>
    </row>
    <row r="33" spans="3:19" x14ac:dyDescent="0.25">
      <c r="C33">
        <v>4</v>
      </c>
      <c r="D33">
        <v>305</v>
      </c>
      <c r="E33">
        <v>5.75</v>
      </c>
      <c r="I33">
        <v>782.5</v>
      </c>
      <c r="J33">
        <v>41.5</v>
      </c>
      <c r="O33">
        <v>6750</v>
      </c>
      <c r="P33">
        <v>6750</v>
      </c>
      <c r="Q33">
        <v>710235</v>
      </c>
    </row>
    <row r="34" spans="3:19" x14ac:dyDescent="0.25">
      <c r="C34">
        <v>4</v>
      </c>
      <c r="D34">
        <v>642</v>
      </c>
      <c r="E34">
        <v>14</v>
      </c>
      <c r="I34">
        <v>2018</v>
      </c>
      <c r="J34">
        <v>113.5</v>
      </c>
      <c r="Q34">
        <v>1409780</v>
      </c>
    </row>
    <row r="35" spans="3:19" x14ac:dyDescent="0.25">
      <c r="C35" t="s">
        <v>1080</v>
      </c>
      <c r="E35">
        <v>51.4</v>
      </c>
      <c r="I35">
        <v>7484.5</v>
      </c>
      <c r="J35">
        <v>265</v>
      </c>
      <c r="K35">
        <v>10</v>
      </c>
      <c r="O35">
        <v>34854</v>
      </c>
      <c r="P35">
        <v>34854</v>
      </c>
      <c r="Q35">
        <v>5530011</v>
      </c>
      <c r="S35">
        <v>2964.0762463343108</v>
      </c>
    </row>
    <row r="36" spans="3:19" x14ac:dyDescent="0.25">
      <c r="C36">
        <v>5</v>
      </c>
      <c r="D36" t="s">
        <v>151</v>
      </c>
      <c r="S36">
        <v>47.409579667644181</v>
      </c>
    </row>
    <row r="37" spans="3:19" x14ac:dyDescent="0.25">
      <c r="C37">
        <v>5</v>
      </c>
      <c r="D37">
        <v>99</v>
      </c>
      <c r="S37">
        <v>47.409579667644181</v>
      </c>
    </row>
    <row r="38" spans="3:19" x14ac:dyDescent="0.25">
      <c r="C38">
        <v>5</v>
      </c>
      <c r="D38" t="s">
        <v>1076</v>
      </c>
      <c r="E38">
        <v>51.4</v>
      </c>
      <c r="I38">
        <v>7231</v>
      </c>
      <c r="J38">
        <v>485</v>
      </c>
      <c r="K38">
        <v>25</v>
      </c>
      <c r="O38">
        <v>35648</v>
      </c>
      <c r="P38">
        <v>35648</v>
      </c>
      <c r="Q38">
        <v>2486897</v>
      </c>
      <c r="R38">
        <v>9640</v>
      </c>
      <c r="S38">
        <v>2916.6666666666665</v>
      </c>
    </row>
    <row r="39" spans="3:19" x14ac:dyDescent="0.25">
      <c r="C39">
        <v>5</v>
      </c>
      <c r="D39">
        <v>303</v>
      </c>
      <c r="E39">
        <v>10.5</v>
      </c>
      <c r="I39">
        <v>1571</v>
      </c>
      <c r="J39">
        <v>45</v>
      </c>
      <c r="O39">
        <v>10000</v>
      </c>
      <c r="P39">
        <v>10000</v>
      </c>
      <c r="Q39">
        <v>485231</v>
      </c>
      <c r="R39">
        <v>9640</v>
      </c>
      <c r="S39">
        <v>2916.6666666666665</v>
      </c>
    </row>
    <row r="40" spans="3:19" x14ac:dyDescent="0.25">
      <c r="C40">
        <v>5</v>
      </c>
      <c r="D40">
        <v>304</v>
      </c>
      <c r="E40">
        <v>21.15</v>
      </c>
      <c r="I40">
        <v>2887</v>
      </c>
      <c r="J40">
        <v>60</v>
      </c>
      <c r="O40">
        <v>10348</v>
      </c>
      <c r="P40">
        <v>10348</v>
      </c>
      <c r="Q40">
        <v>1107411</v>
      </c>
    </row>
    <row r="41" spans="3:19" x14ac:dyDescent="0.25">
      <c r="C41">
        <v>5</v>
      </c>
      <c r="D41">
        <v>305</v>
      </c>
      <c r="E41">
        <v>5.75</v>
      </c>
      <c r="I41">
        <v>737.5</v>
      </c>
      <c r="J41">
        <v>35</v>
      </c>
      <c r="K41">
        <v>25</v>
      </c>
      <c r="Q41">
        <v>314639</v>
      </c>
    </row>
    <row r="42" spans="3:19" x14ac:dyDescent="0.25">
      <c r="C42">
        <v>5</v>
      </c>
      <c r="D42">
        <v>642</v>
      </c>
      <c r="E42">
        <v>14</v>
      </c>
      <c r="I42">
        <v>2035.5</v>
      </c>
      <c r="J42">
        <v>345</v>
      </c>
      <c r="O42">
        <v>15300</v>
      </c>
      <c r="P42">
        <v>15300</v>
      </c>
      <c r="Q42">
        <v>579616</v>
      </c>
    </row>
    <row r="43" spans="3:19" x14ac:dyDescent="0.25">
      <c r="C43" t="s">
        <v>1081</v>
      </c>
      <c r="E43">
        <v>51.4</v>
      </c>
      <c r="I43">
        <v>7231</v>
      </c>
      <c r="J43">
        <v>485</v>
      </c>
      <c r="K43">
        <v>25</v>
      </c>
      <c r="O43">
        <v>35648</v>
      </c>
      <c r="P43">
        <v>35648</v>
      </c>
      <c r="Q43">
        <v>2486897</v>
      </c>
      <c r="R43">
        <v>9640</v>
      </c>
      <c r="S43">
        <v>2964.0762463343108</v>
      </c>
    </row>
  </sheetData>
  <hyperlinks>
    <hyperlink ref="A2" location="Obsah!A1" display="Zpět na Obsah  KL 01  1.-4.měsíc" xr:uid="{F7FED252-CE0D-40DC-805B-2E8C81A17306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2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40237.302870000014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386.81111999999996</v>
      </c>
      <c r="E7" s="139">
        <f t="shared" ref="E7:E13" si="0">IF(C7=0,0,D7/C7)</f>
        <v>0</v>
      </c>
    </row>
    <row r="8" spans="1:5" ht="14.45" customHeight="1" x14ac:dyDescent="0.25">
      <c r="A8" s="207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7" t="str">
        <f>HYPERLINK("#'LŽ Statim'!A1","Podíl statimových žádanek (max. 30%)")</f>
        <v>Podíl statimových žádanek (max. 30%)</v>
      </c>
      <c r="B9" s="205" t="s">
        <v>147</v>
      </c>
      <c r="C9" s="206">
        <v>0.3</v>
      </c>
      <c r="D9" s="206">
        <f>IF('LŽ Statim'!G3="",0,'LŽ Statim'!G3)</f>
        <v>2.8213166144200628E-2</v>
      </c>
      <c r="E9" s="139">
        <f>IF(C9=0,0,D9/C9)</f>
        <v>9.4043887147335428E-2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4204.4771199999977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14337.992690000001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5">
      <c r="A17" s="265" t="str">
        <f>HYPERLINK("#HI!A1","Ambulance (body za výkony)")</f>
        <v>Ambulance (body za výkony)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59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0" t="s">
        <v>97</v>
      </c>
      <c r="B19" s="148"/>
      <c r="C19" s="149"/>
      <c r="D19" s="149"/>
      <c r="E19" s="150"/>
    </row>
    <row r="20" spans="1:5" ht="14.45" customHeight="1" thickBot="1" x14ac:dyDescent="0.25">
      <c r="A20" s="161"/>
      <c r="B20" s="162"/>
      <c r="C20" s="163"/>
      <c r="D20" s="163"/>
      <c r="E20" s="164"/>
    </row>
    <row r="21" spans="1:5" ht="14.45" customHeight="1" thickBot="1" x14ac:dyDescent="0.25">
      <c r="A21" s="165" t="s">
        <v>98</v>
      </c>
      <c r="B21" s="166"/>
      <c r="C21" s="167"/>
      <c r="D21" s="167"/>
      <c r="E21" s="168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ECBF4B8-9BBC-4279-9330-93F6A0AFCD9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2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2019</v>
      </c>
      <c r="C3" s="40">
        <v>2020</v>
      </c>
      <c r="D3" s="7"/>
      <c r="E3" s="276">
        <v>2021</v>
      </c>
      <c r="F3" s="277"/>
      <c r="G3" s="277"/>
      <c r="H3" s="278"/>
      <c r="I3" s="279">
        <v>2021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0" t="s">
        <v>182</v>
      </c>
      <c r="J4" s="211" t="s">
        <v>183</v>
      </c>
    </row>
    <row r="5" spans="1:10" ht="14.45" customHeight="1" x14ac:dyDescent="0.2">
      <c r="A5" s="89" t="str">
        <f>HYPERLINK("#'Léky Žádanky'!A1","Léky (Kč)")</f>
        <v>Léky (Kč)</v>
      </c>
      <c r="B5" s="27">
        <v>445.79831000000007</v>
      </c>
      <c r="C5" s="29">
        <v>545.21834999999999</v>
      </c>
      <c r="D5" s="8"/>
      <c r="E5" s="94">
        <v>386.81111999999996</v>
      </c>
      <c r="F5" s="28">
        <v>0</v>
      </c>
      <c r="G5" s="93">
        <f>E5-F5</f>
        <v>386.81111999999996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4698.7260500000011</v>
      </c>
      <c r="C6" s="31">
        <v>2887.7144900000003</v>
      </c>
      <c r="D6" s="8"/>
      <c r="E6" s="95">
        <v>4204.4771199999977</v>
      </c>
      <c r="F6" s="30">
        <v>0</v>
      </c>
      <c r="G6" s="96">
        <f>E6-F6</f>
        <v>4204.4771199999977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15686.43554</v>
      </c>
      <c r="C7" s="31">
        <v>19945.038649999999</v>
      </c>
      <c r="D7" s="8"/>
      <c r="E7" s="95">
        <v>14337.992690000001</v>
      </c>
      <c r="F7" s="30">
        <v>0</v>
      </c>
      <c r="G7" s="96">
        <f>E7-F7</f>
        <v>14337.992690000001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18193.113920000007</v>
      </c>
      <c r="C8" s="33">
        <v>18371.905580000006</v>
      </c>
      <c r="D8" s="8"/>
      <c r="E8" s="97">
        <v>21308.021940000013</v>
      </c>
      <c r="F8" s="32">
        <v>0</v>
      </c>
      <c r="G8" s="98">
        <f>E8-F8</f>
        <v>21308.021940000013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39024.073820000005</v>
      </c>
      <c r="C9" s="35">
        <v>41749.877070000002</v>
      </c>
      <c r="D9" s="8"/>
      <c r="E9" s="3">
        <v>40237.302870000014</v>
      </c>
      <c r="F9" s="34">
        <v>0</v>
      </c>
      <c r="G9" s="34">
        <f>E9-F9</f>
        <v>40237.302870000014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/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/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5" t="s">
        <v>129</v>
      </c>
      <c r="B18" s="186"/>
      <c r="C18" s="186"/>
      <c r="D18" s="186"/>
      <c r="E18" s="186"/>
      <c r="F18" s="186"/>
      <c r="G18" s="186"/>
      <c r="H18" s="186"/>
    </row>
    <row r="19" spans="1:8" ht="15" x14ac:dyDescent="0.25">
      <c r="A19" s="184" t="s">
        <v>128</v>
      </c>
      <c r="B19" s="186"/>
      <c r="C19" s="186"/>
      <c r="D19" s="186"/>
      <c r="E19" s="186"/>
      <c r="F19" s="186"/>
      <c r="G19" s="186"/>
      <c r="H19" s="186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F1626545-953C-4EF0-A75F-99273CD62BF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69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69" customFormat="1" ht="14.45" customHeight="1" thickBot="1" x14ac:dyDescent="0.25">
      <c r="A2" s="182" t="s">
        <v>205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2021</v>
      </c>
      <c r="C4" s="115" t="s">
        <v>17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1039.9999995999999</v>
      </c>
      <c r="C7" s="52">
        <v>86.666666633333321</v>
      </c>
      <c r="D7" s="52">
        <v>67.837949999999992</v>
      </c>
      <c r="E7" s="52">
        <v>95.43822999999999</v>
      </c>
      <c r="F7" s="52">
        <v>173.05907000000002</v>
      </c>
      <c r="G7" s="52">
        <v>102.89528999999999</v>
      </c>
      <c r="H7" s="52">
        <v>105.98781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545.21834999999999</v>
      </c>
      <c r="Q7" s="78">
        <v>1.2581961927916141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11904.999999900001</v>
      </c>
      <c r="C9" s="52">
        <v>992.08333332500013</v>
      </c>
      <c r="D9" s="52">
        <v>2.2173800000000203</v>
      </c>
      <c r="E9" s="52">
        <v>752.72923000000003</v>
      </c>
      <c r="F9" s="52">
        <v>869.38843000000008</v>
      </c>
      <c r="G9" s="52">
        <v>285.44405999999998</v>
      </c>
      <c r="H9" s="52">
        <v>977.93538999999998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2887.7144900000003</v>
      </c>
      <c r="Q9" s="78">
        <v>0.58215159815692696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751.0694565</v>
      </c>
      <c r="C11" s="52">
        <v>62.589121374999998</v>
      </c>
      <c r="D11" s="52">
        <v>70.906030000000001</v>
      </c>
      <c r="E11" s="52">
        <v>56.05733</v>
      </c>
      <c r="F11" s="52">
        <v>83.973029999999994</v>
      </c>
      <c r="G11" s="52">
        <v>52.475540000000002</v>
      </c>
      <c r="H11" s="52">
        <v>66.641199999999998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330.05313000000001</v>
      </c>
      <c r="Q11" s="78">
        <v>1.0546661232788395</v>
      </c>
    </row>
    <row r="12" spans="1:17" ht="14.45" customHeight="1" x14ac:dyDescent="0.2">
      <c r="A12" s="15" t="s">
        <v>27</v>
      </c>
      <c r="B12" s="51">
        <v>411.23692169999998</v>
      </c>
      <c r="C12" s="52">
        <v>34.269743474999999</v>
      </c>
      <c r="D12" s="52">
        <v>0.26700000000000002</v>
      </c>
      <c r="E12" s="52">
        <v>0.60499999999999998</v>
      </c>
      <c r="F12" s="52">
        <v>0.47689999999999999</v>
      </c>
      <c r="G12" s="52">
        <v>0.11960999999999999</v>
      </c>
      <c r="H12" s="52">
        <v>5.3778199999999998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6.84633</v>
      </c>
      <c r="Q12" s="78">
        <v>3.9955536900907605E-2</v>
      </c>
    </row>
    <row r="13" spans="1:17" ht="14.45" customHeight="1" x14ac:dyDescent="0.2">
      <c r="A13" s="15" t="s">
        <v>28</v>
      </c>
      <c r="B13" s="51">
        <v>7457.9999999000001</v>
      </c>
      <c r="C13" s="52">
        <v>621.49999999166664</v>
      </c>
      <c r="D13" s="52">
        <v>413.32246999999995</v>
      </c>
      <c r="E13" s="52">
        <v>554.74056999999993</v>
      </c>
      <c r="F13" s="52">
        <v>678.07753000000002</v>
      </c>
      <c r="G13" s="52">
        <v>562.89844999999991</v>
      </c>
      <c r="H13" s="52">
        <v>593.76218999999992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2802.8012100000001</v>
      </c>
      <c r="Q13" s="78">
        <v>0.90194729204749191</v>
      </c>
    </row>
    <row r="14" spans="1:17" ht="14.45" customHeight="1" x14ac:dyDescent="0.2">
      <c r="A14" s="15" t="s">
        <v>29</v>
      </c>
      <c r="B14" s="51">
        <v>2544.7328883999999</v>
      </c>
      <c r="C14" s="52">
        <v>212.06107403333331</v>
      </c>
      <c r="D14" s="52">
        <v>270.42099999999999</v>
      </c>
      <c r="E14" s="52">
        <v>234.17400000000001</v>
      </c>
      <c r="F14" s="52">
        <v>243.38300000000001</v>
      </c>
      <c r="G14" s="52">
        <v>203.34100000000001</v>
      </c>
      <c r="H14" s="52">
        <v>185.39699999999999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1136.7160000000001</v>
      </c>
      <c r="Q14" s="78">
        <v>1.0720647390678808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3262.0638374999999</v>
      </c>
      <c r="C17" s="52">
        <v>271.83865312500001</v>
      </c>
      <c r="D17" s="52">
        <v>106.55691</v>
      </c>
      <c r="E17" s="52">
        <v>55.98142</v>
      </c>
      <c r="F17" s="52">
        <v>185.29129999999998</v>
      </c>
      <c r="G17" s="52">
        <v>50.240220000000001</v>
      </c>
      <c r="H17" s="52">
        <v>204.11797000000001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602.18781999999999</v>
      </c>
      <c r="Q17" s="78">
        <v>0.44304797208003749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78" t="s">
        <v>206</v>
      </c>
    </row>
    <row r="19" spans="1:17" ht="14.45" customHeight="1" x14ac:dyDescent="0.2">
      <c r="A19" s="15" t="s">
        <v>34</v>
      </c>
      <c r="B19" s="51">
        <v>9898.0267547000003</v>
      </c>
      <c r="C19" s="52">
        <v>824.83556289166665</v>
      </c>
      <c r="D19" s="52">
        <v>1657.5053700000001</v>
      </c>
      <c r="E19" s="52">
        <v>412.83256</v>
      </c>
      <c r="F19" s="52">
        <v>4011.3018299999999</v>
      </c>
      <c r="G19" s="52">
        <v>422.47576000000004</v>
      </c>
      <c r="H19" s="52">
        <v>466.10962999999998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6970.2251500000002</v>
      </c>
      <c r="Q19" s="78">
        <v>1.6900884160629881</v>
      </c>
    </row>
    <row r="20" spans="1:17" ht="14.45" customHeight="1" x14ac:dyDescent="0.2">
      <c r="A20" s="15" t="s">
        <v>35</v>
      </c>
      <c r="B20" s="51">
        <v>46150.041748999996</v>
      </c>
      <c r="C20" s="52">
        <v>3845.8368124166664</v>
      </c>
      <c r="D20" s="52">
        <v>3086.70543</v>
      </c>
      <c r="E20" s="52">
        <v>2994.4721099999997</v>
      </c>
      <c r="F20" s="52">
        <v>3051.5795200000002</v>
      </c>
      <c r="G20" s="52">
        <v>7438.9309400000002</v>
      </c>
      <c r="H20" s="52">
        <v>3373.3506499999999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19945.038650000002</v>
      </c>
      <c r="Q20" s="78">
        <v>1.0372275071893566</v>
      </c>
    </row>
    <row r="21" spans="1:17" ht="14.45" customHeight="1" x14ac:dyDescent="0.2">
      <c r="A21" s="16" t="s">
        <v>36</v>
      </c>
      <c r="B21" s="51">
        <v>15314.382859200001</v>
      </c>
      <c r="C21" s="52">
        <v>1276.1985716000002</v>
      </c>
      <c r="D21" s="52">
        <v>1273.85376</v>
      </c>
      <c r="E21" s="52">
        <v>1280.9533300000001</v>
      </c>
      <c r="F21" s="52">
        <v>1280.9533100000001</v>
      </c>
      <c r="G21" s="52">
        <v>1281.5835199999999</v>
      </c>
      <c r="H21" s="52">
        <v>1283.5460399999999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6400.8899600000004</v>
      </c>
      <c r="Q21" s="78">
        <v>1.0031181827723024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6.60466</v>
      </c>
      <c r="G22" s="52">
        <v>0</v>
      </c>
      <c r="H22" s="52">
        <v>41.302330000000005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47.906990000000008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1.0271999999995387</v>
      </c>
      <c r="E24" s="52">
        <v>2.8190899999999601</v>
      </c>
      <c r="F24" s="52">
        <v>21.043339999996533</v>
      </c>
      <c r="G24" s="52">
        <v>43.829080000001341</v>
      </c>
      <c r="H24" s="52">
        <v>5.5602799999987838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74.278989999996156</v>
      </c>
      <c r="Q24" s="78" t="s">
        <v>206</v>
      </c>
    </row>
    <row r="25" spans="1:17" ht="14.45" customHeight="1" x14ac:dyDescent="0.2">
      <c r="A25" s="17" t="s">
        <v>40</v>
      </c>
      <c r="B25" s="54">
        <v>98734.554466400106</v>
      </c>
      <c r="C25" s="55">
        <v>8227.8795388666749</v>
      </c>
      <c r="D25" s="55">
        <v>6950.6205</v>
      </c>
      <c r="E25" s="55">
        <v>6440.8028700000004</v>
      </c>
      <c r="F25" s="55">
        <v>10605.13192</v>
      </c>
      <c r="G25" s="55">
        <v>10444.233470000001</v>
      </c>
      <c r="H25" s="55">
        <v>7309.0883099999992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41749.877070000002</v>
      </c>
      <c r="Q25" s="79">
        <v>1.0148392881247923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407.0718</v>
      </c>
      <c r="E26" s="52">
        <v>336.49781000000002</v>
      </c>
      <c r="F26" s="52">
        <v>397.40143999999998</v>
      </c>
      <c r="G26" s="52">
        <v>550.11476000000005</v>
      </c>
      <c r="H26" s="52">
        <v>378.7448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2069.83061</v>
      </c>
      <c r="Q26" s="78" t="s">
        <v>206</v>
      </c>
    </row>
    <row r="27" spans="1:17" ht="14.45" customHeight="1" x14ac:dyDescent="0.2">
      <c r="A27" s="18" t="s">
        <v>42</v>
      </c>
      <c r="B27" s="54">
        <v>98734.554466400106</v>
      </c>
      <c r="C27" s="55">
        <v>8227.8795388666749</v>
      </c>
      <c r="D27" s="55">
        <v>7357.6922999999997</v>
      </c>
      <c r="E27" s="55">
        <v>6777.3006800000003</v>
      </c>
      <c r="F27" s="55">
        <v>11002.533359999999</v>
      </c>
      <c r="G27" s="55">
        <v>10994.348230000001</v>
      </c>
      <c r="H27" s="55">
        <v>7687.8331099999996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43819.70768</v>
      </c>
      <c r="Q27" s="79">
        <v>1.0651519014833757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5B91CEB8-5DC2-4DEC-9328-74C66039BFD6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2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198</v>
      </c>
      <c r="K4" s="295" t="s">
        <v>197</v>
      </c>
    </row>
    <row r="5" spans="1:13" ht="39" thickBot="1" x14ac:dyDescent="0.25">
      <c r="A5" s="68"/>
      <c r="B5" s="24" t="s">
        <v>204</v>
      </c>
      <c r="C5" s="25" t="s">
        <v>203</v>
      </c>
      <c r="D5" s="26" t="s">
        <v>202</v>
      </c>
      <c r="E5" s="26" t="s">
        <v>201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-90149.300204499901</v>
      </c>
      <c r="C6" s="366">
        <v>-97307.632270000002</v>
      </c>
      <c r="D6" s="366">
        <v>-7158.3320655001007</v>
      </c>
      <c r="E6" s="367">
        <v>1.0794052982026674</v>
      </c>
      <c r="F6" s="365">
        <v>-98734.554466400106</v>
      </c>
      <c r="G6" s="366">
        <v>-41139.397694333376</v>
      </c>
      <c r="H6" s="366">
        <v>-7634.9504900000002</v>
      </c>
      <c r="I6" s="366">
        <v>-39654.666010000001</v>
      </c>
      <c r="J6" s="366">
        <v>1484.7316843333756</v>
      </c>
      <c r="K6" s="368">
        <v>0.40162905706425905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90169.846563899904</v>
      </c>
      <c r="C7" s="366">
        <v>97435.684549999991</v>
      </c>
      <c r="D7" s="366">
        <v>7265.8379861000867</v>
      </c>
      <c r="E7" s="367">
        <v>1.0805794648985132</v>
      </c>
      <c r="F7" s="365">
        <v>98734.554466400106</v>
      </c>
      <c r="G7" s="366">
        <v>41139.397694333376</v>
      </c>
      <c r="H7" s="366">
        <v>7309.0883099999992</v>
      </c>
      <c r="I7" s="366">
        <v>41749.877070000002</v>
      </c>
      <c r="J7" s="366">
        <v>610.47937566662586</v>
      </c>
      <c r="K7" s="368">
        <v>0.42284970338533007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25047.127807199999</v>
      </c>
      <c r="C8" s="366">
        <v>24674.880450000001</v>
      </c>
      <c r="D8" s="366">
        <v>-372.24735719999808</v>
      </c>
      <c r="E8" s="367">
        <v>0.98513812202080142</v>
      </c>
      <c r="F8" s="365">
        <v>24110.039266</v>
      </c>
      <c r="G8" s="366">
        <v>10045.849694166667</v>
      </c>
      <c r="H8" s="366">
        <v>1935.1016599999998</v>
      </c>
      <c r="I8" s="366">
        <v>7709.3500300000005</v>
      </c>
      <c r="J8" s="366">
        <v>-2336.4996641666667</v>
      </c>
      <c r="K8" s="368">
        <v>0.31975684257270098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22531.369123799999</v>
      </c>
      <c r="C9" s="366">
        <v>22304.692449999999</v>
      </c>
      <c r="D9" s="366">
        <v>-226.67667380000057</v>
      </c>
      <c r="E9" s="367">
        <v>0.98993950733510638</v>
      </c>
      <c r="F9" s="365">
        <v>21565.306377599998</v>
      </c>
      <c r="G9" s="366">
        <v>8985.5443239999986</v>
      </c>
      <c r="H9" s="366">
        <v>1749.7046599999999</v>
      </c>
      <c r="I9" s="366">
        <v>6572.6340299999902</v>
      </c>
      <c r="J9" s="366">
        <v>-2412.9102940000084</v>
      </c>
      <c r="K9" s="368">
        <v>0.30477814295404682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6.7000000000000002E-4</v>
      </c>
      <c r="D10" s="366">
        <v>6.7000000000000002E-4</v>
      </c>
      <c r="E10" s="367">
        <v>0</v>
      </c>
      <c r="F10" s="365">
        <v>0</v>
      </c>
      <c r="G10" s="366">
        <v>0</v>
      </c>
      <c r="H10" s="366">
        <v>2.5000000000000001E-4</v>
      </c>
      <c r="I10" s="366">
        <v>5.2000000000000006E-4</v>
      </c>
      <c r="J10" s="366">
        <v>5.2000000000000006E-4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6.7000000000000002E-4</v>
      </c>
      <c r="D11" s="366">
        <v>6.7000000000000002E-4</v>
      </c>
      <c r="E11" s="367">
        <v>0</v>
      </c>
      <c r="F11" s="365">
        <v>0</v>
      </c>
      <c r="G11" s="366">
        <v>0</v>
      </c>
      <c r="H11" s="366">
        <v>2.5000000000000001E-4</v>
      </c>
      <c r="I11" s="366">
        <v>5.2000000000000006E-4</v>
      </c>
      <c r="J11" s="366">
        <v>5.2000000000000006E-4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1040.0000000999999</v>
      </c>
      <c r="C12" s="366">
        <v>1081.45362</v>
      </c>
      <c r="D12" s="366">
        <v>41.453619900000149</v>
      </c>
      <c r="E12" s="367">
        <v>1.0398592499000137</v>
      </c>
      <c r="F12" s="365">
        <v>1039.9999995999999</v>
      </c>
      <c r="G12" s="366">
        <v>433.33333316666659</v>
      </c>
      <c r="H12" s="366">
        <v>105.98781</v>
      </c>
      <c r="I12" s="366">
        <v>545.21834999999999</v>
      </c>
      <c r="J12" s="366">
        <v>111.8850168333334</v>
      </c>
      <c r="K12" s="368">
        <v>0.52424841366317254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870</v>
      </c>
      <c r="C13" s="366">
        <v>866.71555000000001</v>
      </c>
      <c r="D13" s="366">
        <v>-3.2844499999999925</v>
      </c>
      <c r="E13" s="367">
        <v>0.99622477011494259</v>
      </c>
      <c r="F13" s="365">
        <v>865.00000009999997</v>
      </c>
      <c r="G13" s="366">
        <v>360.41666670833331</v>
      </c>
      <c r="H13" s="366">
        <v>82.490320000000011</v>
      </c>
      <c r="I13" s="366">
        <v>386.69335999999998</v>
      </c>
      <c r="J13" s="366">
        <v>26.276693291666675</v>
      </c>
      <c r="K13" s="368">
        <v>0.4470443467691278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0</v>
      </c>
      <c r="C14" s="366">
        <v>14.589399999999999</v>
      </c>
      <c r="D14" s="366">
        <v>14.589399999999999</v>
      </c>
      <c r="E14" s="367">
        <v>0</v>
      </c>
      <c r="F14" s="365">
        <v>9.9999995999999989</v>
      </c>
      <c r="G14" s="366">
        <v>4.1666664999999998</v>
      </c>
      <c r="H14" s="366">
        <v>0</v>
      </c>
      <c r="I14" s="366">
        <v>0</v>
      </c>
      <c r="J14" s="366">
        <v>-4.1666664999999998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20.000000100000001</v>
      </c>
      <c r="C15" s="366">
        <v>13.406090000000001</v>
      </c>
      <c r="D15" s="366">
        <v>-6.5939101000000004</v>
      </c>
      <c r="E15" s="367">
        <v>0.67030449664847747</v>
      </c>
      <c r="F15" s="365">
        <v>14.999999900000001</v>
      </c>
      <c r="G15" s="366">
        <v>6.2499999583333334</v>
      </c>
      <c r="H15" s="366">
        <v>1.0756400000000002</v>
      </c>
      <c r="I15" s="366">
        <v>6.2437700000000005</v>
      </c>
      <c r="J15" s="366">
        <v>-6.2299583333329522E-3</v>
      </c>
      <c r="K15" s="368">
        <v>0.41625133610834225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150</v>
      </c>
      <c r="C16" s="366">
        <v>186.74257999999998</v>
      </c>
      <c r="D16" s="366">
        <v>36.742579999999975</v>
      </c>
      <c r="E16" s="367">
        <v>1.2449505333333333</v>
      </c>
      <c r="F16" s="365">
        <v>150</v>
      </c>
      <c r="G16" s="366">
        <v>62.5</v>
      </c>
      <c r="H16" s="366">
        <v>22.421849999999999</v>
      </c>
      <c r="I16" s="366">
        <v>152.28121999999999</v>
      </c>
      <c r="J16" s="366">
        <v>89.78121999999999</v>
      </c>
      <c r="K16" s="368">
        <v>1.0152081333333334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13010.000000099999</v>
      </c>
      <c r="C17" s="366">
        <v>12670.99109</v>
      </c>
      <c r="D17" s="366">
        <v>-339.00891009999941</v>
      </c>
      <c r="E17" s="367">
        <v>0.97394243581111506</v>
      </c>
      <c r="F17" s="365">
        <v>11904.999999900001</v>
      </c>
      <c r="G17" s="366">
        <v>4960.4166666250003</v>
      </c>
      <c r="H17" s="366">
        <v>977.93538999999998</v>
      </c>
      <c r="I17" s="366">
        <v>2887.7144900000003</v>
      </c>
      <c r="J17" s="366">
        <v>-2072.702176625</v>
      </c>
      <c r="K17" s="368">
        <v>0.24256316589871957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76.432500000000005</v>
      </c>
      <c r="D18" s="366">
        <v>76.432500000000005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4.31175</v>
      </c>
      <c r="D19" s="366">
        <v>4.31175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3499.9999999000001</v>
      </c>
      <c r="C20" s="366">
        <v>3320.1247999999996</v>
      </c>
      <c r="D20" s="366">
        <v>-179.87519990000055</v>
      </c>
      <c r="E20" s="367">
        <v>0.94860708574138863</v>
      </c>
      <c r="F20" s="365">
        <v>3499.9999999000001</v>
      </c>
      <c r="G20" s="366">
        <v>1458.3333332916666</v>
      </c>
      <c r="H20" s="366">
        <v>306.09244999999999</v>
      </c>
      <c r="I20" s="366">
        <v>965.2819300000001</v>
      </c>
      <c r="J20" s="366">
        <v>-493.05140329166647</v>
      </c>
      <c r="K20" s="368">
        <v>0.27579483715073699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4699.9999998000003</v>
      </c>
      <c r="C21" s="366">
        <v>3002.3737000000001</v>
      </c>
      <c r="D21" s="366">
        <v>-1697.6262998000002</v>
      </c>
      <c r="E21" s="367">
        <v>0.6388029149208001</v>
      </c>
      <c r="F21" s="365">
        <v>3400.0000002000002</v>
      </c>
      <c r="G21" s="366">
        <v>1416.6666667500001</v>
      </c>
      <c r="H21" s="366">
        <v>147.89015000000001</v>
      </c>
      <c r="I21" s="366">
        <v>783.94898000000001</v>
      </c>
      <c r="J21" s="366">
        <v>-632.7176867500001</v>
      </c>
      <c r="K21" s="368">
        <v>0.23057322939820157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0</v>
      </c>
      <c r="C22" s="366">
        <v>385.67874</v>
      </c>
      <c r="D22" s="366">
        <v>385.67874</v>
      </c>
      <c r="E22" s="367">
        <v>0</v>
      </c>
      <c r="F22" s="365">
        <v>0</v>
      </c>
      <c r="G22" s="366">
        <v>0</v>
      </c>
      <c r="H22" s="366">
        <v>107.00758999999999</v>
      </c>
      <c r="I22" s="366">
        <v>-408.23646000000002</v>
      </c>
      <c r="J22" s="366">
        <v>-408.23646000000002</v>
      </c>
      <c r="K22" s="368">
        <v>0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39.999999900000006</v>
      </c>
      <c r="C23" s="366">
        <v>70.102990000000005</v>
      </c>
      <c r="D23" s="366">
        <v>30.1029901</v>
      </c>
      <c r="E23" s="367">
        <v>1.7525747543814367</v>
      </c>
      <c r="F23" s="365">
        <v>100</v>
      </c>
      <c r="G23" s="366">
        <v>41.666666666666671</v>
      </c>
      <c r="H23" s="366">
        <v>3.2609499999999998</v>
      </c>
      <c r="I23" s="366">
        <v>21.196189999999998</v>
      </c>
      <c r="J23" s="366">
        <v>-20.470476666666674</v>
      </c>
      <c r="K23" s="368">
        <v>0.21196189999999998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3500.0000002000002</v>
      </c>
      <c r="C24" s="366">
        <v>3607.84618</v>
      </c>
      <c r="D24" s="366">
        <v>107.84617979999985</v>
      </c>
      <c r="E24" s="367">
        <v>1.0308131942268106</v>
      </c>
      <c r="F24" s="365">
        <v>3609.9999999000001</v>
      </c>
      <c r="G24" s="366">
        <v>1504.1666666250001</v>
      </c>
      <c r="H24" s="366">
        <v>309.02434000000005</v>
      </c>
      <c r="I24" s="366">
        <v>1076.4638799999998</v>
      </c>
      <c r="J24" s="366">
        <v>-427.70278662500027</v>
      </c>
      <c r="K24" s="368">
        <v>0.29818944045147333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100.00000010000001</v>
      </c>
      <c r="C25" s="366">
        <v>62.033459999999998</v>
      </c>
      <c r="D25" s="366">
        <v>-37.96654010000001</v>
      </c>
      <c r="E25" s="367">
        <v>0.62033459937966529</v>
      </c>
      <c r="F25" s="365">
        <v>89.999999899999992</v>
      </c>
      <c r="G25" s="366">
        <v>37.499999958333333</v>
      </c>
      <c r="H25" s="366">
        <v>5.6036000000000001</v>
      </c>
      <c r="I25" s="366">
        <v>14.229790000000001</v>
      </c>
      <c r="J25" s="366">
        <v>-23.270209958333332</v>
      </c>
      <c r="K25" s="368">
        <v>0.15810877795345424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600</v>
      </c>
      <c r="C26" s="366">
        <v>760.72906</v>
      </c>
      <c r="D26" s="366">
        <v>160.72906</v>
      </c>
      <c r="E26" s="367">
        <v>1.2678817666666666</v>
      </c>
      <c r="F26" s="365">
        <v>600</v>
      </c>
      <c r="G26" s="366">
        <v>250</v>
      </c>
      <c r="H26" s="366">
        <v>75.958520000000007</v>
      </c>
      <c r="I26" s="366">
        <v>359.04657000000003</v>
      </c>
      <c r="J26" s="366">
        <v>109.04657000000003</v>
      </c>
      <c r="K26" s="368">
        <v>0.59841095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5</v>
      </c>
      <c r="C27" s="366">
        <v>0</v>
      </c>
      <c r="D27" s="366">
        <v>-5</v>
      </c>
      <c r="E27" s="367">
        <v>0</v>
      </c>
      <c r="F27" s="365">
        <v>5</v>
      </c>
      <c r="G27" s="366">
        <v>2.0833333333333335</v>
      </c>
      <c r="H27" s="366">
        <v>0</v>
      </c>
      <c r="I27" s="366">
        <v>0</v>
      </c>
      <c r="J27" s="366">
        <v>-2.0833333333333335</v>
      </c>
      <c r="K27" s="368">
        <v>0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250.00000009999999</v>
      </c>
      <c r="C28" s="366">
        <v>253.59657000000001</v>
      </c>
      <c r="D28" s="366">
        <v>3.59656990000002</v>
      </c>
      <c r="E28" s="367">
        <v>1.0143862795942455</v>
      </c>
      <c r="F28" s="365">
        <v>250.00000009999999</v>
      </c>
      <c r="G28" s="366">
        <v>104.16666670833334</v>
      </c>
      <c r="H28" s="366">
        <v>23.09779</v>
      </c>
      <c r="I28" s="366">
        <v>75.783609999999996</v>
      </c>
      <c r="J28" s="366">
        <v>-28.383056708333342</v>
      </c>
      <c r="K28" s="368">
        <v>0.30313443987874622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315.00000010000002</v>
      </c>
      <c r="C29" s="366">
        <v>1123.9745</v>
      </c>
      <c r="D29" s="366">
        <v>808.97449989999996</v>
      </c>
      <c r="E29" s="367">
        <v>3.5681730147402626</v>
      </c>
      <c r="F29" s="365">
        <v>349.99999989999998</v>
      </c>
      <c r="G29" s="366">
        <v>145.83333329166666</v>
      </c>
      <c r="H29" s="366">
        <v>0</v>
      </c>
      <c r="I29" s="366">
        <v>0</v>
      </c>
      <c r="J29" s="366">
        <v>-145.83333329166666</v>
      </c>
      <c r="K29" s="368">
        <v>0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0.60084000000000004</v>
      </c>
      <c r="D30" s="366">
        <v>0.60084000000000004</v>
      </c>
      <c r="E30" s="367">
        <v>0</v>
      </c>
      <c r="F30" s="365">
        <v>0</v>
      </c>
      <c r="G30" s="366">
        <v>0</v>
      </c>
      <c r="H30" s="366">
        <v>0</v>
      </c>
      <c r="I30" s="366">
        <v>0</v>
      </c>
      <c r="J30" s="366">
        <v>0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3.1859999999999999</v>
      </c>
      <c r="D31" s="366">
        <v>3.1859999999999999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745.30730429999994</v>
      </c>
      <c r="C32" s="366">
        <v>793.01125000000002</v>
      </c>
      <c r="D32" s="366">
        <v>47.703945700000077</v>
      </c>
      <c r="E32" s="367">
        <v>1.0640057402158485</v>
      </c>
      <c r="F32" s="365">
        <v>751.0694565</v>
      </c>
      <c r="G32" s="366">
        <v>312.94560687500001</v>
      </c>
      <c r="H32" s="366">
        <v>66.641199999999998</v>
      </c>
      <c r="I32" s="366">
        <v>330.05313000000001</v>
      </c>
      <c r="J32" s="366">
        <v>17.107523125</v>
      </c>
      <c r="K32" s="368">
        <v>0.43944421803284983</v>
      </c>
      <c r="L32" s="124"/>
      <c r="M32" s="364" t="str">
        <f t="shared" si="0"/>
        <v>X</v>
      </c>
    </row>
    <row r="33" spans="1:13" ht="14.45" customHeight="1" x14ac:dyDescent="0.2">
      <c r="A33" s="369" t="s">
        <v>234</v>
      </c>
      <c r="B33" s="365">
        <v>0</v>
      </c>
      <c r="C33" s="366">
        <v>1.07104</v>
      </c>
      <c r="D33" s="366">
        <v>1.07104</v>
      </c>
      <c r="E33" s="367">
        <v>0</v>
      </c>
      <c r="F33" s="365">
        <v>0</v>
      </c>
      <c r="G33" s="366">
        <v>0</v>
      </c>
      <c r="H33" s="366">
        <v>0</v>
      </c>
      <c r="I33" s="366">
        <v>0</v>
      </c>
      <c r="J33" s="366">
        <v>0</v>
      </c>
      <c r="K33" s="368">
        <v>0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21.999999800000001</v>
      </c>
      <c r="C34" s="366">
        <v>21.6676</v>
      </c>
      <c r="D34" s="366">
        <v>-0.33239980000000102</v>
      </c>
      <c r="E34" s="367">
        <v>0.98489091804446283</v>
      </c>
      <c r="F34" s="365">
        <v>20.000000100000001</v>
      </c>
      <c r="G34" s="366">
        <v>8.3333333750000005</v>
      </c>
      <c r="H34" s="366">
        <v>1.19811</v>
      </c>
      <c r="I34" s="366">
        <v>12.204139999999999</v>
      </c>
      <c r="J34" s="366">
        <v>3.8708066249999984</v>
      </c>
      <c r="K34" s="368">
        <v>0.61020699694896496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449.99999980000001</v>
      </c>
      <c r="C35" s="366">
        <v>493.52463</v>
      </c>
      <c r="D35" s="366">
        <v>43.52463019999999</v>
      </c>
      <c r="E35" s="367">
        <v>1.0967214004874317</v>
      </c>
      <c r="F35" s="365">
        <v>449.99999980000001</v>
      </c>
      <c r="G35" s="366">
        <v>187.49999991666667</v>
      </c>
      <c r="H35" s="366">
        <v>24.787189999999999</v>
      </c>
      <c r="I35" s="366">
        <v>179.82301000000001</v>
      </c>
      <c r="J35" s="366">
        <v>-7.6769899166666562</v>
      </c>
      <c r="K35" s="368">
        <v>0.39960668906649188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37.000000099999994</v>
      </c>
      <c r="C36" s="366">
        <v>39.420780000000001</v>
      </c>
      <c r="D36" s="366">
        <v>2.4207799000000065</v>
      </c>
      <c r="E36" s="367">
        <v>1.0654264836069556</v>
      </c>
      <c r="F36" s="365">
        <v>37.000000099999994</v>
      </c>
      <c r="G36" s="366">
        <v>15.416666708333331</v>
      </c>
      <c r="H36" s="366">
        <v>2.11985</v>
      </c>
      <c r="I36" s="366">
        <v>7.5596000000000005</v>
      </c>
      <c r="J36" s="366">
        <v>-7.8570667083333303</v>
      </c>
      <c r="K36" s="368">
        <v>0.20431351296131486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5.8756326000000003</v>
      </c>
      <c r="C37" s="366">
        <v>7.6486599999999996</v>
      </c>
      <c r="D37" s="366">
        <v>1.7730273999999993</v>
      </c>
      <c r="E37" s="367">
        <v>1.3017594054468278</v>
      </c>
      <c r="F37" s="365">
        <v>6.4908215</v>
      </c>
      <c r="G37" s="366">
        <v>2.7045089583333333</v>
      </c>
      <c r="H37" s="366">
        <v>8.1190099999999994</v>
      </c>
      <c r="I37" s="366">
        <v>12.488709999999999</v>
      </c>
      <c r="J37" s="366">
        <v>9.784201041666666</v>
      </c>
      <c r="K37" s="368">
        <v>1.924056916370293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1.3527799999999999</v>
      </c>
      <c r="D38" s="366">
        <v>1.3527799999999999</v>
      </c>
      <c r="E38" s="367">
        <v>0</v>
      </c>
      <c r="F38" s="365">
        <v>0</v>
      </c>
      <c r="G38" s="366">
        <v>0</v>
      </c>
      <c r="H38" s="366">
        <v>0</v>
      </c>
      <c r="I38" s="366">
        <v>0</v>
      </c>
      <c r="J38" s="366">
        <v>0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1.1737</v>
      </c>
      <c r="D39" s="366">
        <v>1.1737</v>
      </c>
      <c r="E39" s="367">
        <v>0</v>
      </c>
      <c r="F39" s="365">
        <v>0</v>
      </c>
      <c r="G39" s="366">
        <v>0</v>
      </c>
      <c r="H39" s="366">
        <v>0</v>
      </c>
      <c r="I39" s="366">
        <v>0</v>
      </c>
      <c r="J39" s="366">
        <v>0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5.0115699999999999</v>
      </c>
      <c r="D40" s="366">
        <v>5.0115699999999999</v>
      </c>
      <c r="E40" s="367">
        <v>0</v>
      </c>
      <c r="F40" s="365">
        <v>0</v>
      </c>
      <c r="G40" s="366">
        <v>0</v>
      </c>
      <c r="H40" s="366">
        <v>0.36225000000000002</v>
      </c>
      <c r="I40" s="366">
        <v>1.6301400000000001</v>
      </c>
      <c r="J40" s="366">
        <v>1.6301400000000001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15.000000099999999</v>
      </c>
      <c r="C41" s="366">
        <v>12.76792</v>
      </c>
      <c r="D41" s="366">
        <v>-2.2320800999999992</v>
      </c>
      <c r="E41" s="367">
        <v>0.85119466099203567</v>
      </c>
      <c r="F41" s="365">
        <v>15.000000099999999</v>
      </c>
      <c r="G41" s="366">
        <v>6.2500000416666666</v>
      </c>
      <c r="H41" s="366">
        <v>1.72909</v>
      </c>
      <c r="I41" s="366">
        <v>5.0275499999999997</v>
      </c>
      <c r="J41" s="366">
        <v>-1.2224500416666668</v>
      </c>
      <c r="K41" s="368">
        <v>0.33516999776553336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15.431672000000001</v>
      </c>
      <c r="C42" s="366">
        <v>16.619150000000001</v>
      </c>
      <c r="D42" s="366">
        <v>1.1874780000000005</v>
      </c>
      <c r="E42" s="367">
        <v>1.0769507024255052</v>
      </c>
      <c r="F42" s="365">
        <v>22.578634999999998</v>
      </c>
      <c r="G42" s="366">
        <v>9.4077645833333321</v>
      </c>
      <c r="H42" s="366">
        <v>7.8516899999999996</v>
      </c>
      <c r="I42" s="366">
        <v>20.392439999999997</v>
      </c>
      <c r="J42" s="366">
        <v>10.984675416666665</v>
      </c>
      <c r="K42" s="368">
        <v>0.90317417328372585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2.2263999999999999</v>
      </c>
      <c r="D43" s="366">
        <v>2.2263999999999999</v>
      </c>
      <c r="E43" s="367">
        <v>0</v>
      </c>
      <c r="F43" s="365">
        <v>0</v>
      </c>
      <c r="G43" s="366">
        <v>0</v>
      </c>
      <c r="H43" s="366">
        <v>0</v>
      </c>
      <c r="I43" s="366">
        <v>0</v>
      </c>
      <c r="J43" s="366">
        <v>0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6.6520000000000001</v>
      </c>
      <c r="D44" s="366">
        <v>6.6520000000000001</v>
      </c>
      <c r="E44" s="367">
        <v>0</v>
      </c>
      <c r="F44" s="365">
        <v>0</v>
      </c>
      <c r="G44" s="366">
        <v>0</v>
      </c>
      <c r="H44" s="366">
        <v>0</v>
      </c>
      <c r="I44" s="366">
        <v>3.7064699999999999</v>
      </c>
      <c r="J44" s="366">
        <v>3.7064699999999999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199.99999990000001</v>
      </c>
      <c r="C45" s="366">
        <v>183.16717</v>
      </c>
      <c r="D45" s="366">
        <v>-16.832829900000007</v>
      </c>
      <c r="E45" s="367">
        <v>0.91583585045791793</v>
      </c>
      <c r="F45" s="365">
        <v>199.99999990000001</v>
      </c>
      <c r="G45" s="366">
        <v>83.333333291666662</v>
      </c>
      <c r="H45" s="366">
        <v>20.47401</v>
      </c>
      <c r="I45" s="366">
        <v>87.221070000000012</v>
      </c>
      <c r="J45" s="366">
        <v>3.8877367083333496</v>
      </c>
      <c r="K45" s="368">
        <v>0.43610535021805275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0.70784999999999998</v>
      </c>
      <c r="D46" s="366">
        <v>0.70784999999999998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436.06181910000004</v>
      </c>
      <c r="C47" s="366">
        <v>450.32596000000001</v>
      </c>
      <c r="D47" s="366">
        <v>14.264140899999973</v>
      </c>
      <c r="E47" s="367">
        <v>1.0327112814633488</v>
      </c>
      <c r="F47" s="365">
        <v>411.23692169999998</v>
      </c>
      <c r="G47" s="366">
        <v>171.34871737499998</v>
      </c>
      <c r="H47" s="366">
        <v>5.3778199999999998</v>
      </c>
      <c r="I47" s="366">
        <v>6.84633</v>
      </c>
      <c r="J47" s="366">
        <v>-164.50238737499998</v>
      </c>
      <c r="K47" s="368">
        <v>1.6648140375378168E-2</v>
      </c>
      <c r="L47" s="124"/>
      <c r="M47" s="364" t="str">
        <f t="shared" si="0"/>
        <v>X</v>
      </c>
    </row>
    <row r="48" spans="1:13" ht="14.45" customHeight="1" x14ac:dyDescent="0.2">
      <c r="A48" s="369" t="s">
        <v>249</v>
      </c>
      <c r="B48" s="365">
        <v>18.3786089</v>
      </c>
      <c r="C48" s="366">
        <v>61.939</v>
      </c>
      <c r="D48" s="366">
        <v>43.560391100000004</v>
      </c>
      <c r="E48" s="367">
        <v>3.3701680218027819</v>
      </c>
      <c r="F48" s="365">
        <v>45.9465219</v>
      </c>
      <c r="G48" s="366">
        <v>19.144384125000002</v>
      </c>
      <c r="H48" s="366">
        <v>0</v>
      </c>
      <c r="I48" s="366">
        <v>0</v>
      </c>
      <c r="J48" s="366">
        <v>-19.144384125000002</v>
      </c>
      <c r="K48" s="368">
        <v>0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324.7026553</v>
      </c>
      <c r="C49" s="366">
        <v>250.39178000000001</v>
      </c>
      <c r="D49" s="366">
        <v>-74.310875299999992</v>
      </c>
      <c r="E49" s="367">
        <v>0.77114176897832099</v>
      </c>
      <c r="F49" s="365">
        <v>358.88188229999997</v>
      </c>
      <c r="G49" s="366">
        <v>149.53411762499999</v>
      </c>
      <c r="H49" s="366">
        <v>2.93425</v>
      </c>
      <c r="I49" s="366">
        <v>2.93425</v>
      </c>
      <c r="J49" s="366">
        <v>-146.599867625</v>
      </c>
      <c r="K49" s="368">
        <v>8.1760884143690874E-3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1.9805553</v>
      </c>
      <c r="C50" s="366">
        <v>0</v>
      </c>
      <c r="D50" s="366">
        <v>-1.9805553</v>
      </c>
      <c r="E50" s="367">
        <v>0</v>
      </c>
      <c r="F50" s="365">
        <v>1.6321111000000001</v>
      </c>
      <c r="G50" s="366">
        <v>0.68004629166666675</v>
      </c>
      <c r="H50" s="366">
        <v>0</v>
      </c>
      <c r="I50" s="366">
        <v>0</v>
      </c>
      <c r="J50" s="366">
        <v>-0.68004629166666675</v>
      </c>
      <c r="K50" s="368">
        <v>0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6</v>
      </c>
      <c r="C51" s="366">
        <v>78.306830000000005</v>
      </c>
      <c r="D51" s="366">
        <v>72.306830000000005</v>
      </c>
      <c r="E51" s="367">
        <v>13.051138333333334</v>
      </c>
      <c r="F51" s="365">
        <v>4.7764063999999999</v>
      </c>
      <c r="G51" s="366">
        <v>1.9901693333333335</v>
      </c>
      <c r="H51" s="366">
        <v>2.4435700000000002</v>
      </c>
      <c r="I51" s="366">
        <v>3.91208</v>
      </c>
      <c r="J51" s="366">
        <v>1.9219106666666665</v>
      </c>
      <c r="K51" s="368">
        <v>0.81904253373414793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84.999999599999995</v>
      </c>
      <c r="C52" s="366">
        <v>59.68835</v>
      </c>
      <c r="D52" s="366">
        <v>-25.311649599999996</v>
      </c>
      <c r="E52" s="367">
        <v>0.7022158856574866</v>
      </c>
      <c r="F52" s="365">
        <v>0</v>
      </c>
      <c r="G52" s="366">
        <v>0</v>
      </c>
      <c r="H52" s="366">
        <v>0</v>
      </c>
      <c r="I52" s="366">
        <v>0</v>
      </c>
      <c r="J52" s="366">
        <v>0</v>
      </c>
      <c r="K52" s="368">
        <v>0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7300.0000001999997</v>
      </c>
      <c r="C53" s="366">
        <v>7308.9098600000007</v>
      </c>
      <c r="D53" s="366">
        <v>8.9098598000009588</v>
      </c>
      <c r="E53" s="367">
        <v>1.0012205287396927</v>
      </c>
      <c r="F53" s="365">
        <v>7457.9999999000001</v>
      </c>
      <c r="G53" s="366">
        <v>3107.4999999583333</v>
      </c>
      <c r="H53" s="366">
        <v>593.76218999999992</v>
      </c>
      <c r="I53" s="366">
        <v>2802.8012100000001</v>
      </c>
      <c r="J53" s="366">
        <v>-304.69878995833324</v>
      </c>
      <c r="K53" s="368">
        <v>0.37581137168645495</v>
      </c>
      <c r="L53" s="124"/>
      <c r="M53" s="364" t="str">
        <f t="shared" si="0"/>
        <v>X</v>
      </c>
    </row>
    <row r="54" spans="1:13" ht="14.45" customHeight="1" x14ac:dyDescent="0.2">
      <c r="A54" s="369" t="s">
        <v>255</v>
      </c>
      <c r="B54" s="365">
        <v>0</v>
      </c>
      <c r="C54" s="366">
        <v>77.852240000000009</v>
      </c>
      <c r="D54" s="366">
        <v>77.852240000000009</v>
      </c>
      <c r="E54" s="367">
        <v>0</v>
      </c>
      <c r="F54" s="365">
        <v>0</v>
      </c>
      <c r="G54" s="366">
        <v>0</v>
      </c>
      <c r="H54" s="366">
        <v>1.8041099999999999</v>
      </c>
      <c r="I54" s="366">
        <v>42.437899999999999</v>
      </c>
      <c r="J54" s="366">
        <v>42.437899999999999</v>
      </c>
      <c r="K54" s="368">
        <v>0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0</v>
      </c>
      <c r="C55" s="366">
        <v>0</v>
      </c>
      <c r="D55" s="366">
        <v>0</v>
      </c>
      <c r="E55" s="367">
        <v>0</v>
      </c>
      <c r="F55" s="365">
        <v>0</v>
      </c>
      <c r="G55" s="366">
        <v>0</v>
      </c>
      <c r="H55" s="366">
        <v>0</v>
      </c>
      <c r="I55" s="366">
        <v>0.38239000000000001</v>
      </c>
      <c r="J55" s="366">
        <v>0.38239000000000001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-3.0347</v>
      </c>
      <c r="D56" s="366">
        <v>-3.0347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2650</v>
      </c>
      <c r="C57" s="366">
        <v>2580.0691099999999</v>
      </c>
      <c r="D57" s="366">
        <v>-69.93089000000009</v>
      </c>
      <c r="E57" s="367">
        <v>0.97361098490566034</v>
      </c>
      <c r="F57" s="365">
        <v>2623.0000000999999</v>
      </c>
      <c r="G57" s="366">
        <v>1092.9166667083332</v>
      </c>
      <c r="H57" s="366">
        <v>240.39169000000001</v>
      </c>
      <c r="I57" s="366">
        <v>1014.34704</v>
      </c>
      <c r="J57" s="366">
        <v>-78.569626708333203</v>
      </c>
      <c r="K57" s="368">
        <v>0.38671255812479177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3910.0000000999999</v>
      </c>
      <c r="C58" s="366">
        <v>3888.49109</v>
      </c>
      <c r="D58" s="366">
        <v>-21.508910099999866</v>
      </c>
      <c r="E58" s="367">
        <v>0.99449899997456526</v>
      </c>
      <c r="F58" s="365">
        <v>4025.9999997999998</v>
      </c>
      <c r="G58" s="366">
        <v>1677.4999999166666</v>
      </c>
      <c r="H58" s="366">
        <v>294.06599</v>
      </c>
      <c r="I58" s="366">
        <v>1500.7835400000001</v>
      </c>
      <c r="J58" s="366">
        <v>-176.71645991666651</v>
      </c>
      <c r="K58" s="368">
        <v>0.37277286141941252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740.00000009999997</v>
      </c>
      <c r="C59" s="366">
        <v>725.79217000000006</v>
      </c>
      <c r="D59" s="366">
        <v>-14.20783009999991</v>
      </c>
      <c r="E59" s="367">
        <v>0.98080022959718927</v>
      </c>
      <c r="F59" s="365">
        <v>809</v>
      </c>
      <c r="G59" s="366">
        <v>337.08333333333337</v>
      </c>
      <c r="H59" s="366">
        <v>57.500399999999999</v>
      </c>
      <c r="I59" s="366">
        <v>244.85033999999999</v>
      </c>
      <c r="J59" s="366">
        <v>-92.232993333333383</v>
      </c>
      <c r="K59" s="368">
        <v>0.30265802224969096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0</v>
      </c>
      <c r="C60" s="366">
        <v>2.1779999999999999</v>
      </c>
      <c r="D60" s="366">
        <v>2.1779999999999999</v>
      </c>
      <c r="E60" s="367">
        <v>0</v>
      </c>
      <c r="F60" s="365">
        <v>0</v>
      </c>
      <c r="G60" s="366">
        <v>0</v>
      </c>
      <c r="H60" s="366">
        <v>0</v>
      </c>
      <c r="I60" s="366">
        <v>0</v>
      </c>
      <c r="J60" s="366">
        <v>0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0</v>
      </c>
      <c r="C61" s="366">
        <v>12.539219999999998</v>
      </c>
      <c r="D61" s="366">
        <v>12.539219999999998</v>
      </c>
      <c r="E61" s="367">
        <v>0</v>
      </c>
      <c r="F61" s="365">
        <v>0</v>
      </c>
      <c r="G61" s="366">
        <v>0</v>
      </c>
      <c r="H61" s="366">
        <v>0</v>
      </c>
      <c r="I61" s="366">
        <v>0</v>
      </c>
      <c r="J61" s="366">
        <v>0</v>
      </c>
      <c r="K61" s="368">
        <v>0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25.022729999999999</v>
      </c>
      <c r="D62" s="366">
        <v>25.022729999999999</v>
      </c>
      <c r="E62" s="367">
        <v>0</v>
      </c>
      <c r="F62" s="365">
        <v>0</v>
      </c>
      <c r="G62" s="366">
        <v>0</v>
      </c>
      <c r="H62" s="366">
        <v>0</v>
      </c>
      <c r="I62" s="366">
        <v>0</v>
      </c>
      <c r="J62" s="366">
        <v>0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2515.7586833999999</v>
      </c>
      <c r="C63" s="366">
        <v>2370.1880000000001</v>
      </c>
      <c r="D63" s="366">
        <v>-145.57068339999978</v>
      </c>
      <c r="E63" s="367">
        <v>0.94213646787327643</v>
      </c>
      <c r="F63" s="365">
        <v>2544.7328883999999</v>
      </c>
      <c r="G63" s="366">
        <v>1060.3053701666665</v>
      </c>
      <c r="H63" s="366">
        <v>185.39699999999999</v>
      </c>
      <c r="I63" s="366">
        <v>1136.7159999999999</v>
      </c>
      <c r="J63" s="366">
        <v>76.41062983333336</v>
      </c>
      <c r="K63" s="368">
        <v>0.44669364127828354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2515.7586833999999</v>
      </c>
      <c r="C64" s="366">
        <v>2370.1880000000001</v>
      </c>
      <c r="D64" s="366">
        <v>-145.57068339999978</v>
      </c>
      <c r="E64" s="367">
        <v>0.94213646787327643</v>
      </c>
      <c r="F64" s="365">
        <v>2544.7328883999999</v>
      </c>
      <c r="G64" s="366">
        <v>1060.3053701666665</v>
      </c>
      <c r="H64" s="366">
        <v>185.39699999999999</v>
      </c>
      <c r="I64" s="366">
        <v>1136.7159999999999</v>
      </c>
      <c r="J64" s="366">
        <v>76.41062983333336</v>
      </c>
      <c r="K64" s="368">
        <v>0.44669364127828354</v>
      </c>
      <c r="L64" s="124"/>
      <c r="M64" s="364" t="str">
        <f t="shared" si="0"/>
        <v>X</v>
      </c>
    </row>
    <row r="65" spans="1:13" ht="14.45" customHeight="1" x14ac:dyDescent="0.2">
      <c r="A65" s="369" t="s">
        <v>266</v>
      </c>
      <c r="B65" s="365">
        <v>649.7162783</v>
      </c>
      <c r="C65" s="366">
        <v>628.79600000000005</v>
      </c>
      <c r="D65" s="366">
        <v>-20.92027829999995</v>
      </c>
      <c r="E65" s="367">
        <v>0.96780090171861111</v>
      </c>
      <c r="F65" s="365">
        <v>626.90300830000001</v>
      </c>
      <c r="G65" s="366">
        <v>261.20958679166665</v>
      </c>
      <c r="H65" s="366">
        <v>45.771000000000001</v>
      </c>
      <c r="I65" s="366">
        <v>237.75399999999999</v>
      </c>
      <c r="J65" s="366">
        <v>-23.455586791666661</v>
      </c>
      <c r="K65" s="368">
        <v>0.37925164954101559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1113.4131159000001</v>
      </c>
      <c r="C66" s="366">
        <v>984.74</v>
      </c>
      <c r="D66" s="366">
        <v>-128.67311590000008</v>
      </c>
      <c r="E66" s="367">
        <v>0.88443362660050007</v>
      </c>
      <c r="F66" s="365">
        <v>1140.3907346999999</v>
      </c>
      <c r="G66" s="366">
        <v>475.16280612499997</v>
      </c>
      <c r="H66" s="366">
        <v>89.129000000000005</v>
      </c>
      <c r="I66" s="366">
        <v>466.39</v>
      </c>
      <c r="J66" s="366">
        <v>-8.7728061249999882</v>
      </c>
      <c r="K66" s="368">
        <v>0.40897385940503295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752.62928920000002</v>
      </c>
      <c r="C67" s="366">
        <v>756.65200000000004</v>
      </c>
      <c r="D67" s="366">
        <v>4.0227108000000271</v>
      </c>
      <c r="E67" s="367">
        <v>1.0053448767643309</v>
      </c>
      <c r="F67" s="365">
        <v>777.43914540000003</v>
      </c>
      <c r="G67" s="366">
        <v>323.93297725000002</v>
      </c>
      <c r="H67" s="366">
        <v>50.497</v>
      </c>
      <c r="I67" s="366">
        <v>432.572</v>
      </c>
      <c r="J67" s="366">
        <v>108.63902274999998</v>
      </c>
      <c r="K67" s="368">
        <v>0.55640625064928717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9954.7163109000012</v>
      </c>
      <c r="C68" s="366">
        <v>14610.65143</v>
      </c>
      <c r="D68" s="366">
        <v>4655.9351190999987</v>
      </c>
      <c r="E68" s="367">
        <v>1.4677114820441386</v>
      </c>
      <c r="F68" s="365">
        <v>13160.0905922</v>
      </c>
      <c r="G68" s="366">
        <v>5483.3710800833333</v>
      </c>
      <c r="H68" s="366">
        <v>670.22759999999994</v>
      </c>
      <c r="I68" s="366">
        <v>7572.4129699999994</v>
      </c>
      <c r="J68" s="366">
        <v>2089.0418899166662</v>
      </c>
      <c r="K68" s="368">
        <v>0.57540735885877392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2131.8886398</v>
      </c>
      <c r="C69" s="366">
        <v>3577.4437799999996</v>
      </c>
      <c r="D69" s="366">
        <v>1445.5551401999996</v>
      </c>
      <c r="E69" s="367">
        <v>1.6780631564018336</v>
      </c>
      <c r="F69" s="365">
        <v>3262.0638374999999</v>
      </c>
      <c r="G69" s="366">
        <v>1359.1932656250001</v>
      </c>
      <c r="H69" s="366">
        <v>204.11797000000001</v>
      </c>
      <c r="I69" s="366">
        <v>602.18781999999999</v>
      </c>
      <c r="J69" s="366">
        <v>-757.00544562500011</v>
      </c>
      <c r="K69" s="368">
        <v>0.18460332170001564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2131.8886398</v>
      </c>
      <c r="C70" s="366">
        <v>3577.4437799999996</v>
      </c>
      <c r="D70" s="366">
        <v>1445.5551401999996</v>
      </c>
      <c r="E70" s="367">
        <v>1.6780631564018336</v>
      </c>
      <c r="F70" s="365">
        <v>3262.0638374999999</v>
      </c>
      <c r="G70" s="366">
        <v>1359.1932656250001</v>
      </c>
      <c r="H70" s="366">
        <v>204.11797000000001</v>
      </c>
      <c r="I70" s="366">
        <v>602.18781999999999</v>
      </c>
      <c r="J70" s="366">
        <v>-757.00544562500011</v>
      </c>
      <c r="K70" s="368">
        <v>0.18460332170001564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69" t="s">
        <v>272</v>
      </c>
      <c r="B71" s="365">
        <v>1114.2482413</v>
      </c>
      <c r="C71" s="366">
        <v>1024.0696700000001</v>
      </c>
      <c r="D71" s="366">
        <v>-90.17857129999993</v>
      </c>
      <c r="E71" s="367">
        <v>0.91906779121788151</v>
      </c>
      <c r="F71" s="365">
        <v>1114.2482411000001</v>
      </c>
      <c r="G71" s="366">
        <v>464.27010045833333</v>
      </c>
      <c r="H71" s="366">
        <v>7.2499099999999999</v>
      </c>
      <c r="I71" s="366">
        <v>243.12895999999998</v>
      </c>
      <c r="J71" s="366">
        <v>-221.14114045833335</v>
      </c>
      <c r="K71" s="368">
        <v>0.21819999442851259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79.055878399999997</v>
      </c>
      <c r="C72" s="366">
        <v>14.90401</v>
      </c>
      <c r="D72" s="366">
        <v>-64.151868399999998</v>
      </c>
      <c r="E72" s="367">
        <v>0.18852500663631866</v>
      </c>
      <c r="F72" s="365">
        <v>156.11248219999999</v>
      </c>
      <c r="G72" s="366">
        <v>65.046867583333324</v>
      </c>
      <c r="H72" s="366">
        <v>1.1676500000000001</v>
      </c>
      <c r="I72" s="366">
        <v>6.87941</v>
      </c>
      <c r="J72" s="366">
        <v>-58.167457583333324</v>
      </c>
      <c r="K72" s="368">
        <v>4.4067007987142241E-2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25</v>
      </c>
      <c r="C73" s="366">
        <v>209.57076999999998</v>
      </c>
      <c r="D73" s="366">
        <v>184.57076999999998</v>
      </c>
      <c r="E73" s="367">
        <v>8.3828307999999989</v>
      </c>
      <c r="F73" s="365">
        <v>300.18039709999999</v>
      </c>
      <c r="G73" s="366">
        <v>125.07516545833333</v>
      </c>
      <c r="H73" s="366">
        <v>0.6</v>
      </c>
      <c r="I73" s="366">
        <v>71.918089999999992</v>
      </c>
      <c r="J73" s="366">
        <v>-53.157075458333338</v>
      </c>
      <c r="K73" s="368">
        <v>0.23958289979888894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48.584520499999996</v>
      </c>
      <c r="C74" s="366">
        <v>74.991100000000003</v>
      </c>
      <c r="D74" s="366">
        <v>26.406579500000007</v>
      </c>
      <c r="E74" s="367">
        <v>1.5435183722766186</v>
      </c>
      <c r="F74" s="365">
        <v>57.562390000000001</v>
      </c>
      <c r="G74" s="366">
        <v>23.984329166666669</v>
      </c>
      <c r="H74" s="366">
        <v>10.144870000000001</v>
      </c>
      <c r="I74" s="366">
        <v>21.7867</v>
      </c>
      <c r="J74" s="366">
        <v>-2.197629166666669</v>
      </c>
      <c r="K74" s="368">
        <v>0.37848845400616615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45</v>
      </c>
      <c r="C75" s="366">
        <v>0.66549999999999998</v>
      </c>
      <c r="D75" s="366">
        <v>-44.334499999999998</v>
      </c>
      <c r="E75" s="367">
        <v>1.4788888888888888E-2</v>
      </c>
      <c r="F75" s="365">
        <v>0</v>
      </c>
      <c r="G75" s="366">
        <v>0</v>
      </c>
      <c r="H75" s="366">
        <v>0</v>
      </c>
      <c r="I75" s="366">
        <v>14.454180000000001</v>
      </c>
      <c r="J75" s="366">
        <v>14.454180000000001</v>
      </c>
      <c r="K75" s="368">
        <v>0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819.99999960000002</v>
      </c>
      <c r="C76" s="366">
        <v>2253.2427299999999</v>
      </c>
      <c r="D76" s="366">
        <v>1433.2427303999998</v>
      </c>
      <c r="E76" s="367">
        <v>2.747856989145296</v>
      </c>
      <c r="F76" s="365">
        <v>1633.9603271000001</v>
      </c>
      <c r="G76" s="366">
        <v>680.81680295833337</v>
      </c>
      <c r="H76" s="366">
        <v>184.95554000000001</v>
      </c>
      <c r="I76" s="366">
        <v>244.02048000000002</v>
      </c>
      <c r="J76" s="366">
        <v>-436.79632295833335</v>
      </c>
      <c r="K76" s="368">
        <v>0.14934296503581246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0</v>
      </c>
      <c r="C77" s="366">
        <v>12.305</v>
      </c>
      <c r="D77" s="366">
        <v>12.305</v>
      </c>
      <c r="E77" s="367">
        <v>0</v>
      </c>
      <c r="F77" s="365">
        <v>0</v>
      </c>
      <c r="G77" s="366">
        <v>0</v>
      </c>
      <c r="H77" s="366">
        <v>0</v>
      </c>
      <c r="I77" s="366">
        <v>0</v>
      </c>
      <c r="J77" s="366">
        <v>0</v>
      </c>
      <c r="K77" s="368">
        <v>0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0</v>
      </c>
      <c r="C78" s="366">
        <v>12.305</v>
      </c>
      <c r="D78" s="366">
        <v>12.305</v>
      </c>
      <c r="E78" s="367">
        <v>0</v>
      </c>
      <c r="F78" s="365">
        <v>0</v>
      </c>
      <c r="G78" s="366">
        <v>0</v>
      </c>
      <c r="H78" s="366">
        <v>0</v>
      </c>
      <c r="I78" s="366">
        <v>0</v>
      </c>
      <c r="J78" s="366">
        <v>0</v>
      </c>
      <c r="K78" s="368">
        <v>0</v>
      </c>
      <c r="L78" s="124"/>
      <c r="M78" s="364" t="str">
        <f t="shared" si="1"/>
        <v>X</v>
      </c>
    </row>
    <row r="79" spans="1:13" ht="14.45" customHeight="1" x14ac:dyDescent="0.2">
      <c r="A79" s="369" t="s">
        <v>280</v>
      </c>
      <c r="B79" s="365">
        <v>0</v>
      </c>
      <c r="C79" s="366">
        <v>0.30499999999999999</v>
      </c>
      <c r="D79" s="366">
        <v>0.30499999999999999</v>
      </c>
      <c r="E79" s="367">
        <v>0</v>
      </c>
      <c r="F79" s="365">
        <v>0</v>
      </c>
      <c r="G79" s="366">
        <v>0</v>
      </c>
      <c r="H79" s="366">
        <v>0</v>
      </c>
      <c r="I79" s="366">
        <v>0</v>
      </c>
      <c r="J79" s="366">
        <v>0</v>
      </c>
      <c r="K79" s="368">
        <v>0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0</v>
      </c>
      <c r="C80" s="366">
        <v>12</v>
      </c>
      <c r="D80" s="366">
        <v>12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7822.8276710999999</v>
      </c>
      <c r="C81" s="366">
        <v>11020.90265</v>
      </c>
      <c r="D81" s="366">
        <v>3198.0749789000001</v>
      </c>
      <c r="E81" s="367">
        <v>1.4088131700401252</v>
      </c>
      <c r="F81" s="365">
        <v>9898.0267547000003</v>
      </c>
      <c r="G81" s="366">
        <v>4124.1778144583332</v>
      </c>
      <c r="H81" s="366">
        <v>466.10962999999998</v>
      </c>
      <c r="I81" s="366">
        <v>6970.2251500000002</v>
      </c>
      <c r="J81" s="366">
        <v>2846.0473355416671</v>
      </c>
      <c r="K81" s="368">
        <v>0.70420350669291165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1.9436253999999999</v>
      </c>
      <c r="C82" s="366">
        <v>33.270890000000001</v>
      </c>
      <c r="D82" s="366">
        <v>31.327264600000003</v>
      </c>
      <c r="E82" s="367">
        <v>17.117953902022478</v>
      </c>
      <c r="F82" s="365">
        <v>2.1085693000000001</v>
      </c>
      <c r="G82" s="366">
        <v>0.8785705416666667</v>
      </c>
      <c r="H82" s="366">
        <v>4.1652700000000005</v>
      </c>
      <c r="I82" s="366">
        <v>23.19455</v>
      </c>
      <c r="J82" s="366">
        <v>22.315979458333334</v>
      </c>
      <c r="K82" s="368">
        <v>11.000136443227168</v>
      </c>
      <c r="L82" s="124"/>
      <c r="M82" s="364" t="str">
        <f t="shared" si="1"/>
        <v>X</v>
      </c>
    </row>
    <row r="83" spans="1:13" ht="14.45" customHeight="1" x14ac:dyDescent="0.2">
      <c r="A83" s="369" t="s">
        <v>284</v>
      </c>
      <c r="B83" s="365">
        <v>0</v>
      </c>
      <c r="C83" s="366">
        <v>31.8766</v>
      </c>
      <c r="D83" s="366">
        <v>31.8766</v>
      </c>
      <c r="E83" s="367">
        <v>0</v>
      </c>
      <c r="F83" s="365">
        <v>0</v>
      </c>
      <c r="G83" s="366">
        <v>0</v>
      </c>
      <c r="H83" s="366">
        <v>4.0531999999999995</v>
      </c>
      <c r="I83" s="366">
        <v>22.640900000000002</v>
      </c>
      <c r="J83" s="366">
        <v>22.640900000000002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1.9436253999999999</v>
      </c>
      <c r="C84" s="366">
        <v>1.39429</v>
      </c>
      <c r="D84" s="366">
        <v>-0.54933539999999992</v>
      </c>
      <c r="E84" s="367">
        <v>0.7173655993588065</v>
      </c>
      <c r="F84" s="365">
        <v>2.1085693000000001</v>
      </c>
      <c r="G84" s="366">
        <v>0.8785705416666667</v>
      </c>
      <c r="H84" s="366">
        <v>0.11206999999999999</v>
      </c>
      <c r="I84" s="366">
        <v>0.55364999999999998</v>
      </c>
      <c r="J84" s="366">
        <v>-0.32492054166666673</v>
      </c>
      <c r="K84" s="368">
        <v>0.26257140327330003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25.34309</v>
      </c>
      <c r="C85" s="366">
        <v>25.7775</v>
      </c>
      <c r="D85" s="366">
        <v>0.43440999999999974</v>
      </c>
      <c r="E85" s="367">
        <v>1.0171411615552799</v>
      </c>
      <c r="F85" s="365">
        <v>25.370807899999999</v>
      </c>
      <c r="G85" s="366">
        <v>10.571169958333332</v>
      </c>
      <c r="H85" s="366">
        <v>0</v>
      </c>
      <c r="I85" s="366">
        <v>17.265000000000001</v>
      </c>
      <c r="J85" s="366">
        <v>6.6938300416666685</v>
      </c>
      <c r="K85" s="368">
        <v>0.68050651236849269</v>
      </c>
      <c r="L85" s="124"/>
      <c r="M85" s="364" t="str">
        <f t="shared" si="1"/>
        <v>X</v>
      </c>
    </row>
    <row r="86" spans="1:13" ht="14.45" customHeight="1" x14ac:dyDescent="0.2">
      <c r="A86" s="369" t="s">
        <v>287</v>
      </c>
      <c r="B86" s="365">
        <v>4.32</v>
      </c>
      <c r="C86" s="366">
        <v>4.32</v>
      </c>
      <c r="D86" s="366">
        <v>0</v>
      </c>
      <c r="E86" s="367">
        <v>1</v>
      </c>
      <c r="F86" s="365">
        <v>4.32</v>
      </c>
      <c r="G86" s="366">
        <v>1.8000000000000003</v>
      </c>
      <c r="H86" s="366">
        <v>0</v>
      </c>
      <c r="I86" s="366">
        <v>2.16</v>
      </c>
      <c r="J86" s="366">
        <v>0.35999999999999988</v>
      </c>
      <c r="K86" s="368">
        <v>0.5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21.02309</v>
      </c>
      <c r="C87" s="366">
        <v>19.057500000000001</v>
      </c>
      <c r="D87" s="366">
        <v>-1.9655899999999988</v>
      </c>
      <c r="E87" s="367">
        <v>0.90650327806235909</v>
      </c>
      <c r="F87" s="365">
        <v>21.050807899999999</v>
      </c>
      <c r="G87" s="366">
        <v>8.7711699583333331</v>
      </c>
      <c r="H87" s="366">
        <v>0</v>
      </c>
      <c r="I87" s="366">
        <v>12.705</v>
      </c>
      <c r="J87" s="366">
        <v>3.9338300416666669</v>
      </c>
      <c r="K87" s="368">
        <v>0.60353978148268606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0</v>
      </c>
      <c r="C88" s="366">
        <v>2.4</v>
      </c>
      <c r="D88" s="366">
        <v>2.4</v>
      </c>
      <c r="E88" s="367">
        <v>0</v>
      </c>
      <c r="F88" s="365">
        <v>0</v>
      </c>
      <c r="G88" s="366">
        <v>0</v>
      </c>
      <c r="H88" s="366">
        <v>0</v>
      </c>
      <c r="I88" s="366">
        <v>2.4</v>
      </c>
      <c r="J88" s="366">
        <v>2.4</v>
      </c>
      <c r="K88" s="368">
        <v>0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0</v>
      </c>
      <c r="C89" s="366">
        <v>16.940000000000001</v>
      </c>
      <c r="D89" s="366">
        <v>16.940000000000001</v>
      </c>
      <c r="E89" s="367">
        <v>0</v>
      </c>
      <c r="F89" s="365">
        <v>0</v>
      </c>
      <c r="G89" s="366">
        <v>0</v>
      </c>
      <c r="H89" s="366">
        <v>0</v>
      </c>
      <c r="I89" s="366">
        <v>0</v>
      </c>
      <c r="J89" s="366">
        <v>0</v>
      </c>
      <c r="K89" s="368">
        <v>0</v>
      </c>
      <c r="L89" s="124"/>
      <c r="M89" s="364" t="str">
        <f t="shared" si="1"/>
        <v>X</v>
      </c>
    </row>
    <row r="90" spans="1:13" ht="14.45" customHeight="1" x14ac:dyDescent="0.2">
      <c r="A90" s="369" t="s">
        <v>291</v>
      </c>
      <c r="B90" s="365">
        <v>0</v>
      </c>
      <c r="C90" s="366">
        <v>16.940000000000001</v>
      </c>
      <c r="D90" s="366">
        <v>16.940000000000001</v>
      </c>
      <c r="E90" s="367">
        <v>0</v>
      </c>
      <c r="F90" s="365">
        <v>0</v>
      </c>
      <c r="G90" s="366">
        <v>0</v>
      </c>
      <c r="H90" s="366">
        <v>0</v>
      </c>
      <c r="I90" s="366">
        <v>0</v>
      </c>
      <c r="J90" s="366">
        <v>0</v>
      </c>
      <c r="K90" s="368">
        <v>0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4267.2968607000003</v>
      </c>
      <c r="C91" s="366">
        <v>4407.0249199999998</v>
      </c>
      <c r="D91" s="366">
        <v>139.72805929999959</v>
      </c>
      <c r="E91" s="367">
        <v>1.0327439275638017</v>
      </c>
      <c r="F91" s="365">
        <v>4984.8440750999998</v>
      </c>
      <c r="G91" s="366">
        <v>2077.0183646249998</v>
      </c>
      <c r="H91" s="366">
        <v>379.11132000000003</v>
      </c>
      <c r="I91" s="366">
        <v>1874.85988</v>
      </c>
      <c r="J91" s="366">
        <v>-202.1584846249998</v>
      </c>
      <c r="K91" s="368">
        <v>0.37611204116999164</v>
      </c>
      <c r="L91" s="124"/>
      <c r="M91" s="364" t="str">
        <f t="shared" si="1"/>
        <v>X</v>
      </c>
    </row>
    <row r="92" spans="1:13" ht="14.45" customHeight="1" x14ac:dyDescent="0.2">
      <c r="A92" s="369" t="s">
        <v>293</v>
      </c>
      <c r="B92" s="365">
        <v>3706.4437365999997</v>
      </c>
      <c r="C92" s="366">
        <v>3539.61303</v>
      </c>
      <c r="D92" s="366">
        <v>-166.83070659999976</v>
      </c>
      <c r="E92" s="367">
        <v>0.95498900874911508</v>
      </c>
      <c r="F92" s="365">
        <v>4135.9968387999998</v>
      </c>
      <c r="G92" s="366">
        <v>1723.3320161666666</v>
      </c>
      <c r="H92" s="366">
        <v>318.57875000000001</v>
      </c>
      <c r="I92" s="366">
        <v>1574.04405</v>
      </c>
      <c r="J92" s="366">
        <v>-149.28796616666659</v>
      </c>
      <c r="K92" s="368">
        <v>0.38057186969627527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37.460419600000002</v>
      </c>
      <c r="C93" s="366">
        <v>103.77324</v>
      </c>
      <c r="D93" s="366">
        <v>66.312820399999993</v>
      </c>
      <c r="E93" s="367">
        <v>2.7702102941740674</v>
      </c>
      <c r="F93" s="365">
        <v>47.715127099999997</v>
      </c>
      <c r="G93" s="366">
        <v>19.881302958333332</v>
      </c>
      <c r="H93" s="366">
        <v>7.5851899999999999</v>
      </c>
      <c r="I93" s="366">
        <v>33.285589999999999</v>
      </c>
      <c r="J93" s="366">
        <v>13.404287041666667</v>
      </c>
      <c r="K93" s="368">
        <v>0.69758988444568137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424.03770489999999</v>
      </c>
      <c r="C94" s="366">
        <v>420.22659000000004</v>
      </c>
      <c r="D94" s="366">
        <v>-3.81111489999995</v>
      </c>
      <c r="E94" s="367">
        <v>0.9910123207064836</v>
      </c>
      <c r="F94" s="365">
        <v>449.1321092</v>
      </c>
      <c r="G94" s="366">
        <v>187.13837883333332</v>
      </c>
      <c r="H94" s="366">
        <v>42.228519999999996</v>
      </c>
      <c r="I94" s="366">
        <v>202.31379000000001</v>
      </c>
      <c r="J94" s="366">
        <v>15.175411166666692</v>
      </c>
      <c r="K94" s="368">
        <v>0.45045496827284065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99.354999599999999</v>
      </c>
      <c r="C95" s="366">
        <v>343.41206</v>
      </c>
      <c r="D95" s="366">
        <v>244.05706040000001</v>
      </c>
      <c r="E95" s="367">
        <v>3.4564144872685398</v>
      </c>
      <c r="F95" s="365">
        <v>352</v>
      </c>
      <c r="G95" s="366">
        <v>146.66666666666666</v>
      </c>
      <c r="H95" s="366">
        <v>10.718860000000001</v>
      </c>
      <c r="I95" s="366">
        <v>65.216449999999995</v>
      </c>
      <c r="J95" s="366">
        <v>-81.450216666666662</v>
      </c>
      <c r="K95" s="368">
        <v>0.18527400568181818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3527.6937209000002</v>
      </c>
      <c r="C96" s="366">
        <v>6175.8573399999996</v>
      </c>
      <c r="D96" s="366">
        <v>2648.1636190999993</v>
      </c>
      <c r="E96" s="367">
        <v>1.7506784399708002</v>
      </c>
      <c r="F96" s="365">
        <v>4885.7033024000002</v>
      </c>
      <c r="G96" s="366">
        <v>2035.7097093333334</v>
      </c>
      <c r="H96" s="366">
        <v>82.833039999999997</v>
      </c>
      <c r="I96" s="366">
        <v>5054.52772</v>
      </c>
      <c r="J96" s="366">
        <v>3018.8180106666669</v>
      </c>
      <c r="K96" s="368">
        <v>1.0345547830374939</v>
      </c>
      <c r="L96" s="124"/>
      <c r="M96" s="364" t="str">
        <f t="shared" si="1"/>
        <v>X</v>
      </c>
    </row>
    <row r="97" spans="1:13" ht="14.45" customHeight="1" x14ac:dyDescent="0.2">
      <c r="A97" s="369" t="s">
        <v>298</v>
      </c>
      <c r="B97" s="365">
        <v>76.823238700000005</v>
      </c>
      <c r="C97" s="366">
        <v>23.641999999999999</v>
      </c>
      <c r="D97" s="366">
        <v>-53.181238700000009</v>
      </c>
      <c r="E97" s="367">
        <v>0.30774542182898101</v>
      </c>
      <c r="F97" s="365">
        <v>83.372197999999997</v>
      </c>
      <c r="G97" s="366">
        <v>34.738415833333335</v>
      </c>
      <c r="H97" s="366">
        <v>18.931999999999999</v>
      </c>
      <c r="I97" s="366">
        <v>47.677</v>
      </c>
      <c r="J97" s="366">
        <v>12.938584166666665</v>
      </c>
      <c r="K97" s="368">
        <v>0.57185729948009767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544</v>
      </c>
      <c r="C98" s="366">
        <v>609.23341000000005</v>
      </c>
      <c r="D98" s="366">
        <v>65.233410000000049</v>
      </c>
      <c r="E98" s="367">
        <v>1.119914356617647</v>
      </c>
      <c r="F98" s="365">
        <v>593.31848100000002</v>
      </c>
      <c r="G98" s="366">
        <v>247.21603375000001</v>
      </c>
      <c r="H98" s="366">
        <v>54.55312</v>
      </c>
      <c r="I98" s="366">
        <v>197.11061999999998</v>
      </c>
      <c r="J98" s="366">
        <v>-50.105413750000025</v>
      </c>
      <c r="K98" s="368">
        <v>0.33221722618143085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6.8944458000000006</v>
      </c>
      <c r="C99" s="366">
        <v>3.25874</v>
      </c>
      <c r="D99" s="366">
        <v>-3.6357058000000007</v>
      </c>
      <c r="E99" s="367">
        <v>0.47266163148312801</v>
      </c>
      <c r="F99" s="365">
        <v>2</v>
      </c>
      <c r="G99" s="366">
        <v>0.83333333333333326</v>
      </c>
      <c r="H99" s="366">
        <v>1.3915</v>
      </c>
      <c r="I99" s="366">
        <v>2.7663800000000003</v>
      </c>
      <c r="J99" s="366">
        <v>1.933046666666667</v>
      </c>
      <c r="K99" s="368">
        <v>1.3831900000000001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0</v>
      </c>
      <c r="C100" s="366">
        <v>2.2971599999999999</v>
      </c>
      <c r="D100" s="366">
        <v>2.2971599999999999</v>
      </c>
      <c r="E100" s="367">
        <v>0</v>
      </c>
      <c r="F100" s="365">
        <v>0</v>
      </c>
      <c r="G100" s="366">
        <v>0</v>
      </c>
      <c r="H100" s="366">
        <v>0</v>
      </c>
      <c r="I100" s="366">
        <v>0</v>
      </c>
      <c r="J100" s="366">
        <v>0</v>
      </c>
      <c r="K100" s="368">
        <v>0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2529.9999996000001</v>
      </c>
      <c r="C101" s="366">
        <v>5407.1640299999999</v>
      </c>
      <c r="D101" s="366">
        <v>2877.1640303999998</v>
      </c>
      <c r="E101" s="367">
        <v>2.1372189845276233</v>
      </c>
      <c r="F101" s="365">
        <v>4200</v>
      </c>
      <c r="G101" s="366">
        <v>1750</v>
      </c>
      <c r="H101" s="366">
        <v>0</v>
      </c>
      <c r="I101" s="366">
        <v>4799.0172999999995</v>
      </c>
      <c r="J101" s="366">
        <v>3049.0172999999995</v>
      </c>
      <c r="K101" s="368">
        <v>1.1426231666666666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4.9760375999999997</v>
      </c>
      <c r="C102" s="366">
        <v>0</v>
      </c>
      <c r="D102" s="366">
        <v>-4.9760375999999997</v>
      </c>
      <c r="E102" s="367">
        <v>0</v>
      </c>
      <c r="F102" s="365">
        <v>2.4394634000000002</v>
      </c>
      <c r="G102" s="366">
        <v>1.0164430833333333</v>
      </c>
      <c r="H102" s="366">
        <v>0</v>
      </c>
      <c r="I102" s="366">
        <v>0</v>
      </c>
      <c r="J102" s="366">
        <v>-1.0164430833333333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249.99999960000002</v>
      </c>
      <c r="C103" s="366">
        <v>8.7119999999999997</v>
      </c>
      <c r="D103" s="366">
        <v>-241.28799960000003</v>
      </c>
      <c r="E103" s="367">
        <v>3.4848000055756799E-2</v>
      </c>
      <c r="F103" s="365">
        <v>0</v>
      </c>
      <c r="G103" s="366">
        <v>0</v>
      </c>
      <c r="H103" s="366">
        <v>0</v>
      </c>
      <c r="I103" s="366">
        <v>0</v>
      </c>
      <c r="J103" s="366">
        <v>0</v>
      </c>
      <c r="K103" s="368">
        <v>0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114.9999996</v>
      </c>
      <c r="C104" s="366">
        <v>121.55</v>
      </c>
      <c r="D104" s="366">
        <v>6.5500004000000018</v>
      </c>
      <c r="E104" s="367">
        <v>1.0569565254155009</v>
      </c>
      <c r="F104" s="365">
        <v>4.5731599999999997</v>
      </c>
      <c r="G104" s="366">
        <v>1.9054833333333332</v>
      </c>
      <c r="H104" s="366">
        <v>7.9564200000000005</v>
      </c>
      <c r="I104" s="366">
        <v>7.9564200000000005</v>
      </c>
      <c r="J104" s="366">
        <v>6.0509366666666669</v>
      </c>
      <c r="K104" s="368">
        <v>1.7398079227492589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0.55037409999999998</v>
      </c>
      <c r="C105" s="366">
        <v>362.03199999999998</v>
      </c>
      <c r="D105" s="366">
        <v>361.48162589999998</v>
      </c>
      <c r="E105" s="367">
        <v>657.79258144596554</v>
      </c>
      <c r="F105" s="365">
        <v>0</v>
      </c>
      <c r="G105" s="366">
        <v>0</v>
      </c>
      <c r="H105" s="366">
        <v>0</v>
      </c>
      <c r="I105" s="366">
        <v>0.378</v>
      </c>
      <c r="J105" s="366">
        <v>0.378</v>
      </c>
      <c r="K105" s="368">
        <v>0</v>
      </c>
      <c r="L105" s="124"/>
      <c r="M105" s="364" t="str">
        <f t="shared" si="1"/>
        <v>X</v>
      </c>
    </row>
    <row r="106" spans="1:13" ht="14.45" customHeight="1" x14ac:dyDescent="0.2">
      <c r="A106" s="369" t="s">
        <v>307</v>
      </c>
      <c r="B106" s="365">
        <v>0</v>
      </c>
      <c r="C106" s="366">
        <v>362.03199999999998</v>
      </c>
      <c r="D106" s="366">
        <v>362.03199999999998</v>
      </c>
      <c r="E106" s="367">
        <v>0</v>
      </c>
      <c r="F106" s="365">
        <v>0</v>
      </c>
      <c r="G106" s="366">
        <v>0</v>
      </c>
      <c r="H106" s="366">
        <v>0</v>
      </c>
      <c r="I106" s="366">
        <v>0</v>
      </c>
      <c r="J106" s="366">
        <v>0</v>
      </c>
      <c r="K106" s="368">
        <v>0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</v>
      </c>
      <c r="C107" s="366">
        <v>0</v>
      </c>
      <c r="D107" s="366">
        <v>0</v>
      </c>
      <c r="E107" s="367">
        <v>0</v>
      </c>
      <c r="F107" s="365">
        <v>0</v>
      </c>
      <c r="G107" s="366">
        <v>0</v>
      </c>
      <c r="H107" s="366">
        <v>0</v>
      </c>
      <c r="I107" s="366">
        <v>0.378</v>
      </c>
      <c r="J107" s="366">
        <v>0.378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0.55037409999999998</v>
      </c>
      <c r="C108" s="366">
        <v>0</v>
      </c>
      <c r="D108" s="366">
        <v>-0.55037409999999998</v>
      </c>
      <c r="E108" s="367">
        <v>0</v>
      </c>
      <c r="F108" s="365">
        <v>0</v>
      </c>
      <c r="G108" s="366">
        <v>0</v>
      </c>
      <c r="H108" s="366">
        <v>0</v>
      </c>
      <c r="I108" s="366">
        <v>0</v>
      </c>
      <c r="J108" s="366">
        <v>0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40731.4789179</v>
      </c>
      <c r="C109" s="366">
        <v>41643.049599999998</v>
      </c>
      <c r="D109" s="366">
        <v>911.57068209999852</v>
      </c>
      <c r="E109" s="367">
        <v>1.0223800045153626</v>
      </c>
      <c r="F109" s="365">
        <v>46150.041748999996</v>
      </c>
      <c r="G109" s="366">
        <v>19229.184062083332</v>
      </c>
      <c r="H109" s="366">
        <v>3373.3506499999999</v>
      </c>
      <c r="I109" s="366">
        <v>19945.038649999999</v>
      </c>
      <c r="J109" s="366">
        <v>715.85458791666679</v>
      </c>
      <c r="K109" s="368">
        <v>0.43217812799556521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29903.7142594</v>
      </c>
      <c r="C110" s="366">
        <v>30812.397000000001</v>
      </c>
      <c r="D110" s="366">
        <v>908.68274060000113</v>
      </c>
      <c r="E110" s="367">
        <v>1.0303869523604201</v>
      </c>
      <c r="F110" s="365">
        <v>34046.865468600001</v>
      </c>
      <c r="G110" s="366">
        <v>14186.193945249999</v>
      </c>
      <c r="H110" s="366">
        <v>2486.8969999999999</v>
      </c>
      <c r="I110" s="366">
        <v>14749.244000000001</v>
      </c>
      <c r="J110" s="366">
        <v>563.05005475000144</v>
      </c>
      <c r="K110" s="368">
        <v>0.43320416716782961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29739.916405100001</v>
      </c>
      <c r="C111" s="366">
        <v>27441.825000000001</v>
      </c>
      <c r="D111" s="366">
        <v>-2298.0914051</v>
      </c>
      <c r="E111" s="367">
        <v>0.92272703884581508</v>
      </c>
      <c r="F111" s="365">
        <v>33627.016529200002</v>
      </c>
      <c r="G111" s="366">
        <v>14011.256887166666</v>
      </c>
      <c r="H111" s="366">
        <v>2475.4789999999998</v>
      </c>
      <c r="I111" s="366">
        <v>11571.578</v>
      </c>
      <c r="J111" s="366">
        <v>-2439.6788871666668</v>
      </c>
      <c r="K111" s="368">
        <v>0.34411551170327065</v>
      </c>
      <c r="L111" s="124"/>
      <c r="M111" s="364" t="str">
        <f t="shared" si="1"/>
        <v>X</v>
      </c>
    </row>
    <row r="112" spans="1:13" ht="14.45" customHeight="1" x14ac:dyDescent="0.2">
      <c r="A112" s="369" t="s">
        <v>313</v>
      </c>
      <c r="B112" s="365">
        <v>29739.916405100001</v>
      </c>
      <c r="C112" s="366">
        <v>27441.825000000001</v>
      </c>
      <c r="D112" s="366">
        <v>-2298.0914051</v>
      </c>
      <c r="E112" s="367">
        <v>0.92272703884581508</v>
      </c>
      <c r="F112" s="365">
        <v>33627.016529200002</v>
      </c>
      <c r="G112" s="366">
        <v>14011.256887166666</v>
      </c>
      <c r="H112" s="366">
        <v>2475.4789999999998</v>
      </c>
      <c r="I112" s="366">
        <v>11571.578</v>
      </c>
      <c r="J112" s="366">
        <v>-2439.6788871666668</v>
      </c>
      <c r="K112" s="368">
        <v>0.34411551170327065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135.42874909999998</v>
      </c>
      <c r="C113" s="366">
        <v>324.142</v>
      </c>
      <c r="D113" s="366">
        <v>188.71325090000002</v>
      </c>
      <c r="E113" s="367">
        <v>2.393450446482785</v>
      </c>
      <c r="F113" s="365">
        <v>419.84893939999995</v>
      </c>
      <c r="G113" s="366">
        <v>174.93705808333331</v>
      </c>
      <c r="H113" s="366">
        <v>11.417999999999999</v>
      </c>
      <c r="I113" s="366">
        <v>65.790999999999997</v>
      </c>
      <c r="J113" s="366">
        <v>-109.14605808333332</v>
      </c>
      <c r="K113" s="368">
        <v>0.15670159866074918</v>
      </c>
      <c r="L113" s="124"/>
      <c r="M113" s="364" t="str">
        <f t="shared" si="1"/>
        <v>X</v>
      </c>
    </row>
    <row r="114" spans="1:13" ht="14.45" customHeight="1" x14ac:dyDescent="0.2">
      <c r="A114" s="369" t="s">
        <v>315</v>
      </c>
      <c r="B114" s="365">
        <v>135.42874909999998</v>
      </c>
      <c r="C114" s="366">
        <v>324.142</v>
      </c>
      <c r="D114" s="366">
        <v>188.71325090000002</v>
      </c>
      <c r="E114" s="367">
        <v>2.393450446482785</v>
      </c>
      <c r="F114" s="365">
        <v>419.84893939999995</v>
      </c>
      <c r="G114" s="366">
        <v>174.93705808333331</v>
      </c>
      <c r="H114" s="366">
        <v>11.417999999999999</v>
      </c>
      <c r="I114" s="366">
        <v>65.790999999999997</v>
      </c>
      <c r="J114" s="366">
        <v>-109.14605808333332</v>
      </c>
      <c r="K114" s="368">
        <v>0.15670159866074918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28.369105200000003</v>
      </c>
      <c r="C115" s="366">
        <v>40.75</v>
      </c>
      <c r="D115" s="366">
        <v>12.380894799999997</v>
      </c>
      <c r="E115" s="367">
        <v>1.4364217592594353</v>
      </c>
      <c r="F115" s="365">
        <v>0</v>
      </c>
      <c r="G115" s="366">
        <v>0</v>
      </c>
      <c r="H115" s="366">
        <v>0</v>
      </c>
      <c r="I115" s="366">
        <v>1.5</v>
      </c>
      <c r="J115" s="366">
        <v>1.5</v>
      </c>
      <c r="K115" s="368">
        <v>0</v>
      </c>
      <c r="L115" s="124"/>
      <c r="M115" s="364" t="str">
        <f t="shared" si="1"/>
        <v>X</v>
      </c>
    </row>
    <row r="116" spans="1:13" ht="14.45" customHeight="1" x14ac:dyDescent="0.2">
      <c r="A116" s="369" t="s">
        <v>317</v>
      </c>
      <c r="B116" s="365">
        <v>28.369105200000003</v>
      </c>
      <c r="C116" s="366">
        <v>40.75</v>
      </c>
      <c r="D116" s="366">
        <v>12.380894799999997</v>
      </c>
      <c r="E116" s="367">
        <v>1.4364217592594353</v>
      </c>
      <c r="F116" s="365">
        <v>0</v>
      </c>
      <c r="G116" s="366">
        <v>0</v>
      </c>
      <c r="H116" s="366">
        <v>0</v>
      </c>
      <c r="I116" s="366">
        <v>1.5</v>
      </c>
      <c r="J116" s="366">
        <v>1.5</v>
      </c>
      <c r="K116" s="368">
        <v>0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0</v>
      </c>
      <c r="C117" s="366">
        <v>3005.68</v>
      </c>
      <c r="D117" s="366">
        <v>3005.68</v>
      </c>
      <c r="E117" s="367">
        <v>0</v>
      </c>
      <c r="F117" s="365">
        <v>0</v>
      </c>
      <c r="G117" s="366">
        <v>0</v>
      </c>
      <c r="H117" s="366">
        <v>0</v>
      </c>
      <c r="I117" s="366">
        <v>3110.375</v>
      </c>
      <c r="J117" s="366">
        <v>3110.375</v>
      </c>
      <c r="K117" s="368">
        <v>0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0</v>
      </c>
      <c r="C118" s="366">
        <v>3005.68</v>
      </c>
      <c r="D118" s="366">
        <v>3005.68</v>
      </c>
      <c r="E118" s="367">
        <v>0</v>
      </c>
      <c r="F118" s="365">
        <v>0</v>
      </c>
      <c r="G118" s="366">
        <v>0</v>
      </c>
      <c r="H118" s="366">
        <v>0</v>
      </c>
      <c r="I118" s="366">
        <v>3110.375</v>
      </c>
      <c r="J118" s="366">
        <v>3110.375</v>
      </c>
      <c r="K118" s="368">
        <v>0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10104.0727049</v>
      </c>
      <c r="C119" s="366">
        <v>10275.27225</v>
      </c>
      <c r="D119" s="366">
        <v>171.19954510000025</v>
      </c>
      <c r="E119" s="367">
        <v>1.0169436176975426</v>
      </c>
      <c r="F119" s="365">
        <v>11414.681665300001</v>
      </c>
      <c r="G119" s="366">
        <v>4756.117360541667</v>
      </c>
      <c r="H119" s="366">
        <v>836.70879000000002</v>
      </c>
      <c r="I119" s="366">
        <v>4963.0060899999999</v>
      </c>
      <c r="J119" s="366">
        <v>206.88872945833282</v>
      </c>
      <c r="K119" s="368">
        <v>0.43479145853775875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2691.3342831</v>
      </c>
      <c r="C120" s="366">
        <v>2473.4369700000002</v>
      </c>
      <c r="D120" s="366">
        <v>-217.89731309999979</v>
      </c>
      <c r="E120" s="367">
        <v>0.91903744010238075</v>
      </c>
      <c r="F120" s="365">
        <v>3045.7665139999999</v>
      </c>
      <c r="G120" s="366">
        <v>1269.0693808333333</v>
      </c>
      <c r="H120" s="366">
        <v>222.79</v>
      </c>
      <c r="I120" s="366">
        <v>1041.5739100000001</v>
      </c>
      <c r="J120" s="366">
        <v>-227.49547083333323</v>
      </c>
      <c r="K120" s="368">
        <v>0.34197431261140987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2691.3342831</v>
      </c>
      <c r="C121" s="366">
        <v>2473.4369700000002</v>
      </c>
      <c r="D121" s="366">
        <v>-217.89731309999979</v>
      </c>
      <c r="E121" s="367">
        <v>0.91903744010238075</v>
      </c>
      <c r="F121" s="365">
        <v>3045.7665139999999</v>
      </c>
      <c r="G121" s="366">
        <v>1269.0693808333333</v>
      </c>
      <c r="H121" s="366">
        <v>222.79</v>
      </c>
      <c r="I121" s="366">
        <v>1041.5739100000001</v>
      </c>
      <c r="J121" s="366">
        <v>-227.49547083333323</v>
      </c>
      <c r="K121" s="368">
        <v>0.34197431261140987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7412.7384217999997</v>
      </c>
      <c r="C122" s="366">
        <v>6785.9186600000003</v>
      </c>
      <c r="D122" s="366">
        <v>-626.81976179999947</v>
      </c>
      <c r="E122" s="367">
        <v>0.91544018874905997</v>
      </c>
      <c r="F122" s="365">
        <v>8368.9151512999997</v>
      </c>
      <c r="G122" s="366">
        <v>3487.0479797083335</v>
      </c>
      <c r="H122" s="366">
        <v>613.91879000000006</v>
      </c>
      <c r="I122" s="366">
        <v>2870.1232599999998</v>
      </c>
      <c r="J122" s="366">
        <v>-616.92471970833367</v>
      </c>
      <c r="K122" s="368">
        <v>0.34295045512011962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7412.7384217999997</v>
      </c>
      <c r="C123" s="366">
        <v>6785.9186600000003</v>
      </c>
      <c r="D123" s="366">
        <v>-626.81976179999947</v>
      </c>
      <c r="E123" s="367">
        <v>0.91544018874905997</v>
      </c>
      <c r="F123" s="365">
        <v>8368.9151512999997</v>
      </c>
      <c r="G123" s="366">
        <v>3487.0479797083335</v>
      </c>
      <c r="H123" s="366">
        <v>613.91879000000006</v>
      </c>
      <c r="I123" s="366">
        <v>2870.1232599999998</v>
      </c>
      <c r="J123" s="366">
        <v>-616.92471970833367</v>
      </c>
      <c r="K123" s="368">
        <v>0.34295045512011962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0</v>
      </c>
      <c r="C124" s="366">
        <v>270.50799000000001</v>
      </c>
      <c r="D124" s="366">
        <v>270.50799000000001</v>
      </c>
      <c r="E124" s="367">
        <v>0</v>
      </c>
      <c r="F124" s="365">
        <v>0</v>
      </c>
      <c r="G124" s="366">
        <v>0</v>
      </c>
      <c r="H124" s="366">
        <v>0</v>
      </c>
      <c r="I124" s="366">
        <v>279.93592000000001</v>
      </c>
      <c r="J124" s="366">
        <v>279.93592000000001</v>
      </c>
      <c r="K124" s="368">
        <v>0</v>
      </c>
      <c r="L124" s="124"/>
      <c r="M124" s="364" t="str">
        <f t="shared" si="1"/>
        <v>X</v>
      </c>
    </row>
    <row r="125" spans="1:13" ht="14.45" customHeight="1" x14ac:dyDescent="0.2">
      <c r="A125" s="369" t="s">
        <v>326</v>
      </c>
      <c r="B125" s="365">
        <v>0</v>
      </c>
      <c r="C125" s="366">
        <v>270.50799000000001</v>
      </c>
      <c r="D125" s="366">
        <v>270.50799000000001</v>
      </c>
      <c r="E125" s="367">
        <v>0</v>
      </c>
      <c r="F125" s="365">
        <v>0</v>
      </c>
      <c r="G125" s="366">
        <v>0</v>
      </c>
      <c r="H125" s="366">
        <v>0</v>
      </c>
      <c r="I125" s="366">
        <v>279.93592000000001</v>
      </c>
      <c r="J125" s="366">
        <v>279.93592000000001</v>
      </c>
      <c r="K125" s="368">
        <v>0</v>
      </c>
      <c r="L125" s="124"/>
      <c r="M125" s="364" t="str">
        <f t="shared" si="1"/>
        <v/>
      </c>
    </row>
    <row r="126" spans="1:13" ht="14.45" customHeight="1" x14ac:dyDescent="0.2">
      <c r="A126" s="369" t="s">
        <v>327</v>
      </c>
      <c r="B126" s="365">
        <v>0</v>
      </c>
      <c r="C126" s="366">
        <v>745.40863000000002</v>
      </c>
      <c r="D126" s="366">
        <v>745.40863000000002</v>
      </c>
      <c r="E126" s="367">
        <v>0</v>
      </c>
      <c r="F126" s="365">
        <v>0</v>
      </c>
      <c r="G126" s="366">
        <v>0</v>
      </c>
      <c r="H126" s="366">
        <v>0</v>
      </c>
      <c r="I126" s="366">
        <v>771.37300000000005</v>
      </c>
      <c r="J126" s="366">
        <v>771.37300000000005</v>
      </c>
      <c r="K126" s="368">
        <v>0</v>
      </c>
      <c r="L126" s="124"/>
      <c r="M126" s="364" t="str">
        <f t="shared" si="1"/>
        <v>X</v>
      </c>
    </row>
    <row r="127" spans="1:13" ht="14.45" customHeight="1" x14ac:dyDescent="0.2">
      <c r="A127" s="369" t="s">
        <v>328</v>
      </c>
      <c r="B127" s="365">
        <v>0</v>
      </c>
      <c r="C127" s="366">
        <v>745.40863000000002</v>
      </c>
      <c r="D127" s="366">
        <v>745.40863000000002</v>
      </c>
      <c r="E127" s="367">
        <v>0</v>
      </c>
      <c r="F127" s="365">
        <v>0</v>
      </c>
      <c r="G127" s="366">
        <v>0</v>
      </c>
      <c r="H127" s="366">
        <v>0</v>
      </c>
      <c r="I127" s="366">
        <v>771.37300000000005</v>
      </c>
      <c r="J127" s="366">
        <v>771.37300000000005</v>
      </c>
      <c r="K127" s="368">
        <v>0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125.6176687</v>
      </c>
      <c r="C128" s="366">
        <v>0</v>
      </c>
      <c r="D128" s="366">
        <v>-125.6176687</v>
      </c>
      <c r="E128" s="367">
        <v>0</v>
      </c>
      <c r="F128" s="365">
        <v>0</v>
      </c>
      <c r="G128" s="366">
        <v>0</v>
      </c>
      <c r="H128" s="366">
        <v>0</v>
      </c>
      <c r="I128" s="366">
        <v>0</v>
      </c>
      <c r="J128" s="366">
        <v>0</v>
      </c>
      <c r="K128" s="368">
        <v>0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125.6176687</v>
      </c>
      <c r="C129" s="366">
        <v>0</v>
      </c>
      <c r="D129" s="366">
        <v>-125.6176687</v>
      </c>
      <c r="E129" s="367">
        <v>0</v>
      </c>
      <c r="F129" s="365">
        <v>0</v>
      </c>
      <c r="G129" s="366">
        <v>0</v>
      </c>
      <c r="H129" s="366">
        <v>0</v>
      </c>
      <c r="I129" s="366">
        <v>0</v>
      </c>
      <c r="J129" s="366">
        <v>0</v>
      </c>
      <c r="K129" s="368">
        <v>0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125.6176687</v>
      </c>
      <c r="C130" s="366">
        <v>0</v>
      </c>
      <c r="D130" s="366">
        <v>-125.6176687</v>
      </c>
      <c r="E130" s="367">
        <v>0</v>
      </c>
      <c r="F130" s="365">
        <v>0</v>
      </c>
      <c r="G130" s="366">
        <v>0</v>
      </c>
      <c r="H130" s="366">
        <v>0</v>
      </c>
      <c r="I130" s="366">
        <v>0</v>
      </c>
      <c r="J130" s="366">
        <v>0</v>
      </c>
      <c r="K130" s="368">
        <v>0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598.07428489999995</v>
      </c>
      <c r="C131" s="366">
        <v>555.38035000000002</v>
      </c>
      <c r="D131" s="366">
        <v>-42.693934899999931</v>
      </c>
      <c r="E131" s="367">
        <v>0.92861432772161656</v>
      </c>
      <c r="F131" s="365">
        <v>688.49461510000003</v>
      </c>
      <c r="G131" s="366">
        <v>286.87275629166669</v>
      </c>
      <c r="H131" s="366">
        <v>49.744860000000003</v>
      </c>
      <c r="I131" s="366">
        <v>232.78855999999999</v>
      </c>
      <c r="J131" s="366">
        <v>-54.0841962916667</v>
      </c>
      <c r="K131" s="368">
        <v>0.33811239027074852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598.07428489999995</v>
      </c>
      <c r="C132" s="366">
        <v>555.38035000000002</v>
      </c>
      <c r="D132" s="366">
        <v>-42.693934899999931</v>
      </c>
      <c r="E132" s="367">
        <v>0.92861432772161656</v>
      </c>
      <c r="F132" s="365">
        <v>688.49461510000003</v>
      </c>
      <c r="G132" s="366">
        <v>286.87275629166669</v>
      </c>
      <c r="H132" s="366">
        <v>49.744860000000003</v>
      </c>
      <c r="I132" s="366">
        <v>232.78855999999999</v>
      </c>
      <c r="J132" s="366">
        <v>-54.0841962916667</v>
      </c>
      <c r="K132" s="368">
        <v>0.33811239027074852</v>
      </c>
      <c r="L132" s="124"/>
      <c r="M132" s="364" t="str">
        <f t="shared" si="1"/>
        <v>X</v>
      </c>
    </row>
    <row r="133" spans="1:13" ht="14.45" customHeight="1" x14ac:dyDescent="0.2">
      <c r="A133" s="369" t="s">
        <v>334</v>
      </c>
      <c r="B133" s="365">
        <v>598.07428489999995</v>
      </c>
      <c r="C133" s="366">
        <v>555.38035000000002</v>
      </c>
      <c r="D133" s="366">
        <v>-42.693934899999931</v>
      </c>
      <c r="E133" s="367">
        <v>0.92861432772161656</v>
      </c>
      <c r="F133" s="365">
        <v>688.49461510000003</v>
      </c>
      <c r="G133" s="366">
        <v>286.87275629166669</v>
      </c>
      <c r="H133" s="366">
        <v>49.744860000000003</v>
      </c>
      <c r="I133" s="366">
        <v>232.78855999999999</v>
      </c>
      <c r="J133" s="366">
        <v>-54.0841962916667</v>
      </c>
      <c r="K133" s="368">
        <v>0.33811239027074852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28.659198</v>
      </c>
      <c r="C134" s="366">
        <v>61.876100000000001</v>
      </c>
      <c r="D134" s="366">
        <v>33.216902000000005</v>
      </c>
      <c r="E134" s="367">
        <v>2.1590311075697235</v>
      </c>
      <c r="F134" s="365">
        <v>0</v>
      </c>
      <c r="G134" s="366">
        <v>0</v>
      </c>
      <c r="H134" s="366">
        <v>5.2067500000000004</v>
      </c>
      <c r="I134" s="366">
        <v>49.64875</v>
      </c>
      <c r="J134" s="366">
        <v>49.64875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28.659198</v>
      </c>
      <c r="C135" s="366">
        <v>61.876100000000001</v>
      </c>
      <c r="D135" s="366">
        <v>33.216902000000005</v>
      </c>
      <c r="E135" s="367">
        <v>2.1590311075697235</v>
      </c>
      <c r="F135" s="365">
        <v>0</v>
      </c>
      <c r="G135" s="366">
        <v>0</v>
      </c>
      <c r="H135" s="366">
        <v>5.2067500000000004</v>
      </c>
      <c r="I135" s="366">
        <v>49.64875</v>
      </c>
      <c r="J135" s="366">
        <v>49.64875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26.5753044</v>
      </c>
      <c r="C136" s="366">
        <v>43.6111</v>
      </c>
      <c r="D136" s="366">
        <v>17.0357956</v>
      </c>
      <c r="E136" s="367">
        <v>1.6410385876897049</v>
      </c>
      <c r="F136" s="365">
        <v>0</v>
      </c>
      <c r="G136" s="366">
        <v>0</v>
      </c>
      <c r="H136" s="366">
        <v>5.2067500000000004</v>
      </c>
      <c r="I136" s="366">
        <v>10.79175</v>
      </c>
      <c r="J136" s="366">
        <v>10.79175</v>
      </c>
      <c r="K136" s="368">
        <v>0</v>
      </c>
      <c r="L136" s="124"/>
      <c r="M136" s="364" t="str">
        <f t="shared" si="2"/>
        <v>X</v>
      </c>
    </row>
    <row r="137" spans="1:13" ht="14.45" customHeight="1" x14ac:dyDescent="0.2">
      <c r="A137" s="369" t="s">
        <v>338</v>
      </c>
      <c r="B137" s="365">
        <v>0.32636160000000003</v>
      </c>
      <c r="C137" s="366">
        <v>2.0911</v>
      </c>
      <c r="D137" s="366">
        <v>1.7647383999999999</v>
      </c>
      <c r="E137" s="367">
        <v>6.4073101737459304</v>
      </c>
      <c r="F137" s="365">
        <v>0</v>
      </c>
      <c r="G137" s="366">
        <v>0</v>
      </c>
      <c r="H137" s="366">
        <v>0.38674999999999998</v>
      </c>
      <c r="I137" s="366">
        <v>1.1517500000000001</v>
      </c>
      <c r="J137" s="366">
        <v>1.1517500000000001</v>
      </c>
      <c r="K137" s="368">
        <v>0</v>
      </c>
      <c r="L137" s="124"/>
      <c r="M137" s="364" t="str">
        <f t="shared" si="2"/>
        <v/>
      </c>
    </row>
    <row r="138" spans="1:13" ht="14.45" customHeight="1" x14ac:dyDescent="0.2">
      <c r="A138" s="369" t="s">
        <v>339</v>
      </c>
      <c r="B138" s="365">
        <v>26.248942800000002</v>
      </c>
      <c r="C138" s="366">
        <v>41.52</v>
      </c>
      <c r="D138" s="366">
        <v>15.271057200000001</v>
      </c>
      <c r="E138" s="367">
        <v>1.5817779906930194</v>
      </c>
      <c r="F138" s="365">
        <v>0</v>
      </c>
      <c r="G138" s="366">
        <v>0</v>
      </c>
      <c r="H138" s="366">
        <v>4.82</v>
      </c>
      <c r="I138" s="366">
        <v>9.64</v>
      </c>
      <c r="J138" s="366">
        <v>9.64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0</v>
      </c>
      <c r="C139" s="366">
        <v>18.265000000000001</v>
      </c>
      <c r="D139" s="366">
        <v>18.265000000000001</v>
      </c>
      <c r="E139" s="367">
        <v>0</v>
      </c>
      <c r="F139" s="365">
        <v>0</v>
      </c>
      <c r="G139" s="366">
        <v>0</v>
      </c>
      <c r="H139" s="366">
        <v>0</v>
      </c>
      <c r="I139" s="366">
        <v>38.856999999999999</v>
      </c>
      <c r="J139" s="366">
        <v>38.856999999999999</v>
      </c>
      <c r="K139" s="368">
        <v>0</v>
      </c>
      <c r="L139" s="124"/>
      <c r="M139" s="364" t="str">
        <f t="shared" si="2"/>
        <v>X</v>
      </c>
    </row>
    <row r="140" spans="1:13" ht="14.45" customHeight="1" x14ac:dyDescent="0.2">
      <c r="A140" s="369" t="s">
        <v>341</v>
      </c>
      <c r="B140" s="365">
        <v>0</v>
      </c>
      <c r="C140" s="366">
        <v>18.265000000000001</v>
      </c>
      <c r="D140" s="366">
        <v>18.265000000000001</v>
      </c>
      <c r="E140" s="367">
        <v>0</v>
      </c>
      <c r="F140" s="365">
        <v>0</v>
      </c>
      <c r="G140" s="366">
        <v>0</v>
      </c>
      <c r="H140" s="366">
        <v>0</v>
      </c>
      <c r="I140" s="366">
        <v>38.856999999999999</v>
      </c>
      <c r="J140" s="366">
        <v>38.856999999999999</v>
      </c>
      <c r="K140" s="368">
        <v>0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2.0838935999999997</v>
      </c>
      <c r="C141" s="366">
        <v>0</v>
      </c>
      <c r="D141" s="366">
        <v>-2.0838935999999997</v>
      </c>
      <c r="E141" s="367">
        <v>0</v>
      </c>
      <c r="F141" s="365">
        <v>0</v>
      </c>
      <c r="G141" s="366">
        <v>0</v>
      </c>
      <c r="H141" s="366">
        <v>0</v>
      </c>
      <c r="I141" s="366">
        <v>0</v>
      </c>
      <c r="J141" s="366">
        <v>0</v>
      </c>
      <c r="K141" s="368">
        <v>0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2.0838935999999997</v>
      </c>
      <c r="C142" s="366">
        <v>0</v>
      </c>
      <c r="D142" s="366">
        <v>-2.0838935999999997</v>
      </c>
      <c r="E142" s="367">
        <v>0</v>
      </c>
      <c r="F142" s="365">
        <v>0</v>
      </c>
      <c r="G142" s="366">
        <v>0</v>
      </c>
      <c r="H142" s="366">
        <v>0</v>
      </c>
      <c r="I142" s="366">
        <v>0</v>
      </c>
      <c r="J142" s="366">
        <v>0</v>
      </c>
      <c r="K142" s="368">
        <v>0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14284.0063875</v>
      </c>
      <c r="C143" s="366">
        <v>16119.452949999999</v>
      </c>
      <c r="D143" s="366">
        <v>1835.4465624999993</v>
      </c>
      <c r="E143" s="367">
        <v>1.1284966215155299</v>
      </c>
      <c r="F143" s="365">
        <v>15314.382859200001</v>
      </c>
      <c r="G143" s="366">
        <v>6380.9928580000005</v>
      </c>
      <c r="H143" s="366">
        <v>1324.8483700000002</v>
      </c>
      <c r="I143" s="366">
        <v>6448.7969499999999</v>
      </c>
      <c r="J143" s="366">
        <v>67.8040919999994</v>
      </c>
      <c r="K143" s="368">
        <v>0.42109414458878658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14284.0063875</v>
      </c>
      <c r="C144" s="366">
        <v>14854.418390000001</v>
      </c>
      <c r="D144" s="366">
        <v>570.41200250000111</v>
      </c>
      <c r="E144" s="367">
        <v>1.0399336143534053</v>
      </c>
      <c r="F144" s="365">
        <v>15314.382859200001</v>
      </c>
      <c r="G144" s="366">
        <v>6380.9928580000005</v>
      </c>
      <c r="H144" s="366">
        <v>1283.5460399999999</v>
      </c>
      <c r="I144" s="366">
        <v>6400.8899599999995</v>
      </c>
      <c r="J144" s="366">
        <v>19.897101999998995</v>
      </c>
      <c r="K144" s="368">
        <v>0.41796590948845924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14284.0063875</v>
      </c>
      <c r="C145" s="366">
        <v>14805.537390000001</v>
      </c>
      <c r="D145" s="366">
        <v>521.5310025000017</v>
      </c>
      <c r="E145" s="367">
        <v>1.036511535234008</v>
      </c>
      <c r="F145" s="365">
        <v>15314.382859200001</v>
      </c>
      <c r="G145" s="366">
        <v>6380.9928580000005</v>
      </c>
      <c r="H145" s="366">
        <v>1283.5460399999999</v>
      </c>
      <c r="I145" s="366">
        <v>6400.8899599999995</v>
      </c>
      <c r="J145" s="366">
        <v>19.897101999998995</v>
      </c>
      <c r="K145" s="368">
        <v>0.41796590948845924</v>
      </c>
      <c r="L145" s="124"/>
      <c r="M145" s="364" t="str">
        <f t="shared" si="2"/>
        <v>X</v>
      </c>
    </row>
    <row r="146" spans="1:13" ht="14.45" customHeight="1" x14ac:dyDescent="0.2">
      <c r="A146" s="369" t="s">
        <v>347</v>
      </c>
      <c r="B146" s="365">
        <v>487.37593079999999</v>
      </c>
      <c r="C146" s="366">
        <v>405.87918999999999</v>
      </c>
      <c r="D146" s="366">
        <v>-81.496740799999998</v>
      </c>
      <c r="E146" s="367">
        <v>0.83278464189598422</v>
      </c>
      <c r="F146" s="365">
        <v>382.91762399999999</v>
      </c>
      <c r="G146" s="366">
        <v>159.54901000000001</v>
      </c>
      <c r="H146" s="366">
        <v>35.54824</v>
      </c>
      <c r="I146" s="366">
        <v>175.54673</v>
      </c>
      <c r="J146" s="366">
        <v>15.997719999999987</v>
      </c>
      <c r="K146" s="368">
        <v>0.45844515633994426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8552.0116971000007</v>
      </c>
      <c r="C147" s="366">
        <v>9171.9221400000006</v>
      </c>
      <c r="D147" s="366">
        <v>619.91044289999991</v>
      </c>
      <c r="E147" s="367">
        <v>1.0724870901556662</v>
      </c>
      <c r="F147" s="365">
        <v>9672.741</v>
      </c>
      <c r="G147" s="366">
        <v>4030.3087499999997</v>
      </c>
      <c r="H147" s="366">
        <v>812.64200000000005</v>
      </c>
      <c r="I147" s="366">
        <v>4048.692</v>
      </c>
      <c r="J147" s="366">
        <v>18.383250000000317</v>
      </c>
      <c r="K147" s="368">
        <v>0.41856718793566372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393.97199999999998</v>
      </c>
      <c r="C148" s="366">
        <v>393.964</v>
      </c>
      <c r="D148" s="366">
        <v>-7.9999999999813554E-3</v>
      </c>
      <c r="E148" s="367">
        <v>0.99997969398840536</v>
      </c>
      <c r="F148" s="365">
        <v>393.96</v>
      </c>
      <c r="G148" s="366">
        <v>164.14999999999998</v>
      </c>
      <c r="H148" s="366">
        <v>32.83</v>
      </c>
      <c r="I148" s="366">
        <v>164.15</v>
      </c>
      <c r="J148" s="366">
        <v>2.8421709430404007E-14</v>
      </c>
      <c r="K148" s="368">
        <v>0.41666666666666669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2177.0287595999998</v>
      </c>
      <c r="C149" s="366">
        <v>2162.1090600000002</v>
      </c>
      <c r="D149" s="366">
        <v>-14.919699599999603</v>
      </c>
      <c r="E149" s="367">
        <v>0.99314676044852024</v>
      </c>
      <c r="F149" s="365">
        <v>2193.1302348000004</v>
      </c>
      <c r="G149" s="366">
        <v>913.80426450000016</v>
      </c>
      <c r="H149" s="366">
        <v>179.88979999999998</v>
      </c>
      <c r="I149" s="366">
        <v>899.31922999999995</v>
      </c>
      <c r="J149" s="366">
        <v>-14.485034500000211</v>
      </c>
      <c r="K149" s="368">
        <v>0.41006193600810587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2294.2080000000001</v>
      </c>
      <c r="C150" s="366">
        <v>2294.1010000000001</v>
      </c>
      <c r="D150" s="366">
        <v>-0.1069999999999709</v>
      </c>
      <c r="E150" s="367">
        <v>0.99995336081122554</v>
      </c>
      <c r="F150" s="365">
        <v>2294.076</v>
      </c>
      <c r="G150" s="366">
        <v>955.86500000000001</v>
      </c>
      <c r="H150" s="366">
        <v>191.173</v>
      </c>
      <c r="I150" s="366">
        <v>955.86500000000001</v>
      </c>
      <c r="J150" s="366">
        <v>0</v>
      </c>
      <c r="K150" s="368">
        <v>0.41666666666666669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379.41</v>
      </c>
      <c r="C151" s="366">
        <v>377.56200000000001</v>
      </c>
      <c r="D151" s="366">
        <v>-1.8480000000000132</v>
      </c>
      <c r="E151" s="367">
        <v>0.99512927967106823</v>
      </c>
      <c r="F151" s="365">
        <v>377.55800040000003</v>
      </c>
      <c r="G151" s="366">
        <v>157.3158335</v>
      </c>
      <c r="H151" s="366">
        <v>31.463000000000001</v>
      </c>
      <c r="I151" s="366">
        <v>157.31700000000001</v>
      </c>
      <c r="J151" s="366">
        <v>1.1665000000107284E-3</v>
      </c>
      <c r="K151" s="368">
        <v>0.41666975625819636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0</v>
      </c>
      <c r="C152" s="366">
        <v>48.881</v>
      </c>
      <c r="D152" s="366">
        <v>48.881</v>
      </c>
      <c r="E152" s="367">
        <v>0</v>
      </c>
      <c r="F152" s="365">
        <v>0</v>
      </c>
      <c r="G152" s="366">
        <v>0</v>
      </c>
      <c r="H152" s="366">
        <v>0</v>
      </c>
      <c r="I152" s="366">
        <v>0</v>
      </c>
      <c r="J152" s="366">
        <v>0</v>
      </c>
      <c r="K152" s="368">
        <v>0</v>
      </c>
      <c r="L152" s="124"/>
      <c r="M152" s="364" t="str">
        <f t="shared" si="2"/>
        <v>X</v>
      </c>
    </row>
    <row r="153" spans="1:13" ht="14.45" customHeight="1" x14ac:dyDescent="0.2">
      <c r="A153" s="369" t="s">
        <v>354</v>
      </c>
      <c r="B153" s="365">
        <v>0</v>
      </c>
      <c r="C153" s="366">
        <v>48.881</v>
      </c>
      <c r="D153" s="366">
        <v>48.881</v>
      </c>
      <c r="E153" s="367">
        <v>0</v>
      </c>
      <c r="F153" s="365">
        <v>0</v>
      </c>
      <c r="G153" s="366">
        <v>0</v>
      </c>
      <c r="H153" s="366">
        <v>0</v>
      </c>
      <c r="I153" s="366">
        <v>0</v>
      </c>
      <c r="J153" s="366">
        <v>0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0</v>
      </c>
      <c r="C154" s="366">
        <v>1265.0345600000001</v>
      </c>
      <c r="D154" s="366">
        <v>1265.0345600000001</v>
      </c>
      <c r="E154" s="367">
        <v>0</v>
      </c>
      <c r="F154" s="365">
        <v>0</v>
      </c>
      <c r="G154" s="366">
        <v>0</v>
      </c>
      <c r="H154" s="366">
        <v>41.302330000000005</v>
      </c>
      <c r="I154" s="366">
        <v>47.90699</v>
      </c>
      <c r="J154" s="366">
        <v>47.90699</v>
      </c>
      <c r="K154" s="368">
        <v>0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0</v>
      </c>
      <c r="C155" s="366">
        <v>1043.0915199999999</v>
      </c>
      <c r="D155" s="366">
        <v>1043.0915199999999</v>
      </c>
      <c r="E155" s="367">
        <v>0</v>
      </c>
      <c r="F155" s="365">
        <v>0</v>
      </c>
      <c r="G155" s="366">
        <v>0</v>
      </c>
      <c r="H155" s="366">
        <v>39.302330000000005</v>
      </c>
      <c r="I155" s="366">
        <v>45.90699</v>
      </c>
      <c r="J155" s="366">
        <v>45.90699</v>
      </c>
      <c r="K155" s="368">
        <v>0</v>
      </c>
      <c r="L155" s="124"/>
      <c r="M155" s="364" t="str">
        <f t="shared" si="2"/>
        <v>X</v>
      </c>
    </row>
    <row r="156" spans="1:13" ht="14.45" customHeight="1" x14ac:dyDescent="0.2">
      <c r="A156" s="369" t="s">
        <v>357</v>
      </c>
      <c r="B156" s="365">
        <v>0</v>
      </c>
      <c r="C156" s="366">
        <v>697.99873000000002</v>
      </c>
      <c r="D156" s="366">
        <v>697.99873000000002</v>
      </c>
      <c r="E156" s="367">
        <v>0</v>
      </c>
      <c r="F156" s="365">
        <v>0</v>
      </c>
      <c r="G156" s="366">
        <v>0</v>
      </c>
      <c r="H156" s="366">
        <v>39.302330000000005</v>
      </c>
      <c r="I156" s="366">
        <v>45.90699</v>
      </c>
      <c r="J156" s="366">
        <v>45.90699</v>
      </c>
      <c r="K156" s="368">
        <v>0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345.09278999999998</v>
      </c>
      <c r="D157" s="366">
        <v>345.09278999999998</v>
      </c>
      <c r="E157" s="367">
        <v>0</v>
      </c>
      <c r="F157" s="365">
        <v>0</v>
      </c>
      <c r="G157" s="366">
        <v>0</v>
      </c>
      <c r="H157" s="366">
        <v>0</v>
      </c>
      <c r="I157" s="366">
        <v>0</v>
      </c>
      <c r="J157" s="366">
        <v>0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22.898040000000002</v>
      </c>
      <c r="D158" s="366">
        <v>22.898040000000002</v>
      </c>
      <c r="E158" s="367">
        <v>0</v>
      </c>
      <c r="F158" s="365">
        <v>0</v>
      </c>
      <c r="G158" s="366">
        <v>0</v>
      </c>
      <c r="H158" s="366">
        <v>0</v>
      </c>
      <c r="I158" s="366">
        <v>0</v>
      </c>
      <c r="J158" s="366">
        <v>0</v>
      </c>
      <c r="K158" s="368">
        <v>0</v>
      </c>
      <c r="L158" s="124"/>
      <c r="M158" s="364" t="str">
        <f t="shared" si="2"/>
        <v>X</v>
      </c>
    </row>
    <row r="159" spans="1:13" ht="14.45" customHeight="1" x14ac:dyDescent="0.2">
      <c r="A159" s="369" t="s">
        <v>360</v>
      </c>
      <c r="B159" s="365">
        <v>0</v>
      </c>
      <c r="C159" s="366">
        <v>11.040040000000001</v>
      </c>
      <c r="D159" s="366">
        <v>11.040040000000001</v>
      </c>
      <c r="E159" s="367">
        <v>0</v>
      </c>
      <c r="F159" s="365">
        <v>0</v>
      </c>
      <c r="G159" s="366">
        <v>0</v>
      </c>
      <c r="H159" s="366">
        <v>0</v>
      </c>
      <c r="I159" s="366">
        <v>0</v>
      </c>
      <c r="J159" s="366">
        <v>0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0</v>
      </c>
      <c r="C160" s="366">
        <v>11.858000000000001</v>
      </c>
      <c r="D160" s="366">
        <v>11.858000000000001</v>
      </c>
      <c r="E160" s="367">
        <v>0</v>
      </c>
      <c r="F160" s="365">
        <v>0</v>
      </c>
      <c r="G160" s="366">
        <v>0</v>
      </c>
      <c r="H160" s="366">
        <v>0</v>
      </c>
      <c r="I160" s="366">
        <v>0</v>
      </c>
      <c r="J160" s="366">
        <v>0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199.04499999999999</v>
      </c>
      <c r="D161" s="366">
        <v>199.04499999999999</v>
      </c>
      <c r="E161" s="367">
        <v>0</v>
      </c>
      <c r="F161" s="365">
        <v>0</v>
      </c>
      <c r="G161" s="366">
        <v>0</v>
      </c>
      <c r="H161" s="366">
        <v>2</v>
      </c>
      <c r="I161" s="366">
        <v>2</v>
      </c>
      <c r="J161" s="366">
        <v>2</v>
      </c>
      <c r="K161" s="368">
        <v>0</v>
      </c>
      <c r="L161" s="124"/>
      <c r="M161" s="364" t="str">
        <f t="shared" si="2"/>
        <v>X</v>
      </c>
    </row>
    <row r="162" spans="1:13" ht="14.45" customHeight="1" x14ac:dyDescent="0.2">
      <c r="A162" s="369" t="s">
        <v>363</v>
      </c>
      <c r="B162" s="365">
        <v>0</v>
      </c>
      <c r="C162" s="366">
        <v>199.04499999999999</v>
      </c>
      <c r="D162" s="366">
        <v>199.04499999999999</v>
      </c>
      <c r="E162" s="367">
        <v>0</v>
      </c>
      <c r="F162" s="365">
        <v>0</v>
      </c>
      <c r="G162" s="366">
        <v>0</v>
      </c>
      <c r="H162" s="366">
        <v>0</v>
      </c>
      <c r="I162" s="366">
        <v>0</v>
      </c>
      <c r="J162" s="366">
        <v>0</v>
      </c>
      <c r="K162" s="368">
        <v>0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0</v>
      </c>
      <c r="D163" s="366">
        <v>0</v>
      </c>
      <c r="E163" s="367">
        <v>0</v>
      </c>
      <c r="F163" s="365">
        <v>0</v>
      </c>
      <c r="G163" s="366">
        <v>0</v>
      </c>
      <c r="H163" s="366">
        <v>2</v>
      </c>
      <c r="I163" s="366">
        <v>2</v>
      </c>
      <c r="J163" s="366">
        <v>2</v>
      </c>
      <c r="K163" s="368">
        <v>0</v>
      </c>
      <c r="L163" s="124"/>
      <c r="M163" s="364" t="str">
        <f t="shared" si="2"/>
        <v/>
      </c>
    </row>
    <row r="164" spans="1:13" ht="14.45" customHeight="1" x14ac:dyDescent="0.2">
      <c r="A164" s="369" t="s">
        <v>365</v>
      </c>
      <c r="B164" s="365">
        <v>123.8579424</v>
      </c>
      <c r="C164" s="366">
        <v>325.77402000000001</v>
      </c>
      <c r="D164" s="366">
        <v>201.91607759999999</v>
      </c>
      <c r="E164" s="367">
        <v>2.6302230901584878</v>
      </c>
      <c r="F164" s="365">
        <v>0</v>
      </c>
      <c r="G164" s="366">
        <v>0</v>
      </c>
      <c r="H164" s="366">
        <v>0.35327999999999998</v>
      </c>
      <c r="I164" s="366">
        <v>24.629720000000002</v>
      </c>
      <c r="J164" s="366">
        <v>24.629720000000002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123.8579424</v>
      </c>
      <c r="C165" s="366">
        <v>325.77402000000001</v>
      </c>
      <c r="D165" s="366">
        <v>201.91607759999999</v>
      </c>
      <c r="E165" s="367">
        <v>2.6302230901584878</v>
      </c>
      <c r="F165" s="365">
        <v>0</v>
      </c>
      <c r="G165" s="366">
        <v>0</v>
      </c>
      <c r="H165" s="366">
        <v>0.35327999999999998</v>
      </c>
      <c r="I165" s="366">
        <v>24.629720000000002</v>
      </c>
      <c r="J165" s="366">
        <v>24.629720000000002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123.8579424</v>
      </c>
      <c r="C166" s="366">
        <v>325.77402000000001</v>
      </c>
      <c r="D166" s="366">
        <v>201.91607759999999</v>
      </c>
      <c r="E166" s="367">
        <v>2.6302230901584878</v>
      </c>
      <c r="F166" s="365">
        <v>0</v>
      </c>
      <c r="G166" s="366">
        <v>0</v>
      </c>
      <c r="H166" s="366">
        <v>0.35327999999999998</v>
      </c>
      <c r="I166" s="366">
        <v>24.629720000000002</v>
      </c>
      <c r="J166" s="366">
        <v>24.629720000000002</v>
      </c>
      <c r="K166" s="368">
        <v>0</v>
      </c>
      <c r="L166" s="124"/>
      <c r="M166" s="364" t="str">
        <f t="shared" si="2"/>
        <v>X</v>
      </c>
    </row>
    <row r="167" spans="1:13" ht="14.45" customHeight="1" x14ac:dyDescent="0.2">
      <c r="A167" s="369" t="s">
        <v>368</v>
      </c>
      <c r="B167" s="365">
        <v>123.8579424</v>
      </c>
      <c r="C167" s="366">
        <v>325.77402000000001</v>
      </c>
      <c r="D167" s="366">
        <v>201.91607759999999</v>
      </c>
      <c r="E167" s="367">
        <v>2.6302230901584878</v>
      </c>
      <c r="F167" s="365">
        <v>0</v>
      </c>
      <c r="G167" s="366">
        <v>0</v>
      </c>
      <c r="H167" s="366">
        <v>0.35327999999999998</v>
      </c>
      <c r="I167" s="366">
        <v>24.629720000000002</v>
      </c>
      <c r="J167" s="366">
        <v>24.629720000000002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20.5463594</v>
      </c>
      <c r="C168" s="366">
        <v>5748.8007400000006</v>
      </c>
      <c r="D168" s="366">
        <v>5728.2543806000003</v>
      </c>
      <c r="E168" s="367">
        <v>279.79656288889799</v>
      </c>
      <c r="F168" s="365">
        <v>0</v>
      </c>
      <c r="G168" s="366">
        <v>0</v>
      </c>
      <c r="H168" s="366">
        <v>52.882620000000003</v>
      </c>
      <c r="I168" s="366">
        <v>4165.0416699999996</v>
      </c>
      <c r="J168" s="366">
        <v>4165.0416699999996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3.5311754</v>
      </c>
      <c r="C169" s="366">
        <v>1766.24767</v>
      </c>
      <c r="D169" s="366">
        <v>1762.7164946</v>
      </c>
      <c r="E169" s="367">
        <v>500.18689810763863</v>
      </c>
      <c r="F169" s="365">
        <v>0</v>
      </c>
      <c r="G169" s="366">
        <v>0</v>
      </c>
      <c r="H169" s="366">
        <v>38</v>
      </c>
      <c r="I169" s="366">
        <v>39.5</v>
      </c>
      <c r="J169" s="366">
        <v>39.5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0</v>
      </c>
      <c r="C170" s="366">
        <v>40.75</v>
      </c>
      <c r="D170" s="366">
        <v>40.75</v>
      </c>
      <c r="E170" s="367">
        <v>0</v>
      </c>
      <c r="F170" s="365">
        <v>0</v>
      </c>
      <c r="G170" s="366">
        <v>0</v>
      </c>
      <c r="H170" s="366">
        <v>0</v>
      </c>
      <c r="I170" s="366">
        <v>1.5</v>
      </c>
      <c r="J170" s="366">
        <v>1.5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40.75</v>
      </c>
      <c r="D171" s="366">
        <v>40.75</v>
      </c>
      <c r="E171" s="367">
        <v>0</v>
      </c>
      <c r="F171" s="365">
        <v>0</v>
      </c>
      <c r="G171" s="366">
        <v>0</v>
      </c>
      <c r="H171" s="366">
        <v>0</v>
      </c>
      <c r="I171" s="366">
        <v>1.5</v>
      </c>
      <c r="J171" s="366">
        <v>1.5</v>
      </c>
      <c r="K171" s="368">
        <v>0</v>
      </c>
      <c r="L171" s="124"/>
      <c r="M171" s="364" t="str">
        <f t="shared" si="2"/>
        <v>X</v>
      </c>
    </row>
    <row r="172" spans="1:13" ht="14.45" customHeight="1" x14ac:dyDescent="0.2">
      <c r="A172" s="369" t="s">
        <v>373</v>
      </c>
      <c r="B172" s="365">
        <v>0</v>
      </c>
      <c r="C172" s="366">
        <v>40.75</v>
      </c>
      <c r="D172" s="366">
        <v>40.75</v>
      </c>
      <c r="E172" s="367">
        <v>0</v>
      </c>
      <c r="F172" s="365">
        <v>0</v>
      </c>
      <c r="G172" s="366">
        <v>0</v>
      </c>
      <c r="H172" s="366">
        <v>0</v>
      </c>
      <c r="I172" s="366">
        <v>1.5</v>
      </c>
      <c r="J172" s="366">
        <v>1.5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3.5311754</v>
      </c>
      <c r="C173" s="366">
        <v>1725.49767</v>
      </c>
      <c r="D173" s="366">
        <v>1721.9664946</v>
      </c>
      <c r="E173" s="367">
        <v>488.64683130721858</v>
      </c>
      <c r="F173" s="365">
        <v>0</v>
      </c>
      <c r="G173" s="366">
        <v>0</v>
      </c>
      <c r="H173" s="366">
        <v>38</v>
      </c>
      <c r="I173" s="366">
        <v>38</v>
      </c>
      <c r="J173" s="366">
        <v>38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0</v>
      </c>
      <c r="C174" s="366">
        <v>20.00009</v>
      </c>
      <c r="D174" s="366">
        <v>20.00009</v>
      </c>
      <c r="E174" s="367">
        <v>0</v>
      </c>
      <c r="F174" s="365">
        <v>0</v>
      </c>
      <c r="G174" s="366">
        <v>0</v>
      </c>
      <c r="H174" s="366">
        <v>38</v>
      </c>
      <c r="I174" s="366">
        <v>38</v>
      </c>
      <c r="J174" s="366">
        <v>38</v>
      </c>
      <c r="K174" s="368">
        <v>0</v>
      </c>
      <c r="L174" s="124"/>
      <c r="M174" s="364" t="str">
        <f t="shared" si="2"/>
        <v>X</v>
      </c>
    </row>
    <row r="175" spans="1:13" ht="14.45" customHeight="1" x14ac:dyDescent="0.2">
      <c r="A175" s="369" t="s">
        <v>376</v>
      </c>
      <c r="B175" s="365">
        <v>0</v>
      </c>
      <c r="C175" s="366">
        <v>8.9999999999999992E-5</v>
      </c>
      <c r="D175" s="366">
        <v>8.9999999999999992E-5</v>
      </c>
      <c r="E175" s="367">
        <v>0</v>
      </c>
      <c r="F175" s="365">
        <v>0</v>
      </c>
      <c r="G175" s="366">
        <v>0</v>
      </c>
      <c r="H175" s="366">
        <v>0</v>
      </c>
      <c r="I175" s="366">
        <v>0</v>
      </c>
      <c r="J175" s="366">
        <v>0</v>
      </c>
      <c r="K175" s="368">
        <v>0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0</v>
      </c>
      <c r="C176" s="366">
        <v>20</v>
      </c>
      <c r="D176" s="366">
        <v>20</v>
      </c>
      <c r="E176" s="367">
        <v>0</v>
      </c>
      <c r="F176" s="365">
        <v>0</v>
      </c>
      <c r="G176" s="366">
        <v>0</v>
      </c>
      <c r="H176" s="366">
        <v>38</v>
      </c>
      <c r="I176" s="366">
        <v>38</v>
      </c>
      <c r="J176" s="366">
        <v>38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3.5311754</v>
      </c>
      <c r="C177" s="366">
        <v>1705.49758</v>
      </c>
      <c r="D177" s="366">
        <v>1701.9664046</v>
      </c>
      <c r="E177" s="367">
        <v>482.9829693534906</v>
      </c>
      <c r="F177" s="365">
        <v>0</v>
      </c>
      <c r="G177" s="366">
        <v>0</v>
      </c>
      <c r="H177" s="366">
        <v>0</v>
      </c>
      <c r="I177" s="366">
        <v>0</v>
      </c>
      <c r="J177" s="366">
        <v>0</v>
      </c>
      <c r="K177" s="368">
        <v>0</v>
      </c>
      <c r="L177" s="124"/>
      <c r="M177" s="364" t="str">
        <f t="shared" si="2"/>
        <v>X</v>
      </c>
    </row>
    <row r="178" spans="1:13" ht="14.45" customHeight="1" x14ac:dyDescent="0.2">
      <c r="A178" s="369" t="s">
        <v>379</v>
      </c>
      <c r="B178" s="365">
        <v>0</v>
      </c>
      <c r="C178" s="366">
        <v>1695.0843600000001</v>
      </c>
      <c r="D178" s="366">
        <v>1695.0843600000001</v>
      </c>
      <c r="E178" s="367">
        <v>0</v>
      </c>
      <c r="F178" s="365">
        <v>0</v>
      </c>
      <c r="G178" s="366">
        <v>0</v>
      </c>
      <c r="H178" s="366">
        <v>0</v>
      </c>
      <c r="I178" s="366">
        <v>0</v>
      </c>
      <c r="J178" s="366">
        <v>0</v>
      </c>
      <c r="K178" s="368">
        <v>0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3.5311754</v>
      </c>
      <c r="C179" s="366">
        <v>10.413219999999999</v>
      </c>
      <c r="D179" s="366">
        <v>6.8820445999999986</v>
      </c>
      <c r="E179" s="367">
        <v>2.9489387584655238</v>
      </c>
      <c r="F179" s="365">
        <v>0</v>
      </c>
      <c r="G179" s="366">
        <v>0</v>
      </c>
      <c r="H179" s="366">
        <v>0</v>
      </c>
      <c r="I179" s="366">
        <v>0</v>
      </c>
      <c r="J179" s="366">
        <v>0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17.015184000000001</v>
      </c>
      <c r="C180" s="366">
        <v>87.008789999999991</v>
      </c>
      <c r="D180" s="366">
        <v>69.993605999999986</v>
      </c>
      <c r="E180" s="367">
        <v>5.1135967733290446</v>
      </c>
      <c r="F180" s="365">
        <v>0</v>
      </c>
      <c r="G180" s="366">
        <v>0</v>
      </c>
      <c r="H180" s="366">
        <v>9.7263300000000008</v>
      </c>
      <c r="I180" s="366">
        <v>49.259010000000004</v>
      </c>
      <c r="J180" s="366">
        <v>49.259010000000004</v>
      </c>
      <c r="K180" s="368">
        <v>0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17.015184000000001</v>
      </c>
      <c r="C181" s="366">
        <v>87.008789999999991</v>
      </c>
      <c r="D181" s="366">
        <v>69.993605999999986</v>
      </c>
      <c r="E181" s="367">
        <v>5.1135967733290446</v>
      </c>
      <c r="F181" s="365">
        <v>0</v>
      </c>
      <c r="G181" s="366">
        <v>0</v>
      </c>
      <c r="H181" s="366">
        <v>9.7263300000000008</v>
      </c>
      <c r="I181" s="366">
        <v>49.259010000000004</v>
      </c>
      <c r="J181" s="366">
        <v>49.259010000000004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17.015184000000001</v>
      </c>
      <c r="C182" s="366">
        <v>87.008789999999991</v>
      </c>
      <c r="D182" s="366">
        <v>69.993605999999986</v>
      </c>
      <c r="E182" s="367">
        <v>5.1135967733290446</v>
      </c>
      <c r="F182" s="365">
        <v>0</v>
      </c>
      <c r="G182" s="366">
        <v>0</v>
      </c>
      <c r="H182" s="366">
        <v>9.7263300000000008</v>
      </c>
      <c r="I182" s="366">
        <v>49.259010000000004</v>
      </c>
      <c r="J182" s="366">
        <v>49.259010000000004</v>
      </c>
      <c r="K182" s="368">
        <v>0</v>
      </c>
      <c r="L182" s="124"/>
      <c r="M182" s="364" t="str">
        <f t="shared" si="2"/>
        <v>X</v>
      </c>
    </row>
    <row r="183" spans="1:13" ht="14.45" customHeight="1" x14ac:dyDescent="0.2">
      <c r="A183" s="369" t="s">
        <v>384</v>
      </c>
      <c r="B183" s="365">
        <v>17.015184000000001</v>
      </c>
      <c r="C183" s="366">
        <v>87.008789999999991</v>
      </c>
      <c r="D183" s="366">
        <v>69.993605999999986</v>
      </c>
      <c r="E183" s="367">
        <v>5.1135967733290446</v>
      </c>
      <c r="F183" s="365">
        <v>0</v>
      </c>
      <c r="G183" s="366">
        <v>0</v>
      </c>
      <c r="H183" s="366">
        <v>9.7263300000000008</v>
      </c>
      <c r="I183" s="366">
        <v>49.259010000000004</v>
      </c>
      <c r="J183" s="366">
        <v>49.259010000000004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0</v>
      </c>
      <c r="C184" s="366">
        <v>3895.5442799999996</v>
      </c>
      <c r="D184" s="366">
        <v>3895.5442799999996</v>
      </c>
      <c r="E184" s="367">
        <v>0</v>
      </c>
      <c r="F184" s="365">
        <v>0</v>
      </c>
      <c r="G184" s="366">
        <v>0</v>
      </c>
      <c r="H184" s="366">
        <v>5.1562900000000003</v>
      </c>
      <c r="I184" s="366">
        <v>4076.2826600000003</v>
      </c>
      <c r="J184" s="366">
        <v>4076.2826600000003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3895.5442799999996</v>
      </c>
      <c r="D185" s="366">
        <v>3895.5442799999996</v>
      </c>
      <c r="E185" s="367">
        <v>0</v>
      </c>
      <c r="F185" s="365">
        <v>0</v>
      </c>
      <c r="G185" s="366">
        <v>0</v>
      </c>
      <c r="H185" s="366">
        <v>5.1562900000000003</v>
      </c>
      <c r="I185" s="366">
        <v>4076.2826600000003</v>
      </c>
      <c r="J185" s="366">
        <v>4076.2826600000003</v>
      </c>
      <c r="K185" s="368">
        <v>0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0</v>
      </c>
      <c r="C186" s="366">
        <v>3833.6687999999999</v>
      </c>
      <c r="D186" s="366">
        <v>3833.6687999999999</v>
      </c>
      <c r="E186" s="367">
        <v>0</v>
      </c>
      <c r="F186" s="365">
        <v>0</v>
      </c>
      <c r="G186" s="366">
        <v>0</v>
      </c>
      <c r="H186" s="366">
        <v>0</v>
      </c>
      <c r="I186" s="366">
        <v>4050.5012000000002</v>
      </c>
      <c r="J186" s="366">
        <v>4050.5012000000002</v>
      </c>
      <c r="K186" s="368">
        <v>0</v>
      </c>
      <c r="L186" s="124"/>
      <c r="M186" s="364" t="str">
        <f t="shared" si="2"/>
        <v>X</v>
      </c>
    </row>
    <row r="187" spans="1:13" ht="14.45" customHeight="1" x14ac:dyDescent="0.2">
      <c r="A187" s="369" t="s">
        <v>388</v>
      </c>
      <c r="B187" s="365">
        <v>0</v>
      </c>
      <c r="C187" s="366">
        <v>3833.6687999999999</v>
      </c>
      <c r="D187" s="366">
        <v>3833.6687999999999</v>
      </c>
      <c r="E187" s="367">
        <v>0</v>
      </c>
      <c r="F187" s="365">
        <v>0</v>
      </c>
      <c r="G187" s="366">
        <v>0</v>
      </c>
      <c r="H187" s="366">
        <v>0</v>
      </c>
      <c r="I187" s="366">
        <v>4050.5012000000002</v>
      </c>
      <c r="J187" s="366">
        <v>4050.5012000000002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61.875480000000003</v>
      </c>
      <c r="D188" s="366">
        <v>61.875480000000003</v>
      </c>
      <c r="E188" s="367">
        <v>0</v>
      </c>
      <c r="F188" s="365">
        <v>0</v>
      </c>
      <c r="G188" s="366">
        <v>0</v>
      </c>
      <c r="H188" s="366">
        <v>5.1562900000000003</v>
      </c>
      <c r="I188" s="366">
        <v>25.781459999999999</v>
      </c>
      <c r="J188" s="366">
        <v>25.781459999999999</v>
      </c>
      <c r="K188" s="368">
        <v>0</v>
      </c>
      <c r="L188" s="124"/>
      <c r="M188" s="364" t="str">
        <f t="shared" si="2"/>
        <v>X</v>
      </c>
    </row>
    <row r="189" spans="1:13" ht="14.45" customHeight="1" x14ac:dyDescent="0.2">
      <c r="A189" s="369" t="s">
        <v>390</v>
      </c>
      <c r="B189" s="365">
        <v>0</v>
      </c>
      <c r="C189" s="366">
        <v>61.875480000000003</v>
      </c>
      <c r="D189" s="366">
        <v>61.875480000000003</v>
      </c>
      <c r="E189" s="367">
        <v>0</v>
      </c>
      <c r="F189" s="365">
        <v>0</v>
      </c>
      <c r="G189" s="366">
        <v>0</v>
      </c>
      <c r="H189" s="366">
        <v>5.1562900000000003</v>
      </c>
      <c r="I189" s="366">
        <v>25.781459999999999</v>
      </c>
      <c r="J189" s="366">
        <v>25.781459999999999</v>
      </c>
      <c r="K189" s="368">
        <v>0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0</v>
      </c>
      <c r="C190" s="366">
        <v>5620.7484599999998</v>
      </c>
      <c r="D190" s="366">
        <v>5620.7484599999998</v>
      </c>
      <c r="E190" s="367">
        <v>0</v>
      </c>
      <c r="F190" s="365">
        <v>0</v>
      </c>
      <c r="G190" s="366">
        <v>0</v>
      </c>
      <c r="H190" s="366">
        <v>378.7448</v>
      </c>
      <c r="I190" s="366">
        <v>2069.83061</v>
      </c>
      <c r="J190" s="366">
        <v>2069.83061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0</v>
      </c>
      <c r="C191" s="366">
        <v>5620.7484599999998</v>
      </c>
      <c r="D191" s="366">
        <v>5620.7484599999998</v>
      </c>
      <c r="E191" s="367">
        <v>0</v>
      </c>
      <c r="F191" s="365">
        <v>0</v>
      </c>
      <c r="G191" s="366">
        <v>0</v>
      </c>
      <c r="H191" s="366">
        <v>378.7448</v>
      </c>
      <c r="I191" s="366">
        <v>2069.83061</v>
      </c>
      <c r="J191" s="366">
        <v>2069.83061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0</v>
      </c>
      <c r="C192" s="366">
        <v>5620.7484599999998</v>
      </c>
      <c r="D192" s="366">
        <v>5620.7484599999998</v>
      </c>
      <c r="E192" s="367">
        <v>0</v>
      </c>
      <c r="F192" s="365">
        <v>0</v>
      </c>
      <c r="G192" s="366">
        <v>0</v>
      </c>
      <c r="H192" s="366">
        <v>378.7448</v>
      </c>
      <c r="I192" s="366">
        <v>2069.83061</v>
      </c>
      <c r="J192" s="366">
        <v>2069.83061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0</v>
      </c>
      <c r="C193" s="366">
        <v>10.45407</v>
      </c>
      <c r="D193" s="366">
        <v>10.45407</v>
      </c>
      <c r="E193" s="367">
        <v>0</v>
      </c>
      <c r="F193" s="365">
        <v>0</v>
      </c>
      <c r="G193" s="366">
        <v>0</v>
      </c>
      <c r="H193" s="366">
        <v>0.94732000000000005</v>
      </c>
      <c r="I193" s="366">
        <v>3.35202</v>
      </c>
      <c r="J193" s="366">
        <v>3.35202</v>
      </c>
      <c r="K193" s="368">
        <v>0</v>
      </c>
      <c r="L193" s="124"/>
      <c r="M193" s="364" t="str">
        <f t="shared" si="2"/>
        <v>X</v>
      </c>
    </row>
    <row r="194" spans="1:13" ht="14.45" customHeight="1" x14ac:dyDescent="0.2">
      <c r="A194" s="369" t="s">
        <v>395</v>
      </c>
      <c r="B194" s="365">
        <v>0</v>
      </c>
      <c r="C194" s="366">
        <v>10.45407</v>
      </c>
      <c r="D194" s="366">
        <v>10.45407</v>
      </c>
      <c r="E194" s="367">
        <v>0</v>
      </c>
      <c r="F194" s="365">
        <v>0</v>
      </c>
      <c r="G194" s="366">
        <v>0</v>
      </c>
      <c r="H194" s="366">
        <v>0.94732000000000005</v>
      </c>
      <c r="I194" s="366">
        <v>3.35202</v>
      </c>
      <c r="J194" s="366">
        <v>3.35202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51.86</v>
      </c>
      <c r="D195" s="366">
        <v>51.86</v>
      </c>
      <c r="E195" s="367">
        <v>0</v>
      </c>
      <c r="F195" s="365">
        <v>0</v>
      </c>
      <c r="G195" s="366">
        <v>0</v>
      </c>
      <c r="H195" s="366">
        <v>5.78</v>
      </c>
      <c r="I195" s="366">
        <v>31.79</v>
      </c>
      <c r="J195" s="366">
        <v>31.79</v>
      </c>
      <c r="K195" s="368">
        <v>0</v>
      </c>
      <c r="L195" s="124"/>
      <c r="M195" s="364" t="str">
        <f t="shared" si="2"/>
        <v>X</v>
      </c>
    </row>
    <row r="196" spans="1:13" ht="14.45" customHeight="1" x14ac:dyDescent="0.2">
      <c r="A196" s="369" t="s">
        <v>397</v>
      </c>
      <c r="B196" s="365">
        <v>0</v>
      </c>
      <c r="C196" s="366">
        <v>47.44</v>
      </c>
      <c r="D196" s="366">
        <v>47.44</v>
      </c>
      <c r="E196" s="367">
        <v>0</v>
      </c>
      <c r="F196" s="365">
        <v>0</v>
      </c>
      <c r="G196" s="366">
        <v>0</v>
      </c>
      <c r="H196" s="366">
        <v>5.78</v>
      </c>
      <c r="I196" s="366">
        <v>23.12</v>
      </c>
      <c r="J196" s="366">
        <v>23.12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4.42</v>
      </c>
      <c r="D197" s="366">
        <v>4.42</v>
      </c>
      <c r="E197" s="367">
        <v>0</v>
      </c>
      <c r="F197" s="365">
        <v>0</v>
      </c>
      <c r="G197" s="366">
        <v>0</v>
      </c>
      <c r="H197" s="366">
        <v>0</v>
      </c>
      <c r="I197" s="366">
        <v>8.67</v>
      </c>
      <c r="J197" s="366">
        <v>8.67</v>
      </c>
      <c r="K197" s="368">
        <v>0</v>
      </c>
      <c r="L197" s="124"/>
      <c r="M197" s="364" t="str">
        <f t="shared" si="2"/>
        <v/>
      </c>
    </row>
    <row r="198" spans="1:13" ht="14.45" customHeight="1" x14ac:dyDescent="0.2">
      <c r="A198" s="369" t="s">
        <v>399</v>
      </c>
      <c r="B198" s="365">
        <v>0</v>
      </c>
      <c r="C198" s="366">
        <v>154.31273999999999</v>
      </c>
      <c r="D198" s="366">
        <v>154.31273999999999</v>
      </c>
      <c r="E198" s="367">
        <v>0</v>
      </c>
      <c r="F198" s="365">
        <v>0</v>
      </c>
      <c r="G198" s="366">
        <v>0</v>
      </c>
      <c r="H198" s="366">
        <v>15.48498</v>
      </c>
      <c r="I198" s="366">
        <v>61.919339999999998</v>
      </c>
      <c r="J198" s="366">
        <v>61.919339999999998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69" t="s">
        <v>400</v>
      </c>
      <c r="B199" s="365">
        <v>0</v>
      </c>
      <c r="C199" s="366">
        <v>2.8759999999999999</v>
      </c>
      <c r="D199" s="366">
        <v>2.8759999999999999</v>
      </c>
      <c r="E199" s="367">
        <v>0</v>
      </c>
      <c r="F199" s="365">
        <v>0</v>
      </c>
      <c r="G199" s="366">
        <v>0</v>
      </c>
      <c r="H199" s="366">
        <v>0</v>
      </c>
      <c r="I199" s="366">
        <v>0</v>
      </c>
      <c r="J199" s="366">
        <v>0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151.43673999999999</v>
      </c>
      <c r="D200" s="366">
        <v>151.43673999999999</v>
      </c>
      <c r="E200" s="367">
        <v>0</v>
      </c>
      <c r="F200" s="365">
        <v>0</v>
      </c>
      <c r="G200" s="366">
        <v>0</v>
      </c>
      <c r="H200" s="366">
        <v>15.48498</v>
      </c>
      <c r="I200" s="366">
        <v>61.919339999999998</v>
      </c>
      <c r="J200" s="366">
        <v>61.919339999999998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17.77216</v>
      </c>
      <c r="D201" s="366">
        <v>17.77216</v>
      </c>
      <c r="E201" s="367">
        <v>0</v>
      </c>
      <c r="F201" s="365">
        <v>0</v>
      </c>
      <c r="G201" s="366">
        <v>0</v>
      </c>
      <c r="H201" s="366">
        <v>0.49529000000000001</v>
      </c>
      <c r="I201" s="366">
        <v>3.0047700000000002</v>
      </c>
      <c r="J201" s="366">
        <v>3.0047700000000002</v>
      </c>
      <c r="K201" s="368">
        <v>0</v>
      </c>
      <c r="L201" s="124"/>
      <c r="M201" s="364" t="str">
        <f t="shared" si="3"/>
        <v>X</v>
      </c>
    </row>
    <row r="202" spans="1:13" ht="14.45" customHeight="1" x14ac:dyDescent="0.2">
      <c r="A202" s="369" t="s">
        <v>403</v>
      </c>
      <c r="B202" s="365">
        <v>0</v>
      </c>
      <c r="C202" s="366">
        <v>17.77216</v>
      </c>
      <c r="D202" s="366">
        <v>17.77216</v>
      </c>
      <c r="E202" s="367">
        <v>0</v>
      </c>
      <c r="F202" s="365">
        <v>0</v>
      </c>
      <c r="G202" s="366">
        <v>0</v>
      </c>
      <c r="H202" s="366">
        <v>0.49529000000000001</v>
      </c>
      <c r="I202" s="366">
        <v>3.0047700000000002</v>
      </c>
      <c r="J202" s="366">
        <v>3.0047700000000002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1223.8049099999998</v>
      </c>
      <c r="D203" s="366">
        <v>1223.8049099999998</v>
      </c>
      <c r="E203" s="367">
        <v>0</v>
      </c>
      <c r="F203" s="365">
        <v>0</v>
      </c>
      <c r="G203" s="366">
        <v>0</v>
      </c>
      <c r="H203" s="366">
        <v>82.710059999999999</v>
      </c>
      <c r="I203" s="366">
        <v>400.48109000000005</v>
      </c>
      <c r="J203" s="366">
        <v>400.48109000000005</v>
      </c>
      <c r="K203" s="368">
        <v>0</v>
      </c>
      <c r="L203" s="124"/>
      <c r="M203" s="364" t="str">
        <f t="shared" si="3"/>
        <v>X</v>
      </c>
    </row>
    <row r="204" spans="1:13" ht="14.45" customHeight="1" x14ac:dyDescent="0.2">
      <c r="A204" s="369" t="s">
        <v>405</v>
      </c>
      <c r="B204" s="365">
        <v>0</v>
      </c>
      <c r="C204" s="366">
        <v>1223.8049099999998</v>
      </c>
      <c r="D204" s="366">
        <v>1223.8049099999998</v>
      </c>
      <c r="E204" s="367">
        <v>0</v>
      </c>
      <c r="F204" s="365">
        <v>0</v>
      </c>
      <c r="G204" s="366">
        <v>0</v>
      </c>
      <c r="H204" s="366">
        <v>82.710059999999999</v>
      </c>
      <c r="I204" s="366">
        <v>400.48109000000005</v>
      </c>
      <c r="J204" s="366">
        <v>400.48109000000005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 t="s">
        <v>406</v>
      </c>
      <c r="B205" s="365">
        <v>0</v>
      </c>
      <c r="C205" s="366">
        <v>4145.1167799999994</v>
      </c>
      <c r="D205" s="366">
        <v>4145.1167799999994</v>
      </c>
      <c r="E205" s="367">
        <v>0</v>
      </c>
      <c r="F205" s="365">
        <v>0</v>
      </c>
      <c r="G205" s="366">
        <v>0</v>
      </c>
      <c r="H205" s="366">
        <v>271.68727000000001</v>
      </c>
      <c r="I205" s="366">
        <v>1563.17019</v>
      </c>
      <c r="J205" s="366">
        <v>1563.17019</v>
      </c>
      <c r="K205" s="368">
        <v>0</v>
      </c>
      <c r="L205" s="124"/>
      <c r="M205" s="364" t="str">
        <f t="shared" si="3"/>
        <v>X</v>
      </c>
    </row>
    <row r="206" spans="1:13" ht="14.45" customHeight="1" x14ac:dyDescent="0.2">
      <c r="A206" s="369" t="s">
        <v>407</v>
      </c>
      <c r="B206" s="365">
        <v>0</v>
      </c>
      <c r="C206" s="366">
        <v>4145.1167799999994</v>
      </c>
      <c r="D206" s="366">
        <v>4145.1167799999994</v>
      </c>
      <c r="E206" s="367">
        <v>0</v>
      </c>
      <c r="F206" s="365">
        <v>0</v>
      </c>
      <c r="G206" s="366">
        <v>0</v>
      </c>
      <c r="H206" s="366">
        <v>271.68727000000001</v>
      </c>
      <c r="I206" s="366">
        <v>1563.17019</v>
      </c>
      <c r="J206" s="366">
        <v>1563.17019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17.427799999999998</v>
      </c>
      <c r="D207" s="366">
        <v>17.427799999999998</v>
      </c>
      <c r="E207" s="367">
        <v>0</v>
      </c>
      <c r="F207" s="365">
        <v>0</v>
      </c>
      <c r="G207" s="366">
        <v>0</v>
      </c>
      <c r="H207" s="366">
        <v>1.63988</v>
      </c>
      <c r="I207" s="366">
        <v>6.1132</v>
      </c>
      <c r="J207" s="366">
        <v>6.1132</v>
      </c>
      <c r="K207" s="368">
        <v>0</v>
      </c>
      <c r="L207" s="124"/>
      <c r="M207" s="364" t="str">
        <f t="shared" si="3"/>
        <v>X</v>
      </c>
    </row>
    <row r="208" spans="1:13" ht="14.45" customHeight="1" x14ac:dyDescent="0.2">
      <c r="A208" s="369" t="s">
        <v>409</v>
      </c>
      <c r="B208" s="365">
        <v>0</v>
      </c>
      <c r="C208" s="366">
        <v>17.427799999999998</v>
      </c>
      <c r="D208" s="366">
        <v>17.427799999999998</v>
      </c>
      <c r="E208" s="367">
        <v>0</v>
      </c>
      <c r="F208" s="365">
        <v>0</v>
      </c>
      <c r="G208" s="366">
        <v>0</v>
      </c>
      <c r="H208" s="366">
        <v>1.63988</v>
      </c>
      <c r="I208" s="366">
        <v>6.1132</v>
      </c>
      <c r="J208" s="366">
        <v>6.1132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/>
      <c r="B209" s="365"/>
      <c r="C209" s="366"/>
      <c r="D209" s="366"/>
      <c r="E209" s="367"/>
      <c r="F209" s="365"/>
      <c r="G209" s="366"/>
      <c r="H209" s="366"/>
      <c r="I209" s="366"/>
      <c r="J209" s="366"/>
      <c r="K209" s="368"/>
      <c r="L209" s="124"/>
      <c r="M209" s="364" t="str">
        <f t="shared" si="3"/>
        <v/>
      </c>
    </row>
    <row r="210" spans="1:13" ht="14.45" customHeight="1" x14ac:dyDescent="0.2">
      <c r="A210" s="369"/>
      <c r="B210" s="365"/>
      <c r="C210" s="366"/>
      <c r="D210" s="366"/>
      <c r="E210" s="367"/>
      <c r="F210" s="365"/>
      <c r="G210" s="366"/>
      <c r="H210" s="366"/>
      <c r="I210" s="366"/>
      <c r="J210" s="366"/>
      <c r="K210" s="368"/>
      <c r="L210" s="124"/>
      <c r="M210" s="364" t="str">
        <f t="shared" si="3"/>
        <v/>
      </c>
    </row>
    <row r="211" spans="1:13" ht="14.45" customHeight="1" x14ac:dyDescent="0.2">
      <c r="A211" s="369"/>
      <c r="B211" s="365"/>
      <c r="C211" s="366"/>
      <c r="D211" s="366"/>
      <c r="E211" s="367"/>
      <c r="F211" s="365"/>
      <c r="G211" s="366"/>
      <c r="H211" s="366"/>
      <c r="I211" s="366"/>
      <c r="J211" s="366"/>
      <c r="K211" s="368"/>
      <c r="L211" s="124"/>
      <c r="M211" s="364" t="str">
        <f t="shared" si="3"/>
        <v/>
      </c>
    </row>
    <row r="212" spans="1:13" ht="14.45" customHeight="1" x14ac:dyDescent="0.2">
      <c r="A212" s="369"/>
      <c r="B212" s="365"/>
      <c r="C212" s="366"/>
      <c r="D212" s="366"/>
      <c r="E212" s="367"/>
      <c r="F212" s="365"/>
      <c r="G212" s="366"/>
      <c r="H212" s="366"/>
      <c r="I212" s="366"/>
      <c r="J212" s="366"/>
      <c r="K212" s="368"/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2B6EF19C-F199-4165-8F06-30BC1ACB326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212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410</v>
      </c>
      <c r="B5" s="371" t="s">
        <v>411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410</v>
      </c>
      <c r="B6" s="371" t="s">
        <v>412</v>
      </c>
      <c r="C6" s="372">
        <v>374.09606000000008</v>
      </c>
      <c r="D6" s="372">
        <v>319.07008999999999</v>
      </c>
      <c r="E6" s="372"/>
      <c r="F6" s="372">
        <v>386.69335999999998</v>
      </c>
      <c r="G6" s="372">
        <v>0</v>
      </c>
      <c r="H6" s="372">
        <v>386.69335999999998</v>
      </c>
      <c r="I6" s="373" t="s">
        <v>206</v>
      </c>
      <c r="J6" s="374" t="s">
        <v>1</v>
      </c>
    </row>
    <row r="7" spans="1:10" ht="14.45" customHeight="1" x14ac:dyDescent="0.2">
      <c r="A7" s="370" t="s">
        <v>410</v>
      </c>
      <c r="B7" s="371" t="s">
        <v>413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410</v>
      </c>
      <c r="B8" s="371" t="s">
        <v>414</v>
      </c>
      <c r="C8" s="372">
        <v>7.8973300000000002</v>
      </c>
      <c r="D8" s="372">
        <v>5.2691400000000002</v>
      </c>
      <c r="E8" s="372"/>
      <c r="F8" s="372">
        <v>6.2437699999999996</v>
      </c>
      <c r="G8" s="372">
        <v>0</v>
      </c>
      <c r="H8" s="372">
        <v>6.2437699999999996</v>
      </c>
      <c r="I8" s="373" t="s">
        <v>206</v>
      </c>
      <c r="J8" s="374" t="s">
        <v>1</v>
      </c>
    </row>
    <row r="9" spans="1:10" ht="14.45" customHeight="1" x14ac:dyDescent="0.2">
      <c r="A9" s="370" t="s">
        <v>410</v>
      </c>
      <c r="B9" s="371" t="s">
        <v>415</v>
      </c>
      <c r="C9" s="372">
        <v>63.804919999999996</v>
      </c>
      <c r="D9" s="372">
        <v>62.471890000000002</v>
      </c>
      <c r="E9" s="372"/>
      <c r="F9" s="372">
        <v>152.28121999999999</v>
      </c>
      <c r="G9" s="372">
        <v>0</v>
      </c>
      <c r="H9" s="372">
        <v>152.28121999999999</v>
      </c>
      <c r="I9" s="373" t="s">
        <v>206</v>
      </c>
      <c r="J9" s="374" t="s">
        <v>1</v>
      </c>
    </row>
    <row r="10" spans="1:10" ht="14.45" customHeight="1" x14ac:dyDescent="0.2">
      <c r="A10" s="370" t="s">
        <v>410</v>
      </c>
      <c r="B10" s="371" t="s">
        <v>416</v>
      </c>
      <c r="C10" s="372">
        <v>445.79831000000007</v>
      </c>
      <c r="D10" s="372">
        <v>386.81111999999996</v>
      </c>
      <c r="E10" s="372"/>
      <c r="F10" s="372">
        <v>545.21834999999999</v>
      </c>
      <c r="G10" s="372">
        <v>0</v>
      </c>
      <c r="H10" s="372">
        <v>545.21834999999999</v>
      </c>
      <c r="I10" s="373" t="s">
        <v>206</v>
      </c>
      <c r="J10" s="374" t="s">
        <v>417</v>
      </c>
    </row>
    <row r="12" spans="1:10" ht="14.45" customHeight="1" x14ac:dyDescent="0.2">
      <c r="A12" s="370" t="s">
        <v>410</v>
      </c>
      <c r="B12" s="371" t="s">
        <v>411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418</v>
      </c>
      <c r="B13" s="371" t="s">
        <v>419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418</v>
      </c>
      <c r="B14" s="371" t="s">
        <v>412</v>
      </c>
      <c r="C14" s="372">
        <v>360.0512500000001</v>
      </c>
      <c r="D14" s="372">
        <v>307.00959999999998</v>
      </c>
      <c r="E14" s="372"/>
      <c r="F14" s="372">
        <v>377.0222</v>
      </c>
      <c r="G14" s="372">
        <v>0</v>
      </c>
      <c r="H14" s="372">
        <v>377.0222</v>
      </c>
      <c r="I14" s="373" t="s">
        <v>206</v>
      </c>
      <c r="J14" s="374" t="s">
        <v>1</v>
      </c>
    </row>
    <row r="15" spans="1:10" ht="14.45" customHeight="1" x14ac:dyDescent="0.2">
      <c r="A15" s="370" t="s">
        <v>418</v>
      </c>
      <c r="B15" s="371" t="s">
        <v>413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418</v>
      </c>
      <c r="B16" s="371" t="s">
        <v>414</v>
      </c>
      <c r="C16" s="372">
        <v>6.2076000000000002</v>
      </c>
      <c r="D16" s="372">
        <v>3.8354900000000001</v>
      </c>
      <c r="E16" s="372"/>
      <c r="F16" s="372">
        <v>4.8430599999999995</v>
      </c>
      <c r="G16" s="372">
        <v>0</v>
      </c>
      <c r="H16" s="372">
        <v>4.8430599999999995</v>
      </c>
      <c r="I16" s="373" t="s">
        <v>206</v>
      </c>
      <c r="J16" s="374" t="s">
        <v>1</v>
      </c>
    </row>
    <row r="17" spans="1:10" ht="14.45" customHeight="1" x14ac:dyDescent="0.2">
      <c r="A17" s="370" t="s">
        <v>418</v>
      </c>
      <c r="B17" s="371" t="s">
        <v>415</v>
      </c>
      <c r="C17" s="372">
        <v>63.804919999999996</v>
      </c>
      <c r="D17" s="372">
        <v>62.471890000000002</v>
      </c>
      <c r="E17" s="372"/>
      <c r="F17" s="372">
        <v>152.28121999999999</v>
      </c>
      <c r="G17" s="372">
        <v>0</v>
      </c>
      <c r="H17" s="372">
        <v>152.28121999999999</v>
      </c>
      <c r="I17" s="373" t="s">
        <v>206</v>
      </c>
      <c r="J17" s="374" t="s">
        <v>1</v>
      </c>
    </row>
    <row r="18" spans="1:10" ht="14.45" customHeight="1" x14ac:dyDescent="0.2">
      <c r="A18" s="370" t="s">
        <v>418</v>
      </c>
      <c r="B18" s="371" t="s">
        <v>420</v>
      </c>
      <c r="C18" s="372">
        <v>430.06377000000009</v>
      </c>
      <c r="D18" s="372">
        <v>373.31697999999994</v>
      </c>
      <c r="E18" s="372"/>
      <c r="F18" s="372">
        <v>534.14648</v>
      </c>
      <c r="G18" s="372">
        <v>0</v>
      </c>
      <c r="H18" s="372">
        <v>534.14648</v>
      </c>
      <c r="I18" s="373" t="s">
        <v>206</v>
      </c>
      <c r="J18" s="374" t="s">
        <v>421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422</v>
      </c>
    </row>
    <row r="20" spans="1:10" ht="14.45" customHeight="1" x14ac:dyDescent="0.2">
      <c r="A20" s="370" t="s">
        <v>423</v>
      </c>
      <c r="B20" s="371" t="s">
        <v>424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423</v>
      </c>
      <c r="B21" s="371" t="s">
        <v>412</v>
      </c>
      <c r="C21" s="372">
        <v>14.044810000000002</v>
      </c>
      <c r="D21" s="372">
        <v>12.060490000000001</v>
      </c>
      <c r="E21" s="372"/>
      <c r="F21" s="372">
        <v>9.6711600000000004</v>
      </c>
      <c r="G21" s="372">
        <v>0</v>
      </c>
      <c r="H21" s="372">
        <v>9.6711600000000004</v>
      </c>
      <c r="I21" s="373" t="s">
        <v>206</v>
      </c>
      <c r="J21" s="374" t="s">
        <v>1</v>
      </c>
    </row>
    <row r="22" spans="1:10" ht="14.45" customHeight="1" x14ac:dyDescent="0.2">
      <c r="A22" s="370" t="s">
        <v>423</v>
      </c>
      <c r="B22" s="371" t="s">
        <v>414</v>
      </c>
      <c r="C22" s="372">
        <v>1.6897300000000002</v>
      </c>
      <c r="D22" s="372">
        <v>1.4336500000000001</v>
      </c>
      <c r="E22" s="372"/>
      <c r="F22" s="372">
        <v>1.4007099999999999</v>
      </c>
      <c r="G22" s="372">
        <v>0</v>
      </c>
      <c r="H22" s="372">
        <v>1.4007099999999999</v>
      </c>
      <c r="I22" s="373" t="s">
        <v>206</v>
      </c>
      <c r="J22" s="374" t="s">
        <v>1</v>
      </c>
    </row>
    <row r="23" spans="1:10" ht="14.45" customHeight="1" x14ac:dyDescent="0.2">
      <c r="A23" s="370" t="s">
        <v>423</v>
      </c>
      <c r="B23" s="371" t="s">
        <v>425</v>
      </c>
      <c r="C23" s="372">
        <v>15.734540000000003</v>
      </c>
      <c r="D23" s="372">
        <v>13.494140000000002</v>
      </c>
      <c r="E23" s="372"/>
      <c r="F23" s="372">
        <v>11.071870000000001</v>
      </c>
      <c r="G23" s="372">
        <v>0</v>
      </c>
      <c r="H23" s="372">
        <v>11.071870000000001</v>
      </c>
      <c r="I23" s="373" t="s">
        <v>206</v>
      </c>
      <c r="J23" s="374" t="s">
        <v>421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422</v>
      </c>
    </row>
    <row r="25" spans="1:10" ht="14.45" customHeight="1" x14ac:dyDescent="0.2">
      <c r="A25" s="370" t="s">
        <v>410</v>
      </c>
      <c r="B25" s="371" t="s">
        <v>416</v>
      </c>
      <c r="C25" s="372">
        <v>445.79831000000007</v>
      </c>
      <c r="D25" s="372">
        <v>386.81111999999996</v>
      </c>
      <c r="E25" s="372"/>
      <c r="F25" s="372">
        <v>545.21834999999999</v>
      </c>
      <c r="G25" s="372">
        <v>0</v>
      </c>
      <c r="H25" s="372">
        <v>545.21834999999999</v>
      </c>
      <c r="I25" s="373" t="s">
        <v>206</v>
      </c>
      <c r="J25" s="374" t="s">
        <v>417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5A4EB5E4-3384-44BF-A943-2F9C06307E24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215" bestFit="1" customWidth="1"/>
    <col min="6" max="6" width="18.7109375" style="178" customWidth="1"/>
    <col min="7" max="7" width="5" style="174" customWidth="1"/>
    <col min="8" max="8" width="12.42578125" style="174" hidden="1" customWidth="1" outlineLevel="1"/>
    <col min="9" max="9" width="8.5703125" style="174" hidden="1" customWidth="1" outlineLevel="1"/>
    <col min="10" max="10" width="25.7109375" style="174" customWidth="1" collapsed="1"/>
    <col min="11" max="11" width="8.7109375" style="174" customWidth="1"/>
    <col min="12" max="13" width="7.7109375" style="172" customWidth="1"/>
    <col min="14" max="14" width="12.7109375" style="172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2" t="s">
        <v>205</v>
      </c>
      <c r="B2" s="62"/>
      <c r="C2" s="176"/>
      <c r="D2" s="176"/>
      <c r="E2" s="214"/>
      <c r="F2" s="176"/>
      <c r="G2" s="176"/>
      <c r="H2" s="176"/>
      <c r="I2" s="176"/>
      <c r="J2" s="176"/>
      <c r="K2" s="176"/>
      <c r="L2" s="177"/>
      <c r="M2" s="177"/>
      <c r="N2" s="177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274.20596215729012</v>
      </c>
      <c r="M3" s="81">
        <f>SUBTOTAL(9,M5:M1048576)</f>
        <v>1433</v>
      </c>
      <c r="N3" s="82">
        <f>SUBTOTAL(9,N5:N1048576)</f>
        <v>392937.14377139672</v>
      </c>
    </row>
    <row r="4" spans="1:14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3" t="s">
        <v>410</v>
      </c>
      <c r="B5" s="384" t="s">
        <v>411</v>
      </c>
      <c r="C5" s="385" t="s">
        <v>418</v>
      </c>
      <c r="D5" s="386" t="s">
        <v>419</v>
      </c>
      <c r="E5" s="387">
        <v>50113001</v>
      </c>
      <c r="F5" s="386" t="s">
        <v>426</v>
      </c>
      <c r="G5" s="385" t="s">
        <v>427</v>
      </c>
      <c r="H5" s="385">
        <v>100362</v>
      </c>
      <c r="I5" s="385">
        <v>362</v>
      </c>
      <c r="J5" s="385" t="s">
        <v>428</v>
      </c>
      <c r="K5" s="385" t="s">
        <v>429</v>
      </c>
      <c r="L5" s="388">
        <v>72.624210526315778</v>
      </c>
      <c r="M5" s="388">
        <v>19</v>
      </c>
      <c r="N5" s="389">
        <v>1379.86</v>
      </c>
    </row>
    <row r="6" spans="1:14" ht="14.45" customHeight="1" x14ac:dyDescent="0.2">
      <c r="A6" s="390" t="s">
        <v>410</v>
      </c>
      <c r="B6" s="391" t="s">
        <v>411</v>
      </c>
      <c r="C6" s="392" t="s">
        <v>418</v>
      </c>
      <c r="D6" s="393" t="s">
        <v>419</v>
      </c>
      <c r="E6" s="394">
        <v>50113001</v>
      </c>
      <c r="F6" s="393" t="s">
        <v>426</v>
      </c>
      <c r="G6" s="392" t="s">
        <v>427</v>
      </c>
      <c r="H6" s="392">
        <v>124934</v>
      </c>
      <c r="I6" s="392">
        <v>124934</v>
      </c>
      <c r="J6" s="392" t="s">
        <v>430</v>
      </c>
      <c r="K6" s="392" t="s">
        <v>431</v>
      </c>
      <c r="L6" s="395">
        <v>2893.56</v>
      </c>
      <c r="M6" s="395">
        <v>4</v>
      </c>
      <c r="N6" s="396">
        <v>11574.24</v>
      </c>
    </row>
    <row r="7" spans="1:14" ht="14.45" customHeight="1" x14ac:dyDescent="0.2">
      <c r="A7" s="390" t="s">
        <v>410</v>
      </c>
      <c r="B7" s="391" t="s">
        <v>411</v>
      </c>
      <c r="C7" s="392" t="s">
        <v>418</v>
      </c>
      <c r="D7" s="393" t="s">
        <v>419</v>
      </c>
      <c r="E7" s="394">
        <v>50113001</v>
      </c>
      <c r="F7" s="393" t="s">
        <v>426</v>
      </c>
      <c r="G7" s="392" t="s">
        <v>427</v>
      </c>
      <c r="H7" s="392">
        <v>162320</v>
      </c>
      <c r="I7" s="392">
        <v>62320</v>
      </c>
      <c r="J7" s="392" t="s">
        <v>432</v>
      </c>
      <c r="K7" s="392" t="s">
        <v>433</v>
      </c>
      <c r="L7" s="395">
        <v>79.700000000000017</v>
      </c>
      <c r="M7" s="395">
        <v>6</v>
      </c>
      <c r="N7" s="396">
        <v>478.2000000000001</v>
      </c>
    </row>
    <row r="8" spans="1:14" ht="14.45" customHeight="1" x14ac:dyDescent="0.2">
      <c r="A8" s="390" t="s">
        <v>410</v>
      </c>
      <c r="B8" s="391" t="s">
        <v>411</v>
      </c>
      <c r="C8" s="392" t="s">
        <v>418</v>
      </c>
      <c r="D8" s="393" t="s">
        <v>419</v>
      </c>
      <c r="E8" s="394">
        <v>50113001</v>
      </c>
      <c r="F8" s="393" t="s">
        <v>426</v>
      </c>
      <c r="G8" s="392" t="s">
        <v>427</v>
      </c>
      <c r="H8" s="392">
        <v>249431</v>
      </c>
      <c r="I8" s="392">
        <v>249431</v>
      </c>
      <c r="J8" s="392" t="s">
        <v>434</v>
      </c>
      <c r="K8" s="392" t="s">
        <v>435</v>
      </c>
      <c r="L8" s="395">
        <v>132.96</v>
      </c>
      <c r="M8" s="395">
        <v>2</v>
      </c>
      <c r="N8" s="396">
        <v>265.92</v>
      </c>
    </row>
    <row r="9" spans="1:14" ht="14.45" customHeight="1" x14ac:dyDescent="0.2">
      <c r="A9" s="390" t="s">
        <v>410</v>
      </c>
      <c r="B9" s="391" t="s">
        <v>411</v>
      </c>
      <c r="C9" s="392" t="s">
        <v>418</v>
      </c>
      <c r="D9" s="393" t="s">
        <v>419</v>
      </c>
      <c r="E9" s="394">
        <v>50113001</v>
      </c>
      <c r="F9" s="393" t="s">
        <v>426</v>
      </c>
      <c r="G9" s="392" t="s">
        <v>427</v>
      </c>
      <c r="H9" s="392">
        <v>990585</v>
      </c>
      <c r="I9" s="392">
        <v>0</v>
      </c>
      <c r="J9" s="392" t="s">
        <v>436</v>
      </c>
      <c r="K9" s="392" t="s">
        <v>206</v>
      </c>
      <c r="L9" s="395">
        <v>52.950000000000017</v>
      </c>
      <c r="M9" s="395">
        <v>1</v>
      </c>
      <c r="N9" s="396">
        <v>52.950000000000017</v>
      </c>
    </row>
    <row r="10" spans="1:14" ht="14.45" customHeight="1" x14ac:dyDescent="0.2">
      <c r="A10" s="390" t="s">
        <v>410</v>
      </c>
      <c r="B10" s="391" t="s">
        <v>411</v>
      </c>
      <c r="C10" s="392" t="s">
        <v>418</v>
      </c>
      <c r="D10" s="393" t="s">
        <v>419</v>
      </c>
      <c r="E10" s="394">
        <v>50113001</v>
      </c>
      <c r="F10" s="393" t="s">
        <v>426</v>
      </c>
      <c r="G10" s="392" t="s">
        <v>427</v>
      </c>
      <c r="H10" s="392">
        <v>841498</v>
      </c>
      <c r="I10" s="392">
        <v>31951</v>
      </c>
      <c r="J10" s="392" t="s">
        <v>437</v>
      </c>
      <c r="K10" s="392" t="s">
        <v>438</v>
      </c>
      <c r="L10" s="395">
        <v>51.76</v>
      </c>
      <c r="M10" s="395">
        <v>3</v>
      </c>
      <c r="N10" s="396">
        <v>155.28</v>
      </c>
    </row>
    <row r="11" spans="1:14" ht="14.45" customHeight="1" x14ac:dyDescent="0.2">
      <c r="A11" s="390" t="s">
        <v>410</v>
      </c>
      <c r="B11" s="391" t="s">
        <v>411</v>
      </c>
      <c r="C11" s="392" t="s">
        <v>418</v>
      </c>
      <c r="D11" s="393" t="s">
        <v>419</v>
      </c>
      <c r="E11" s="394">
        <v>50113001</v>
      </c>
      <c r="F11" s="393" t="s">
        <v>426</v>
      </c>
      <c r="G11" s="392" t="s">
        <v>427</v>
      </c>
      <c r="H11" s="392">
        <v>920200</v>
      </c>
      <c r="I11" s="392">
        <v>15877</v>
      </c>
      <c r="J11" s="392" t="s">
        <v>439</v>
      </c>
      <c r="K11" s="392" t="s">
        <v>206</v>
      </c>
      <c r="L11" s="395">
        <v>252.97800000000001</v>
      </c>
      <c r="M11" s="395">
        <v>55</v>
      </c>
      <c r="N11" s="396">
        <v>13913.79</v>
      </c>
    </row>
    <row r="12" spans="1:14" ht="14.45" customHeight="1" x14ac:dyDescent="0.2">
      <c r="A12" s="390" t="s">
        <v>410</v>
      </c>
      <c r="B12" s="391" t="s">
        <v>411</v>
      </c>
      <c r="C12" s="392" t="s">
        <v>418</v>
      </c>
      <c r="D12" s="393" t="s">
        <v>419</v>
      </c>
      <c r="E12" s="394">
        <v>50113001</v>
      </c>
      <c r="F12" s="393" t="s">
        <v>426</v>
      </c>
      <c r="G12" s="392" t="s">
        <v>427</v>
      </c>
      <c r="H12" s="392">
        <v>905098</v>
      </c>
      <c r="I12" s="392">
        <v>23989</v>
      </c>
      <c r="J12" s="392" t="s">
        <v>440</v>
      </c>
      <c r="K12" s="392" t="s">
        <v>206</v>
      </c>
      <c r="L12" s="395">
        <v>402.46714350645362</v>
      </c>
      <c r="M12" s="395">
        <v>14</v>
      </c>
      <c r="N12" s="396">
        <v>5634.5400090903504</v>
      </c>
    </row>
    <row r="13" spans="1:14" ht="14.45" customHeight="1" x14ac:dyDescent="0.2">
      <c r="A13" s="390" t="s">
        <v>410</v>
      </c>
      <c r="B13" s="391" t="s">
        <v>411</v>
      </c>
      <c r="C13" s="392" t="s">
        <v>418</v>
      </c>
      <c r="D13" s="393" t="s">
        <v>419</v>
      </c>
      <c r="E13" s="394">
        <v>50113001</v>
      </c>
      <c r="F13" s="393" t="s">
        <v>426</v>
      </c>
      <c r="G13" s="392" t="s">
        <v>427</v>
      </c>
      <c r="H13" s="392">
        <v>501596</v>
      </c>
      <c r="I13" s="392">
        <v>0</v>
      </c>
      <c r="J13" s="392" t="s">
        <v>441</v>
      </c>
      <c r="K13" s="392" t="s">
        <v>442</v>
      </c>
      <c r="L13" s="395">
        <v>113.25999999999998</v>
      </c>
      <c r="M13" s="395">
        <v>2</v>
      </c>
      <c r="N13" s="396">
        <v>226.51999999999995</v>
      </c>
    </row>
    <row r="14" spans="1:14" ht="14.45" customHeight="1" x14ac:dyDescent="0.2">
      <c r="A14" s="390" t="s">
        <v>410</v>
      </c>
      <c r="B14" s="391" t="s">
        <v>411</v>
      </c>
      <c r="C14" s="392" t="s">
        <v>418</v>
      </c>
      <c r="D14" s="393" t="s">
        <v>419</v>
      </c>
      <c r="E14" s="394">
        <v>50113001</v>
      </c>
      <c r="F14" s="393" t="s">
        <v>426</v>
      </c>
      <c r="G14" s="392" t="s">
        <v>427</v>
      </c>
      <c r="H14" s="392">
        <v>198864</v>
      </c>
      <c r="I14" s="392">
        <v>98864</v>
      </c>
      <c r="J14" s="392" t="s">
        <v>443</v>
      </c>
      <c r="K14" s="392" t="s">
        <v>444</v>
      </c>
      <c r="L14" s="395">
        <v>537.87</v>
      </c>
      <c r="M14" s="395">
        <v>2</v>
      </c>
      <c r="N14" s="396">
        <v>1075.74</v>
      </c>
    </row>
    <row r="15" spans="1:14" ht="14.45" customHeight="1" x14ac:dyDescent="0.2">
      <c r="A15" s="390" t="s">
        <v>410</v>
      </c>
      <c r="B15" s="391" t="s">
        <v>411</v>
      </c>
      <c r="C15" s="392" t="s">
        <v>418</v>
      </c>
      <c r="D15" s="393" t="s">
        <v>419</v>
      </c>
      <c r="E15" s="394">
        <v>50113001</v>
      </c>
      <c r="F15" s="393" t="s">
        <v>426</v>
      </c>
      <c r="G15" s="392" t="s">
        <v>427</v>
      </c>
      <c r="H15" s="392">
        <v>198880</v>
      </c>
      <c r="I15" s="392">
        <v>98880</v>
      </c>
      <c r="J15" s="392" t="s">
        <v>443</v>
      </c>
      <c r="K15" s="392" t="s">
        <v>445</v>
      </c>
      <c r="L15" s="395">
        <v>201.30000000000004</v>
      </c>
      <c r="M15" s="395">
        <v>255</v>
      </c>
      <c r="N15" s="396">
        <v>51331.500000000007</v>
      </c>
    </row>
    <row r="16" spans="1:14" ht="14.45" customHeight="1" x14ac:dyDescent="0.2">
      <c r="A16" s="390" t="s">
        <v>410</v>
      </c>
      <c r="B16" s="391" t="s">
        <v>411</v>
      </c>
      <c r="C16" s="392" t="s">
        <v>418</v>
      </c>
      <c r="D16" s="393" t="s">
        <v>419</v>
      </c>
      <c r="E16" s="394">
        <v>50113001</v>
      </c>
      <c r="F16" s="393" t="s">
        <v>426</v>
      </c>
      <c r="G16" s="392" t="s">
        <v>427</v>
      </c>
      <c r="H16" s="392">
        <v>193746</v>
      </c>
      <c r="I16" s="392">
        <v>93746</v>
      </c>
      <c r="J16" s="392" t="s">
        <v>446</v>
      </c>
      <c r="K16" s="392" t="s">
        <v>447</v>
      </c>
      <c r="L16" s="395">
        <v>517.64615295371709</v>
      </c>
      <c r="M16" s="395">
        <v>13</v>
      </c>
      <c r="N16" s="396">
        <v>6729.3999883983215</v>
      </c>
    </row>
    <row r="17" spans="1:14" ht="14.45" customHeight="1" x14ac:dyDescent="0.2">
      <c r="A17" s="390" t="s">
        <v>410</v>
      </c>
      <c r="B17" s="391" t="s">
        <v>411</v>
      </c>
      <c r="C17" s="392" t="s">
        <v>418</v>
      </c>
      <c r="D17" s="393" t="s">
        <v>419</v>
      </c>
      <c r="E17" s="394">
        <v>50113001</v>
      </c>
      <c r="F17" s="393" t="s">
        <v>426</v>
      </c>
      <c r="G17" s="392" t="s">
        <v>427</v>
      </c>
      <c r="H17" s="392">
        <v>394712</v>
      </c>
      <c r="I17" s="392">
        <v>0</v>
      </c>
      <c r="J17" s="392" t="s">
        <v>448</v>
      </c>
      <c r="K17" s="392" t="s">
        <v>449</v>
      </c>
      <c r="L17" s="395">
        <v>28.75</v>
      </c>
      <c r="M17" s="395">
        <v>120</v>
      </c>
      <c r="N17" s="396">
        <v>3450</v>
      </c>
    </row>
    <row r="18" spans="1:14" ht="14.45" customHeight="1" x14ac:dyDescent="0.2">
      <c r="A18" s="390" t="s">
        <v>410</v>
      </c>
      <c r="B18" s="391" t="s">
        <v>411</v>
      </c>
      <c r="C18" s="392" t="s">
        <v>418</v>
      </c>
      <c r="D18" s="393" t="s">
        <v>419</v>
      </c>
      <c r="E18" s="394">
        <v>50113001</v>
      </c>
      <c r="F18" s="393" t="s">
        <v>426</v>
      </c>
      <c r="G18" s="392" t="s">
        <v>427</v>
      </c>
      <c r="H18" s="392">
        <v>840987</v>
      </c>
      <c r="I18" s="392">
        <v>0</v>
      </c>
      <c r="J18" s="392" t="s">
        <v>450</v>
      </c>
      <c r="K18" s="392" t="s">
        <v>451</v>
      </c>
      <c r="L18" s="395">
        <v>199.67000000000004</v>
      </c>
      <c r="M18" s="395">
        <v>22</v>
      </c>
      <c r="N18" s="396">
        <v>4392.7400000000007</v>
      </c>
    </row>
    <row r="19" spans="1:14" ht="14.45" customHeight="1" x14ac:dyDescent="0.2">
      <c r="A19" s="390" t="s">
        <v>410</v>
      </c>
      <c r="B19" s="391" t="s">
        <v>411</v>
      </c>
      <c r="C19" s="392" t="s">
        <v>418</v>
      </c>
      <c r="D19" s="393" t="s">
        <v>419</v>
      </c>
      <c r="E19" s="394">
        <v>50113001</v>
      </c>
      <c r="F19" s="393" t="s">
        <v>426</v>
      </c>
      <c r="G19" s="392" t="s">
        <v>427</v>
      </c>
      <c r="H19" s="392">
        <v>501075</v>
      </c>
      <c r="I19" s="392">
        <v>0</v>
      </c>
      <c r="J19" s="392" t="s">
        <v>452</v>
      </c>
      <c r="K19" s="392" t="s">
        <v>453</v>
      </c>
      <c r="L19" s="395">
        <v>117.15999999999998</v>
      </c>
      <c r="M19" s="395">
        <v>412</v>
      </c>
      <c r="N19" s="396">
        <v>48269.919999999991</v>
      </c>
    </row>
    <row r="20" spans="1:14" ht="14.45" customHeight="1" x14ac:dyDescent="0.2">
      <c r="A20" s="390" t="s">
        <v>410</v>
      </c>
      <c r="B20" s="391" t="s">
        <v>411</v>
      </c>
      <c r="C20" s="392" t="s">
        <v>418</v>
      </c>
      <c r="D20" s="393" t="s">
        <v>419</v>
      </c>
      <c r="E20" s="394">
        <v>50113001</v>
      </c>
      <c r="F20" s="393" t="s">
        <v>426</v>
      </c>
      <c r="G20" s="392" t="s">
        <v>427</v>
      </c>
      <c r="H20" s="392">
        <v>231686</v>
      </c>
      <c r="I20" s="392">
        <v>231686</v>
      </c>
      <c r="J20" s="392" t="s">
        <v>454</v>
      </c>
      <c r="K20" s="392" t="s">
        <v>455</v>
      </c>
      <c r="L20" s="395">
        <v>290.54000000000002</v>
      </c>
      <c r="M20" s="395">
        <v>2</v>
      </c>
      <c r="N20" s="396">
        <v>581.08000000000004</v>
      </c>
    </row>
    <row r="21" spans="1:14" ht="14.45" customHeight="1" x14ac:dyDescent="0.2">
      <c r="A21" s="390" t="s">
        <v>410</v>
      </c>
      <c r="B21" s="391" t="s">
        <v>411</v>
      </c>
      <c r="C21" s="392" t="s">
        <v>418</v>
      </c>
      <c r="D21" s="393" t="s">
        <v>419</v>
      </c>
      <c r="E21" s="394">
        <v>50113001</v>
      </c>
      <c r="F21" s="393" t="s">
        <v>426</v>
      </c>
      <c r="G21" s="392" t="s">
        <v>427</v>
      </c>
      <c r="H21" s="392">
        <v>921458</v>
      </c>
      <c r="I21" s="392">
        <v>0</v>
      </c>
      <c r="J21" s="392" t="s">
        <v>456</v>
      </c>
      <c r="K21" s="392" t="s">
        <v>206</v>
      </c>
      <c r="L21" s="395">
        <v>196.87735602339094</v>
      </c>
      <c r="M21" s="395">
        <v>35</v>
      </c>
      <c r="N21" s="396">
        <v>6890.7074608186831</v>
      </c>
    </row>
    <row r="22" spans="1:14" ht="14.45" customHeight="1" x14ac:dyDescent="0.2">
      <c r="A22" s="390" t="s">
        <v>410</v>
      </c>
      <c r="B22" s="391" t="s">
        <v>411</v>
      </c>
      <c r="C22" s="392" t="s">
        <v>418</v>
      </c>
      <c r="D22" s="393" t="s">
        <v>419</v>
      </c>
      <c r="E22" s="394">
        <v>50113001</v>
      </c>
      <c r="F22" s="393" t="s">
        <v>426</v>
      </c>
      <c r="G22" s="392" t="s">
        <v>427</v>
      </c>
      <c r="H22" s="392">
        <v>500989</v>
      </c>
      <c r="I22" s="392">
        <v>0</v>
      </c>
      <c r="J22" s="392" t="s">
        <v>457</v>
      </c>
      <c r="K22" s="392" t="s">
        <v>206</v>
      </c>
      <c r="L22" s="395">
        <v>146.24354268997612</v>
      </c>
      <c r="M22" s="395">
        <v>37</v>
      </c>
      <c r="N22" s="396">
        <v>5411.0110795291166</v>
      </c>
    </row>
    <row r="23" spans="1:14" ht="14.45" customHeight="1" x14ac:dyDescent="0.2">
      <c r="A23" s="390" t="s">
        <v>410</v>
      </c>
      <c r="B23" s="391" t="s">
        <v>411</v>
      </c>
      <c r="C23" s="392" t="s">
        <v>418</v>
      </c>
      <c r="D23" s="393" t="s">
        <v>419</v>
      </c>
      <c r="E23" s="394">
        <v>50113001</v>
      </c>
      <c r="F23" s="393" t="s">
        <v>426</v>
      </c>
      <c r="G23" s="392" t="s">
        <v>427</v>
      </c>
      <c r="H23" s="392">
        <v>500979</v>
      </c>
      <c r="I23" s="392">
        <v>0</v>
      </c>
      <c r="J23" s="392" t="s">
        <v>458</v>
      </c>
      <c r="K23" s="392" t="s">
        <v>206</v>
      </c>
      <c r="L23" s="395">
        <v>112.99439643722322</v>
      </c>
      <c r="M23" s="395">
        <v>8</v>
      </c>
      <c r="N23" s="396">
        <v>903.95517149778573</v>
      </c>
    </row>
    <row r="24" spans="1:14" ht="14.45" customHeight="1" x14ac:dyDescent="0.2">
      <c r="A24" s="390" t="s">
        <v>410</v>
      </c>
      <c r="B24" s="391" t="s">
        <v>411</v>
      </c>
      <c r="C24" s="392" t="s">
        <v>418</v>
      </c>
      <c r="D24" s="393" t="s">
        <v>419</v>
      </c>
      <c r="E24" s="394">
        <v>50113001</v>
      </c>
      <c r="F24" s="393" t="s">
        <v>426</v>
      </c>
      <c r="G24" s="392" t="s">
        <v>427</v>
      </c>
      <c r="H24" s="392">
        <v>920273</v>
      </c>
      <c r="I24" s="392">
        <v>0</v>
      </c>
      <c r="J24" s="392" t="s">
        <v>459</v>
      </c>
      <c r="K24" s="392" t="s">
        <v>206</v>
      </c>
      <c r="L24" s="395">
        <v>793.04638992275181</v>
      </c>
      <c r="M24" s="395">
        <v>244</v>
      </c>
      <c r="N24" s="396">
        <v>193503.31914115144</v>
      </c>
    </row>
    <row r="25" spans="1:14" ht="14.45" customHeight="1" x14ac:dyDescent="0.2">
      <c r="A25" s="390" t="s">
        <v>410</v>
      </c>
      <c r="B25" s="391" t="s">
        <v>411</v>
      </c>
      <c r="C25" s="392" t="s">
        <v>418</v>
      </c>
      <c r="D25" s="393" t="s">
        <v>419</v>
      </c>
      <c r="E25" s="394">
        <v>50113001</v>
      </c>
      <c r="F25" s="393" t="s">
        <v>426</v>
      </c>
      <c r="G25" s="392" t="s">
        <v>427</v>
      </c>
      <c r="H25" s="392">
        <v>501110</v>
      </c>
      <c r="I25" s="392">
        <v>0</v>
      </c>
      <c r="J25" s="392" t="s">
        <v>460</v>
      </c>
      <c r="K25" s="392" t="s">
        <v>206</v>
      </c>
      <c r="L25" s="395">
        <v>88.774008817210927</v>
      </c>
      <c r="M25" s="395">
        <v>10</v>
      </c>
      <c r="N25" s="396">
        <v>887.74008817210927</v>
      </c>
    </row>
    <row r="26" spans="1:14" ht="14.45" customHeight="1" x14ac:dyDescent="0.2">
      <c r="A26" s="390" t="s">
        <v>410</v>
      </c>
      <c r="B26" s="391" t="s">
        <v>411</v>
      </c>
      <c r="C26" s="392" t="s">
        <v>418</v>
      </c>
      <c r="D26" s="393" t="s">
        <v>419</v>
      </c>
      <c r="E26" s="394">
        <v>50113001</v>
      </c>
      <c r="F26" s="393" t="s">
        <v>426</v>
      </c>
      <c r="G26" s="392" t="s">
        <v>461</v>
      </c>
      <c r="H26" s="392">
        <v>197125</v>
      </c>
      <c r="I26" s="392">
        <v>197125</v>
      </c>
      <c r="J26" s="392" t="s">
        <v>462</v>
      </c>
      <c r="K26" s="392" t="s">
        <v>463</v>
      </c>
      <c r="L26" s="395">
        <v>209</v>
      </c>
      <c r="M26" s="395">
        <v>10</v>
      </c>
      <c r="N26" s="396">
        <v>2090</v>
      </c>
    </row>
    <row r="27" spans="1:14" ht="14.45" customHeight="1" x14ac:dyDescent="0.2">
      <c r="A27" s="390" t="s">
        <v>410</v>
      </c>
      <c r="B27" s="391" t="s">
        <v>411</v>
      </c>
      <c r="C27" s="392" t="s">
        <v>418</v>
      </c>
      <c r="D27" s="393" t="s">
        <v>419</v>
      </c>
      <c r="E27" s="394">
        <v>50113001</v>
      </c>
      <c r="F27" s="393" t="s">
        <v>426</v>
      </c>
      <c r="G27" s="392" t="s">
        <v>427</v>
      </c>
      <c r="H27" s="392">
        <v>100502</v>
      </c>
      <c r="I27" s="392">
        <v>502</v>
      </c>
      <c r="J27" s="392" t="s">
        <v>464</v>
      </c>
      <c r="K27" s="392" t="s">
        <v>465</v>
      </c>
      <c r="L27" s="395">
        <v>268.65249999999997</v>
      </c>
      <c r="M27" s="395">
        <v>24</v>
      </c>
      <c r="N27" s="396">
        <v>6447.66</v>
      </c>
    </row>
    <row r="28" spans="1:14" ht="14.45" customHeight="1" x14ac:dyDescent="0.2">
      <c r="A28" s="390" t="s">
        <v>410</v>
      </c>
      <c r="B28" s="391" t="s">
        <v>411</v>
      </c>
      <c r="C28" s="392" t="s">
        <v>418</v>
      </c>
      <c r="D28" s="393" t="s">
        <v>419</v>
      </c>
      <c r="E28" s="394">
        <v>50113001</v>
      </c>
      <c r="F28" s="393" t="s">
        <v>426</v>
      </c>
      <c r="G28" s="392" t="s">
        <v>427</v>
      </c>
      <c r="H28" s="392">
        <v>200863</v>
      </c>
      <c r="I28" s="392">
        <v>200863</v>
      </c>
      <c r="J28" s="392" t="s">
        <v>466</v>
      </c>
      <c r="K28" s="392" t="s">
        <v>467</v>
      </c>
      <c r="L28" s="395">
        <v>85.203333775938674</v>
      </c>
      <c r="M28" s="395">
        <v>9</v>
      </c>
      <c r="N28" s="396">
        <v>766.83000398344802</v>
      </c>
    </row>
    <row r="29" spans="1:14" ht="14.45" customHeight="1" x14ac:dyDescent="0.2">
      <c r="A29" s="390" t="s">
        <v>410</v>
      </c>
      <c r="B29" s="391" t="s">
        <v>411</v>
      </c>
      <c r="C29" s="392" t="s">
        <v>418</v>
      </c>
      <c r="D29" s="393" t="s">
        <v>419</v>
      </c>
      <c r="E29" s="394">
        <v>50113001</v>
      </c>
      <c r="F29" s="393" t="s">
        <v>426</v>
      </c>
      <c r="G29" s="392" t="s">
        <v>427</v>
      </c>
      <c r="H29" s="392">
        <v>235772</v>
      </c>
      <c r="I29" s="392">
        <v>235772</v>
      </c>
      <c r="J29" s="392" t="s">
        <v>468</v>
      </c>
      <c r="K29" s="392" t="s">
        <v>469</v>
      </c>
      <c r="L29" s="395">
        <v>560.29999999999984</v>
      </c>
      <c r="M29" s="395">
        <v>5</v>
      </c>
      <c r="N29" s="396">
        <v>2801.4999999999991</v>
      </c>
    </row>
    <row r="30" spans="1:14" ht="14.45" customHeight="1" x14ac:dyDescent="0.2">
      <c r="A30" s="390" t="s">
        <v>410</v>
      </c>
      <c r="B30" s="391" t="s">
        <v>411</v>
      </c>
      <c r="C30" s="392" t="s">
        <v>418</v>
      </c>
      <c r="D30" s="393" t="s">
        <v>419</v>
      </c>
      <c r="E30" s="394">
        <v>50113001</v>
      </c>
      <c r="F30" s="393" t="s">
        <v>426</v>
      </c>
      <c r="G30" s="392" t="s">
        <v>427</v>
      </c>
      <c r="H30" s="392">
        <v>153347</v>
      </c>
      <c r="I30" s="392">
        <v>153347</v>
      </c>
      <c r="J30" s="392" t="s">
        <v>470</v>
      </c>
      <c r="K30" s="392" t="s">
        <v>471</v>
      </c>
      <c r="L30" s="395">
        <v>5003.8999999999996</v>
      </c>
      <c r="M30" s="395">
        <v>1</v>
      </c>
      <c r="N30" s="396">
        <v>5003.8999999999996</v>
      </c>
    </row>
    <row r="31" spans="1:14" ht="14.45" customHeight="1" x14ac:dyDescent="0.2">
      <c r="A31" s="390" t="s">
        <v>410</v>
      </c>
      <c r="B31" s="391" t="s">
        <v>411</v>
      </c>
      <c r="C31" s="392" t="s">
        <v>418</v>
      </c>
      <c r="D31" s="393" t="s">
        <v>419</v>
      </c>
      <c r="E31" s="394">
        <v>50113001</v>
      </c>
      <c r="F31" s="393" t="s">
        <v>426</v>
      </c>
      <c r="G31" s="392" t="s">
        <v>427</v>
      </c>
      <c r="H31" s="392">
        <v>153346</v>
      </c>
      <c r="I31" s="392">
        <v>153346</v>
      </c>
      <c r="J31" s="392" t="s">
        <v>470</v>
      </c>
      <c r="K31" s="392" t="s">
        <v>472</v>
      </c>
      <c r="L31" s="395">
        <v>2803.9</v>
      </c>
      <c r="M31" s="395">
        <v>1</v>
      </c>
      <c r="N31" s="396">
        <v>2803.9</v>
      </c>
    </row>
    <row r="32" spans="1:14" ht="14.45" customHeight="1" x14ac:dyDescent="0.2">
      <c r="A32" s="390" t="s">
        <v>410</v>
      </c>
      <c r="B32" s="391" t="s">
        <v>411</v>
      </c>
      <c r="C32" s="392" t="s">
        <v>418</v>
      </c>
      <c r="D32" s="393" t="s">
        <v>419</v>
      </c>
      <c r="E32" s="394">
        <v>50113013</v>
      </c>
      <c r="F32" s="393" t="s">
        <v>473</v>
      </c>
      <c r="G32" s="392" t="s">
        <v>427</v>
      </c>
      <c r="H32" s="392">
        <v>101076</v>
      </c>
      <c r="I32" s="392">
        <v>1076</v>
      </c>
      <c r="J32" s="392" t="s">
        <v>474</v>
      </c>
      <c r="K32" s="392" t="s">
        <v>475</v>
      </c>
      <c r="L32" s="395">
        <v>78.113870967741931</v>
      </c>
      <c r="M32" s="395">
        <v>62</v>
      </c>
      <c r="N32" s="396">
        <v>4843.0599999999995</v>
      </c>
    </row>
    <row r="33" spans="1:14" ht="14.45" customHeight="1" x14ac:dyDescent="0.2">
      <c r="A33" s="390" t="s">
        <v>410</v>
      </c>
      <c r="B33" s="391" t="s">
        <v>411</v>
      </c>
      <c r="C33" s="392" t="s">
        <v>423</v>
      </c>
      <c r="D33" s="393" t="s">
        <v>424</v>
      </c>
      <c r="E33" s="394">
        <v>50113001</v>
      </c>
      <c r="F33" s="393" t="s">
        <v>426</v>
      </c>
      <c r="G33" s="392" t="s">
        <v>427</v>
      </c>
      <c r="H33" s="392">
        <v>162320</v>
      </c>
      <c r="I33" s="392">
        <v>62320</v>
      </c>
      <c r="J33" s="392" t="s">
        <v>432</v>
      </c>
      <c r="K33" s="392" t="s">
        <v>433</v>
      </c>
      <c r="L33" s="395">
        <v>79.700000000000017</v>
      </c>
      <c r="M33" s="395">
        <v>3</v>
      </c>
      <c r="N33" s="396">
        <v>239.10000000000005</v>
      </c>
    </row>
    <row r="34" spans="1:14" ht="14.45" customHeight="1" x14ac:dyDescent="0.2">
      <c r="A34" s="390" t="s">
        <v>410</v>
      </c>
      <c r="B34" s="391" t="s">
        <v>411</v>
      </c>
      <c r="C34" s="392" t="s">
        <v>423</v>
      </c>
      <c r="D34" s="393" t="s">
        <v>424</v>
      </c>
      <c r="E34" s="394">
        <v>50113001</v>
      </c>
      <c r="F34" s="393" t="s">
        <v>426</v>
      </c>
      <c r="G34" s="392" t="s">
        <v>427</v>
      </c>
      <c r="H34" s="392">
        <v>990585</v>
      </c>
      <c r="I34" s="392">
        <v>0</v>
      </c>
      <c r="J34" s="392" t="s">
        <v>436</v>
      </c>
      <c r="K34" s="392" t="s">
        <v>206</v>
      </c>
      <c r="L34" s="395">
        <v>52.950000000000017</v>
      </c>
      <c r="M34" s="395">
        <v>1</v>
      </c>
      <c r="N34" s="396">
        <v>52.950000000000017</v>
      </c>
    </row>
    <row r="35" spans="1:14" ht="14.45" customHeight="1" x14ac:dyDescent="0.2">
      <c r="A35" s="390" t="s">
        <v>410</v>
      </c>
      <c r="B35" s="391" t="s">
        <v>411</v>
      </c>
      <c r="C35" s="392" t="s">
        <v>423</v>
      </c>
      <c r="D35" s="393" t="s">
        <v>424</v>
      </c>
      <c r="E35" s="394">
        <v>50113001</v>
      </c>
      <c r="F35" s="393" t="s">
        <v>426</v>
      </c>
      <c r="G35" s="392" t="s">
        <v>427</v>
      </c>
      <c r="H35" s="392">
        <v>920200</v>
      </c>
      <c r="I35" s="392">
        <v>15877</v>
      </c>
      <c r="J35" s="392" t="s">
        <v>439</v>
      </c>
      <c r="K35" s="392" t="s">
        <v>206</v>
      </c>
      <c r="L35" s="395">
        <v>252.97800000000001</v>
      </c>
      <c r="M35" s="395">
        <v>2</v>
      </c>
      <c r="N35" s="396">
        <v>505.95600000000002</v>
      </c>
    </row>
    <row r="36" spans="1:14" ht="14.45" customHeight="1" x14ac:dyDescent="0.2">
      <c r="A36" s="390" t="s">
        <v>410</v>
      </c>
      <c r="B36" s="391" t="s">
        <v>411</v>
      </c>
      <c r="C36" s="392" t="s">
        <v>423</v>
      </c>
      <c r="D36" s="393" t="s">
        <v>424</v>
      </c>
      <c r="E36" s="394">
        <v>50113001</v>
      </c>
      <c r="F36" s="393" t="s">
        <v>426</v>
      </c>
      <c r="G36" s="392" t="s">
        <v>427</v>
      </c>
      <c r="H36" s="392">
        <v>499428</v>
      </c>
      <c r="I36" s="392">
        <v>237468</v>
      </c>
      <c r="J36" s="392" t="s">
        <v>443</v>
      </c>
      <c r="K36" s="392" t="s">
        <v>476</v>
      </c>
      <c r="L36" s="395">
        <v>762.3</v>
      </c>
      <c r="M36" s="395">
        <v>4</v>
      </c>
      <c r="N36" s="396">
        <v>3049.2</v>
      </c>
    </row>
    <row r="37" spans="1:14" ht="14.45" customHeight="1" x14ac:dyDescent="0.2">
      <c r="A37" s="390" t="s">
        <v>410</v>
      </c>
      <c r="B37" s="391" t="s">
        <v>411</v>
      </c>
      <c r="C37" s="392" t="s">
        <v>423</v>
      </c>
      <c r="D37" s="393" t="s">
        <v>424</v>
      </c>
      <c r="E37" s="394">
        <v>50113001</v>
      </c>
      <c r="F37" s="393" t="s">
        <v>426</v>
      </c>
      <c r="G37" s="392" t="s">
        <v>427</v>
      </c>
      <c r="H37" s="392">
        <v>198864</v>
      </c>
      <c r="I37" s="392">
        <v>98864</v>
      </c>
      <c r="J37" s="392" t="s">
        <v>443</v>
      </c>
      <c r="K37" s="392" t="s">
        <v>444</v>
      </c>
      <c r="L37" s="395">
        <v>537.87</v>
      </c>
      <c r="M37" s="395">
        <v>2</v>
      </c>
      <c r="N37" s="396">
        <v>1075.74</v>
      </c>
    </row>
    <row r="38" spans="1:14" ht="14.45" customHeight="1" x14ac:dyDescent="0.2">
      <c r="A38" s="390" t="s">
        <v>410</v>
      </c>
      <c r="B38" s="391" t="s">
        <v>411</v>
      </c>
      <c r="C38" s="392" t="s">
        <v>423</v>
      </c>
      <c r="D38" s="393" t="s">
        <v>424</v>
      </c>
      <c r="E38" s="394">
        <v>50113001</v>
      </c>
      <c r="F38" s="393" t="s">
        <v>426</v>
      </c>
      <c r="G38" s="392" t="s">
        <v>427</v>
      </c>
      <c r="H38" s="392">
        <v>198872</v>
      </c>
      <c r="I38" s="392">
        <v>98872</v>
      </c>
      <c r="J38" s="392" t="s">
        <v>443</v>
      </c>
      <c r="K38" s="392" t="s">
        <v>477</v>
      </c>
      <c r="L38" s="395">
        <v>312.84000000000003</v>
      </c>
      <c r="M38" s="395">
        <v>5</v>
      </c>
      <c r="N38" s="396">
        <v>1564.2</v>
      </c>
    </row>
    <row r="39" spans="1:14" ht="14.45" customHeight="1" x14ac:dyDescent="0.2">
      <c r="A39" s="390" t="s">
        <v>410</v>
      </c>
      <c r="B39" s="391" t="s">
        <v>411</v>
      </c>
      <c r="C39" s="392" t="s">
        <v>423</v>
      </c>
      <c r="D39" s="393" t="s">
        <v>424</v>
      </c>
      <c r="E39" s="394">
        <v>50113001</v>
      </c>
      <c r="F39" s="393" t="s">
        <v>426</v>
      </c>
      <c r="G39" s="392" t="s">
        <v>427</v>
      </c>
      <c r="H39" s="392">
        <v>844940</v>
      </c>
      <c r="I39" s="392">
        <v>0</v>
      </c>
      <c r="J39" s="392" t="s">
        <v>478</v>
      </c>
      <c r="K39" s="392" t="s">
        <v>206</v>
      </c>
      <c r="L39" s="395">
        <v>121.4956246762318</v>
      </c>
      <c r="M39" s="395">
        <v>6</v>
      </c>
      <c r="N39" s="396">
        <v>728.97374805739082</v>
      </c>
    </row>
    <row r="40" spans="1:14" ht="14.45" customHeight="1" x14ac:dyDescent="0.2">
      <c r="A40" s="390" t="s">
        <v>410</v>
      </c>
      <c r="B40" s="391" t="s">
        <v>411</v>
      </c>
      <c r="C40" s="392" t="s">
        <v>423</v>
      </c>
      <c r="D40" s="393" t="s">
        <v>424</v>
      </c>
      <c r="E40" s="394">
        <v>50113001</v>
      </c>
      <c r="F40" s="393" t="s">
        <v>426</v>
      </c>
      <c r="G40" s="392" t="s">
        <v>427</v>
      </c>
      <c r="H40" s="392">
        <v>921458</v>
      </c>
      <c r="I40" s="392">
        <v>0</v>
      </c>
      <c r="J40" s="392" t="s">
        <v>456</v>
      </c>
      <c r="K40" s="392" t="s">
        <v>206</v>
      </c>
      <c r="L40" s="395">
        <v>205.48067950087824</v>
      </c>
      <c r="M40" s="395">
        <v>1</v>
      </c>
      <c r="N40" s="396">
        <v>205.48067950087824</v>
      </c>
    </row>
    <row r="41" spans="1:14" ht="14.45" customHeight="1" x14ac:dyDescent="0.2">
      <c r="A41" s="390" t="s">
        <v>410</v>
      </c>
      <c r="B41" s="391" t="s">
        <v>411</v>
      </c>
      <c r="C41" s="392" t="s">
        <v>423</v>
      </c>
      <c r="D41" s="393" t="s">
        <v>424</v>
      </c>
      <c r="E41" s="394">
        <v>50113001</v>
      </c>
      <c r="F41" s="393" t="s">
        <v>426</v>
      </c>
      <c r="G41" s="392" t="s">
        <v>427</v>
      </c>
      <c r="H41" s="392">
        <v>500989</v>
      </c>
      <c r="I41" s="392">
        <v>0</v>
      </c>
      <c r="J41" s="392" t="s">
        <v>457</v>
      </c>
      <c r="K41" s="392" t="s">
        <v>206</v>
      </c>
      <c r="L41" s="395">
        <v>146.24349787577884</v>
      </c>
      <c r="M41" s="395">
        <v>1</v>
      </c>
      <c r="N41" s="396">
        <v>146.24349787577884</v>
      </c>
    </row>
    <row r="42" spans="1:14" ht="14.45" customHeight="1" x14ac:dyDescent="0.2">
      <c r="A42" s="390" t="s">
        <v>410</v>
      </c>
      <c r="B42" s="391" t="s">
        <v>411</v>
      </c>
      <c r="C42" s="392" t="s">
        <v>423</v>
      </c>
      <c r="D42" s="393" t="s">
        <v>424</v>
      </c>
      <c r="E42" s="394">
        <v>50113001</v>
      </c>
      <c r="F42" s="393" t="s">
        <v>426</v>
      </c>
      <c r="G42" s="392" t="s">
        <v>427</v>
      </c>
      <c r="H42" s="392">
        <v>500979</v>
      </c>
      <c r="I42" s="392">
        <v>0</v>
      </c>
      <c r="J42" s="392" t="s">
        <v>458</v>
      </c>
      <c r="K42" s="392" t="s">
        <v>206</v>
      </c>
      <c r="L42" s="395">
        <v>112.99439643722322</v>
      </c>
      <c r="M42" s="395">
        <v>2</v>
      </c>
      <c r="N42" s="396">
        <v>225.98879287444643</v>
      </c>
    </row>
    <row r="43" spans="1:14" ht="14.45" customHeight="1" x14ac:dyDescent="0.2">
      <c r="A43" s="390" t="s">
        <v>410</v>
      </c>
      <c r="B43" s="391" t="s">
        <v>411</v>
      </c>
      <c r="C43" s="392" t="s">
        <v>423</v>
      </c>
      <c r="D43" s="393" t="s">
        <v>424</v>
      </c>
      <c r="E43" s="394">
        <v>50113001</v>
      </c>
      <c r="F43" s="393" t="s">
        <v>426</v>
      </c>
      <c r="G43" s="392" t="s">
        <v>427</v>
      </c>
      <c r="H43" s="392">
        <v>920273</v>
      </c>
      <c r="I43" s="392">
        <v>0</v>
      </c>
      <c r="J43" s="392" t="s">
        <v>459</v>
      </c>
      <c r="K43" s="392" t="s">
        <v>206</v>
      </c>
      <c r="L43" s="395">
        <v>774.59405522353245</v>
      </c>
      <c r="M43" s="395">
        <v>2</v>
      </c>
      <c r="N43" s="396">
        <v>1549.1881104470649</v>
      </c>
    </row>
    <row r="44" spans="1:14" ht="14.45" customHeight="1" x14ac:dyDescent="0.2">
      <c r="A44" s="390" t="s">
        <v>410</v>
      </c>
      <c r="B44" s="391" t="s">
        <v>411</v>
      </c>
      <c r="C44" s="392" t="s">
        <v>423</v>
      </c>
      <c r="D44" s="393" t="s">
        <v>424</v>
      </c>
      <c r="E44" s="394">
        <v>50113001</v>
      </c>
      <c r="F44" s="393" t="s">
        <v>426</v>
      </c>
      <c r="G44" s="392" t="s">
        <v>427</v>
      </c>
      <c r="H44" s="392">
        <v>102668</v>
      </c>
      <c r="I44" s="392">
        <v>2668</v>
      </c>
      <c r="J44" s="392" t="s">
        <v>479</v>
      </c>
      <c r="K44" s="392" t="s">
        <v>480</v>
      </c>
      <c r="L44" s="395">
        <v>33.15</v>
      </c>
      <c r="M44" s="395">
        <v>1</v>
      </c>
      <c r="N44" s="396">
        <v>33.15</v>
      </c>
    </row>
    <row r="45" spans="1:14" ht="14.45" customHeight="1" x14ac:dyDescent="0.2">
      <c r="A45" s="390" t="s">
        <v>410</v>
      </c>
      <c r="B45" s="391" t="s">
        <v>411</v>
      </c>
      <c r="C45" s="392" t="s">
        <v>423</v>
      </c>
      <c r="D45" s="393" t="s">
        <v>424</v>
      </c>
      <c r="E45" s="394">
        <v>50113001</v>
      </c>
      <c r="F45" s="393" t="s">
        <v>426</v>
      </c>
      <c r="G45" s="392" t="s">
        <v>427</v>
      </c>
      <c r="H45" s="392">
        <v>200863</v>
      </c>
      <c r="I45" s="392">
        <v>200863</v>
      </c>
      <c r="J45" s="392" t="s">
        <v>466</v>
      </c>
      <c r="K45" s="392" t="s">
        <v>467</v>
      </c>
      <c r="L45" s="395">
        <v>85.449999999999989</v>
      </c>
      <c r="M45" s="395">
        <v>1</v>
      </c>
      <c r="N45" s="396">
        <v>85.449999999999989</v>
      </c>
    </row>
    <row r="46" spans="1:14" ht="14.45" customHeight="1" x14ac:dyDescent="0.2">
      <c r="A46" s="390" t="s">
        <v>410</v>
      </c>
      <c r="B46" s="391" t="s">
        <v>411</v>
      </c>
      <c r="C46" s="392" t="s">
        <v>423</v>
      </c>
      <c r="D46" s="393" t="s">
        <v>424</v>
      </c>
      <c r="E46" s="394">
        <v>50113001</v>
      </c>
      <c r="F46" s="393" t="s">
        <v>426</v>
      </c>
      <c r="G46" s="392" t="s">
        <v>427</v>
      </c>
      <c r="H46" s="392">
        <v>208646</v>
      </c>
      <c r="I46" s="392">
        <v>208646</v>
      </c>
      <c r="J46" s="392" t="s">
        <v>481</v>
      </c>
      <c r="K46" s="392" t="s">
        <v>482</v>
      </c>
      <c r="L46" s="395">
        <v>69.84999999999998</v>
      </c>
      <c r="M46" s="395">
        <v>3</v>
      </c>
      <c r="N46" s="396">
        <v>209.54999999999995</v>
      </c>
    </row>
    <row r="47" spans="1:14" ht="14.45" customHeight="1" x14ac:dyDescent="0.2">
      <c r="A47" s="390" t="s">
        <v>410</v>
      </c>
      <c r="B47" s="391" t="s">
        <v>411</v>
      </c>
      <c r="C47" s="392" t="s">
        <v>423</v>
      </c>
      <c r="D47" s="393" t="s">
        <v>424</v>
      </c>
      <c r="E47" s="394">
        <v>50113013</v>
      </c>
      <c r="F47" s="393" t="s">
        <v>473</v>
      </c>
      <c r="G47" s="392" t="s">
        <v>427</v>
      </c>
      <c r="H47" s="392">
        <v>101066</v>
      </c>
      <c r="I47" s="392">
        <v>1066</v>
      </c>
      <c r="J47" s="392" t="s">
        <v>483</v>
      </c>
      <c r="K47" s="392" t="s">
        <v>484</v>
      </c>
      <c r="L47" s="395">
        <v>57.349999999999994</v>
      </c>
      <c r="M47" s="395">
        <v>1</v>
      </c>
      <c r="N47" s="396">
        <v>57.349999999999994</v>
      </c>
    </row>
    <row r="48" spans="1:14" ht="14.45" customHeight="1" x14ac:dyDescent="0.2">
      <c r="A48" s="390" t="s">
        <v>410</v>
      </c>
      <c r="B48" s="391" t="s">
        <v>411</v>
      </c>
      <c r="C48" s="392" t="s">
        <v>423</v>
      </c>
      <c r="D48" s="393" t="s">
        <v>424</v>
      </c>
      <c r="E48" s="394">
        <v>50113013</v>
      </c>
      <c r="F48" s="393" t="s">
        <v>473</v>
      </c>
      <c r="G48" s="392" t="s">
        <v>427</v>
      </c>
      <c r="H48" s="392">
        <v>114875</v>
      </c>
      <c r="I48" s="392">
        <v>14875</v>
      </c>
      <c r="J48" s="392" t="s">
        <v>485</v>
      </c>
      <c r="K48" s="392" t="s">
        <v>486</v>
      </c>
      <c r="L48" s="395">
        <v>87.49</v>
      </c>
      <c r="M48" s="395">
        <v>3</v>
      </c>
      <c r="N48" s="396">
        <v>262.46999999999997</v>
      </c>
    </row>
    <row r="49" spans="1:14" ht="14.45" customHeight="1" x14ac:dyDescent="0.2">
      <c r="A49" s="390" t="s">
        <v>410</v>
      </c>
      <c r="B49" s="391" t="s">
        <v>411</v>
      </c>
      <c r="C49" s="392" t="s">
        <v>423</v>
      </c>
      <c r="D49" s="393" t="s">
        <v>424</v>
      </c>
      <c r="E49" s="394">
        <v>50113013</v>
      </c>
      <c r="F49" s="393" t="s">
        <v>473</v>
      </c>
      <c r="G49" s="392" t="s">
        <v>427</v>
      </c>
      <c r="H49" s="392">
        <v>101076</v>
      </c>
      <c r="I49" s="392">
        <v>1076</v>
      </c>
      <c r="J49" s="392" t="s">
        <v>474</v>
      </c>
      <c r="K49" s="392" t="s">
        <v>475</v>
      </c>
      <c r="L49" s="395">
        <v>77.995000000000005</v>
      </c>
      <c r="M49" s="395">
        <v>6</v>
      </c>
      <c r="N49" s="396">
        <v>467.97</v>
      </c>
    </row>
    <row r="50" spans="1:14" ht="14.45" customHeight="1" thickBot="1" x14ac:dyDescent="0.25">
      <c r="A50" s="397" t="s">
        <v>410</v>
      </c>
      <c r="B50" s="398" t="s">
        <v>411</v>
      </c>
      <c r="C50" s="399" t="s">
        <v>423</v>
      </c>
      <c r="D50" s="400" t="s">
        <v>424</v>
      </c>
      <c r="E50" s="401">
        <v>50113013</v>
      </c>
      <c r="F50" s="400" t="s">
        <v>473</v>
      </c>
      <c r="G50" s="399" t="s">
        <v>427</v>
      </c>
      <c r="H50" s="399">
        <v>101077</v>
      </c>
      <c r="I50" s="399">
        <v>1077</v>
      </c>
      <c r="J50" s="399" t="s">
        <v>487</v>
      </c>
      <c r="K50" s="399" t="s">
        <v>475</v>
      </c>
      <c r="L50" s="402">
        <v>55.720000000000006</v>
      </c>
      <c r="M50" s="402">
        <v>11</v>
      </c>
      <c r="N50" s="403">
        <v>612.92000000000007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22F5674-EEE7-4B90-BFE6-2179349305BF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2" customWidth="1"/>
    <col min="3" max="3" width="5.5703125" style="175" customWidth="1"/>
    <col min="4" max="4" width="10.85546875" style="172" customWidth="1"/>
    <col min="5" max="5" width="5.5703125" style="175" customWidth="1"/>
    <col min="6" max="6" width="10.85546875" style="172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2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4" t="s">
        <v>91</v>
      </c>
      <c r="B4" s="405" t="s">
        <v>14</v>
      </c>
      <c r="C4" s="406" t="s">
        <v>2</v>
      </c>
      <c r="D4" s="405" t="s">
        <v>14</v>
      </c>
      <c r="E4" s="406" t="s">
        <v>2</v>
      </c>
      <c r="F4" s="407" t="s">
        <v>14</v>
      </c>
    </row>
    <row r="5" spans="1:6" ht="14.45" customHeight="1" thickBot="1" x14ac:dyDescent="0.25">
      <c r="A5" s="418" t="s">
        <v>488</v>
      </c>
      <c r="B5" s="381"/>
      <c r="C5" s="408">
        <v>0</v>
      </c>
      <c r="D5" s="381">
        <v>2090</v>
      </c>
      <c r="E5" s="408">
        <v>1</v>
      </c>
      <c r="F5" s="382">
        <v>2090</v>
      </c>
    </row>
    <row r="6" spans="1:6" ht="14.45" customHeight="1" thickBot="1" x14ac:dyDescent="0.25">
      <c r="A6" s="414" t="s">
        <v>3</v>
      </c>
      <c r="B6" s="415"/>
      <c r="C6" s="416">
        <v>0</v>
      </c>
      <c r="D6" s="415">
        <v>2090</v>
      </c>
      <c r="E6" s="416">
        <v>1</v>
      </c>
      <c r="F6" s="417">
        <v>2090</v>
      </c>
    </row>
    <row r="7" spans="1:6" ht="14.45" customHeight="1" thickBot="1" x14ac:dyDescent="0.25"/>
    <row r="8" spans="1:6" ht="14.45" customHeight="1" thickBot="1" x14ac:dyDescent="0.25">
      <c r="A8" s="418" t="s">
        <v>489</v>
      </c>
      <c r="B8" s="381"/>
      <c r="C8" s="408">
        <v>0</v>
      </c>
      <c r="D8" s="381">
        <v>2090</v>
      </c>
      <c r="E8" s="408">
        <v>1</v>
      </c>
      <c r="F8" s="382">
        <v>2090</v>
      </c>
    </row>
    <row r="9" spans="1:6" ht="14.45" customHeight="1" thickBot="1" x14ac:dyDescent="0.25">
      <c r="A9" s="414" t="s">
        <v>3</v>
      </c>
      <c r="B9" s="415"/>
      <c r="C9" s="416">
        <v>0</v>
      </c>
      <c r="D9" s="415">
        <v>2090</v>
      </c>
      <c r="E9" s="416">
        <v>1</v>
      </c>
      <c r="F9" s="417">
        <v>2090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5883F6AD-CA57-45F7-8F96-E89C1B761CD6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2" customWidth="1"/>
    <col min="7" max="7" width="10" style="172" customWidth="1"/>
    <col min="8" max="8" width="6.7109375" style="175" bestFit="1" customWidth="1"/>
    <col min="9" max="9" width="6.7109375" style="172" customWidth="1"/>
    <col min="10" max="10" width="10.85546875" style="172" customWidth="1"/>
    <col min="11" max="11" width="6.7109375" style="175" bestFit="1" customWidth="1"/>
    <col min="12" max="12" width="6.7109375" style="172" customWidth="1"/>
    <col min="13" max="13" width="10.85546875" style="172" customWidth="1"/>
    <col min="14" max="16384" width="8.85546875" style="106"/>
  </cols>
  <sheetData>
    <row r="1" spans="1:13" ht="18.600000000000001" customHeight="1" thickBot="1" x14ac:dyDescent="0.35">
      <c r="A1" s="309" t="s">
        <v>494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2" t="s">
        <v>205</v>
      </c>
      <c r="B2" s="171"/>
      <c r="C2" s="171"/>
      <c r="D2" s="171"/>
      <c r="E2" s="171"/>
      <c r="F2" s="179"/>
      <c r="G2" s="179"/>
      <c r="H2" s="180"/>
      <c r="I2" s="179"/>
      <c r="J2" s="179"/>
      <c r="K2" s="180"/>
      <c r="L2" s="179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2090</v>
      </c>
      <c r="K3" s="44">
        <f>IF(M3=0,0,J3/M3)</f>
        <v>1</v>
      </c>
      <c r="L3" s="43">
        <f>SUBTOTAL(9,L6:L1048576)</f>
        <v>10</v>
      </c>
      <c r="M3" s="45">
        <f>SUBTOTAL(9,M6:M1048576)</f>
        <v>2090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4" t="s">
        <v>80</v>
      </c>
      <c r="B5" s="420" t="s">
        <v>81</v>
      </c>
      <c r="C5" s="420" t="s">
        <v>56</v>
      </c>
      <c r="D5" s="420" t="s">
        <v>82</v>
      </c>
      <c r="E5" s="420" t="s">
        <v>83</v>
      </c>
      <c r="F5" s="421" t="s">
        <v>15</v>
      </c>
      <c r="G5" s="421" t="s">
        <v>14</v>
      </c>
      <c r="H5" s="406" t="s">
        <v>84</v>
      </c>
      <c r="I5" s="405" t="s">
        <v>15</v>
      </c>
      <c r="J5" s="421" t="s">
        <v>14</v>
      </c>
      <c r="K5" s="406" t="s">
        <v>84</v>
      </c>
      <c r="L5" s="405" t="s">
        <v>15</v>
      </c>
      <c r="M5" s="422" t="s">
        <v>14</v>
      </c>
    </row>
    <row r="6" spans="1:13" ht="14.45" customHeight="1" thickBot="1" x14ac:dyDescent="0.25">
      <c r="A6" s="411" t="s">
        <v>418</v>
      </c>
      <c r="B6" s="423" t="s">
        <v>490</v>
      </c>
      <c r="C6" s="423" t="s">
        <v>491</v>
      </c>
      <c r="D6" s="423" t="s">
        <v>492</v>
      </c>
      <c r="E6" s="423" t="s">
        <v>493</v>
      </c>
      <c r="F6" s="412"/>
      <c r="G6" s="412"/>
      <c r="H6" s="198">
        <v>0</v>
      </c>
      <c r="I6" s="412">
        <v>10</v>
      </c>
      <c r="J6" s="412">
        <v>2090</v>
      </c>
      <c r="K6" s="198">
        <v>1</v>
      </c>
      <c r="L6" s="412">
        <v>10</v>
      </c>
      <c r="M6" s="413">
        <v>2090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3DE6C6FF-18C1-44E9-9EB2-9264B7C14BC1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2021-06-21T15:05:39Z</dcterms:modified>
</cp:coreProperties>
</file>