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Materiál Žádanky" sheetId="402" r:id="rId10"/>
    <sheet name="MŽ Detail" sheetId="403" r:id="rId11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9" hidden="1">'Materiál Žádanky'!$A$3:$G$3</definedName>
    <definedName name="_xlnm._FilterDatabase" localSheetId="10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2" i="414" l="1"/>
  <c r="A8" i="414"/>
  <c r="A7" i="414"/>
  <c r="A17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2" i="414" l="1"/>
  <c r="E7" i="414"/>
  <c r="E8" i="414"/>
  <c r="C4" i="414"/>
  <c r="D4" i="414"/>
  <c r="E4" i="414" l="1"/>
  <c r="A13" i="383" l="1"/>
  <c r="D16" i="414"/>
  <c r="D12" i="339" l="1"/>
  <c r="C12" i="339"/>
  <c r="B12" i="339"/>
  <c r="D17" i="414"/>
  <c r="K3" i="403" l="1"/>
  <c r="J3" i="403"/>
  <c r="I3" i="403" s="1"/>
  <c r="M3" i="220" l="1"/>
  <c r="M3" i="387" l="1"/>
  <c r="H3" i="387" s="1"/>
  <c r="L3" i="387"/>
  <c r="J3" i="387"/>
  <c r="I3" i="387"/>
  <c r="G3" i="387"/>
  <c r="F3" i="387"/>
  <c r="N3" i="220"/>
  <c r="L3" i="220" s="1"/>
  <c r="K3" i="387" l="1"/>
  <c r="G5" i="339"/>
  <c r="G6" i="339"/>
  <c r="G7" i="339"/>
  <c r="G8" i="339"/>
  <c r="G9" i="339"/>
  <c r="A10" i="383"/>
  <c r="A4" i="383"/>
  <c r="A15" i="383"/>
  <c r="A14" i="383"/>
  <c r="A12" i="383"/>
  <c r="A11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7" i="414"/>
  <c r="C16" i="414"/>
  <c r="D15" i="414"/>
  <c r="E17" i="414" l="1"/>
  <c r="E16" i="414"/>
  <c r="G11" i="339"/>
  <c r="F13" i="339"/>
  <c r="F15" i="339" s="1"/>
  <c r="G12" i="339"/>
  <c r="C15" i="414"/>
  <c r="E15" i="414" l="1"/>
  <c r="G13" i="339"/>
  <c r="G15" i="339"/>
</calcChain>
</file>

<file path=xl/sharedStrings.xml><?xml version="1.0" encoding="utf-8"?>
<sst xmlns="http://schemas.openxmlformats.org/spreadsheetml/2006/main" count="5471" uniqueCount="1692">
  <si>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</si>
  <si>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</si>
  <si>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</si>
  <si>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</si>
  <si>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</si>
  <si>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</si>
  <si>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</si>
  <si>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</si>
  <si>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</si>
  <si>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</si>
  <si>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</si>
  <si>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</si>
  <si>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</si>
  <si>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</si>
  <si>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</si>
  <si>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</si>
  <si>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</si>
  <si>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</si>
  <si>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</si>
  <si>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</si>
  <si>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</si>
  <si>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</si>
  <si>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</si>
  <si>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</si>
  <si>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</si>
  <si>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</si>
  <si>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</si>
  <si>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</si>
  <si>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</si>
  <si>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</si>
  <si>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</si>
  <si>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</si>
  <si>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</si>
  <si>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</si>
  <si>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</si>
  <si>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</si>
  <si>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</si>
  <si>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</si>
  <si>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</si>
  <si>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</si>
  <si>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</si>
  <si>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</si>
  <si>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</si>
  <si>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</si>
  <si>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</si>
  <si>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</si>
  <si>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</si>
  <si>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</si>
  <si>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</si>
  <si>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</si>
  <si>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</si>
  <si>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</si>
  <si>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</si>
  <si>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</si>
  <si>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</si>
  <si>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</si>
  <si>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</si>
  <si>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</si>
  <si>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</si>
  <si>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</si>
  <si>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</si>
  <si>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</si>
  <si>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</si>
  <si>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</si>
  <si>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</si>
  <si>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</si>
  <si>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</si>
  <si>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</si>
  <si>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</si>
  <si>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</si>
  <si>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</si>
  <si>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</si>
  <si>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</si>
  <si>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</si>
  <si>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</si>
  <si>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</si>
  <si>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</si>
  <si>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</si>
  <si>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</si>
  <si>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</si>
  <si>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</si>
  <si>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</si>
  <si>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</si>
  <si>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</si>
  <si>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</si>
  <si>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</si>
  <si>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</si>
  <si>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</si>
  <si>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</si>
  <si>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</si>
  <si>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</si>
  <si>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</si>
  <si>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</si>
  <si>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</si>
  <si>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</si>
  <si>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</si>
  <si>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</si>
  <si>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</si>
  <si>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</si>
  <si>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</si>
  <si>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</si>
  <si>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</si>
  <si>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</si>
  <si>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</si>
  <si>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</si>
  <si>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</si>
  <si>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</si>
  <si>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</si>
  <si>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</si>
  <si>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</si>
  <si>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</si>
  <si>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</si>
  <si>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</si>
  <si>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</si>
  <si>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</si>
  <si>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</si>
  <si>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</si>
  <si>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</si>
  <si>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</si>
  <si>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</si>
  <si>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</si>
  <si>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</si>
  <si>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</si>
  <si>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</si>
  <si>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</si>
  <si>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</si>
  <si>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</si>
  <si>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</si>
  <si>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Lékárna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</si>
  <si>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</si>
  <si>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</si>
  <si>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</si>
  <si>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</si>
  <si>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</si>
  <si>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50100     Převod HČ - materiál</t>
  </si>
  <si>
    <t>--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</si>
  <si>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</si>
  <si>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</si>
  <si>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</si>
  <si>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</si>
  <si>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</si>
  <si>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</si>
  <si>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50113009     léky - RTG diagnostika ZUL (LEK)</t>
  </si>
  <si>
    <t>50113013     léky (paušál) - antibiotika (LEK)</t>
  </si>
  <si>
    <t>50113014     léky (paušál) - antimykotika (LEK)</t>
  </si>
  <si>
    <t>50113016     léky - spotřeba v centrech (LEK)</t>
  </si>
  <si>
    <t>50113300     léky - finanční bonusy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</si>
  <si>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</si>
  <si>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</si>
  <si>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</si>
  <si>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</si>
  <si>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</si>
  <si>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</si>
  <si>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</si>
  <si>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</si>
  <si>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</si>
  <si>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</si>
  <si>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</si>
  <si>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</si>
  <si>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</si>
  <si>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</si>
  <si>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</si>
  <si>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</si>
  <si>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</si>
  <si>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</si>
  <si>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</si>
  <si>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</si>
  <si>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</si>
  <si>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</si>
  <si>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</si>
  <si>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</si>
  <si>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</si>
  <si>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</si>
  <si>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</si>
  <si>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</si>
  <si>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</si>
  <si>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</si>
  <si>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</si>
  <si>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</si>
  <si>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</si>
  <si>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</si>
  <si>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</si>
  <si>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</si>
  <si>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</si>
  <si>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</si>
  <si>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</si>
  <si>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</si>
  <si>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</si>
  <si>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</si>
  <si>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</si>
  <si>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</si>
  <si>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</si>
  <si>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</si>
  <si>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</si>
  <si>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</si>
  <si>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</si>
  <si>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</si>
  <si>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</si>
  <si>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</si>
  <si>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</si>
  <si>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</si>
  <si>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</si>
  <si>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</si>
  <si>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</si>
  <si>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</si>
  <si>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</si>
  <si>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</si>
  <si>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</t>
  </si>
  <si>
    <t>50495362     nákl. na prodej - labor.diagnostika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</si>
  <si>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</si>
  <si>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</si>
  <si>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</si>
  <si>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výdejna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</si>
  <si>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</si>
  <si>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</si>
  <si>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</si>
  <si>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</si>
  <si>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</si>
  <si>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</si>
  <si>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</si>
  <si>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</si>
  <si>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</si>
  <si>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</si>
  <si>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50711     Aktivace oběžného majetku - LEK</t>
  </si>
  <si>
    <t>50711001     elaborace LEK (destil.voda)</t>
  </si>
  <si>
    <t>50711002     taxalaborum LEK při výrobě</t>
  </si>
  <si>
    <t>51     Služby</t>
  </si>
  <si>
    <t>51100     Převod HČ - opravy a udrž.</t>
  </si>
  <si>
    <t>51100000     propočet hlavní činnosti</t>
  </si>
  <si>
    <t>51101     Budovy</t>
  </si>
  <si>
    <t>51101025     opravy budov - správa budov</t>
  </si>
  <si>
    <t>51101026     opravy budov - hl.energetik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</si>
  <si>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</si>
  <si>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</si>
  <si>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</si>
  <si>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</si>
  <si>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</si>
  <si>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51190     Převod VČ - opravy a udrž.</t>
  </si>
  <si>
    <t>51190501     VČ - opravy budov</t>
  </si>
  <si>
    <t>51190502     VČ - opravy techniky</t>
  </si>
  <si>
    <t>51201     Cestovné zaměstnanců-tuzemské</t>
  </si>
  <si>
    <t>51201000     cestovné z mezd</t>
  </si>
  <si>
    <t>51201001     cestovné tuzemské (pokl.)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</si>
  <si>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</si>
  <si>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</si>
  <si>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</si>
  <si>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</si>
  <si>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</si>
  <si>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</si>
  <si>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</si>
  <si>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</si>
  <si>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</si>
  <si>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</si>
  <si>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</si>
  <si>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</si>
  <si>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</si>
  <si>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</si>
  <si>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</si>
  <si>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</si>
  <si>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</si>
  <si>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</si>
  <si>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</si>
  <si>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</si>
  <si>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</si>
  <si>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</si>
  <si>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</si>
  <si>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</si>
  <si>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</si>
  <si>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</si>
  <si>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51874002     služby S.O.S.</t>
  </si>
  <si>
    <t>51874010     ostatní služby - zdravotní</t>
  </si>
  <si>
    <t>51874011     zkoušky kvality</t>
  </si>
  <si>
    <t>51874018     propagace, reklama, tisk (TM)</t>
  </si>
  <si>
    <t>51890     Převod VČ - ostatní služby</t>
  </si>
  <si>
    <t>51890502     VČ - spoje a telekomunikace</t>
  </si>
  <si>
    <t>51890504     VČ - nájemné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</si>
  <si>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</si>
  <si>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</si>
  <si>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</si>
  <si>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</si>
  <si>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</si>
  <si>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</si>
  <si>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</si>
  <si>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</si>
  <si>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</si>
  <si>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</si>
  <si>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</si>
  <si>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</si>
  <si>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</si>
  <si>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</si>
  <si>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52190521     VČ - OON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</si>
  <si>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</si>
  <si>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</si>
  <si>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</si>
  <si>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</si>
  <si>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</si>
  <si>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</si>
  <si>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</si>
  <si>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</si>
  <si>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</si>
  <si>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</si>
  <si>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</si>
  <si>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</si>
  <si>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</si>
  <si>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</si>
  <si>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</si>
  <si>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</si>
  <si>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</si>
  <si>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</si>
  <si>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</si>
  <si>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</si>
  <si>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</si>
  <si>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</si>
  <si>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</si>
  <si>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</si>
  <si>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</si>
  <si>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</si>
  <si>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</si>
  <si>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</si>
  <si>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</si>
  <si>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</si>
  <si>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</si>
  <si>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</si>
  <si>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</si>
  <si>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</si>
  <si>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</si>
  <si>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</si>
  <si>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</si>
  <si>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</si>
  <si>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</si>
  <si>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</si>
  <si>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</si>
  <si>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</si>
  <si>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</si>
  <si>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55120005     ZC DHM - ostatní z odpisů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</si>
  <si>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</si>
  <si>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</si>
  <si>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</si>
  <si>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</si>
  <si>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</si>
  <si>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</si>
  <si>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</si>
  <si>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</si>
  <si>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</si>
  <si>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</si>
  <si>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</si>
  <si>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</si>
  <si>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</si>
  <si>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</si>
  <si>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</si>
  <si>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</si>
  <si>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</si>
  <si>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</si>
  <si>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</si>
  <si>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</si>
  <si>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</si>
  <si>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</si>
  <si>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</si>
  <si>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</si>
  <si>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</si>
  <si>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</si>
  <si>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</si>
  <si>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</si>
  <si>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</si>
  <si>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</si>
  <si>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604     Výnosy z prodaného zboží</t>
  </si>
  <si>
    <t>60450     Výnosy z prodaného zboží LEK</t>
  </si>
  <si>
    <t>60450360     prodej - doplatky pacientů</t>
  </si>
  <si>
    <t>60450361     prodej derivátů ZZ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</si>
  <si>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</si>
  <si>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</si>
  <si>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</si>
  <si>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</si>
  <si>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</si>
  <si>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</si>
  <si>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</si>
  <si>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60450369     prodej labor.diag. za hotové</t>
  </si>
  <si>
    <t>60450370     prodej lab.diagn. zdrav.zaříz.</t>
  </si>
  <si>
    <t>60450371     prodej labor.diag. ost.organizacím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</si>
  <si>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</si>
  <si>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</si>
  <si>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</si>
  <si>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</si>
  <si>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</si>
  <si>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60450400     regulační poplatky - za recept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</si>
  <si>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</si>
  <si>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</si>
  <si>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</si>
  <si>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</si>
  <si>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</si>
  <si>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</si>
  <si>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</si>
  <si>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</si>
  <si>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</si>
  <si>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</si>
  <si>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64804125     čerp. FRM - opravy budov OSB</t>
  </si>
  <si>
    <t>64804126     čerp. FRM - opravy budov OHE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</si>
  <si>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</si>
  <si>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</si>
  <si>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</si>
  <si>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</si>
  <si>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</si>
  <si>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</si>
  <si>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</si>
  <si>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</si>
  <si>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</si>
  <si>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</si>
  <si>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64924439     klinické hodnocení - tuzemci (81xx)</t>
  </si>
  <si>
    <t>64924440     klinické hodnocení - EU (81xx)</t>
  </si>
  <si>
    <t>64924441     klinické hodnocení - 3.země (81xx)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</si>
  <si>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</si>
  <si>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</si>
  <si>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</si>
  <si>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</si>
  <si>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66     Finanční výnosy</t>
  </si>
  <si>
    <t>662     Úroky</t>
  </si>
  <si>
    <t>66200     Úroky - ostatní</t>
  </si>
  <si>
    <t>66200001     úroky z běžného účtu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</si>
  <si>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</si>
  <si>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</si>
  <si>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</si>
  <si>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</si>
  <si>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</si>
  <si>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</si>
  <si>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</si>
  <si>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</si>
  <si>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</si>
  <si>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</si>
  <si>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</si>
  <si>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</si>
  <si>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</si>
  <si>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</si>
  <si>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</si>
  <si>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</si>
  <si>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</si>
  <si>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</si>
  <si>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</si>
  <si>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</si>
  <si>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</si>
  <si>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</si>
  <si>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</si>
  <si>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</si>
  <si>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</si>
  <si>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</si>
  <si>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</si>
  <si>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</si>
  <si>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</si>
  <si>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</si>
  <si>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/>
  </si>
  <si>
    <t>Lékárna</t>
  </si>
  <si>
    <t>50113001</t>
  </si>
  <si>
    <t>Lékárna - léčiva</t>
  </si>
  <si>
    <t>50113006</t>
  </si>
  <si>
    <t>Lékárna - enterární výživa</t>
  </si>
  <si>
    <t>50113013</t>
  </si>
  <si>
    <t>Lékárna - antibiotika</t>
  </si>
  <si>
    <t>50113014</t>
  </si>
  <si>
    <t>Lékárna - antimykotika</t>
  </si>
  <si>
    <t>SumaKL</t>
  </si>
  <si>
    <t>4802</t>
  </si>
  <si>
    <t>Lékárna, lékárna - prodej</t>
  </si>
  <si>
    <t>SumaNS</t>
  </si>
  <si>
    <t>mezeraNS</t>
  </si>
  <si>
    <t>4804</t>
  </si>
  <si>
    <t>Lékárna, lékárna - výdejna</t>
  </si>
  <si>
    <t>4806</t>
  </si>
  <si>
    <t>Lékárna, lékárna - výdej na kliniky</t>
  </si>
  <si>
    <t>4807</t>
  </si>
  <si>
    <t>Lékárna, lékárna - oddělení ředění cytostatik</t>
  </si>
  <si>
    <t>4808</t>
  </si>
  <si>
    <t>Lékárna, lékárna - výdejna ZP - Puškinova ul.</t>
  </si>
  <si>
    <t>4809</t>
  </si>
  <si>
    <t>Lékárna, lékárna - výdejna léků - Puškinova ul.</t>
  </si>
  <si>
    <t>4881</t>
  </si>
  <si>
    <t>Lékárna, klinická hodnocení</t>
  </si>
  <si>
    <t>145275</t>
  </si>
  <si>
    <t>45275</t>
  </si>
  <si>
    <t>ENAP 20MG</t>
  </si>
  <si>
    <t>TBL 30X20MG</t>
  </si>
  <si>
    <t>191277</t>
  </si>
  <si>
    <t>91277</t>
  </si>
  <si>
    <t>PROLEKOFEN</t>
  </si>
  <si>
    <t>TBL FC 50X300MG</t>
  </si>
  <si>
    <t>167708</t>
  </si>
  <si>
    <t>MIRAPEXIN 2,62 MG</t>
  </si>
  <si>
    <t>POR TBL PRO 100X2.62MG</t>
  </si>
  <si>
    <t>151981</t>
  </si>
  <si>
    <t>51981</t>
  </si>
  <si>
    <t>OLTAR 6 MG</t>
  </si>
  <si>
    <t>POR TBL NOB 30X6MG</t>
  </si>
  <si>
    <t>156846</t>
  </si>
  <si>
    <t>56846</t>
  </si>
  <si>
    <t>TRAMAL RETARD 200</t>
  </si>
  <si>
    <t>TBL RET 10X200MG</t>
  </si>
  <si>
    <t>115788</t>
  </si>
  <si>
    <t>15788</t>
  </si>
  <si>
    <t>ZYLORAM 20 MG TABLETY</t>
  </si>
  <si>
    <t>POR TBL FLM 28X20MG</t>
  </si>
  <si>
    <t>145560</t>
  </si>
  <si>
    <t>45560</t>
  </si>
  <si>
    <t>SEROPRAM 40MG/ML</t>
  </si>
  <si>
    <t>GTT 1X15ML 40MG/ML</t>
  </si>
  <si>
    <t>150983</t>
  </si>
  <si>
    <t>MELOXICAM MYLAN 15 MG</t>
  </si>
  <si>
    <t>POR TBL NOB 100X15MG</t>
  </si>
  <si>
    <t>156843</t>
  </si>
  <si>
    <t>56843</t>
  </si>
  <si>
    <t>TRAMAL RETARD 150</t>
  </si>
  <si>
    <t>TBL RET 10X150MG</t>
  </si>
  <si>
    <t>158404</t>
  </si>
  <si>
    <t>MYCOPHENOLATE MOFETIL MYLAN 500 MG</t>
  </si>
  <si>
    <t>POR TBL FLM 50X500MG</t>
  </si>
  <si>
    <t>187218</t>
  </si>
  <si>
    <t>87218</t>
  </si>
  <si>
    <t>MICROSER</t>
  </si>
  <si>
    <t>TBL 50X8MG</t>
  </si>
  <si>
    <t>843911</t>
  </si>
  <si>
    <t>102492</t>
  </si>
  <si>
    <t>CINIE 50</t>
  </si>
  <si>
    <t>POR TBL NOB 2X50MG</t>
  </si>
  <si>
    <t>848808</t>
  </si>
  <si>
    <t>0</t>
  </si>
  <si>
    <t>Pantoloc Control 7x20mg por. tbl. ent.</t>
  </si>
  <si>
    <t>988436</t>
  </si>
  <si>
    <t>157715</t>
  </si>
  <si>
    <t>ATRAVEN 20 MG POTAHOVANÉ TABLETY</t>
  </si>
  <si>
    <t>POR TBL FLM 30X20MG</t>
  </si>
  <si>
    <t>O</t>
  </si>
  <si>
    <t>109307</t>
  </si>
  <si>
    <t>9307</t>
  </si>
  <si>
    <t>LOCOID 0.1% LOTION</t>
  </si>
  <si>
    <t>LOT 1X30ML</t>
  </si>
  <si>
    <t>114929</t>
  </si>
  <si>
    <t>14929</t>
  </si>
  <si>
    <t>INHIBACE 5 MG</t>
  </si>
  <si>
    <t>POR TBL FLM 28X5MG</t>
  </si>
  <si>
    <t>127035</t>
  </si>
  <si>
    <t>27035</t>
  </si>
  <si>
    <t>ZEFFIX 100 MG</t>
  </si>
  <si>
    <t>POR TBLFLM 28X100MG</t>
  </si>
  <si>
    <t>146270</t>
  </si>
  <si>
    <t>46270</t>
  </si>
  <si>
    <t>MAALOX</t>
  </si>
  <si>
    <t>SUS 1X250ML-PE</t>
  </si>
  <si>
    <t>155852</t>
  </si>
  <si>
    <t>55852</t>
  </si>
  <si>
    <t>OSPOLOT</t>
  </si>
  <si>
    <t>TBL OBD 50X200MG</t>
  </si>
  <si>
    <t>128262</t>
  </si>
  <si>
    <t>28262</t>
  </si>
  <si>
    <t>LANTUS 100 IU/ML (opticlik)</t>
  </si>
  <si>
    <t>INJ SOL 5X3ML CLIK</t>
  </si>
  <si>
    <t>110854</t>
  </si>
  <si>
    <t>10854</t>
  </si>
  <si>
    <t>POLLINEX TREE</t>
  </si>
  <si>
    <t>INJ 3X0.5ML/2000SU</t>
  </si>
  <si>
    <t>160087</t>
  </si>
  <si>
    <t>60087</t>
  </si>
  <si>
    <t>LINOLA</t>
  </si>
  <si>
    <t>CRM 1X50GM</t>
  </si>
  <si>
    <t>167757</t>
  </si>
  <si>
    <t>LEFLUNOMIDE MEDAC 10 MG</t>
  </si>
  <si>
    <t>POR TBL FLM 30X10MG</t>
  </si>
  <si>
    <t>183135</t>
  </si>
  <si>
    <t>83135</t>
  </si>
  <si>
    <t>PENTASA</t>
  </si>
  <si>
    <t>SUP 28X1GM</t>
  </si>
  <si>
    <t>196490</t>
  </si>
  <si>
    <t>96490</t>
  </si>
  <si>
    <t>KLIOGEST</t>
  </si>
  <si>
    <t>TBL 1X28</t>
  </si>
  <si>
    <t>394231</t>
  </si>
  <si>
    <t>Artelac UNO CL 30x0,6ml</t>
  </si>
  <si>
    <t>501064</t>
  </si>
  <si>
    <t>Saliva Natura ústní sprej</t>
  </si>
  <si>
    <t>50ml</t>
  </si>
  <si>
    <t>841574</t>
  </si>
  <si>
    <t>Isla-Mint tbl.30 bylinné pastilky</t>
  </si>
  <si>
    <t>843588</t>
  </si>
  <si>
    <t>Halls  Med a citron</t>
  </si>
  <si>
    <t>5%</t>
  </si>
  <si>
    <t>844292</t>
  </si>
  <si>
    <t>Daylong Actinica 100ml</t>
  </si>
  <si>
    <t>845749</t>
  </si>
  <si>
    <t>29212</t>
  </si>
  <si>
    <t>SEPTONEX PLUS</t>
  </si>
  <si>
    <t>DRM.SPR.SOL.1X45ML</t>
  </si>
  <si>
    <t>846133</t>
  </si>
  <si>
    <t>Phyteneo Spasmophyt 10ml</t>
  </si>
  <si>
    <t>846801</t>
  </si>
  <si>
    <t>URGO Puchýře sport-na prsty 5ks</t>
  </si>
  <si>
    <t>847637</t>
  </si>
  <si>
    <t>Proval EPI forte  tob.a 60</t>
  </si>
  <si>
    <t>849667</t>
  </si>
  <si>
    <t>162030</t>
  </si>
  <si>
    <t>CICLOSPORIN MYLAN 100 MG</t>
  </si>
  <si>
    <t>POR CPS MOL 50X100MG</t>
  </si>
  <si>
    <t>849932</t>
  </si>
  <si>
    <t>149297</t>
  </si>
  <si>
    <t>INSTANYL 50 MIKROGRAMŮ/DÁVKUá40dávek</t>
  </si>
  <si>
    <t>NAS SPR SOL 1X5.0ML/40DÁVEK</t>
  </si>
  <si>
    <t>850125</t>
  </si>
  <si>
    <t>500983</t>
  </si>
  <si>
    <t>RASILEZ HCT 150 MG/12,5 MG</t>
  </si>
  <si>
    <t>POR TBL FLM 28 II</t>
  </si>
  <si>
    <t>850408</t>
  </si>
  <si>
    <t>149303</t>
  </si>
  <si>
    <t>INSTANYL 200 MIKROGRAMŮ/DÁVKUá40dávek</t>
  </si>
  <si>
    <t>P</t>
  </si>
  <si>
    <t>847766</t>
  </si>
  <si>
    <t>125520</t>
  </si>
  <si>
    <t>APO-TIC</t>
  </si>
  <si>
    <t>POR TBL FLM 30X250MG</t>
  </si>
  <si>
    <t>144641</t>
  </si>
  <si>
    <t>44641</t>
  </si>
  <si>
    <t>ZELDOX 60 MG</t>
  </si>
  <si>
    <t>CPS 30X60MG</t>
  </si>
  <si>
    <t>116555</t>
  </si>
  <si>
    <t>16555</t>
  </si>
  <si>
    <t>ROFERON-A 9 MIU/0.5ML</t>
  </si>
  <si>
    <t>SOL INJ5X9MU/0.5ML</t>
  </si>
  <si>
    <t>189812</t>
  </si>
  <si>
    <t>89812</t>
  </si>
  <si>
    <t>TRIPRIM 100MG</t>
  </si>
  <si>
    <t>TBL 10X100MG</t>
  </si>
  <si>
    <t>147718</t>
  </si>
  <si>
    <t>47718</t>
  </si>
  <si>
    <t>DOXYCYCLIN AL 100</t>
  </si>
  <si>
    <t>153800</t>
  </si>
  <si>
    <t>53800</t>
  </si>
  <si>
    <t>KLACID 250MG/5ML</t>
  </si>
  <si>
    <t>GRA SUS 1X100ML</t>
  </si>
  <si>
    <t>159074</t>
  </si>
  <si>
    <t>59074</t>
  </si>
  <si>
    <t>PEVARYL</t>
  </si>
  <si>
    <t>DRM CRM 1X30GM 1%</t>
  </si>
  <si>
    <t>142258</t>
  </si>
  <si>
    <t>TRITAZIDE 2.5MG/12.5MG</t>
  </si>
  <si>
    <t>POR TBL NOB 28</t>
  </si>
  <si>
    <t>150316</t>
  </si>
  <si>
    <t>50316</t>
  </si>
  <si>
    <t>TULIP 20 MG POTAHOVANÉ TABLETY</t>
  </si>
  <si>
    <t>104343</t>
  </si>
  <si>
    <t>4343</t>
  </si>
  <si>
    <t>PARALEN</t>
  </si>
  <si>
    <t>SUP 5X500MG</t>
  </si>
  <si>
    <t>176155</t>
  </si>
  <si>
    <t>76155</t>
  </si>
  <si>
    <t>CORVATON FORTE</t>
  </si>
  <si>
    <t>TBL 30X4MG</t>
  </si>
  <si>
    <t>194958</t>
  </si>
  <si>
    <t>94958</t>
  </si>
  <si>
    <t>ACCUPRO 5</t>
  </si>
  <si>
    <t>TBL OBD 30X5MG</t>
  </si>
  <si>
    <t>100231</t>
  </si>
  <si>
    <t>231</t>
  </si>
  <si>
    <t>NITROGLYCERIN SLOVAKOFARMA</t>
  </si>
  <si>
    <t>TBL 20X0.5MG</t>
  </si>
  <si>
    <t>114693</t>
  </si>
  <si>
    <t>14693</t>
  </si>
  <si>
    <t>TARKA 180/2 MG TBL.</t>
  </si>
  <si>
    <t>POR TBL RET 28</t>
  </si>
  <si>
    <t>119303</t>
  </si>
  <si>
    <t>19303</t>
  </si>
  <si>
    <t>ZADITEN SDU 0.025%</t>
  </si>
  <si>
    <t>OPHGTTSOL30X0.4ML</t>
  </si>
  <si>
    <t>845532</t>
  </si>
  <si>
    <t>125117</t>
  </si>
  <si>
    <t>PANZYNORM-N</t>
  </si>
  <si>
    <t>POR TBL FLM 10</t>
  </si>
  <si>
    <t>175173</t>
  </si>
  <si>
    <t>75173</t>
  </si>
  <si>
    <t>GYNIPRAL 0.5MG</t>
  </si>
  <si>
    <t>187145</t>
  </si>
  <si>
    <t>87145</t>
  </si>
  <si>
    <t>THYROZOL 5</t>
  </si>
  <si>
    <t>TBL OBD 20X5MG</t>
  </si>
  <si>
    <t>178904</t>
  </si>
  <si>
    <t>78904</t>
  </si>
  <si>
    <t>CARTEOL LP 2%</t>
  </si>
  <si>
    <t>OPH GTT PRO 1X3ML</t>
  </si>
  <si>
    <t>120159</t>
  </si>
  <si>
    <t>20159</t>
  </si>
  <si>
    <t>MONOTAB 20</t>
  </si>
  <si>
    <t>POR TBL NOB 20X20MG</t>
  </si>
  <si>
    <t>117206</t>
  </si>
  <si>
    <t>17206</t>
  </si>
  <si>
    <t>PURIVIST 0.5 MG/ML OČNÍ KAPKY</t>
  </si>
  <si>
    <t>OPH GTT SOL 5ML</t>
  </si>
  <si>
    <t>184098</t>
  </si>
  <si>
    <t>84098</t>
  </si>
  <si>
    <t>SPASMOMEN</t>
  </si>
  <si>
    <t>TBL OBD 30X40MG</t>
  </si>
  <si>
    <t>58164</t>
  </si>
  <si>
    <t>ASMANEX 400 MCG</t>
  </si>
  <si>
    <t>INH PLV 30DÁVX400RG</t>
  </si>
  <si>
    <t>104364</t>
  </si>
  <si>
    <t>4364</t>
  </si>
  <si>
    <t>ALVISAN NEO</t>
  </si>
  <si>
    <t>SPC 1X100GM</t>
  </si>
  <si>
    <t>110852</t>
  </si>
  <si>
    <t>10852</t>
  </si>
  <si>
    <t>POLLINEX RYE</t>
  </si>
  <si>
    <t>114632</t>
  </si>
  <si>
    <t>14632</t>
  </si>
  <si>
    <t>SOLCOSERYL</t>
  </si>
  <si>
    <t>GEL OPH 1X5GM</t>
  </si>
  <si>
    <t>127543</t>
  </si>
  <si>
    <t>27543</t>
  </si>
  <si>
    <t>LUMIGAN 0.3 MG/ML</t>
  </si>
  <si>
    <t>OPH GTT SOL 3X3ML</t>
  </si>
  <si>
    <t>131334</t>
  </si>
  <si>
    <t>31334</t>
  </si>
  <si>
    <t>DIPROSALIC</t>
  </si>
  <si>
    <t>LIQ 1X30ML</t>
  </si>
  <si>
    <t>144711</t>
  </si>
  <si>
    <t>44711</t>
  </si>
  <si>
    <t>DIVIGEL 0.1%</t>
  </si>
  <si>
    <t>DRM GEL 28X0.5GM</t>
  </si>
  <si>
    <t>146645</t>
  </si>
  <si>
    <t>46645</t>
  </si>
  <si>
    <t>ACTIVELLE</t>
  </si>
  <si>
    <t>TBL  OBD 1X28</t>
  </si>
  <si>
    <t>149985</t>
  </si>
  <si>
    <t>49985</t>
  </si>
  <si>
    <t>LOCACID</t>
  </si>
  <si>
    <t>CRM 1X30GM 0.05%</t>
  </si>
  <si>
    <t>153506</t>
  </si>
  <si>
    <t>53506</t>
  </si>
  <si>
    <t>MEDOSTATIN 20MG</t>
  </si>
  <si>
    <t>196549</t>
  </si>
  <si>
    <t>96549</t>
  </si>
  <si>
    <t>MARVELON</t>
  </si>
  <si>
    <t>TBL 3X21</t>
  </si>
  <si>
    <t>196994</t>
  </si>
  <si>
    <t>96994</t>
  </si>
  <si>
    <t>CUTIVATE MAST</t>
  </si>
  <si>
    <t>UNG 1X15GM/0.75MG</t>
  </si>
  <si>
    <t>394637</t>
  </si>
  <si>
    <t>119899</t>
  </si>
  <si>
    <t>XEFO RAPID  8 mg por.tbl.flm. 30x8 mg</t>
  </si>
  <si>
    <t>394650</t>
  </si>
  <si>
    <t>Nicorette Icemint Gum 30x2mg</t>
  </si>
  <si>
    <t>394968</t>
  </si>
  <si>
    <t>DICLOFENAC GALMED  EMULGEL  60 g</t>
  </si>
  <si>
    <t>DRM GEL  60g</t>
  </si>
  <si>
    <t>500575</t>
  </si>
  <si>
    <t>Prezervativ Primeros Tea Tree</t>
  </si>
  <si>
    <t>kondomy 3ks</t>
  </si>
  <si>
    <t>842877</t>
  </si>
  <si>
    <t>Medela Harmony manuální dvoufázova odsavačka</t>
  </si>
  <si>
    <t>842948</t>
  </si>
  <si>
    <t>Obvaz hotový Economy č.4 velký</t>
  </si>
  <si>
    <t>843786</t>
  </si>
  <si>
    <t>Guareta tyčinka kapučino</t>
  </si>
  <si>
    <t>845097</t>
  </si>
  <si>
    <t>Galmed B-komplex tbl.30</t>
  </si>
  <si>
    <t>845486</t>
  </si>
  <si>
    <t>AROMATICA IXO repellent spray 100ml</t>
  </si>
  <si>
    <t>846585</t>
  </si>
  <si>
    <t>Doliva vzorky</t>
  </si>
  <si>
    <t>846603</t>
  </si>
  <si>
    <t>RHINALLERGY orm.tbl.adh.60</t>
  </si>
  <si>
    <t>846945</t>
  </si>
  <si>
    <t>CutisHelp LUPÉNKA Konopná mast 100ml</t>
  </si>
  <si>
    <t>847010</t>
  </si>
  <si>
    <t>Fittydent Super fix. krém 40g</t>
  </si>
  <si>
    <t>847829</t>
  </si>
  <si>
    <t>Cannaderm Mycosin ošetřující sérum 20ml</t>
  </si>
  <si>
    <t>848484</t>
  </si>
  <si>
    <t>ANTISTAX 360mg potah. tbl.</t>
  </si>
  <si>
    <t>por.tbl.flm.60x360mg</t>
  </si>
  <si>
    <t>849002</t>
  </si>
  <si>
    <t>Ixoderm</t>
  </si>
  <si>
    <t>849298</t>
  </si>
  <si>
    <t>Batavan Deo granule do obuvi 5x20g</t>
  </si>
  <si>
    <t>849344</t>
  </si>
  <si>
    <t>Diabetes skořicová kůra tbl.30</t>
  </si>
  <si>
    <t>849361</t>
  </si>
  <si>
    <t>65926</t>
  </si>
  <si>
    <t>STREPSILS PLUS SPRAY</t>
  </si>
  <si>
    <t xml:space="preserve">ORM SPR 1X20ML </t>
  </si>
  <si>
    <t>849544</t>
  </si>
  <si>
    <t>CutisHelp CELUXIN denní gel</t>
  </si>
  <si>
    <t>200ml</t>
  </si>
  <si>
    <t>849763</t>
  </si>
  <si>
    <t>Cannaderm Natura krém na ruce 75g</t>
  </si>
  <si>
    <t>850166</t>
  </si>
  <si>
    <t>Avilut Dia tbl.60</t>
  </si>
  <si>
    <t>930600</t>
  </si>
  <si>
    <t>Fytofontána Aurecon ušní sprej Junior</t>
  </si>
  <si>
    <t>30 ml</t>
  </si>
  <si>
    <t>930618</t>
  </si>
  <si>
    <t>Fytofontána Aurecon drops forte junior 10ml</t>
  </si>
  <si>
    <t>156102</t>
  </si>
  <si>
    <t>56102</t>
  </si>
  <si>
    <t>LANZUL</t>
  </si>
  <si>
    <t>CPS 14X30MG</t>
  </si>
  <si>
    <t>845492</t>
  </si>
  <si>
    <t>114068</t>
  </si>
  <si>
    <t>LOZAP 100 ZENTIVA</t>
  </si>
  <si>
    <t>POR TBL FLM 30X100MG</t>
  </si>
  <si>
    <t>850214</t>
  </si>
  <si>
    <t>126013</t>
  </si>
  <si>
    <t>PRENEWEL 2 MG/0,625 MG</t>
  </si>
  <si>
    <t>POR TBL NOB 30</t>
  </si>
  <si>
    <t>165988</t>
  </si>
  <si>
    <t>65988</t>
  </si>
  <si>
    <t>PENESTER</t>
  </si>
  <si>
    <t>198069</t>
  </si>
  <si>
    <t>98069</t>
  </si>
  <si>
    <t>ROVAMYCINE</t>
  </si>
  <si>
    <t>TBL FC 16X1500KU</t>
  </si>
  <si>
    <t>158076</t>
  </si>
  <si>
    <t>58076</t>
  </si>
  <si>
    <t>MYCO-DECIDIN</t>
  </si>
  <si>
    <t>DRM SPR SOL 1X30ML</t>
  </si>
  <si>
    <t>157709</t>
  </si>
  <si>
    <t>57709</t>
  </si>
  <si>
    <t>ORFIRIL LONG 150MG</t>
  </si>
  <si>
    <t>CPS RET 50X150MG</t>
  </si>
  <si>
    <t>29295</t>
  </si>
  <si>
    <t>OLANZAPIN TEVA 5 MG</t>
  </si>
  <si>
    <t>POR TBL DIS 28X5MG</t>
  </si>
  <si>
    <t>29299</t>
  </si>
  <si>
    <t>OLANZAPIN TEVA 10 MG</t>
  </si>
  <si>
    <t>POR TBL DIS 28X10MG</t>
  </si>
  <si>
    <t>47675</t>
  </si>
  <si>
    <t>METOPROLOL AL 100</t>
  </si>
  <si>
    <t>POR TBL NOB 100X100MG</t>
  </si>
  <si>
    <t>161185</t>
  </si>
  <si>
    <t>61185</t>
  </si>
  <si>
    <t>ORFIRIL</t>
  </si>
  <si>
    <t>TBL ENT 50X600MG</t>
  </si>
  <si>
    <t>500441</t>
  </si>
  <si>
    <t>46327</t>
  </si>
  <si>
    <t>Famosan 10 mg por.tbl.film.10 x 10 mg</t>
  </si>
  <si>
    <t>844667</t>
  </si>
  <si>
    <t>107173</t>
  </si>
  <si>
    <t>LORISTA 25 MG tbl.</t>
  </si>
  <si>
    <t>POR TBL FLM 28X25MG</t>
  </si>
  <si>
    <t>848807</t>
  </si>
  <si>
    <t>Pantoloc Control 14x20 mg por. tbl. ent</t>
  </si>
  <si>
    <t>100498</t>
  </si>
  <si>
    <t>498</t>
  </si>
  <si>
    <t>MAGNESIUM SULFURICUM BIOTIKA</t>
  </si>
  <si>
    <t>INJ 5X10ML 10%</t>
  </si>
  <si>
    <t>103575</t>
  </si>
  <si>
    <t>3575</t>
  </si>
  <si>
    <t>HEPAROID LECIVA</t>
  </si>
  <si>
    <t>UNG 1X30GM</t>
  </si>
  <si>
    <t>155947</t>
  </si>
  <si>
    <t>55947</t>
  </si>
  <si>
    <t>OPHTAL LIQ 2X50ML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</si>
  <si>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</si>
  <si>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</si>
  <si>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</si>
  <si>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</si>
  <si>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</si>
  <si>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</si>
  <si>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</si>
  <si>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</si>
  <si>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840169</t>
  </si>
  <si>
    <t>Indulona  Nechtíková 100g</t>
  </si>
  <si>
    <t>841059</t>
  </si>
  <si>
    <t>Indulona olivová ung.100g</t>
  </si>
  <si>
    <t>845593</t>
  </si>
  <si>
    <t>100304</t>
  </si>
  <si>
    <t>HIRUDOID</t>
  </si>
  <si>
    <t>DRM GEL 1X40GM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</si>
  <si>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</si>
  <si>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</si>
  <si>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</si>
  <si>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</si>
  <si>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</si>
  <si>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</si>
  <si>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</si>
  <si>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</si>
  <si>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</si>
  <si>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</si>
  <si>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</si>
  <si>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900441</t>
  </si>
  <si>
    <t>KL ETHER  LÉKOPISNÝ 1000 ml Fagron, Kulich</t>
  </si>
  <si>
    <t>jednotka 1 ks   UN 1155</t>
  </si>
  <si>
    <t>111063</t>
  </si>
  <si>
    <t>11063</t>
  </si>
  <si>
    <t>IBALGIN 600 (IBUPROFEN 600)</t>
  </si>
  <si>
    <t>TBL OBD 30X600MG</t>
  </si>
  <si>
    <t>146125</t>
  </si>
  <si>
    <t>46125</t>
  </si>
  <si>
    <t>LIDOCAIN 10%</t>
  </si>
  <si>
    <t>SPR 1X38GM</t>
  </si>
  <si>
    <t>169789</t>
  </si>
  <si>
    <t>69789</t>
  </si>
  <si>
    <t>AQUA PRO INJECTIONE ARDEAPHARMA</t>
  </si>
  <si>
    <t>INF 1X500ML</t>
  </si>
  <si>
    <t>175289</t>
  </si>
  <si>
    <t>75289</t>
  </si>
  <si>
    <t>DOLGIT</t>
  </si>
  <si>
    <t>CRM 1X100GM/5GM</t>
  </si>
  <si>
    <t>100405</t>
  </si>
  <si>
    <t>405</t>
  </si>
  <si>
    <t>CALCIFEROL BIOTIKA FORTE</t>
  </si>
  <si>
    <t>INJ 1X1ML/7.5MG</t>
  </si>
  <si>
    <t>841783</t>
  </si>
  <si>
    <t>Isolda krém na ruce Aloe vera regener.100ml</t>
  </si>
  <si>
    <t>186720</t>
  </si>
  <si>
    <t>86720</t>
  </si>
  <si>
    <t>AFONILUM SR 375MG</t>
  </si>
  <si>
    <t>CPS 50X375MG</t>
  </si>
  <si>
    <t>381465</t>
  </si>
  <si>
    <t>81465</t>
  </si>
  <si>
    <t>DERMACYN WOUND CARE</t>
  </si>
  <si>
    <t>500ML</t>
  </si>
  <si>
    <t>27421</t>
  </si>
  <si>
    <t>CETROTIDE 3 MG</t>
  </si>
  <si>
    <t>INJ PSO LQF 1X3MG</t>
  </si>
  <si>
    <t>123787</t>
  </si>
  <si>
    <t>23787</t>
  </si>
  <si>
    <t>LOSEPRAZOL 10 MG</t>
  </si>
  <si>
    <t>POR CPS ETD 28X10MG</t>
  </si>
  <si>
    <t>149948</t>
  </si>
  <si>
    <t>49948</t>
  </si>
  <si>
    <t>OXAMET MINT 0.5 PM</t>
  </si>
  <si>
    <t>NAS SPR SOL 1X10ML</t>
  </si>
  <si>
    <t>155429</t>
  </si>
  <si>
    <t>55429</t>
  </si>
  <si>
    <t>ENAP-HL</t>
  </si>
  <si>
    <t>TBL 30</t>
  </si>
  <si>
    <t>189831</t>
  </si>
  <si>
    <t>89831</t>
  </si>
  <si>
    <t>CILOXAN STERILE OPHTHALMIC.SOL.</t>
  </si>
  <si>
    <t>GTT OPH 1X5ML</t>
  </si>
  <si>
    <t>140921</t>
  </si>
  <si>
    <t>40921</t>
  </si>
  <si>
    <t>COMBIGAN</t>
  </si>
  <si>
    <t>OPH GTT SOL 1X5ML</t>
  </si>
  <si>
    <t>115530</t>
  </si>
  <si>
    <t>15530</t>
  </si>
  <si>
    <t>SINECOD</t>
  </si>
  <si>
    <t>POR GTT SOL 1X20ML</t>
  </si>
  <si>
    <t>849803</t>
  </si>
  <si>
    <t>107918</t>
  </si>
  <si>
    <t>APO-DICLO 50 MG</t>
  </si>
  <si>
    <t>POR TBL ENT 100X50MG</t>
  </si>
  <si>
    <t>188143</t>
  </si>
  <si>
    <t>88143</t>
  </si>
  <si>
    <t>FLUANXOL 1MG</t>
  </si>
  <si>
    <t>DRG 100X1MG</t>
  </si>
  <si>
    <t>842640</t>
  </si>
  <si>
    <t>Náplast Fixaplast</t>
  </si>
  <si>
    <t>610034</t>
  </si>
  <si>
    <t>Galmed Spofaplast 6cmx1m č.154</t>
  </si>
  <si>
    <t>100725</t>
  </si>
  <si>
    <t>725</t>
  </si>
  <si>
    <t>PLEUMOLYSIN</t>
  </si>
  <si>
    <t>GTT 1X10ML</t>
  </si>
  <si>
    <t>122101</t>
  </si>
  <si>
    <t>22101</t>
  </si>
  <si>
    <t>MYLERAN</t>
  </si>
  <si>
    <t>PORTBLFLM100X2MG</t>
  </si>
  <si>
    <t>920072</t>
  </si>
  <si>
    <t>MS ETHANOLUM BENZ.DENAT. ZASOB.</t>
  </si>
  <si>
    <t>UN 1170</t>
  </si>
  <si>
    <t>105994</t>
  </si>
  <si>
    <t>5994</t>
  </si>
  <si>
    <t>UNGUENTUM ICHTHAMMOLI 10% H.-B.</t>
  </si>
  <si>
    <t>DRM UNG 1X30GM</t>
  </si>
  <si>
    <t>115124</t>
  </si>
  <si>
    <t>15124</t>
  </si>
  <si>
    <t>TINKAIR 50 MCG</t>
  </si>
  <si>
    <t>NAS SPR SUS 200DÁV</t>
  </si>
  <si>
    <t>121450</t>
  </si>
  <si>
    <t>21450</t>
  </si>
  <si>
    <t>UNI TIMOLOL 0.5% UNIMED PHARMA</t>
  </si>
  <si>
    <t>OPH GTT SOL 3X5ML</t>
  </si>
  <si>
    <t>126769</t>
  </si>
  <si>
    <t>26769</t>
  </si>
  <si>
    <t>NOVONORM 0.5 MG</t>
  </si>
  <si>
    <t>PORTBLNOB 90X0.5MG</t>
  </si>
  <si>
    <t>131881</t>
  </si>
  <si>
    <t>31881</t>
  </si>
  <si>
    <t>ZOLEPTIL 100</t>
  </si>
  <si>
    <t>POR TBL OBD30X100MG</t>
  </si>
  <si>
    <t>132542</t>
  </si>
  <si>
    <t>32542</t>
  </si>
  <si>
    <t>DOGMATIL 200MG TBL.</t>
  </si>
  <si>
    <t>POR TBL NOB60X200MG</t>
  </si>
  <si>
    <t>149932</t>
  </si>
  <si>
    <t>49932</t>
  </si>
  <si>
    <t>CROMOHEXAL</t>
  </si>
  <si>
    <t>NAS SPR SOL 1X15ML</t>
  </si>
  <si>
    <t>156118</t>
  </si>
  <si>
    <t>56118</t>
  </si>
  <si>
    <t>JODID DRASELNY 2% UNIMED PHARMA</t>
  </si>
  <si>
    <t>GTT OPH 1X10ML</t>
  </si>
  <si>
    <t>158230</t>
  </si>
  <si>
    <t>58230</t>
  </si>
  <si>
    <t>UNICLOPHEN UNIMED PHARMA</t>
  </si>
  <si>
    <t>GTT OPH 1X10ML 0.1%</t>
  </si>
  <si>
    <t>160091</t>
  </si>
  <si>
    <t>60091</t>
  </si>
  <si>
    <t>LINOLA-FETT N</t>
  </si>
  <si>
    <t>192087</t>
  </si>
  <si>
    <t>92087</t>
  </si>
  <si>
    <t>ROWACHOL</t>
  </si>
  <si>
    <t>198106</t>
  </si>
  <si>
    <t>98106</t>
  </si>
  <si>
    <t>PIKOVIT</t>
  </si>
  <si>
    <t>SIR 1X150ML</t>
  </si>
  <si>
    <t>394324</t>
  </si>
  <si>
    <t>137716</t>
  </si>
  <si>
    <t>Flavamed Efervescent 60 mg por.tbl.eff.10x60mg</t>
  </si>
  <si>
    <t>396541</t>
  </si>
  <si>
    <t>IR   ACIDUM HYDROCHLORIDUM CONC.</t>
  </si>
  <si>
    <t>IR SUROVINA</t>
  </si>
  <si>
    <t>396547</t>
  </si>
  <si>
    <t>MO CELOFANOVE VYSEKY</t>
  </si>
  <si>
    <t>500117</t>
  </si>
  <si>
    <t>Sportovka C chladivá</t>
  </si>
  <si>
    <t>180g/200ml</t>
  </si>
  <si>
    <t>500408</t>
  </si>
  <si>
    <t>Menalind Derm ošetřující mléko 300ml</t>
  </si>
  <si>
    <t>500600</t>
  </si>
  <si>
    <t>EFIENT 10 MG</t>
  </si>
  <si>
    <t>POR TBL FLM 28X10MG</t>
  </si>
  <si>
    <t>500942</t>
  </si>
  <si>
    <t>MS TROMETAMOLUM</t>
  </si>
  <si>
    <t>611199</t>
  </si>
  <si>
    <t>CitraLock 46,7% 5ml</t>
  </si>
  <si>
    <t>795647</t>
  </si>
  <si>
    <t>AVIRIL Dětský olej s azulenem</t>
  </si>
  <si>
    <t>840635</t>
  </si>
  <si>
    <t>Herbex Máta peprná nať 50g</t>
  </si>
  <si>
    <t>841232</t>
  </si>
  <si>
    <t>MAR Plus nasenspray</t>
  </si>
  <si>
    <t>841881</t>
  </si>
  <si>
    <t>Linola milch 200ml</t>
  </si>
  <si>
    <t>842671</t>
  </si>
  <si>
    <t>Visine suché oči 10ml</t>
  </si>
  <si>
    <t>843037</t>
  </si>
  <si>
    <t>GALMED RevitGal mast s vit.E 30g</t>
  </si>
  <si>
    <t>844414</t>
  </si>
  <si>
    <t>Swiss Lactobacilky dět.třeš.</t>
  </si>
  <si>
    <t>844639</t>
  </si>
  <si>
    <t>Rukavice latex.nest.M 100ks pudr</t>
  </si>
  <si>
    <t>845770</t>
  </si>
  <si>
    <t>Rukavice chir. Dona</t>
  </si>
  <si>
    <t>847623</t>
  </si>
  <si>
    <t>155051</t>
  </si>
  <si>
    <t>IBALGIN GEL 100G</t>
  </si>
  <si>
    <t>DRM GEL 1X100GM</t>
  </si>
  <si>
    <t>847636</t>
  </si>
  <si>
    <t>Biopron PROIMUN forte tbl.60</t>
  </si>
  <si>
    <t>847641</t>
  </si>
  <si>
    <t>Visine Unavené oči 10ml</t>
  </si>
  <si>
    <t>847778</t>
  </si>
  <si>
    <t>VISIAL Suché oči</t>
  </si>
  <si>
    <t>10ml</t>
  </si>
  <si>
    <t>848480</t>
  </si>
  <si>
    <t>140975</t>
  </si>
  <si>
    <t>IBALGIN RAPID 400 TBL 12</t>
  </si>
  <si>
    <t>POR TBL FLM 12X400MG</t>
  </si>
  <si>
    <t>850177</t>
  </si>
  <si>
    <t>Swiss Laktobacílky dět.třešňové 60 past.</t>
  </si>
  <si>
    <t>850515</t>
  </si>
  <si>
    <t>Calcium 1000+D3 combi Generica 20 sachets</t>
  </si>
  <si>
    <t>900267</t>
  </si>
  <si>
    <t>MS AC.BORICUM ZASOBNI</t>
  </si>
  <si>
    <t>900268</t>
  </si>
  <si>
    <t>MS AC.CITR.MONOHYDR.,ZASOBNI</t>
  </si>
  <si>
    <t>900315</t>
  </si>
  <si>
    <t>MS IODUM ZASOBNI</t>
  </si>
  <si>
    <t>900323</t>
  </si>
  <si>
    <t>MS METHYLCELLULOSUM ZASOBNI</t>
  </si>
  <si>
    <t>900354</t>
  </si>
  <si>
    <t>MS ARGENTI NITRAS ZASOBNI</t>
  </si>
  <si>
    <t>UN 1493</t>
  </si>
  <si>
    <t>900368</t>
  </si>
  <si>
    <t>MS NATR.HYDROXIDUM ZASOBNI</t>
  </si>
  <si>
    <t>UN 1823</t>
  </si>
  <si>
    <t>900371</t>
  </si>
  <si>
    <t>MS ZINCI CHLORIDUM ZASOBNI</t>
  </si>
  <si>
    <t>UN 2331</t>
  </si>
  <si>
    <t>900409</t>
  </si>
  <si>
    <t>MS BENZINUM ZASOBNI</t>
  </si>
  <si>
    <t>UN 3295</t>
  </si>
  <si>
    <t>900481</t>
  </si>
  <si>
    <t>MS AC.HYDROCHLOR.CONC. ZASOBNI</t>
  </si>
  <si>
    <t>UN 1789</t>
  </si>
  <si>
    <t>900486</t>
  </si>
  <si>
    <t>MP SOL.AC.BOR.ETHANOL.2% ZAS.</t>
  </si>
  <si>
    <t>900569</t>
  </si>
  <si>
    <t>MS PERSTERIL KONC,ZASOBNI</t>
  </si>
  <si>
    <t>UN 3109</t>
  </si>
  <si>
    <t>911935</t>
  </si>
  <si>
    <t>MS GLYCEROLUM 85% ZASOBNI</t>
  </si>
  <si>
    <t>920088</t>
  </si>
  <si>
    <t>KL COLL.ZINCI SULF.0.25% 10G</t>
  </si>
  <si>
    <t>920275</t>
  </si>
  <si>
    <t>MS KAL.BROMIDUM, ZASOBNI</t>
  </si>
  <si>
    <t>930225</t>
  </si>
  <si>
    <t>MO LEKOVKA RD 50 ml</t>
  </si>
  <si>
    <t>930702</t>
  </si>
  <si>
    <t>1000</t>
  </si>
  <si>
    <t>RP MS SOL.AC.BORICI 3% 1000 g Fag., Kul.</t>
  </si>
  <si>
    <t>850396</t>
  </si>
  <si>
    <t>131507</t>
  </si>
  <si>
    <t>APO-DONEPEZIL 10 MG POTAHOVANÉ TABLETY</t>
  </si>
  <si>
    <t>180071</t>
  </si>
  <si>
    <t>HELIDES 40 MG ENTEROSOLVENTNÍ TVRDÉ TOBOLKY</t>
  </si>
  <si>
    <t>POR CPS ETD 28X40MG</t>
  </si>
  <si>
    <t>114784</t>
  </si>
  <si>
    <t>14784</t>
  </si>
  <si>
    <t>ROSEMIG 50 MG</t>
  </si>
  <si>
    <t>POR TBL FLM 2X50MG</t>
  </si>
  <si>
    <t>140851</t>
  </si>
  <si>
    <t>40851</t>
  </si>
  <si>
    <t>NEURONTIN 800 MG</t>
  </si>
  <si>
    <t>POR TBL FLM50X800MG</t>
  </si>
  <si>
    <t>33576</t>
  </si>
  <si>
    <t>SUPPORTAN DRINK CAPPUCCINO</t>
  </si>
  <si>
    <t>POR SOL 4X200ML</t>
  </si>
  <si>
    <t>395700</t>
  </si>
  <si>
    <t>NESTLÉ PreBEBA Discharge 32x90ml</t>
  </si>
  <si>
    <t>133329</t>
  </si>
  <si>
    <t>33329</t>
  </si>
  <si>
    <t>NUTRIDRINK YOGHURT S PŘ. MALINA</t>
  </si>
  <si>
    <t>POR SOL 1X200ML</t>
  </si>
  <si>
    <t>133330</t>
  </si>
  <si>
    <t>33330</t>
  </si>
  <si>
    <t>NUTRIDRINK YOGHURT S VAN A CITR</t>
  </si>
  <si>
    <t>133325</t>
  </si>
  <si>
    <t>33325</t>
  </si>
  <si>
    <t>NUTRIDRINK MULTI FIBRE S POMER.</t>
  </si>
  <si>
    <t>33769</t>
  </si>
  <si>
    <t>NUTRINIDRINK PRO DĚTI S VLÁKNINOU - JAHODOVÁ PŘÍCH</t>
  </si>
  <si>
    <t>133200</t>
  </si>
  <si>
    <t>33200</t>
  </si>
  <si>
    <t>NUTRILON 1 SOYA</t>
  </si>
  <si>
    <t>POR PLV SOL 1X400GM</t>
  </si>
  <si>
    <t>133202</t>
  </si>
  <si>
    <t>33202</t>
  </si>
  <si>
    <t>NUTRILON 1 NENATAL</t>
  </si>
  <si>
    <t>POR SOL 1X400GM</t>
  </si>
  <si>
    <t>116886</t>
  </si>
  <si>
    <t>16886</t>
  </si>
  <si>
    <t>AKNECOLOR KRÉMPASTA</t>
  </si>
  <si>
    <t>DRM PST 1X30GM</t>
  </si>
  <si>
    <t>166555</t>
  </si>
  <si>
    <t>66555</t>
  </si>
  <si>
    <t>MAGNOSOLV</t>
  </si>
  <si>
    <t>GRA 30X6.1GM(SACKY)</t>
  </si>
  <si>
    <t>841560</t>
  </si>
  <si>
    <t>KL SOL.HYD.PEROX.30% 20kg</t>
  </si>
  <si>
    <t>920056</t>
  </si>
  <si>
    <t>KL ETHANOLUM 70% 800 g</t>
  </si>
  <si>
    <t>840144</t>
  </si>
  <si>
    <t>1</t>
  </si>
  <si>
    <t>ELDISINE</t>
  </si>
  <si>
    <t>INJ SIC 1X5MG</t>
  </si>
  <si>
    <t>930183</t>
  </si>
  <si>
    <t>MO SIGNATURA LEKARNA</t>
  </si>
  <si>
    <t>158319</t>
  </si>
  <si>
    <t>KIDROLASE</t>
  </si>
  <si>
    <t>INJ SIC 10X10KU</t>
  </si>
  <si>
    <t>107812</t>
  </si>
  <si>
    <t>BRUFEN 400</t>
  </si>
  <si>
    <t>POR TBL FLM 100X400MG</t>
  </si>
  <si>
    <t>395084</t>
  </si>
  <si>
    <t>MO LEKOVKA RD 20 ml</t>
  </si>
  <si>
    <t>900349</t>
  </si>
  <si>
    <t>MS NATR.THIOSULFAS PENTAHYD., ZASOBNI</t>
  </si>
  <si>
    <t>930054</t>
  </si>
  <si>
    <t>MO LEKOVKA 100 ml</t>
  </si>
  <si>
    <t>930055</t>
  </si>
  <si>
    <t>MO LEKOVKA 25 ml</t>
  </si>
  <si>
    <t>930201</t>
  </si>
  <si>
    <t>MO LEKOVKA 50 ml</t>
  </si>
  <si>
    <t>930238</t>
  </si>
  <si>
    <t>MO SIGNATURA CERV.98x56 mm</t>
  </si>
  <si>
    <t>930265</t>
  </si>
  <si>
    <t>MO SIGNATURA CERV.53X22 mm</t>
  </si>
  <si>
    <t>930574</t>
  </si>
  <si>
    <t>MS CHLORNAN SODNY SOL. 100mg/ml</t>
  </si>
  <si>
    <t>UN 1794</t>
  </si>
  <si>
    <t>930610</t>
  </si>
  <si>
    <t>MO LAHEV 130 ml S ROZPRASOVACEM</t>
  </si>
  <si>
    <t>395301</t>
  </si>
  <si>
    <t>Dr. Popov Borrelin čaj 50g</t>
  </si>
  <si>
    <t>198629</t>
  </si>
  <si>
    <t>164997</t>
  </si>
  <si>
    <t>ELTROXIN</t>
  </si>
  <si>
    <t>TBL 100X0.1MG</t>
  </si>
  <si>
    <t>102710</t>
  </si>
  <si>
    <t>2710</t>
  </si>
  <si>
    <t>ATENOLOL AL 100</t>
  </si>
  <si>
    <t>POR TBLNOB 50X100MG</t>
  </si>
  <si>
    <t>117839</t>
  </si>
  <si>
    <t>17839</t>
  </si>
  <si>
    <t>ECOSAL EASI-BREATHE</t>
  </si>
  <si>
    <t>INH SUS PSS 200X100RG</t>
  </si>
  <si>
    <t>127796</t>
  </si>
  <si>
    <t>MIRZATEN ORO TAB 45 MG</t>
  </si>
  <si>
    <t>POR TBL DIS 30X45MG</t>
  </si>
  <si>
    <t>140968</t>
  </si>
  <si>
    <t>40968</t>
  </si>
  <si>
    <t>EGLYMAD 2 MG</t>
  </si>
  <si>
    <t>POR TBL NOB 30X2MG</t>
  </si>
  <si>
    <t>40975</t>
  </si>
  <si>
    <t>EGLYMAD 3 MG</t>
  </si>
  <si>
    <t>POR TBL NOB 30X3MG</t>
  </si>
  <si>
    <t>140998</t>
  </si>
  <si>
    <t>40998</t>
  </si>
  <si>
    <t>EGLYMAD 4 MG</t>
  </si>
  <si>
    <t>POR TBL NOB 30X4MG</t>
  </si>
  <si>
    <t>153779</t>
  </si>
  <si>
    <t>53779</t>
  </si>
  <si>
    <t>EFECTIN ER 75MG</t>
  </si>
  <si>
    <t>CPS RET 28X75MG</t>
  </si>
  <si>
    <t>158705</t>
  </si>
  <si>
    <t>BISOPROLOL MYLAN 5 MG</t>
  </si>
  <si>
    <t>POR TBL FLM 100X5MG</t>
  </si>
  <si>
    <t>159893</t>
  </si>
  <si>
    <t>59893</t>
  </si>
  <si>
    <t>EGILOK 100MG</t>
  </si>
  <si>
    <t>TBL 60X100MG</t>
  </si>
  <si>
    <t>850328</t>
  </si>
  <si>
    <t>162942</t>
  </si>
  <si>
    <t>ORCAL NEO 10 MG</t>
  </si>
  <si>
    <t>POR TBL NOB 100X10MG</t>
  </si>
  <si>
    <t>102479</t>
  </si>
  <si>
    <t>2479</t>
  </si>
  <si>
    <t>DITHIADEN</t>
  </si>
  <si>
    <t>TBL 20X2MG</t>
  </si>
  <si>
    <t>109205</t>
  </si>
  <si>
    <t>9205</t>
  </si>
  <si>
    <t>ISOPTIN 80</t>
  </si>
  <si>
    <t>TBL OBD 50X80MG</t>
  </si>
  <si>
    <t>114933</t>
  </si>
  <si>
    <t>14933</t>
  </si>
  <si>
    <t>INHIBACE PLUS</t>
  </si>
  <si>
    <t>POR TBL FLM 28</t>
  </si>
  <si>
    <t>841498</t>
  </si>
  <si>
    <t>Carbosorb tbl.20-blistr</t>
  </si>
  <si>
    <t>159768</t>
  </si>
  <si>
    <t>59768</t>
  </si>
  <si>
    <t>RELPAX 80MG</t>
  </si>
  <si>
    <t>TBL OBD 2X80MG (AC)</t>
  </si>
  <si>
    <t>125414</t>
  </si>
  <si>
    <t>25414</t>
  </si>
  <si>
    <t>FOSAVANCE</t>
  </si>
  <si>
    <t>POR TBL NOB 4</t>
  </si>
  <si>
    <t>114676</t>
  </si>
  <si>
    <t>14676</t>
  </si>
  <si>
    <t>DOBEXIL H SUP</t>
  </si>
  <si>
    <t>RCT SUP 10</t>
  </si>
  <si>
    <t>154432</t>
  </si>
  <si>
    <t>54432</t>
  </si>
  <si>
    <t>PROSULPIN 50MG</t>
  </si>
  <si>
    <t>TBL 30X50MG</t>
  </si>
  <si>
    <t>192204</t>
  </si>
  <si>
    <t>ELOCOM</t>
  </si>
  <si>
    <t>DRM UNG 1X15GM 0.1%</t>
  </si>
  <si>
    <t>848439</t>
  </si>
  <si>
    <t>122112</t>
  </si>
  <si>
    <t>APO-OME 20</t>
  </si>
  <si>
    <t>POR CPS ETD 28X20MG</t>
  </si>
  <si>
    <t>110598</t>
  </si>
  <si>
    <t>10598</t>
  </si>
  <si>
    <t>INDOCOLLYRE 0.1% OČNÍ KAPKY</t>
  </si>
  <si>
    <t>OPHGTT SOL1X5ML0.1%</t>
  </si>
  <si>
    <t>191681</t>
  </si>
  <si>
    <t>91681</t>
  </si>
  <si>
    <t>OLICARD 40 MG RETARD</t>
  </si>
  <si>
    <t>CPS RET 50X40MG</t>
  </si>
  <si>
    <t>142771</t>
  </si>
  <si>
    <t>42771</t>
  </si>
  <si>
    <t>PARALEN EXTRA PROTI BOLESTI</t>
  </si>
  <si>
    <t>POR TBL FLM 24</t>
  </si>
  <si>
    <t>28949</t>
  </si>
  <si>
    <t>INVEGA 3 MG</t>
  </si>
  <si>
    <t>POR TBL PRO 30X3MG</t>
  </si>
  <si>
    <t>115341</t>
  </si>
  <si>
    <t>15341</t>
  </si>
  <si>
    <t>CILEST</t>
  </si>
  <si>
    <t>POR TBL NOB 1X21</t>
  </si>
  <si>
    <t>128162</t>
  </si>
  <si>
    <t>28162</t>
  </si>
  <si>
    <t>ABILIFY 10 MG</t>
  </si>
  <si>
    <t>POR TBL NOB 28X10MG</t>
  </si>
  <si>
    <t>142309</t>
  </si>
  <si>
    <t>42309</t>
  </si>
  <si>
    <t>HYPNOGEN « TBL.FLM.7X10MG</t>
  </si>
  <si>
    <t>157121</t>
  </si>
  <si>
    <t>METHOTREXAT EBEWE 5 MG TABLETY</t>
  </si>
  <si>
    <t>POR TBL NOB 50X5MG</t>
  </si>
  <si>
    <t>158408</t>
  </si>
  <si>
    <t>58408</t>
  </si>
  <si>
    <t>NASOBEC</t>
  </si>
  <si>
    <t>SPR NAS 200X50RG</t>
  </si>
  <si>
    <t>160413</t>
  </si>
  <si>
    <t>60413</t>
  </si>
  <si>
    <t>BALNEUM HERMAL PLUS</t>
  </si>
  <si>
    <t>LIQ 1X500ML</t>
  </si>
  <si>
    <t>188690</t>
  </si>
  <si>
    <t>88690</t>
  </si>
  <si>
    <t>ACIFEIN</t>
  </si>
  <si>
    <t>TBL 10</t>
  </si>
  <si>
    <t>197138</t>
  </si>
  <si>
    <t>97138</t>
  </si>
  <si>
    <t>CUTIVATE KRÉM</t>
  </si>
  <si>
    <t>CRM 1X15GM/7.5MG</t>
  </si>
  <si>
    <t>198072</t>
  </si>
  <si>
    <t>98072</t>
  </si>
  <si>
    <t>UNG 1X15GM</t>
  </si>
  <si>
    <t>394975</t>
  </si>
  <si>
    <t>RP AQUA PURIFICATA BAG IN BOX  GRAMY</t>
  </si>
  <si>
    <t>JEDNOTKA GRAMY</t>
  </si>
  <si>
    <t>395569</t>
  </si>
  <si>
    <t>Depar k odstranění klíšťat desinf. + pinzeta</t>
  </si>
  <si>
    <t>500204</t>
  </si>
  <si>
    <t>Apo-laktík žvýkací pastilky 30ks</t>
  </si>
  <si>
    <t>840434</t>
  </si>
  <si>
    <t>Megafyt Řebříčková nať   50 g</t>
  </si>
  <si>
    <t>842014</t>
  </si>
  <si>
    <t>Calcident stm.plv.</t>
  </si>
  <si>
    <t>10% DPH</t>
  </si>
  <si>
    <t>843117</t>
  </si>
  <si>
    <t>La Roche Effaclar K tuba 30ml</t>
  </si>
  <si>
    <t>843969</t>
  </si>
  <si>
    <t>Saliva Natura ústní sprej 50ml</t>
  </si>
  <si>
    <t>846248</t>
  </si>
  <si>
    <t>8828</t>
  </si>
  <si>
    <t>SUNYA</t>
  </si>
  <si>
    <t>POR TBL OBD 1X21</t>
  </si>
  <si>
    <t>848582</t>
  </si>
  <si>
    <t>Sarapis pro muže 60cps</t>
  </si>
  <si>
    <t>848762</t>
  </si>
  <si>
    <t>Hema Omega 3-6-9 cps30</t>
  </si>
  <si>
    <t>848893</t>
  </si>
  <si>
    <t>Bye Wart krém na bradavice</t>
  </si>
  <si>
    <t>849532</t>
  </si>
  <si>
    <t>Pruban obinadlo pružné hadicové</t>
  </si>
  <si>
    <t>849592</t>
  </si>
  <si>
    <t>Altermed Dermalex Repair EKZÉM pro kojen</t>
  </si>
  <si>
    <t>krém 100g</t>
  </si>
  <si>
    <t>850179</t>
  </si>
  <si>
    <t>Probiotické tampony Ellen - normal</t>
  </si>
  <si>
    <t>12ks</t>
  </si>
  <si>
    <t>850183</t>
  </si>
  <si>
    <t>Elobase mast</t>
  </si>
  <si>
    <t>50 g</t>
  </si>
  <si>
    <t>850185</t>
  </si>
  <si>
    <t>Freederm pH Balance šampon</t>
  </si>
  <si>
    <t>150 ml</t>
  </si>
  <si>
    <t>921159</t>
  </si>
  <si>
    <t>RP NOS.KAPKY TARG.,EPHEDR.  10G</t>
  </si>
  <si>
    <t>930305</t>
  </si>
  <si>
    <t>Apotheke Třezalka čaj 20x1,5g</t>
  </si>
  <si>
    <t>987759</t>
  </si>
  <si>
    <t>OCUhyl C gtt. 10 ml</t>
  </si>
  <si>
    <t>850010</t>
  </si>
  <si>
    <t>149543</t>
  </si>
  <si>
    <t>CLOPIDOGREL APOTEX 75 MG</t>
  </si>
  <si>
    <t>POR TBL FLM 30X75MG</t>
  </si>
  <si>
    <t>117431</t>
  </si>
  <si>
    <t>17431</t>
  </si>
  <si>
    <t>CITALEC 20 ZENTIVA</t>
  </si>
  <si>
    <t>POR TBL FLM30X20MG</t>
  </si>
  <si>
    <t>847959</t>
  </si>
  <si>
    <t>125521</t>
  </si>
  <si>
    <t>POR TBL FLM 100X250MG</t>
  </si>
  <si>
    <t>849377</t>
  </si>
  <si>
    <t>107899</t>
  </si>
  <si>
    <t>APO-FLUOXETINE</t>
  </si>
  <si>
    <t>POR CPS DUR 30X20MG</t>
  </si>
  <si>
    <t>147657</t>
  </si>
  <si>
    <t>47657</t>
  </si>
  <si>
    <t>FLIXOTIDE 250 INHALER N</t>
  </si>
  <si>
    <t>INH SUS PSS60X250RG</t>
  </si>
  <si>
    <t>183101</t>
  </si>
  <si>
    <t>83101</t>
  </si>
  <si>
    <t>XANAX SR 2MG</t>
  </si>
  <si>
    <t>TBL RET 30X2MG</t>
  </si>
  <si>
    <t>987892</t>
  </si>
  <si>
    <t>117457</t>
  </si>
  <si>
    <t>MONTELUKAST TEVA 4 MG, ŽVÝKACÍ TABLETA</t>
  </si>
  <si>
    <t>POR TBL MND 28X4MG</t>
  </si>
  <si>
    <t>113973</t>
  </si>
  <si>
    <t>13973</t>
  </si>
  <si>
    <t>TOBREX LA</t>
  </si>
  <si>
    <t>OPH GTT SOL5ML/15MG</t>
  </si>
  <si>
    <t>149549</t>
  </si>
  <si>
    <t>49549</t>
  </si>
  <si>
    <t>OSPEN 400MG</t>
  </si>
  <si>
    <t>199366</t>
  </si>
  <si>
    <t>99366</t>
  </si>
  <si>
    <t>AMOKSIKLAV 457 MG/5 ML</t>
  </si>
  <si>
    <t>POR PLV SUS 70ML</t>
  </si>
  <si>
    <t>197682</t>
  </si>
  <si>
    <t>97682</t>
  </si>
  <si>
    <t>CHLORID SODNY 0.9% BRAUN, REF.3500381</t>
  </si>
  <si>
    <t>INFSOL1X250ML-PELAH</t>
  </si>
  <si>
    <t>196884</t>
  </si>
  <si>
    <t>96884</t>
  </si>
  <si>
    <t>0.9% W/V SODIUM CHLORIDE I.V. REF.3500390</t>
  </si>
  <si>
    <t>INF 1X500ML(PE)</t>
  </si>
  <si>
    <t>4802 - Lékárna, lékárna - prodej</t>
  </si>
  <si>
    <t>4809 - Lékárna, lékárna - výdejna léků - Puškinova ul.</t>
  </si>
  <si>
    <t>4806 - Lékárna, lékárna - výdej na kliniky</t>
  </si>
  <si>
    <t>4804 - Lékárna, lékárna - výdejna</t>
  </si>
  <si>
    <t>Přehled plnění PL - Spotřeba léčivých přípravků dle objemu Kč mimo PL</t>
  </si>
  <si>
    <t>N04BC05 - Pramipexol</t>
  </si>
  <si>
    <t>N02AB03 - Fentanyl</t>
  </si>
  <si>
    <t>A10AE04 - Inzulin glargin</t>
  </si>
  <si>
    <t>L04AA06 - Mykofenolová kyselina</t>
  </si>
  <si>
    <t>N06AB04 - Citalopram</t>
  </si>
  <si>
    <t>C10AA05 - Atorvastatin</t>
  </si>
  <si>
    <t>M01AC06 - Meloxikam</t>
  </si>
  <si>
    <t>A10BB12 - Glimepirid</t>
  </si>
  <si>
    <t>N02AX02 - Tramadol</t>
  </si>
  <si>
    <t>C09AA02 - Enalapril</t>
  </si>
  <si>
    <t>C07AB02 - Metoprolol</t>
  </si>
  <si>
    <t>V06XX - Potraviny pro zvláštní lékařské účely (PZLÚ)</t>
  </si>
  <si>
    <t>N06AX11 - Mirtazapin</t>
  </si>
  <si>
    <t>N07CA01 - Betahistin</t>
  </si>
  <si>
    <t>C08CA01 - Amlodipin</t>
  </si>
  <si>
    <t>N05AH03 - Olanzapin</t>
  </si>
  <si>
    <t>N02CC01 - Sumatriptan</t>
  </si>
  <si>
    <t>N03AG01 - Kyselina valproová</t>
  </si>
  <si>
    <t>N06AX16 - Venlafaxin</t>
  </si>
  <si>
    <t>C01BC03 - Propafenon</t>
  </si>
  <si>
    <t>C09CA01 - Losartan</t>
  </si>
  <si>
    <t>C07AB07 - Bisoprolol</t>
  </si>
  <si>
    <t>C07AB03 - Atenolol</t>
  </si>
  <si>
    <t>H03AA01 - Levothyroxin, sodná sůl</t>
  </si>
  <si>
    <t>A02BA03 - Famotidin</t>
  </si>
  <si>
    <t>R03AC02 - Salbutamol</t>
  </si>
  <si>
    <t>B01AC05 - Tiklopidin</t>
  </si>
  <si>
    <t>N05BA12 - Alprazolam</t>
  </si>
  <si>
    <t>A02BC05 - Esomeprazol</t>
  </si>
  <si>
    <t>J01CR02 - Amoxicilin a enzymový inhibitor</t>
  </si>
  <si>
    <t>R03DC03 - Montelukast</t>
  </si>
  <si>
    <t>N06AB03 - Fluoxetin</t>
  </si>
  <si>
    <t>R03BA05 - Flutikason</t>
  </si>
  <si>
    <t>B01AC04 - Klopidogrel</t>
  </si>
  <si>
    <t>J01AA02 - Doxycyklin</t>
  </si>
  <si>
    <t>N06DA02 - Donepezil</t>
  </si>
  <si>
    <t>G04CB01 - Finasterid</t>
  </si>
  <si>
    <t>N05AE04 - Ziprasidon</t>
  </si>
  <si>
    <t>A02BC03 - Lansoprazol</t>
  </si>
  <si>
    <t>C09BA04 - Perindopril a diuretika</t>
  </si>
  <si>
    <t>N03AX12 - Gabapentin</t>
  </si>
  <si>
    <t>J01FA09 - Klarithromycin</t>
  </si>
  <si>
    <t>L03AB04 - Interferon alfa-2a</t>
  </si>
  <si>
    <t>A10AE04</t>
  </si>
  <si>
    <t>LANTUS 100 JEDNOTEK/ML</t>
  </si>
  <si>
    <t>SDR INJ SOL 5X3ML OPTICLIK</t>
  </si>
  <si>
    <t>A10BB12</t>
  </si>
  <si>
    <t>B01AC05</t>
  </si>
  <si>
    <t>C01BC03</t>
  </si>
  <si>
    <t>PROLEKOFEN 300 MG</t>
  </si>
  <si>
    <t>POR TBL FLM 50X300MG</t>
  </si>
  <si>
    <t>C09AA02</t>
  </si>
  <si>
    <t>ENAP 20 MG</t>
  </si>
  <si>
    <t>POR TBL NOB 30X20MG</t>
  </si>
  <si>
    <t>C10AA05</t>
  </si>
  <si>
    <t>J01AA02</t>
  </si>
  <si>
    <t>POR TBL NOB 10X100MG</t>
  </si>
  <si>
    <t>J01FA09</t>
  </si>
  <si>
    <t>KLACID 250 MG/5 ML</t>
  </si>
  <si>
    <t>POR GRA SUS 1X100ML</t>
  </si>
  <si>
    <t>L03AB04</t>
  </si>
  <si>
    <t>ROFERON-A 9 MIU/0,5 ML</t>
  </si>
  <si>
    <t>INJ SOL 5X0.5ML/9MU S</t>
  </si>
  <si>
    <t>L04AA06</t>
  </si>
  <si>
    <t>M01AC06</t>
  </si>
  <si>
    <t>N02AB03</t>
  </si>
  <si>
    <t>INSTANYL 50 MIKROGRAMŮ/DÁVKU</t>
  </si>
  <si>
    <t>INSTANYL 200 MIKROGRAMŮ/DÁVKU</t>
  </si>
  <si>
    <t>N02AX02</t>
  </si>
  <si>
    <t>TRAMAL RETARD TABLETY 150 MG</t>
  </si>
  <si>
    <t>POR TBL PRO 10X150MG</t>
  </si>
  <si>
    <t>TRAMAL RETARD TABLETY 200 MG</t>
  </si>
  <si>
    <t>POR TBL PRO 10X200MG</t>
  </si>
  <si>
    <t>N02CC01</t>
  </si>
  <si>
    <t>N04BC05</t>
  </si>
  <si>
    <t>N05AE04</t>
  </si>
  <si>
    <t>POR CPS DUR 30X60MG</t>
  </si>
  <si>
    <t>N06AB04</t>
  </si>
  <si>
    <t>ZYLORAM 20 MG POTAHOVANÉ TABLETY</t>
  </si>
  <si>
    <t>SEROPRAM 40 MG/ML</t>
  </si>
  <si>
    <t>POR GTT SOL 1X15ML</t>
  </si>
  <si>
    <t>N07CA01</t>
  </si>
  <si>
    <t>POR TBL NOB 50X8MG</t>
  </si>
  <si>
    <t>A02BC03</t>
  </si>
  <si>
    <t>LANZUL 30 MG</t>
  </si>
  <si>
    <t>POR CPS DUR 14X30MG</t>
  </si>
  <si>
    <t>C09BA04</t>
  </si>
  <si>
    <t>C09CA01</t>
  </si>
  <si>
    <t>G04CB01</t>
  </si>
  <si>
    <t>POR TBL FLM 30X5MG</t>
  </si>
  <si>
    <t>A02BA03</t>
  </si>
  <si>
    <t>FAMOSAN 10 MG</t>
  </si>
  <si>
    <t>POR TBL FLM 10X10MG</t>
  </si>
  <si>
    <t>A02BC05</t>
  </si>
  <si>
    <t>C07AB02</t>
  </si>
  <si>
    <t>LORISTA 25</t>
  </si>
  <si>
    <t>N03AG01</t>
  </si>
  <si>
    <t>ORFIRIL LONG 150 MG</t>
  </si>
  <si>
    <t>POR CPS PRO 50X150MG-PP</t>
  </si>
  <si>
    <t>ORFIRIL 600</t>
  </si>
  <si>
    <t>POR TBL ENT 50X600MG PP</t>
  </si>
  <si>
    <t>N03AX12</t>
  </si>
  <si>
    <t>POR TBL FLM 50X800MG</t>
  </si>
  <si>
    <t>N05AH03</t>
  </si>
  <si>
    <t>N06DA02</t>
  </si>
  <si>
    <t>V06XX</t>
  </si>
  <si>
    <t>NUTRILON NENATAL LCP</t>
  </si>
  <si>
    <t>NUTRIDRINK MULTI FIBRE S PŘÍCHUTÍ POMERANČOVOU</t>
  </si>
  <si>
    <t>NUTRIDRINK YOGHURT S PŘÍCHUTÍ MALINA</t>
  </si>
  <si>
    <t>NUTRIDRINK YOGHURT S PŘÍCHUTÍ VANILKA A CITRÓN</t>
  </si>
  <si>
    <t>NUTRINIDRINK PRO DĚTI S VLÁKNINOU - JAHODOVÁ PŘÍCHUŤ</t>
  </si>
  <si>
    <t>B01AC04</t>
  </si>
  <si>
    <t>EGILOK 100 MG</t>
  </si>
  <si>
    <t>POR TBL NOB 60X100MG</t>
  </si>
  <si>
    <t>C07AB03</t>
  </si>
  <si>
    <t>POR TBL NOB 50X100MG</t>
  </si>
  <si>
    <t>C07AB07</t>
  </si>
  <si>
    <t>C08CA01</t>
  </si>
  <si>
    <t>H03AA01</t>
  </si>
  <si>
    <t>ELTROXIN 100 MCG</t>
  </si>
  <si>
    <t>POR TBL NOB 100X0.1MG</t>
  </si>
  <si>
    <t>J01CR02</t>
  </si>
  <si>
    <t>N05BA12</t>
  </si>
  <si>
    <t>XANAX SR 2 MG</t>
  </si>
  <si>
    <t>POR TBL PRO 30X2MG</t>
  </si>
  <si>
    <t>N06AB03</t>
  </si>
  <si>
    <t>POR TBL FLM 30X20 MG</t>
  </si>
  <si>
    <t>N06AX11</t>
  </si>
  <si>
    <t>N06AX16</t>
  </si>
  <si>
    <t>EFECTIN ER 75 MG</t>
  </si>
  <si>
    <t>POR CPS RDR 28X75MG</t>
  </si>
  <si>
    <t>R03AC02</t>
  </si>
  <si>
    <t>R03BA05</t>
  </si>
  <si>
    <t>INH SUS PSS 60X250RG</t>
  </si>
  <si>
    <t>R03DC03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</si>
  <si>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</si>
  <si>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</si>
  <si>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</si>
  <si>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</si>
  <si>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</si>
  <si>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</si>
  <si>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</si>
  <si>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</si>
  <si>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</si>
  <si>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</si>
  <si>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</si>
  <si>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</si>
  <si>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</si>
  <si>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</si>
  <si>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ZA444</t>
  </si>
  <si>
    <t>Tampon 20 x 19 cm nesterilní stáčený 1320300404</t>
  </si>
  <si>
    <t>ZA583</t>
  </si>
  <si>
    <t>Čtverečky desinfekční Webcol 3,5 x 3,5 cm 70% á 4000 ks 6818-1</t>
  </si>
  <si>
    <t>ZC100</t>
  </si>
  <si>
    <t>Vata buničitá dělená 2 role / 500 ks 40 x 50 mm 1230200310</t>
  </si>
  <si>
    <t>ZA737</t>
  </si>
  <si>
    <t>Filtr mini spike modrý 4550234</t>
  </si>
  <si>
    <t>ZA746</t>
  </si>
  <si>
    <t>Stříkačka omnifix 1 ml 9161406V</t>
  </si>
  <si>
    <t>ZA749</t>
  </si>
  <si>
    <t>Stříkačka omnifix 50 ml 4617509F</t>
  </si>
  <si>
    <t>ZA754</t>
  </si>
  <si>
    <t>Stříkačka injekční omnifix 10 ml 4617100V</t>
  </si>
  <si>
    <t>ZA789</t>
  </si>
  <si>
    <t>Stříkačka injekční   2 ml 4606027V</t>
  </si>
  <si>
    <t>ZB384</t>
  </si>
  <si>
    <t>Stříkačka omnifix 20 ml 4617207V</t>
  </si>
  <si>
    <t>ZB615</t>
  </si>
  <si>
    <t>Stříkačka injekční omnifix 3 ml bal. á 100 ks 4617022V</t>
  </si>
  <si>
    <t>ZB796</t>
  </si>
  <si>
    <t>Stříkačka omnifix 30 ml 4617304F</t>
  </si>
  <si>
    <t>ZB801</t>
  </si>
  <si>
    <t>Transofix krátký trn á 50 ks 4090500</t>
  </si>
  <si>
    <t>ZE308</t>
  </si>
  <si>
    <t>Stříkačka omnifix 5 ml 4617053V</t>
  </si>
  <si>
    <t>ZF159</t>
  </si>
  <si>
    <t>Nádoba na kontaminovaný odpad 1 l 15-0002</t>
  </si>
  <si>
    <t>ZK335</t>
  </si>
  <si>
    <t>Filtr sterifix 0,2um infúzní 4099303</t>
  </si>
  <si>
    <t>ZK704</t>
  </si>
  <si>
    <t>Easypump II LT 100-50-S 100 ml 2,0 ml/h 4540016</t>
  </si>
  <si>
    <t>ZK705</t>
  </si>
  <si>
    <t>Easypump II LT 270-50-S 270 ml 5,0 ml/h 4540018 (náhrada k.č. 4438043)</t>
  </si>
  <si>
    <t>ZK799</t>
  </si>
  <si>
    <t>Zátka combi červená 4495101</t>
  </si>
  <si>
    <t>ZA741</t>
  </si>
  <si>
    <t>Filtr sterifix 0,2um injekční 4099206</t>
  </si>
  <si>
    <t>ZC986</t>
  </si>
  <si>
    <t>Infusor LV 5 2 denní 2C1009KP</t>
  </si>
  <si>
    <t>ZK503</t>
  </si>
  <si>
    <t>Uzávěr ecopin 4125002</t>
  </si>
  <si>
    <t>ZK504</t>
  </si>
  <si>
    <t>Filtr mini spike červený 4550340</t>
  </si>
  <si>
    <t>ZK505</t>
  </si>
  <si>
    <t>Infusor LV 2 5 denní 2C1008KP</t>
  </si>
  <si>
    <t>ZK507</t>
  </si>
  <si>
    <t>Stříkačka perfusion amber LL 50 ml bal. á 100 ks 300139</t>
  </si>
  <si>
    <t>ZL800</t>
  </si>
  <si>
    <t>Stříkačka omnifix 3 ml 4616025V</t>
  </si>
  <si>
    <t>ZA714</t>
  </si>
  <si>
    <t>Set infuzní intrafix černý 180 cm á 100 ks 4060563</t>
  </si>
  <si>
    <t>ZA715</t>
  </si>
  <si>
    <t>Set infuzní intrafix 4062957</t>
  </si>
  <si>
    <t>ZK502</t>
  </si>
  <si>
    <t>Set infuzní Infusomat 8700095SP</t>
  </si>
  <si>
    <t>ZA716</t>
  </si>
  <si>
    <t>Set infuzní intrafix 180 cm 4063002</t>
  </si>
  <si>
    <t>ZA833</t>
  </si>
  <si>
    <t>Jehla injekční 0,8 x   40 mm zelená 4657527</t>
  </si>
  <si>
    <t>ZB436</t>
  </si>
  <si>
    <t>Jehla eco flac mix 16401</t>
  </si>
  <si>
    <t>ZB556</t>
  </si>
  <si>
    <t>Jehla injekční 1,2 x   40 mm růžová 4665120</t>
  </si>
  <si>
    <t>ZC737</t>
  </si>
  <si>
    <t>Rukavice Glads nepud.Moelnl.vel. S 612600-20</t>
  </si>
  <si>
    <t>ZD370</t>
  </si>
  <si>
    <t>Rukavice nitril promedica bez p.M á 100 ks 98897</t>
  </si>
  <si>
    <t>ZL071</t>
  </si>
  <si>
    <t>Rukavice operační gammex bez pudru PF EnLite vel. 6,5 353383</t>
  </si>
  <si>
    <t>ZL072</t>
  </si>
  <si>
    <t>Rukavice operační gammex bez pudru PF EnLite vel. 7,0 353384</t>
  </si>
  <si>
    <t>ZL131</t>
  </si>
  <si>
    <t>Rukavice nitril promedica bez p.L á 100 ks 98898</t>
  </si>
  <si>
    <t>ZL388</t>
  </si>
  <si>
    <t>Rukavice nitril promedica bez p.S á 100 ks 98896</t>
  </si>
  <si>
    <t>ZB157</t>
  </si>
  <si>
    <t>Rukavice Glads nepud.Moelnl.vel. M 612700</t>
  </si>
  <si>
    <t>ZK499</t>
  </si>
  <si>
    <t>Rukavice operační gammex PFXP cytostatické vel. 6,5 353113</t>
  </si>
  <si>
    <t>ZK500</t>
  </si>
  <si>
    <t>Rukavice operační gammex PFXP cytostatické vel. 7,0 353114</t>
  </si>
  <si>
    <t>ZC762</t>
  </si>
  <si>
    <t>Rukavice Glads nepud.Moelnl.vel. L 612800</t>
  </si>
  <si>
    <t>ZA090</t>
  </si>
  <si>
    <t>Vata buničitá přířezy 37 x 57 cm 273015</t>
  </si>
  <si>
    <t>ZL524</t>
  </si>
  <si>
    <t>Balónek pryžový k byretě 1741.9005</t>
  </si>
  <si>
    <t>ZD239</t>
  </si>
  <si>
    <t>Papír filtrační 24 cm kruhový skládaný bal. á 500 ks 624890800240</t>
  </si>
  <si>
    <t>ZL523</t>
  </si>
  <si>
    <t>Byreta automatická dle Pelleta s vypouštěcím skleněným kohoutem a</t>
  </si>
  <si>
    <t>801173</t>
  </si>
  <si>
    <t>-CHLORID DRASELNY P.A 1000 G</t>
  </si>
  <si>
    <t>900533</t>
  </si>
  <si>
    <t>-KYS.SIROVA P.A. UN 1830   1000 ML</t>
  </si>
  <si>
    <t>900553</t>
  </si>
  <si>
    <t>-KYS.CHLOROVOD.35% P.A. UN 1789    1000 ML</t>
  </si>
  <si>
    <t>803077</t>
  </si>
  <si>
    <t>-Kys.octová p.a. UN 2789   1000 ml</t>
  </si>
  <si>
    <t>802125</t>
  </si>
  <si>
    <t>-METANOL  P.A. UN 1230   1000 ML</t>
  </si>
  <si>
    <t>910093</t>
  </si>
  <si>
    <t>-CHLOROFORM P.A. UN 1888    1000 ML</t>
  </si>
  <si>
    <t>801862</t>
  </si>
  <si>
    <t>-AMONIAK VODNY ROZTOK 25% UN 2672   1000 ML</t>
  </si>
  <si>
    <t>800639</t>
  </si>
  <si>
    <t>-THIOSIRAN SOD.5H2O P.A. 1000 g</t>
  </si>
  <si>
    <t>800947</t>
  </si>
  <si>
    <t xml:space="preserve">-NORM.MANGANISTAN DRASELNÝ  N/10,c=0,02mol/l </t>
  </si>
  <si>
    <t>801517</t>
  </si>
  <si>
    <t>-ANHYDRID KYS.OCTOVE P.A. UN 1715   1000 ml</t>
  </si>
  <si>
    <t>801921</t>
  </si>
  <si>
    <t>-NORM.HYDROXID SODNÝ N/10 UN 1823   N05602</t>
  </si>
  <si>
    <t>803088</t>
  </si>
  <si>
    <t xml:space="preserve">-NORM.CHELATON III 0,05M </t>
  </si>
  <si>
    <t>803849</t>
  </si>
  <si>
    <t xml:space="preserve">-NORM.THIOSÍRAN SODNÝ 0,1M </t>
  </si>
  <si>
    <t>805291</t>
  </si>
  <si>
    <t>-ZRAL Millonovo cinidlo R, 50 ml UN 1625</t>
  </si>
  <si>
    <t>910031</t>
  </si>
  <si>
    <t>-OCTAN AMONNY P.A. 1000 G</t>
  </si>
  <si>
    <t>394538</t>
  </si>
  <si>
    <t xml:space="preserve">-NORM.BROMIČNAN DRASELNÝ 1/60 </t>
  </si>
  <si>
    <t>396813</t>
  </si>
  <si>
    <t>-hexamethylenetetramine 100g</t>
  </si>
  <si>
    <t>801127</t>
  </si>
  <si>
    <t>-DUSICNAN STRIBRNY P.A. 1000G</t>
  </si>
  <si>
    <t>805305</t>
  </si>
  <si>
    <t>-NORM.DUSICNAN STRIBRNY N/10, c=0,1M UN 1493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</si>
</sst>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05">
    <xf numFmtId="0" fontId="0" fillId="0" borderId="0" xfId="0"/>
    <xf numFmtId="0" fontId="31" fillId="2" borderId="15" xfId="80" applyFont="1" applyFill="1" applyBorder="1"/>
    <xf numFmtId="0" fontId="32" fillId="2" borderId="16" xfId="80" applyFont="1" applyFill="1" applyBorder="1"/>
    <xf numFmtId="3" fontId="32" fillId="2" borderId="17" xfId="80" applyNumberFormat="1" applyFont="1" applyFill="1" applyBorder="1"/>
    <xf numFmtId="10" fontId="32" fillId="2" borderId="18" xfId="80" applyNumberFormat="1" applyFont="1" applyFill="1" applyBorder="1"/>
    <xf numFmtId="0" fontId="32" fillId="4" borderId="16" xfId="80" applyFont="1" applyFill="1" applyBorder="1"/>
    <xf numFmtId="3" fontId="32" fillId="4" borderId="17" xfId="80" applyNumberFormat="1" applyFont="1" applyFill="1" applyBorder="1"/>
    <xf numFmtId="10" fontId="32" fillId="4" borderId="18" xfId="80" applyNumberFormat="1" applyFont="1" applyFill="1" applyBorder="1"/>
    <xf numFmtId="172" fontId="32" fillId="3" borderId="17" xfId="80" applyNumberFormat="1" applyFont="1" applyFill="1" applyBorder="1"/>
    <xf numFmtId="10" fontId="32" fillId="3" borderId="18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2" xfId="80" applyNumberFormat="1" applyFont="1" applyFill="1" applyBorder="1"/>
    <xf numFmtId="10" fontId="31" fillId="5" borderId="23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1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41" fillId="2" borderId="32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7" xfId="80" applyNumberFormat="1" applyFont="1" applyFill="1" applyBorder="1"/>
    <xf numFmtId="3" fontId="31" fillId="5" borderId="23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5" xfId="80" applyNumberFormat="1" applyFont="1" applyFill="1" applyBorder="1"/>
    <xf numFmtId="3" fontId="32" fillId="2" borderId="18" xfId="80" applyNumberFormat="1" applyFont="1" applyFill="1" applyBorder="1"/>
    <xf numFmtId="3" fontId="32" fillId="4" borderId="25" xfId="80" applyNumberFormat="1" applyFont="1" applyFill="1" applyBorder="1"/>
    <xf numFmtId="3" fontId="32" fillId="4" borderId="18" xfId="80" applyNumberFormat="1" applyFont="1" applyFill="1" applyBorder="1"/>
    <xf numFmtId="172" fontId="32" fillId="3" borderId="25" xfId="80" applyNumberFormat="1" applyFont="1" applyFill="1" applyBorder="1"/>
    <xf numFmtId="172" fontId="32" fillId="3" borderId="18" xfId="80" applyNumberFormat="1" applyFont="1" applyFill="1" applyBorder="1"/>
    <xf numFmtId="0" fontId="34" fillId="2" borderId="21" xfId="74" applyFont="1" applyFill="1" applyBorder="1" applyAlignment="1">
      <alignment horizontal="center"/>
    </xf>
    <xf numFmtId="0" fontId="34" fillId="2" borderId="20" xfId="74" applyFont="1" applyFill="1" applyBorder="1" applyAlignment="1">
      <alignment horizontal="center"/>
    </xf>
    <xf numFmtId="0" fontId="34" fillId="2" borderId="22" xfId="80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5" xfId="78" applyNumberFormat="1" applyFont="1" applyFill="1" applyBorder="1" applyAlignment="1">
      <alignment horizontal="right"/>
    </xf>
    <xf numFmtId="9" fontId="32" fillId="0" borderId="25" xfId="78" applyNumberFormat="1" applyFont="1" applyFill="1" applyBorder="1" applyAlignment="1">
      <alignment horizontal="right"/>
    </xf>
    <xf numFmtId="3" fontId="32" fillId="0" borderId="18" xfId="78" applyNumberFormat="1" applyFont="1" applyFill="1" applyBorder="1" applyAlignment="1">
      <alignment horizontal="right"/>
    </xf>
    <xf numFmtId="0" fontId="34" fillId="2" borderId="19" xfId="80" applyFont="1" applyFill="1" applyBorder="1" applyAlignment="1">
      <alignment horizont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4" xfId="0" applyFont="1" applyFill="1" applyBorder="1" applyAlignment="1"/>
    <xf numFmtId="0" fontId="43" fillId="0" borderId="0" xfId="0" applyFont="1" applyFill="1" applyBorder="1" applyAlignment="1"/>
    <xf numFmtId="0" fontId="35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8" fillId="0" borderId="0" xfId="80" applyFill="1"/>
    <xf numFmtId="0" fontId="9" fillId="0" borderId="34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0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3" fontId="37" fillId="0" borderId="21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4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0" xfId="0" applyFont="1" applyFill="1" applyBorder="1" applyAlignment="1"/>
    <xf numFmtId="0" fontId="35" fillId="0" borderId="28" xfId="0" applyFont="1" applyFill="1" applyBorder="1" applyAlignment="1"/>
    <xf numFmtId="0" fontId="35" fillId="0" borderId="29" xfId="0" applyFont="1" applyFill="1" applyBorder="1" applyAlignment="1"/>
    <xf numFmtId="0" fontId="35" fillId="0" borderId="48" xfId="0" applyFont="1" applyFill="1" applyBorder="1" applyAlignment="1"/>
    <xf numFmtId="0" fontId="32" fillId="2" borderId="24" xfId="78" applyFont="1" applyFill="1" applyBorder="1" applyAlignment="1">
      <alignment horizontal="right"/>
    </xf>
    <xf numFmtId="3" fontId="32" fillId="2" borderId="47" xfId="78" applyNumberFormat="1" applyFont="1" applyFill="1" applyBorder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9" fillId="3" borderId="7" xfId="1" applyFill="1" applyBorder="1"/>
    <xf numFmtId="0" fontId="35" fillId="0" borderId="23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6" xfId="1" applyFill="1" applyBorder="1"/>
    <xf numFmtId="0" fontId="35" fillId="5" borderId="20" xfId="0" applyFont="1" applyFill="1" applyBorder="1"/>
    <xf numFmtId="0" fontId="35" fillId="5" borderId="34" xfId="0" applyFont="1" applyFill="1" applyBorder="1"/>
    <xf numFmtId="0" fontId="29" fillId="2" borderId="3" xfId="1" applyFill="1" applyBorder="1"/>
    <xf numFmtId="0" fontId="35" fillId="5" borderId="36" xfId="0" applyFont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7" xfId="53" applyNumberFormat="1" applyFont="1" applyFill="1" applyBorder="1"/>
    <xf numFmtId="3" fontId="34" fillId="0" borderId="23" xfId="53" applyNumberFormat="1" applyFont="1" applyFill="1" applyBorder="1"/>
    <xf numFmtId="0" fontId="0" fillId="0" borderId="0" xfId="0" applyBorder="1" applyAlignment="1"/>
    <xf numFmtId="165" fontId="34" fillId="2" borderId="22" xfId="53" applyNumberFormat="1" applyFont="1" applyFill="1" applyBorder="1" applyAlignment="1">
      <alignment horizontal="right"/>
    </xf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38" xfId="0" applyNumberFormat="1" applyFont="1" applyFill="1" applyBorder="1"/>
    <xf numFmtId="3" fontId="28" fillId="2" borderId="40" xfId="0" applyNumberFormat="1" applyFont="1" applyFill="1" applyBorder="1"/>
    <xf numFmtId="9" fontId="28" fillId="2" borderId="47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8" fillId="2" borderId="42" xfId="0" applyFont="1" applyFill="1" applyBorder="1" applyAlignment="1"/>
    <xf numFmtId="0" fontId="28" fillId="2" borderId="32" xfId="0" applyFont="1" applyFill="1" applyBorder="1" applyAlignment="1">
      <alignment horizontal="left" indent="2"/>
    </xf>
    <xf numFmtId="0" fontId="28" fillId="4" borderId="33" xfId="0" applyFont="1" applyFill="1" applyBorder="1" applyAlignment="1">
      <alignment horizontal="left" indent="2"/>
    </xf>
    <xf numFmtId="0" fontId="28" fillId="3" borderId="16" xfId="0" applyFont="1" applyFill="1" applyBorder="1" applyAlignment="1"/>
    <xf numFmtId="0" fontId="0" fillId="2" borderId="26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8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9" fillId="2" borderId="15" xfId="1" applyFill="1" applyBorder="1"/>
    <xf numFmtId="0" fontId="29" fillId="0" borderId="0" xfId="1" applyFill="1"/>
    <xf numFmtId="0" fontId="29" fillId="4" borderId="31" xfId="1" applyFill="1" applyBorder="1"/>
    <xf numFmtId="0" fontId="29" fillId="4" borderId="15" xfId="1" applyFill="1" applyBorder="1"/>
    <xf numFmtId="0" fontId="29" fillId="2" borderId="32" xfId="1" applyFill="1" applyBorder="1" applyAlignment="1">
      <alignment horizontal="left" indent="2"/>
    </xf>
    <xf numFmtId="0" fontId="29" fillId="2" borderId="32" xfId="1" applyFill="1" applyBorder="1" applyAlignment="1">
      <alignment horizontal="left" indent="4"/>
    </xf>
    <xf numFmtId="0" fontId="51" fillId="2" borderId="32" xfId="1" applyFont="1" applyFill="1" applyBorder="1" applyAlignment="1">
      <alignment horizontal="left" indent="2"/>
    </xf>
    <xf numFmtId="0" fontId="51" fillId="2" borderId="32" xfId="1" applyFont="1" applyFill="1" applyBorder="1" applyAlignment="1"/>
    <xf numFmtId="0" fontId="52" fillId="3" borderId="16" xfId="1" applyFont="1" applyFill="1" applyBorder="1"/>
    <xf numFmtId="0" fontId="52" fillId="2" borderId="32" xfId="1" applyFont="1" applyFill="1" applyBorder="1" applyAlignment="1"/>
    <xf numFmtId="0" fontId="52" fillId="4" borderId="16" xfId="1" applyFont="1" applyFill="1" applyBorder="1" applyAlignment="1">
      <alignment horizontal="left"/>
    </xf>
    <xf numFmtId="0" fontId="52" fillId="2" borderId="16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2" xfId="1" applyFont="1" applyFill="1" applyBorder="1" applyAlignment="1">
      <alignment horizontal="left"/>
    </xf>
    <xf numFmtId="0" fontId="42" fillId="3" borderId="24" xfId="0" applyFont="1" applyFill="1" applyBorder="1" applyAlignment="1"/>
    <xf numFmtId="0" fontId="0" fillId="0" borderId="35" xfId="0" applyBorder="1" applyAlignment="1"/>
    <xf numFmtId="0" fontId="42" fillId="2" borderId="24" xfId="0" applyFont="1" applyFill="1" applyBorder="1" applyAlignment="1"/>
    <xf numFmtId="0" fontId="42" fillId="4" borderId="24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4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4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2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7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2" xfId="53" applyNumberFormat="1" applyFont="1" applyFill="1" applyBorder="1" applyAlignment="1">
      <alignment horizontal="right"/>
    </xf>
    <xf numFmtId="165" fontId="33" fillId="2" borderId="27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49" xfId="78" applyNumberFormat="1" applyFont="1" applyFill="1" applyBorder="1" applyAlignment="1">
      <alignment horizontal="left"/>
    </xf>
    <xf numFmtId="0" fontId="35" fillId="2" borderId="39" xfId="0" applyFont="1" applyFill="1" applyBorder="1" applyAlignment="1"/>
    <xf numFmtId="3" fontId="32" fillId="2" borderId="41" xfId="78" applyNumberFormat="1" applyFont="1" applyFill="1" applyBorder="1" applyAlignment="1"/>
    <xf numFmtId="0" fontId="42" fillId="2" borderId="49" xfId="0" applyFont="1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42" fillId="2" borderId="41" xfId="0" applyFont="1" applyFill="1" applyBorder="1" applyAlignment="1">
      <alignment horizontal="left"/>
    </xf>
    <xf numFmtId="3" fontId="42" fillId="2" borderId="41" xfId="0" applyNumberFormat="1" applyFont="1" applyFill="1" applyBorder="1" applyAlignment="1">
      <alignment horizontal="left"/>
    </xf>
    <xf numFmtId="3" fontId="0" fillId="2" borderId="37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53" fillId="0" borderId="0" xfId="1" applyFont="1" applyFill="1"/>
    <xf numFmtId="3" fontId="36" fillId="7" borderId="52" xfId="0" applyNumberFormat="1" applyFont="1" applyFill="1" applyBorder="1" applyAlignment="1">
      <alignment horizontal="right" vertical="top"/>
    </xf>
    <xf numFmtId="3" fontId="36" fillId="7" borderId="53" xfId="0" applyNumberFormat="1" applyFont="1" applyFill="1" applyBorder="1" applyAlignment="1">
      <alignment horizontal="right" vertical="top"/>
    </xf>
    <xf numFmtId="174" fontId="36" fillId="7" borderId="54" xfId="0" applyNumberFormat="1" applyFont="1" applyFill="1" applyBorder="1" applyAlignment="1">
      <alignment horizontal="right" vertical="top"/>
    </xf>
    <xf numFmtId="3" fontId="36" fillId="0" borderId="52" xfId="0" applyNumberFormat="1" applyFont="1" applyBorder="1" applyAlignment="1">
      <alignment horizontal="right" vertical="top"/>
    </xf>
    <xf numFmtId="174" fontId="36" fillId="7" borderId="55" xfId="0" applyNumberFormat="1" applyFont="1" applyFill="1" applyBorder="1" applyAlignment="1">
      <alignment horizontal="right" vertical="top"/>
    </xf>
    <xf numFmtId="3" fontId="38" fillId="7" borderId="57" xfId="0" applyNumberFormat="1" applyFont="1" applyFill="1" applyBorder="1" applyAlignment="1">
      <alignment horizontal="right" vertical="top"/>
    </xf>
    <xf numFmtId="3" fontId="38" fillId="7" borderId="58" xfId="0" applyNumberFormat="1" applyFont="1" applyFill="1" applyBorder="1" applyAlignment="1">
      <alignment horizontal="right" vertical="top"/>
    </xf>
    <xf numFmtId="0" fontId="38" fillId="7" borderId="59" xfId="0" applyFont="1" applyFill="1" applyBorder="1" applyAlignment="1">
      <alignment horizontal="right" vertical="top"/>
    </xf>
    <xf numFmtId="3" fontId="38" fillId="0" borderId="57" xfId="0" applyNumberFormat="1" applyFont="1" applyBorder="1" applyAlignment="1">
      <alignment horizontal="right" vertical="top"/>
    </xf>
    <xf numFmtId="0" fontId="38" fillId="7" borderId="60" xfId="0" applyFont="1" applyFill="1" applyBorder="1" applyAlignment="1">
      <alignment horizontal="right" vertical="top"/>
    </xf>
    <xf numFmtId="0" fontId="36" fillId="7" borderId="54" xfId="0" applyFont="1" applyFill="1" applyBorder="1" applyAlignment="1">
      <alignment horizontal="right" vertical="top"/>
    </xf>
    <xf numFmtId="0" fontId="36" fillId="7" borderId="55" xfId="0" applyFont="1" applyFill="1" applyBorder="1" applyAlignment="1">
      <alignment horizontal="right" vertical="top"/>
    </xf>
    <xf numFmtId="174" fontId="38" fillId="7" borderId="59" xfId="0" applyNumberFormat="1" applyFont="1" applyFill="1" applyBorder="1" applyAlignment="1">
      <alignment horizontal="right" vertical="top"/>
    </xf>
    <xf numFmtId="174" fontId="38" fillId="7" borderId="60" xfId="0" applyNumberFormat="1" applyFont="1" applyFill="1" applyBorder="1" applyAlignment="1">
      <alignment horizontal="right" vertical="top"/>
    </xf>
    <xf numFmtId="3" fontId="38" fillId="0" borderId="61" xfId="0" applyNumberFormat="1" applyFont="1" applyBorder="1" applyAlignment="1">
      <alignment horizontal="right" vertical="top"/>
    </xf>
    <xf numFmtId="3" fontId="38" fillId="0" borderId="62" xfId="0" applyNumberFormat="1" applyFont="1" applyBorder="1" applyAlignment="1">
      <alignment horizontal="right" vertical="top"/>
    </xf>
    <xf numFmtId="0" fontId="38" fillId="0" borderId="63" xfId="0" applyFont="1" applyBorder="1" applyAlignment="1">
      <alignment horizontal="right" vertical="top"/>
    </xf>
    <xf numFmtId="174" fontId="38" fillId="7" borderId="64" xfId="0" applyNumberFormat="1" applyFont="1" applyFill="1" applyBorder="1" applyAlignment="1">
      <alignment horizontal="right" vertical="top"/>
    </xf>
    <xf numFmtId="0" fontId="40" fillId="8" borderId="51" xfId="0" applyFont="1" applyFill="1" applyBorder="1" applyAlignment="1">
      <alignment vertical="top"/>
    </xf>
    <xf numFmtId="0" fontId="40" fillId="8" borderId="51" xfId="0" applyFont="1" applyFill="1" applyBorder="1" applyAlignment="1">
      <alignment vertical="top" indent="2"/>
    </xf>
    <xf numFmtId="0" fontId="40" fillId="8" borderId="51" xfId="0" applyFont="1" applyFill="1" applyBorder="1" applyAlignment="1">
      <alignment vertical="top" indent="4"/>
    </xf>
    <xf numFmtId="0" fontId="41" fillId="8" borderId="56" xfId="0" applyFont="1" applyFill="1" applyBorder="1" applyAlignment="1">
      <alignment vertical="top" indent="6"/>
    </xf>
    <xf numFmtId="0" fontId="40" fillId="8" borderId="51" xfId="0" applyFont="1" applyFill="1" applyBorder="1" applyAlignment="1">
      <alignment vertical="top" indent="8"/>
    </xf>
    <xf numFmtId="0" fontId="41" fillId="8" borderId="56" xfId="0" applyFont="1" applyFill="1" applyBorder="1" applyAlignment="1">
      <alignment vertical="top" indent="4"/>
    </xf>
    <xf numFmtId="0" fontId="41" fillId="8" borderId="56" xfId="0" applyFont="1" applyFill="1" applyBorder="1" applyAlignment="1">
      <alignment vertical="top" indent="2"/>
    </xf>
    <xf numFmtId="0" fontId="40" fillId="8" borderId="51" xfId="0" applyFont="1" applyFill="1" applyBorder="1" applyAlignment="1">
      <alignment vertical="top" indent="6"/>
    </xf>
    <xf numFmtId="0" fontId="41" fillId="8" borderId="56" xfId="0" applyFont="1" applyFill="1" applyBorder="1" applyAlignment="1">
      <alignment vertical="top"/>
    </xf>
    <xf numFmtId="0" fontId="35" fillId="8" borderId="51" xfId="0" applyFont="1" applyFill="1" applyBorder="1"/>
    <xf numFmtId="0" fontId="41" fillId="8" borderId="16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38" xfId="53" applyNumberFormat="1" applyFont="1" applyFill="1" applyBorder="1" applyAlignment="1">
      <alignment horizontal="left"/>
    </xf>
    <xf numFmtId="165" fontId="34" fillId="2" borderId="40" xfId="53" applyNumberFormat="1" applyFont="1" applyFill="1" applyBorder="1" applyAlignment="1">
      <alignment horizontal="left"/>
    </xf>
    <xf numFmtId="165" fontId="34" fillId="2" borderId="44" xfId="53" applyNumberFormat="1" applyFont="1" applyFill="1" applyBorder="1" applyAlignment="1">
      <alignment horizontal="left"/>
    </xf>
    <xf numFmtId="3" fontId="34" fillId="2" borderId="44" xfId="53" applyNumberFormat="1" applyFont="1" applyFill="1" applyBorder="1" applyAlignment="1">
      <alignment horizontal="left"/>
    </xf>
    <xf numFmtId="3" fontId="34" fillId="2" borderId="50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  <xf numFmtId="0" fontId="42" fillId="2" borderId="38" xfId="0" applyFont="1" applyFill="1" applyBorder="1"/>
    <xf numFmtId="3" fontId="42" fillId="2" borderId="45" xfId="0" applyNumberFormat="1" applyFont="1" applyFill="1" applyBorder="1"/>
    <xf numFmtId="9" fontId="42" fillId="2" borderId="43" xfId="0" applyNumberFormat="1" applyFont="1" applyFill="1" applyBorder="1"/>
    <xf numFmtId="3" fontId="42" fillId="2" borderId="50" xfId="0" applyNumberFormat="1" applyFont="1" applyFill="1" applyBorder="1"/>
    <xf numFmtId="9" fontId="0" fillId="0" borderId="27" xfId="0" applyNumberFormat="1" applyFill="1" applyBorder="1"/>
    <xf numFmtId="9" fontId="0" fillId="0" borderId="8" xfId="0" applyNumberFormat="1" applyFill="1" applyBorder="1"/>
    <xf numFmtId="9" fontId="0" fillId="0" borderId="21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8" borderId="17" xfId="0" applyFont="1" applyFill="1" applyBorder="1"/>
    <xf numFmtId="3" fontId="28" fillId="8" borderId="25" xfId="0" applyNumberFormat="1" applyFont="1" applyFill="1" applyBorder="1"/>
    <xf numFmtId="9" fontId="28" fillId="8" borderId="25" xfId="0" applyNumberFormat="1" applyFont="1" applyFill="1" applyBorder="1"/>
    <xf numFmtId="3" fontId="28" fillId="8" borderId="18" xfId="0" applyNumberFormat="1" applyFont="1" applyFill="1" applyBorder="1"/>
    <xf numFmtId="0" fontId="28" fillId="0" borderId="22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0" xfId="0" applyFont="1" applyFill="1" applyBorder="1"/>
    <xf numFmtId="3" fontId="42" fillId="2" borderId="0" xfId="0" applyNumberFormat="1" applyFont="1" applyFill="1" applyBorder="1"/>
    <xf numFmtId="3" fontId="42" fillId="2" borderId="14" xfId="0" applyNumberFormat="1" applyFon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83" t="s">
        <v>88</v>
      </c>
      <c r="B1" s="184"/>
      <c r="C1" s="60"/>
    </row>
    <row r="2" spans="1:3" ht="14.4" customHeight="1" thickBot="1" x14ac:dyDescent="0.35">
      <c r="A2" s="228" t="s">
        <v>128</v>
      </c>
      <c r="B2" s="62"/>
    </row>
    <row r="3" spans="1:3" ht="14.4" customHeight="1" thickBot="1" x14ac:dyDescent="0.35">
      <c r="A3" s="179" t="s">
        <v>113</v>
      </c>
      <c r="B3" s="180"/>
      <c r="C3" s="60"/>
    </row>
    <row r="4" spans="1:3" ht="14.4" customHeight="1" x14ac:dyDescent="0.3">
      <c r="A4" s="102" t="str">
        <f t="shared" ref="A4:A7" si="0">HYPERLINK("#'"&amp;C4&amp;"'!A1",C4)</f>
        <v>Motivace</v>
      </c>
      <c r="B4" s="103" t="s">
        <v>97</v>
      </c>
      <c r="C4" s="60" t="s">
        <v>98</v>
      </c>
    </row>
    <row r="5" spans="1:3" ht="14.4" customHeight="1" x14ac:dyDescent="0.3">
      <c r="A5" s="104" t="str">
        <f t="shared" si="0"/>
        <v>HI</v>
      </c>
      <c r="B5" s="105" t="s">
        <v>108</v>
      </c>
      <c r="C5" s="63" t="s">
        <v>91</v>
      </c>
    </row>
    <row r="6" spans="1:3" ht="14.4" customHeight="1" x14ac:dyDescent="0.3">
      <c r="A6" s="106" t="str">
        <f t="shared" si="0"/>
        <v>Man Tab</v>
      </c>
      <c r="B6" s="107" t="s">
        <v>130</v>
      </c>
      <c r="C6" s="63" t="s">
        <v>92</v>
      </c>
    </row>
    <row r="7" spans="1:3" ht="14.4" customHeight="1" thickBot="1" x14ac:dyDescent="0.35">
      <c r="A7" s="108" t="str">
        <f t="shared" si="0"/>
        <v>HV</v>
      </c>
      <c r="B7" s="109" t="s">
        <v>65</v>
      </c>
      <c r="C7" s="63" t="s">
        <v>76</v>
      </c>
    </row>
    <row r="8" spans="1:3" ht="14.4" customHeight="1" thickBot="1" x14ac:dyDescent="0.35">
      <c r="A8" s="110"/>
      <c r="B8" s="110"/>
    </row>
    <row r="9" spans="1:3" ht="14.4" customHeight="1" thickBot="1" x14ac:dyDescent="0.35">
      <c r="A9" s="181" t="s">
        <v>89</v>
      </c>
      <c r="B9" s="180"/>
      <c r="C9" s="60"/>
    </row>
    <row r="10" spans="1:3" ht="14.4" customHeight="1" x14ac:dyDescent="0.3">
      <c r="A10" s="111" t="str">
        <f t="shared" ref="A10:A15" si="1">HYPERLINK("#'"&amp;C10&amp;"'!A1",C10)</f>
        <v>Léky Žádanky</v>
      </c>
      <c r="B10" s="105" t="s">
        <v>110</v>
      </c>
      <c r="C10" s="63" t="s">
        <v>93</v>
      </c>
    </row>
    <row r="11" spans="1:3" ht="14.4" customHeight="1" x14ac:dyDescent="0.3">
      <c r="A11" s="106" t="str">
        <f t="shared" si="1"/>
        <v>LŽ Detail</v>
      </c>
      <c r="B11" s="107" t="s">
        <v>109</v>
      </c>
      <c r="C11" s="63" t="s">
        <v>94</v>
      </c>
    </row>
    <row r="12" spans="1:3" ht="14.4" customHeight="1" x14ac:dyDescent="0.3">
      <c r="A12" s="106" t="str">
        <f t="shared" si="1"/>
        <v>LŽ PL</v>
      </c>
      <c r="B12" s="107" t="s">
        <v>1412</v>
      </c>
      <c r="C12" s="63" t="s">
        <v>118</v>
      </c>
    </row>
    <row r="13" spans="1:3" s="129" customFormat="1" ht="14.4" customHeight="1" x14ac:dyDescent="0.3">
      <c r="A13" s="106" t="str">
        <f t="shared" si="1"/>
        <v>LŽ PL Detail</v>
      </c>
      <c r="B13" s="107" t="s">
        <v>107</v>
      </c>
      <c r="C13" s="63" t="s">
        <v>119</v>
      </c>
    </row>
    <row r="14" spans="1:3" ht="14.4" customHeight="1" x14ac:dyDescent="0.3">
      <c r="A14" s="111" t="str">
        <f t="shared" si="1"/>
        <v>Materiál Žádanky</v>
      </c>
      <c r="B14" s="107" t="s">
        <v>111</v>
      </c>
      <c r="C14" s="63" t="s">
        <v>95</v>
      </c>
    </row>
    <row r="15" spans="1:3" ht="14.4" customHeight="1" thickBot="1" x14ac:dyDescent="0.35">
      <c r="A15" s="106" t="str">
        <f t="shared" si="1"/>
        <v>MŽ Detail</v>
      </c>
      <c r="B15" s="107" t="s">
        <v>112</v>
      </c>
      <c r="C15" s="63" t="s">
        <v>96</v>
      </c>
    </row>
    <row r="16" spans="1:3" ht="14.4" customHeight="1" thickBot="1" x14ac:dyDescent="0.35">
      <c r="A16" s="112"/>
      <c r="B16" s="112"/>
    </row>
    <row r="17" spans="1:3" ht="14.4" customHeight="1" thickBot="1" x14ac:dyDescent="0.35">
      <c r="A17" s="182" t="s">
        <v>90</v>
      </c>
      <c r="B17" s="180"/>
      <c r="C17" s="60"/>
    </row>
    <row r="18" spans="1:3" ht="14.4" customHeight="1" x14ac:dyDescent="0.3">
      <c r="A18" s="64"/>
      <c r="B18" s="6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5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10" t="s">
        <v>111</v>
      </c>
      <c r="B1" s="211"/>
      <c r="C1" s="211"/>
      <c r="D1" s="211"/>
      <c r="E1" s="211"/>
      <c r="F1" s="211"/>
      <c r="G1" s="185"/>
    </row>
    <row r="2" spans="1:8" ht="14.4" customHeight="1" thickBot="1" x14ac:dyDescent="0.35">
      <c r="A2" s="228" t="s">
        <v>128</v>
      </c>
      <c r="B2" s="91"/>
      <c r="C2" s="91"/>
      <c r="D2" s="91"/>
      <c r="E2" s="91"/>
      <c r="F2" s="91"/>
    </row>
    <row r="3" spans="1:8" ht="14.4" customHeight="1" thickBot="1" x14ac:dyDescent="0.35">
      <c r="A3" s="100" t="s">
        <v>0</v>
      </c>
      <c r="B3" s="101" t="s">
        <v>1</v>
      </c>
      <c r="C3" s="118" t="s">
        <v>2</v>
      </c>
      <c r="D3" s="119" t="s">
        <v>3</v>
      </c>
      <c r="E3" s="119" t="s">
        <v>4</v>
      </c>
      <c r="F3" s="119" t="s">
        <v>5</v>
      </c>
      <c r="G3" s="120" t="s">
        <v>115</v>
      </c>
    </row>
    <row r="4" spans="1:8" ht="14.4" customHeight="1" x14ac:dyDescent="0.3">
      <c r="A4" s="258" t="s">
        <v>447</v>
      </c>
      <c r="B4" s="259" t="s">
        <v>448</v>
      </c>
      <c r="C4" s="260" t="s">
        <v>449</v>
      </c>
      <c r="D4" s="260" t="s">
        <v>448</v>
      </c>
      <c r="E4" s="260" t="s">
        <v>448</v>
      </c>
      <c r="F4" s="261" t="s">
        <v>448</v>
      </c>
      <c r="G4" s="260" t="s">
        <v>448</v>
      </c>
      <c r="H4" s="260" t="s">
        <v>77</v>
      </c>
    </row>
    <row r="5" spans="1:8" ht="14.4" customHeight="1" x14ac:dyDescent="0.3">
      <c r="A5" s="258" t="s">
        <v>447</v>
      </c>
      <c r="B5" s="259" t="s">
        <v>1548</v>
      </c>
      <c r="C5" s="260" t="s">
        <v>1549</v>
      </c>
      <c r="D5" s="260">
        <v>19677.629501445732</v>
      </c>
      <c r="E5" s="260">
        <v>15631.130000000001</v>
      </c>
      <c r="F5" s="261">
        <v>0.79436041820238401</v>
      </c>
      <c r="G5" s="260">
        <v>-4046.4995014457309</v>
      </c>
      <c r="H5" s="260" t="s">
        <v>2</v>
      </c>
    </row>
    <row r="6" spans="1:8" ht="14.4" customHeight="1" x14ac:dyDescent="0.3">
      <c r="A6" s="258" t="s">
        <v>447</v>
      </c>
      <c r="B6" s="259" t="s">
        <v>1550</v>
      </c>
      <c r="C6" s="260" t="s">
        <v>1551</v>
      </c>
      <c r="D6" s="260">
        <v>92980.864076673388</v>
      </c>
      <c r="E6" s="260">
        <v>1020006.9900000001</v>
      </c>
      <c r="F6" s="261">
        <v>10.970074327970186</v>
      </c>
      <c r="G6" s="260">
        <v>927026.1259233267</v>
      </c>
      <c r="H6" s="260" t="s">
        <v>2</v>
      </c>
    </row>
    <row r="7" spans="1:8" ht="14.4" customHeight="1" x14ac:dyDescent="0.3">
      <c r="A7" s="258" t="s">
        <v>447</v>
      </c>
      <c r="B7" s="259" t="s">
        <v>1552</v>
      </c>
      <c r="C7" s="260" t="s">
        <v>1553</v>
      </c>
      <c r="D7" s="260">
        <v>16762.030413867458</v>
      </c>
      <c r="E7" s="260">
        <v>3434.3</v>
      </c>
      <c r="F7" s="261">
        <v>0.20488568002828325</v>
      </c>
      <c r="G7" s="260">
        <v>-13327.730413867459</v>
      </c>
      <c r="H7" s="260" t="s">
        <v>2</v>
      </c>
    </row>
    <row r="8" spans="1:8" ht="14.4" customHeight="1" x14ac:dyDescent="0.3">
      <c r="A8" s="258" t="s">
        <v>447</v>
      </c>
      <c r="B8" s="259" t="s">
        <v>1554</v>
      </c>
      <c r="C8" s="260" t="s">
        <v>1555</v>
      </c>
      <c r="D8" s="260">
        <v>0</v>
      </c>
      <c r="E8" s="260">
        <v>776092.9800000001</v>
      </c>
      <c r="F8" s="261" t="s">
        <v>448</v>
      </c>
      <c r="G8" s="260">
        <v>776092.9800000001</v>
      </c>
      <c r="H8" s="260" t="s">
        <v>2</v>
      </c>
    </row>
    <row r="9" spans="1:8" ht="14.4" customHeight="1" x14ac:dyDescent="0.3">
      <c r="A9" s="258" t="s">
        <v>447</v>
      </c>
      <c r="B9" s="259" t="s">
        <v>1556</v>
      </c>
      <c r="C9" s="260" t="s">
        <v>1557</v>
      </c>
      <c r="D9" s="260">
        <v>0</v>
      </c>
      <c r="E9" s="260">
        <v>40715.25</v>
      </c>
      <c r="F9" s="261" t="s">
        <v>448</v>
      </c>
      <c r="G9" s="260">
        <v>40715.25</v>
      </c>
      <c r="H9" s="260" t="s">
        <v>2</v>
      </c>
    </row>
    <row r="10" spans="1:8" ht="14.4" customHeight="1" x14ac:dyDescent="0.3">
      <c r="A10" s="258" t="s">
        <v>447</v>
      </c>
      <c r="B10" s="259" t="s">
        <v>1558</v>
      </c>
      <c r="C10" s="260" t="s">
        <v>1559</v>
      </c>
      <c r="D10" s="260">
        <v>128573.25962838407</v>
      </c>
      <c r="E10" s="260">
        <v>138083.82999999996</v>
      </c>
      <c r="F10" s="261">
        <v>1.0739700494418851</v>
      </c>
      <c r="G10" s="260">
        <v>9510.5703716158896</v>
      </c>
      <c r="H10" s="260" t="s">
        <v>2</v>
      </c>
    </row>
    <row r="11" spans="1:8" ht="14.4" customHeight="1" x14ac:dyDescent="0.3">
      <c r="A11" s="258" t="s">
        <v>447</v>
      </c>
      <c r="B11" s="259" t="s">
        <v>1560</v>
      </c>
      <c r="C11" s="260" t="s">
        <v>1561</v>
      </c>
      <c r="D11" s="260">
        <v>12400.063781202676</v>
      </c>
      <c r="E11" s="260">
        <v>4934.0864584994943</v>
      </c>
      <c r="F11" s="261">
        <v>0.3979081515676639</v>
      </c>
      <c r="G11" s="260">
        <v>-7465.9773227031819</v>
      </c>
      <c r="H11" s="260" t="s">
        <v>2</v>
      </c>
    </row>
    <row r="12" spans="1:8" ht="14.4" customHeight="1" x14ac:dyDescent="0.3">
      <c r="A12" s="258" t="s">
        <v>447</v>
      </c>
      <c r="B12" s="259" t="s">
        <v>6</v>
      </c>
      <c r="C12" s="260" t="s">
        <v>449</v>
      </c>
      <c r="D12" s="260">
        <v>270393.84740157332</v>
      </c>
      <c r="E12" s="260">
        <v>1998898.5664585</v>
      </c>
      <c r="F12" s="261">
        <v>7.3925445629310174</v>
      </c>
      <c r="G12" s="260">
        <v>1728504.7190569267</v>
      </c>
      <c r="H12" s="260" t="s">
        <v>458</v>
      </c>
    </row>
    <row r="14" spans="1:8" ht="14.4" customHeight="1" x14ac:dyDescent="0.3">
      <c r="A14" s="258" t="s">
        <v>447</v>
      </c>
      <c r="B14" s="259" t="s">
        <v>448</v>
      </c>
      <c r="C14" s="260" t="s">
        <v>449</v>
      </c>
      <c r="D14" s="260" t="s">
        <v>448</v>
      </c>
      <c r="E14" s="260" t="s">
        <v>448</v>
      </c>
      <c r="F14" s="261" t="s">
        <v>448</v>
      </c>
      <c r="G14" s="260" t="s">
        <v>448</v>
      </c>
      <c r="H14" s="260" t="s">
        <v>77</v>
      </c>
    </row>
    <row r="15" spans="1:8" ht="14.4" customHeight="1" x14ac:dyDescent="0.3">
      <c r="A15" s="258" t="s">
        <v>467</v>
      </c>
      <c r="B15" s="259" t="s">
        <v>1548</v>
      </c>
      <c r="C15" s="260" t="s">
        <v>1549</v>
      </c>
      <c r="D15" s="260">
        <v>13380.767540562825</v>
      </c>
      <c r="E15" s="260">
        <v>14908.92</v>
      </c>
      <c r="F15" s="261">
        <v>1.1142051421792278</v>
      </c>
      <c r="G15" s="260">
        <v>1528.1524594371749</v>
      </c>
      <c r="H15" s="260" t="s">
        <v>2</v>
      </c>
    </row>
    <row r="16" spans="1:8" ht="14.4" customHeight="1" x14ac:dyDescent="0.3">
      <c r="A16" s="258" t="s">
        <v>467</v>
      </c>
      <c r="B16" s="259" t="s">
        <v>1550</v>
      </c>
      <c r="C16" s="260" t="s">
        <v>1551</v>
      </c>
      <c r="D16" s="260">
        <v>82531.208219702254</v>
      </c>
      <c r="E16" s="260">
        <v>1017606.6200000001</v>
      </c>
      <c r="F16" s="261">
        <v>12.329961501243018</v>
      </c>
      <c r="G16" s="260">
        <v>935075.41178029787</v>
      </c>
      <c r="H16" s="260" t="s">
        <v>2</v>
      </c>
    </row>
    <row r="17" spans="1:8" ht="14.4" customHeight="1" x14ac:dyDescent="0.3">
      <c r="A17" s="258" t="s">
        <v>467</v>
      </c>
      <c r="B17" s="259" t="s">
        <v>1554</v>
      </c>
      <c r="C17" s="260" t="s">
        <v>1555</v>
      </c>
      <c r="D17" s="260">
        <v>0</v>
      </c>
      <c r="E17" s="260">
        <v>776092.9800000001</v>
      </c>
      <c r="F17" s="261" t="s">
        <v>448</v>
      </c>
      <c r="G17" s="260">
        <v>776092.9800000001</v>
      </c>
      <c r="H17" s="260" t="s">
        <v>2</v>
      </c>
    </row>
    <row r="18" spans="1:8" ht="14.4" customHeight="1" x14ac:dyDescent="0.3">
      <c r="A18" s="258" t="s">
        <v>467</v>
      </c>
      <c r="B18" s="259" t="s">
        <v>1556</v>
      </c>
      <c r="C18" s="260" t="s">
        <v>1557</v>
      </c>
      <c r="D18" s="260">
        <v>0</v>
      </c>
      <c r="E18" s="260">
        <v>40715.25</v>
      </c>
      <c r="F18" s="261" t="s">
        <v>448</v>
      </c>
      <c r="G18" s="260">
        <v>40715.25</v>
      </c>
      <c r="H18" s="260" t="s">
        <v>2</v>
      </c>
    </row>
    <row r="19" spans="1:8" ht="14.4" customHeight="1" x14ac:dyDescent="0.3">
      <c r="A19" s="258" t="s">
        <v>467</v>
      </c>
      <c r="B19" s="259" t="s">
        <v>1558</v>
      </c>
      <c r="C19" s="260" t="s">
        <v>1559</v>
      </c>
      <c r="D19" s="260">
        <v>45724.892480428796</v>
      </c>
      <c r="E19" s="260">
        <v>137625.82999999996</v>
      </c>
      <c r="F19" s="261">
        <v>3.0098666729267145</v>
      </c>
      <c r="G19" s="260">
        <v>91900.937519571162</v>
      </c>
      <c r="H19" s="260" t="s">
        <v>2</v>
      </c>
    </row>
    <row r="20" spans="1:8" ht="14.4" customHeight="1" x14ac:dyDescent="0.3">
      <c r="A20" s="258" t="s">
        <v>467</v>
      </c>
      <c r="B20" s="259" t="s">
        <v>6</v>
      </c>
      <c r="C20" s="260" t="s">
        <v>468</v>
      </c>
      <c r="D20" s="260">
        <v>144486.68203610749</v>
      </c>
      <c r="E20" s="260">
        <v>1986949.6</v>
      </c>
      <c r="F20" s="261">
        <v>13.751783707673885</v>
      </c>
      <c r="G20" s="260">
        <v>1842462.9179638927</v>
      </c>
      <c r="H20" s="260" t="s">
        <v>461</v>
      </c>
    </row>
    <row r="21" spans="1:8" ht="14.4" customHeight="1" x14ac:dyDescent="0.3">
      <c r="A21" s="258" t="s">
        <v>448</v>
      </c>
      <c r="B21" s="259" t="s">
        <v>448</v>
      </c>
      <c r="C21" s="260" t="s">
        <v>448</v>
      </c>
      <c r="D21" s="260" t="s">
        <v>448</v>
      </c>
      <c r="E21" s="260" t="s">
        <v>448</v>
      </c>
      <c r="F21" s="261" t="s">
        <v>448</v>
      </c>
      <c r="G21" s="260" t="s">
        <v>448</v>
      </c>
      <c r="H21" s="260" t="s">
        <v>462</v>
      </c>
    </row>
    <row r="22" spans="1:8" ht="14.4" customHeight="1" x14ac:dyDescent="0.3">
      <c r="A22" s="258" t="s">
        <v>465</v>
      </c>
      <c r="B22" s="259" t="s">
        <v>1548</v>
      </c>
      <c r="C22" s="260" t="s">
        <v>1549</v>
      </c>
      <c r="D22" s="260">
        <v>3148.4309804414547</v>
      </c>
      <c r="E22" s="260">
        <v>201.61</v>
      </c>
      <c r="F22" s="261">
        <v>6.4035070564491592E-2</v>
      </c>
      <c r="G22" s="260">
        <v>-2946.8209804414546</v>
      </c>
      <c r="H22" s="260" t="s">
        <v>2</v>
      </c>
    </row>
    <row r="23" spans="1:8" ht="14.4" customHeight="1" x14ac:dyDescent="0.3">
      <c r="A23" s="258" t="s">
        <v>465</v>
      </c>
      <c r="B23" s="259" t="s">
        <v>1550</v>
      </c>
      <c r="C23" s="260" t="s">
        <v>1551</v>
      </c>
      <c r="D23" s="260">
        <v>10162.490093246326</v>
      </c>
      <c r="E23" s="260">
        <v>2400.37</v>
      </c>
      <c r="F23" s="261">
        <v>0.23619900024258925</v>
      </c>
      <c r="G23" s="260">
        <v>-7762.1200932463262</v>
      </c>
      <c r="H23" s="260" t="s">
        <v>2</v>
      </c>
    </row>
    <row r="24" spans="1:8" ht="14.4" customHeight="1" x14ac:dyDescent="0.3">
      <c r="A24" s="258" t="s">
        <v>465</v>
      </c>
      <c r="B24" s="259" t="s">
        <v>1552</v>
      </c>
      <c r="C24" s="260" t="s">
        <v>1553</v>
      </c>
      <c r="D24" s="260">
        <v>6075.0363167115975</v>
      </c>
      <c r="E24" s="260">
        <v>3434.3</v>
      </c>
      <c r="F24" s="261">
        <v>0.565313492950274</v>
      </c>
      <c r="G24" s="260">
        <v>-2640.7363167115973</v>
      </c>
      <c r="H24" s="260" t="s">
        <v>2</v>
      </c>
    </row>
    <row r="25" spans="1:8" ht="14.4" customHeight="1" x14ac:dyDescent="0.3">
      <c r="A25" s="258" t="s">
        <v>465</v>
      </c>
      <c r="B25" s="259" t="s">
        <v>1558</v>
      </c>
      <c r="C25" s="260" t="s">
        <v>1559</v>
      </c>
      <c r="D25" s="260">
        <v>14964.518817475726</v>
      </c>
      <c r="E25" s="260">
        <v>292</v>
      </c>
      <c r="F25" s="261">
        <v>1.9512822534527421E-2</v>
      </c>
      <c r="G25" s="260">
        <v>-14672.518817475726</v>
      </c>
      <c r="H25" s="260" t="s">
        <v>2</v>
      </c>
    </row>
    <row r="26" spans="1:8" ht="14.4" customHeight="1" x14ac:dyDescent="0.3">
      <c r="A26" s="258" t="s">
        <v>465</v>
      </c>
      <c r="B26" s="259" t="s">
        <v>1560</v>
      </c>
      <c r="C26" s="260" t="s">
        <v>1561</v>
      </c>
      <c r="D26" s="260">
        <v>12400.063781202676</v>
      </c>
      <c r="E26" s="260">
        <v>4934.0864584994943</v>
      </c>
      <c r="F26" s="261">
        <v>0.3979081515676639</v>
      </c>
      <c r="G26" s="260">
        <v>-7465.9773227031819</v>
      </c>
      <c r="H26" s="260" t="s">
        <v>2</v>
      </c>
    </row>
    <row r="27" spans="1:8" ht="14.4" customHeight="1" x14ac:dyDescent="0.3">
      <c r="A27" s="258" t="s">
        <v>465</v>
      </c>
      <c r="B27" s="259" t="s">
        <v>6</v>
      </c>
      <c r="C27" s="260" t="s">
        <v>466</v>
      </c>
      <c r="D27" s="260">
        <v>46750.539989077777</v>
      </c>
      <c r="E27" s="260">
        <v>11262.366458499495</v>
      </c>
      <c r="F27" s="261">
        <v>0.24090345183458192</v>
      </c>
      <c r="G27" s="260">
        <v>-35488.173530578279</v>
      </c>
      <c r="H27" s="260" t="s">
        <v>461</v>
      </c>
    </row>
    <row r="28" spans="1:8" ht="14.4" customHeight="1" x14ac:dyDescent="0.3">
      <c r="A28" s="258" t="s">
        <v>448</v>
      </c>
      <c r="B28" s="259" t="s">
        <v>448</v>
      </c>
      <c r="C28" s="260" t="s">
        <v>448</v>
      </c>
      <c r="D28" s="260" t="s">
        <v>448</v>
      </c>
      <c r="E28" s="260" t="s">
        <v>448</v>
      </c>
      <c r="F28" s="261" t="s">
        <v>448</v>
      </c>
      <c r="G28" s="260" t="s">
        <v>448</v>
      </c>
      <c r="H28" s="260" t="s">
        <v>462</v>
      </c>
    </row>
    <row r="29" spans="1:8" ht="14.4" customHeight="1" x14ac:dyDescent="0.3">
      <c r="A29" s="258" t="s">
        <v>469</v>
      </c>
      <c r="B29" s="259" t="s">
        <v>1558</v>
      </c>
      <c r="C29" s="260" t="s">
        <v>1559</v>
      </c>
      <c r="D29" s="260">
        <v>14251.951187155575</v>
      </c>
      <c r="E29" s="260">
        <v>166</v>
      </c>
      <c r="F29" s="261">
        <v>1.1647527964423973E-2</v>
      </c>
      <c r="G29" s="260">
        <v>-14085.951187155575</v>
      </c>
      <c r="H29" s="260" t="s">
        <v>2</v>
      </c>
    </row>
    <row r="30" spans="1:8" ht="14.4" customHeight="1" x14ac:dyDescent="0.3">
      <c r="A30" s="258" t="s">
        <v>469</v>
      </c>
      <c r="B30" s="259" t="s">
        <v>6</v>
      </c>
      <c r="C30" s="260" t="s">
        <v>470</v>
      </c>
      <c r="D30" s="260">
        <v>15676.900832496789</v>
      </c>
      <c r="E30" s="260">
        <v>166</v>
      </c>
      <c r="F30" s="261">
        <v>1.0588827586119388E-2</v>
      </c>
      <c r="G30" s="260">
        <v>-15510.900832496789</v>
      </c>
      <c r="H30" s="260" t="s">
        <v>461</v>
      </c>
    </row>
    <row r="31" spans="1:8" ht="14.4" customHeight="1" x14ac:dyDescent="0.3">
      <c r="A31" s="258" t="s">
        <v>448</v>
      </c>
      <c r="B31" s="259" t="s">
        <v>448</v>
      </c>
      <c r="C31" s="260" t="s">
        <v>448</v>
      </c>
      <c r="D31" s="260" t="s">
        <v>448</v>
      </c>
      <c r="E31" s="260" t="s">
        <v>448</v>
      </c>
      <c r="F31" s="261" t="s">
        <v>448</v>
      </c>
      <c r="G31" s="260" t="s">
        <v>448</v>
      </c>
      <c r="H31" s="260" t="s">
        <v>462</v>
      </c>
    </row>
    <row r="32" spans="1:8" ht="14.4" customHeight="1" x14ac:dyDescent="0.3">
      <c r="A32" s="258" t="s">
        <v>459</v>
      </c>
      <c r="B32" s="259" t="s">
        <v>1548</v>
      </c>
      <c r="C32" s="260" t="s">
        <v>1549</v>
      </c>
      <c r="D32" s="260">
        <v>3148.4309804414547</v>
      </c>
      <c r="E32" s="260">
        <v>520.6</v>
      </c>
      <c r="F32" s="261">
        <v>0.16535220344166621</v>
      </c>
      <c r="G32" s="260">
        <v>-2627.8309804414548</v>
      </c>
      <c r="H32" s="260" t="s">
        <v>2</v>
      </c>
    </row>
    <row r="33" spans="1:8" ht="14.4" customHeight="1" x14ac:dyDescent="0.3">
      <c r="A33" s="258" t="s">
        <v>459</v>
      </c>
      <c r="B33" s="259" t="s">
        <v>6</v>
      </c>
      <c r="C33" s="260" t="s">
        <v>460</v>
      </c>
      <c r="D33" s="260">
        <v>19771.143070953945</v>
      </c>
      <c r="E33" s="260">
        <v>520.6</v>
      </c>
      <c r="F33" s="261">
        <v>2.6331305080929821E-2</v>
      </c>
      <c r="G33" s="260">
        <v>-19250.543070953947</v>
      </c>
      <c r="H33" s="260" t="s">
        <v>461</v>
      </c>
    </row>
    <row r="34" spans="1:8" ht="14.4" customHeight="1" x14ac:dyDescent="0.3">
      <c r="A34" s="258" t="s">
        <v>448</v>
      </c>
      <c r="B34" s="259" t="s">
        <v>448</v>
      </c>
      <c r="C34" s="260" t="s">
        <v>448</v>
      </c>
      <c r="D34" s="260" t="s">
        <v>448</v>
      </c>
      <c r="E34" s="260" t="s">
        <v>448</v>
      </c>
      <c r="F34" s="261" t="s">
        <v>448</v>
      </c>
      <c r="G34" s="260" t="s">
        <v>448</v>
      </c>
      <c r="H34" s="260" t="s">
        <v>462</v>
      </c>
    </row>
    <row r="35" spans="1:8" ht="14.4" customHeight="1" x14ac:dyDescent="0.3">
      <c r="A35" s="258" t="s">
        <v>447</v>
      </c>
      <c r="B35" s="259" t="s">
        <v>6</v>
      </c>
      <c r="C35" s="260" t="s">
        <v>449</v>
      </c>
      <c r="D35" s="260">
        <v>270393.84740157332</v>
      </c>
      <c r="E35" s="260">
        <v>1998898.5664585</v>
      </c>
      <c r="F35" s="261">
        <v>7.3925445629310174</v>
      </c>
      <c r="G35" s="260">
        <v>1728504.7190569267</v>
      </c>
      <c r="H35" s="260" t="s">
        <v>458</v>
      </c>
    </row>
  </sheetData>
  <autoFilter ref="A3:G3"/>
  <mergeCells count="1">
    <mergeCell ref="A1:G1"/>
  </mergeCells>
  <conditionalFormatting sqref="F13 F36:F65536">
    <cfRule type="cellIs" dxfId="18" priority="19" stopIfTrue="1" operator="greaterThan">
      <formula>1</formula>
    </cfRule>
  </conditionalFormatting>
  <conditionalFormatting sqref="G4:G12">
    <cfRule type="cellIs" dxfId="17" priority="12" operator="greaterThan">
      <formula>0</formula>
    </cfRule>
  </conditionalFormatting>
  <conditionalFormatting sqref="F4:F12">
    <cfRule type="cellIs" dxfId="16" priority="14" operator="greaterThan">
      <formula>1</formula>
    </cfRule>
  </conditionalFormatting>
  <conditionalFormatting sqref="B4:B12">
    <cfRule type="expression" dxfId="15" priority="18">
      <formula>AND(LEFT(H4,6)&lt;&gt;"mezera",H4&lt;&gt;"")</formula>
    </cfRule>
  </conditionalFormatting>
  <conditionalFormatting sqref="A4:A12">
    <cfRule type="expression" dxfId="14" priority="15">
      <formula>AND(H4&lt;&gt;"",H4&lt;&gt;"mezeraKL")</formula>
    </cfRule>
  </conditionalFormatting>
  <conditionalFormatting sqref="B4:G12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12">
    <cfRule type="expression" dxfId="11" priority="13">
      <formula>$H4&lt;&gt;""</formula>
    </cfRule>
  </conditionalFormatting>
  <conditionalFormatting sqref="F4:F12">
    <cfRule type="cellIs" dxfId="10" priority="9" operator="greaterThan">
      <formula>1</formula>
    </cfRule>
  </conditionalFormatting>
  <conditionalFormatting sqref="F4:F12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12">
    <cfRule type="expression" dxfId="7" priority="8">
      <formula>$H4&lt;&gt;""</formula>
    </cfRule>
  </conditionalFormatting>
  <conditionalFormatting sqref="G14:G35">
    <cfRule type="cellIs" dxfId="6" priority="1" operator="greaterThan">
      <formula>0</formula>
    </cfRule>
  </conditionalFormatting>
  <conditionalFormatting sqref="F14:F35">
    <cfRule type="cellIs" dxfId="5" priority="3" operator="greaterThan">
      <formula>1</formula>
    </cfRule>
  </conditionalFormatting>
  <conditionalFormatting sqref="B14:B35">
    <cfRule type="expression" dxfId="4" priority="7">
      <formula>AND(LEFT(H14,6)&lt;&gt;"mezera",H14&lt;&gt;"")</formula>
    </cfRule>
  </conditionalFormatting>
  <conditionalFormatting sqref="A14:A35">
    <cfRule type="expression" dxfId="3" priority="4">
      <formula>AND(H14&lt;&gt;"",H14&lt;&gt;"mezeraKL")</formula>
    </cfRule>
  </conditionalFormatting>
  <conditionalFormatting sqref="B14:G35">
    <cfRule type="expression" dxfId="2" priority="5">
      <formula>$H14="SumaNS"</formula>
    </cfRule>
    <cfRule type="expression" dxfId="1" priority="6">
      <formula>OR($H14="KL",$H14="SumaKL")</formula>
    </cfRule>
  </conditionalFormatting>
  <conditionalFormatting sqref="A14:G35">
    <cfRule type="expression" dxfId="0" priority="2">
      <formula>$H14&lt;&gt;""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16" t="s">
        <v>112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4" customHeight="1" thickBot="1" x14ac:dyDescent="0.35">
      <c r="A2" s="228" t="s">
        <v>128</v>
      </c>
      <c r="B2" s="83"/>
      <c r="C2" s="121"/>
      <c r="D2" s="121"/>
      <c r="E2" s="121"/>
      <c r="F2" s="121"/>
      <c r="G2" s="121"/>
      <c r="H2" s="121"/>
      <c r="I2" s="122"/>
      <c r="J2" s="122"/>
      <c r="K2" s="122"/>
    </row>
    <row r="3" spans="1:11" ht="14.4" customHeight="1" thickBot="1" x14ac:dyDescent="0.35">
      <c r="A3" s="83"/>
      <c r="B3" s="83"/>
      <c r="C3" s="212"/>
      <c r="D3" s="213"/>
      <c r="E3" s="213"/>
      <c r="F3" s="213"/>
      <c r="G3" s="213"/>
      <c r="H3" s="126" t="s">
        <v>99</v>
      </c>
      <c r="I3" s="123">
        <f>IF(J3&lt;&gt;0,K3/J3,0)</f>
        <v>13.765756769223115</v>
      </c>
      <c r="J3" s="123">
        <f>SUBTOTAL(9,J5:J1048576)</f>
        <v>145208.0405</v>
      </c>
      <c r="K3" s="124">
        <f>SUBTOTAL(9,K5:K1048576)</f>
        <v>1998898.5664584993</v>
      </c>
    </row>
    <row r="4" spans="1:11" s="84" customFormat="1" ht="14.4" customHeight="1" thickBot="1" x14ac:dyDescent="0.35">
      <c r="A4" s="262" t="s">
        <v>7</v>
      </c>
      <c r="B4" s="263" t="s">
        <v>8</v>
      </c>
      <c r="C4" s="263" t="s">
        <v>0</v>
      </c>
      <c r="D4" s="263" t="s">
        <v>9</v>
      </c>
      <c r="E4" s="263" t="s">
        <v>10</v>
      </c>
      <c r="F4" s="263" t="s">
        <v>2</v>
      </c>
      <c r="G4" s="263" t="s">
        <v>78</v>
      </c>
      <c r="H4" s="264" t="s">
        <v>14</v>
      </c>
      <c r="I4" s="265" t="s">
        <v>116</v>
      </c>
      <c r="J4" s="265" t="s">
        <v>16</v>
      </c>
      <c r="K4" s="266" t="s">
        <v>127</v>
      </c>
    </row>
    <row r="5" spans="1:11" ht="14.4" customHeight="1" x14ac:dyDescent="0.3">
      <c r="A5" s="267" t="s">
        <v>447</v>
      </c>
      <c r="B5" s="268" t="s">
        <v>449</v>
      </c>
      <c r="C5" s="269" t="s">
        <v>467</v>
      </c>
      <c r="D5" s="270" t="s">
        <v>468</v>
      </c>
      <c r="E5" s="269" t="s">
        <v>1548</v>
      </c>
      <c r="F5" s="270" t="s">
        <v>1549</v>
      </c>
      <c r="G5" s="269" t="s">
        <v>1562</v>
      </c>
      <c r="H5" s="269" t="s">
        <v>1563</v>
      </c>
      <c r="I5" s="271">
        <v>0.39999999999999997</v>
      </c>
      <c r="J5" s="271">
        <v>16500</v>
      </c>
      <c r="K5" s="272">
        <v>6600</v>
      </c>
    </row>
    <row r="6" spans="1:11" ht="14.4" customHeight="1" x14ac:dyDescent="0.3">
      <c r="A6" s="273" t="s">
        <v>447</v>
      </c>
      <c r="B6" s="274" t="s">
        <v>449</v>
      </c>
      <c r="C6" s="275" t="s">
        <v>467</v>
      </c>
      <c r="D6" s="276" t="s">
        <v>468</v>
      </c>
      <c r="E6" s="275" t="s">
        <v>1548</v>
      </c>
      <c r="F6" s="276" t="s">
        <v>1549</v>
      </c>
      <c r="G6" s="275" t="s">
        <v>1564</v>
      </c>
      <c r="H6" s="275" t="s">
        <v>1565</v>
      </c>
      <c r="I6" s="277">
        <v>0.47499999999999998</v>
      </c>
      <c r="J6" s="277">
        <v>16000</v>
      </c>
      <c r="K6" s="278">
        <v>7744</v>
      </c>
    </row>
    <row r="7" spans="1:11" ht="14.4" customHeight="1" x14ac:dyDescent="0.3">
      <c r="A7" s="273" t="s">
        <v>447</v>
      </c>
      <c r="B7" s="274" t="s">
        <v>449</v>
      </c>
      <c r="C7" s="275" t="s">
        <v>467</v>
      </c>
      <c r="D7" s="276" t="s">
        <v>468</v>
      </c>
      <c r="E7" s="275" t="s">
        <v>1548</v>
      </c>
      <c r="F7" s="276" t="s">
        <v>1549</v>
      </c>
      <c r="G7" s="275" t="s">
        <v>1566</v>
      </c>
      <c r="H7" s="275" t="s">
        <v>1567</v>
      </c>
      <c r="I7" s="277">
        <v>26.72666666666667</v>
      </c>
      <c r="J7" s="277">
        <v>21</v>
      </c>
      <c r="K7" s="278">
        <v>564.91999999999996</v>
      </c>
    </row>
    <row r="8" spans="1:11" ht="14.4" customHeight="1" x14ac:dyDescent="0.3">
      <c r="A8" s="273" t="s">
        <v>447</v>
      </c>
      <c r="B8" s="274" t="s">
        <v>449</v>
      </c>
      <c r="C8" s="275" t="s">
        <v>467</v>
      </c>
      <c r="D8" s="276" t="s">
        <v>468</v>
      </c>
      <c r="E8" s="275" t="s">
        <v>1550</v>
      </c>
      <c r="F8" s="276" t="s">
        <v>1551</v>
      </c>
      <c r="G8" s="275" t="s">
        <v>1568</v>
      </c>
      <c r="H8" s="275" t="s">
        <v>1569</v>
      </c>
      <c r="I8" s="277">
        <v>15.761818181818182</v>
      </c>
      <c r="J8" s="277">
        <v>1800</v>
      </c>
      <c r="K8" s="278">
        <v>28278</v>
      </c>
    </row>
    <row r="9" spans="1:11" ht="14.4" customHeight="1" x14ac:dyDescent="0.3">
      <c r="A9" s="273" t="s">
        <v>447</v>
      </c>
      <c r="B9" s="274" t="s">
        <v>449</v>
      </c>
      <c r="C9" s="275" t="s">
        <v>467</v>
      </c>
      <c r="D9" s="276" t="s">
        <v>468</v>
      </c>
      <c r="E9" s="275" t="s">
        <v>1550</v>
      </c>
      <c r="F9" s="276" t="s">
        <v>1551</v>
      </c>
      <c r="G9" s="275" t="s">
        <v>1570</v>
      </c>
      <c r="H9" s="275" t="s">
        <v>1571</v>
      </c>
      <c r="I9" s="277">
        <v>2.6324999999999998</v>
      </c>
      <c r="J9" s="277">
        <v>400</v>
      </c>
      <c r="K9" s="278">
        <v>1053</v>
      </c>
    </row>
    <row r="10" spans="1:11" ht="14.4" customHeight="1" x14ac:dyDescent="0.3">
      <c r="A10" s="273" t="s">
        <v>447</v>
      </c>
      <c r="B10" s="274" t="s">
        <v>449</v>
      </c>
      <c r="C10" s="275" t="s">
        <v>467</v>
      </c>
      <c r="D10" s="276" t="s">
        <v>468</v>
      </c>
      <c r="E10" s="275" t="s">
        <v>1550</v>
      </c>
      <c r="F10" s="276" t="s">
        <v>1551</v>
      </c>
      <c r="G10" s="275" t="s">
        <v>1572</v>
      </c>
      <c r="H10" s="275" t="s">
        <v>1573</v>
      </c>
      <c r="I10" s="277">
        <v>7.3509090909090906</v>
      </c>
      <c r="J10" s="277">
        <v>4900</v>
      </c>
      <c r="K10" s="278">
        <v>35971</v>
      </c>
    </row>
    <row r="11" spans="1:11" ht="14.4" customHeight="1" x14ac:dyDescent="0.3">
      <c r="A11" s="273" t="s">
        <v>447</v>
      </c>
      <c r="B11" s="274" t="s">
        <v>449</v>
      </c>
      <c r="C11" s="275" t="s">
        <v>467</v>
      </c>
      <c r="D11" s="276" t="s">
        <v>468</v>
      </c>
      <c r="E11" s="275" t="s">
        <v>1550</v>
      </c>
      <c r="F11" s="276" t="s">
        <v>1551</v>
      </c>
      <c r="G11" s="275" t="s">
        <v>1574</v>
      </c>
      <c r="H11" s="275" t="s">
        <v>1575</v>
      </c>
      <c r="I11" s="277">
        <v>6.3100000000000014</v>
      </c>
      <c r="J11" s="277">
        <v>4600</v>
      </c>
      <c r="K11" s="278">
        <v>29033.41</v>
      </c>
    </row>
    <row r="12" spans="1:11" ht="14.4" customHeight="1" x14ac:dyDescent="0.3">
      <c r="A12" s="273" t="s">
        <v>447</v>
      </c>
      <c r="B12" s="274" t="s">
        <v>449</v>
      </c>
      <c r="C12" s="275" t="s">
        <v>467</v>
      </c>
      <c r="D12" s="276" t="s">
        <v>468</v>
      </c>
      <c r="E12" s="275" t="s">
        <v>1550</v>
      </c>
      <c r="F12" s="276" t="s">
        <v>1551</v>
      </c>
      <c r="G12" s="275" t="s">
        <v>1576</v>
      </c>
      <c r="H12" s="275" t="s">
        <v>1577</v>
      </c>
      <c r="I12" s="277">
        <v>0.42</v>
      </c>
      <c r="J12" s="277">
        <v>200</v>
      </c>
      <c r="K12" s="278">
        <v>84</v>
      </c>
    </row>
    <row r="13" spans="1:11" ht="14.4" customHeight="1" x14ac:dyDescent="0.3">
      <c r="A13" s="273" t="s">
        <v>447</v>
      </c>
      <c r="B13" s="274" t="s">
        <v>449</v>
      </c>
      <c r="C13" s="275" t="s">
        <v>467</v>
      </c>
      <c r="D13" s="276" t="s">
        <v>468</v>
      </c>
      <c r="E13" s="275" t="s">
        <v>1550</v>
      </c>
      <c r="F13" s="276" t="s">
        <v>1551</v>
      </c>
      <c r="G13" s="275" t="s">
        <v>1578</v>
      </c>
      <c r="H13" s="275" t="s">
        <v>1579</v>
      </c>
      <c r="I13" s="277">
        <v>9.1500000000000021</v>
      </c>
      <c r="J13" s="277">
        <v>6800</v>
      </c>
      <c r="K13" s="278">
        <v>62198.369999999995</v>
      </c>
    </row>
    <row r="14" spans="1:11" ht="14.4" customHeight="1" x14ac:dyDescent="0.3">
      <c r="A14" s="273" t="s">
        <v>447</v>
      </c>
      <c r="B14" s="274" t="s">
        <v>449</v>
      </c>
      <c r="C14" s="275" t="s">
        <v>467</v>
      </c>
      <c r="D14" s="276" t="s">
        <v>468</v>
      </c>
      <c r="E14" s="275" t="s">
        <v>1550</v>
      </c>
      <c r="F14" s="276" t="s">
        <v>1551</v>
      </c>
      <c r="G14" s="275" t="s">
        <v>1580</v>
      </c>
      <c r="H14" s="275" t="s">
        <v>1581</v>
      </c>
      <c r="I14" s="277">
        <v>4.3099999999999996</v>
      </c>
      <c r="J14" s="277">
        <v>1700</v>
      </c>
      <c r="K14" s="278">
        <v>7327.97</v>
      </c>
    </row>
    <row r="15" spans="1:11" ht="14.4" customHeight="1" x14ac:dyDescent="0.3">
      <c r="A15" s="273" t="s">
        <v>447</v>
      </c>
      <c r="B15" s="274" t="s">
        <v>449</v>
      </c>
      <c r="C15" s="275" t="s">
        <v>467</v>
      </c>
      <c r="D15" s="276" t="s">
        <v>468</v>
      </c>
      <c r="E15" s="275" t="s">
        <v>1550</v>
      </c>
      <c r="F15" s="276" t="s">
        <v>1551</v>
      </c>
      <c r="G15" s="275" t="s">
        <v>1582</v>
      </c>
      <c r="H15" s="275" t="s">
        <v>1583</v>
      </c>
      <c r="I15" s="277">
        <v>14.650000000000004</v>
      </c>
      <c r="J15" s="277">
        <v>3100</v>
      </c>
      <c r="K15" s="278">
        <v>45421.509999999987</v>
      </c>
    </row>
    <row r="16" spans="1:11" ht="14.4" customHeight="1" x14ac:dyDescent="0.3">
      <c r="A16" s="273" t="s">
        <v>447</v>
      </c>
      <c r="B16" s="274" t="s">
        <v>449</v>
      </c>
      <c r="C16" s="275" t="s">
        <v>467</v>
      </c>
      <c r="D16" s="276" t="s">
        <v>468</v>
      </c>
      <c r="E16" s="275" t="s">
        <v>1550</v>
      </c>
      <c r="F16" s="276" t="s">
        <v>1551</v>
      </c>
      <c r="G16" s="275" t="s">
        <v>1584</v>
      </c>
      <c r="H16" s="275" t="s">
        <v>1585</v>
      </c>
      <c r="I16" s="277">
        <v>8.7600000000000016</v>
      </c>
      <c r="J16" s="277">
        <v>2100</v>
      </c>
      <c r="K16" s="278">
        <v>18396.559999999998</v>
      </c>
    </row>
    <row r="17" spans="1:11" ht="14.4" customHeight="1" x14ac:dyDescent="0.3">
      <c r="A17" s="273" t="s">
        <v>447</v>
      </c>
      <c r="B17" s="274" t="s">
        <v>449</v>
      </c>
      <c r="C17" s="275" t="s">
        <v>467</v>
      </c>
      <c r="D17" s="276" t="s">
        <v>468</v>
      </c>
      <c r="E17" s="275" t="s">
        <v>1550</v>
      </c>
      <c r="F17" s="276" t="s">
        <v>1551</v>
      </c>
      <c r="G17" s="275" t="s">
        <v>1586</v>
      </c>
      <c r="H17" s="275" t="s">
        <v>1587</v>
      </c>
      <c r="I17" s="277">
        <v>5.4200000000000008</v>
      </c>
      <c r="J17" s="277">
        <v>3800</v>
      </c>
      <c r="K17" s="278">
        <v>20591.199999999997</v>
      </c>
    </row>
    <row r="18" spans="1:11" ht="14.4" customHeight="1" x14ac:dyDescent="0.3">
      <c r="A18" s="273" t="s">
        <v>447</v>
      </c>
      <c r="B18" s="274" t="s">
        <v>449</v>
      </c>
      <c r="C18" s="275" t="s">
        <v>467</v>
      </c>
      <c r="D18" s="276" t="s">
        <v>468</v>
      </c>
      <c r="E18" s="275" t="s">
        <v>1550</v>
      </c>
      <c r="F18" s="276" t="s">
        <v>1551</v>
      </c>
      <c r="G18" s="275" t="s">
        <v>1588</v>
      </c>
      <c r="H18" s="275" t="s">
        <v>1589</v>
      </c>
      <c r="I18" s="277">
        <v>12.086666666666668</v>
      </c>
      <c r="J18" s="277">
        <v>345</v>
      </c>
      <c r="K18" s="278">
        <v>4166.5</v>
      </c>
    </row>
    <row r="19" spans="1:11" ht="14.4" customHeight="1" x14ac:dyDescent="0.3">
      <c r="A19" s="273" t="s">
        <v>447</v>
      </c>
      <c r="B19" s="274" t="s">
        <v>449</v>
      </c>
      <c r="C19" s="275" t="s">
        <v>467</v>
      </c>
      <c r="D19" s="276" t="s">
        <v>468</v>
      </c>
      <c r="E19" s="275" t="s">
        <v>1550</v>
      </c>
      <c r="F19" s="276" t="s">
        <v>1551</v>
      </c>
      <c r="G19" s="275" t="s">
        <v>1590</v>
      </c>
      <c r="H19" s="275" t="s">
        <v>1591</v>
      </c>
      <c r="I19" s="277">
        <v>124.93000000000002</v>
      </c>
      <c r="J19" s="277">
        <v>450</v>
      </c>
      <c r="K19" s="278">
        <v>56219.630000000005</v>
      </c>
    </row>
    <row r="20" spans="1:11" ht="14.4" customHeight="1" x14ac:dyDescent="0.3">
      <c r="A20" s="273" t="s">
        <v>447</v>
      </c>
      <c r="B20" s="274" t="s">
        <v>449</v>
      </c>
      <c r="C20" s="275" t="s">
        <v>467</v>
      </c>
      <c r="D20" s="276" t="s">
        <v>468</v>
      </c>
      <c r="E20" s="275" t="s">
        <v>1550</v>
      </c>
      <c r="F20" s="276" t="s">
        <v>1551</v>
      </c>
      <c r="G20" s="275" t="s">
        <v>1592</v>
      </c>
      <c r="H20" s="275" t="s">
        <v>1593</v>
      </c>
      <c r="I20" s="277">
        <v>549.66666666666663</v>
      </c>
      <c r="J20" s="277">
        <v>180</v>
      </c>
      <c r="K20" s="278">
        <v>96559.98000000001</v>
      </c>
    </row>
    <row r="21" spans="1:11" ht="14.4" customHeight="1" x14ac:dyDescent="0.3">
      <c r="A21" s="273" t="s">
        <v>447</v>
      </c>
      <c r="B21" s="274" t="s">
        <v>449</v>
      </c>
      <c r="C21" s="275" t="s">
        <v>467</v>
      </c>
      <c r="D21" s="276" t="s">
        <v>468</v>
      </c>
      <c r="E21" s="275" t="s">
        <v>1550</v>
      </c>
      <c r="F21" s="276" t="s">
        <v>1551</v>
      </c>
      <c r="G21" s="275" t="s">
        <v>1594</v>
      </c>
      <c r="H21" s="275" t="s">
        <v>1595</v>
      </c>
      <c r="I21" s="277">
        <v>548</v>
      </c>
      <c r="J21" s="277">
        <v>300</v>
      </c>
      <c r="K21" s="278">
        <v>164400.09</v>
      </c>
    </row>
    <row r="22" spans="1:11" ht="14.4" customHeight="1" x14ac:dyDescent="0.3">
      <c r="A22" s="273" t="s">
        <v>447</v>
      </c>
      <c r="B22" s="274" t="s">
        <v>449</v>
      </c>
      <c r="C22" s="275" t="s">
        <v>467</v>
      </c>
      <c r="D22" s="276" t="s">
        <v>468</v>
      </c>
      <c r="E22" s="275" t="s">
        <v>1550</v>
      </c>
      <c r="F22" s="276" t="s">
        <v>1551</v>
      </c>
      <c r="G22" s="275" t="s">
        <v>1596</v>
      </c>
      <c r="H22" s="275" t="s">
        <v>1597</v>
      </c>
      <c r="I22" s="277">
        <v>0.46499999999999997</v>
      </c>
      <c r="J22" s="277">
        <v>8800</v>
      </c>
      <c r="K22" s="278">
        <v>4078</v>
      </c>
    </row>
    <row r="23" spans="1:11" ht="14.4" customHeight="1" x14ac:dyDescent="0.3">
      <c r="A23" s="273" t="s">
        <v>447</v>
      </c>
      <c r="B23" s="274" t="s">
        <v>449</v>
      </c>
      <c r="C23" s="275" t="s">
        <v>467</v>
      </c>
      <c r="D23" s="276" t="s">
        <v>468</v>
      </c>
      <c r="E23" s="275" t="s">
        <v>1550</v>
      </c>
      <c r="F23" s="276" t="s">
        <v>1551</v>
      </c>
      <c r="G23" s="275" t="s">
        <v>1598</v>
      </c>
      <c r="H23" s="275" t="s">
        <v>1599</v>
      </c>
      <c r="I23" s="277">
        <v>49.04</v>
      </c>
      <c r="J23" s="277">
        <v>50</v>
      </c>
      <c r="K23" s="278">
        <v>2452.0700000000002</v>
      </c>
    </row>
    <row r="24" spans="1:11" ht="14.4" customHeight="1" x14ac:dyDescent="0.3">
      <c r="A24" s="273" t="s">
        <v>447</v>
      </c>
      <c r="B24" s="274" t="s">
        <v>449</v>
      </c>
      <c r="C24" s="275" t="s">
        <v>467</v>
      </c>
      <c r="D24" s="276" t="s">
        <v>468</v>
      </c>
      <c r="E24" s="275" t="s">
        <v>1550</v>
      </c>
      <c r="F24" s="276" t="s">
        <v>1551</v>
      </c>
      <c r="G24" s="275" t="s">
        <v>1600</v>
      </c>
      <c r="H24" s="275" t="s">
        <v>1601</v>
      </c>
      <c r="I24" s="277">
        <v>708.63666666666666</v>
      </c>
      <c r="J24" s="277">
        <v>540</v>
      </c>
      <c r="K24" s="278">
        <v>364009.14</v>
      </c>
    </row>
    <row r="25" spans="1:11" ht="14.4" customHeight="1" x14ac:dyDescent="0.3">
      <c r="A25" s="273" t="s">
        <v>447</v>
      </c>
      <c r="B25" s="274" t="s">
        <v>449</v>
      </c>
      <c r="C25" s="275" t="s">
        <v>467</v>
      </c>
      <c r="D25" s="276" t="s">
        <v>468</v>
      </c>
      <c r="E25" s="275" t="s">
        <v>1550</v>
      </c>
      <c r="F25" s="276" t="s">
        <v>1551</v>
      </c>
      <c r="G25" s="275" t="s">
        <v>1602</v>
      </c>
      <c r="H25" s="275" t="s">
        <v>1603</v>
      </c>
      <c r="I25" s="277">
        <v>3.62</v>
      </c>
      <c r="J25" s="277">
        <v>500</v>
      </c>
      <c r="K25" s="278">
        <v>1808.9499999999998</v>
      </c>
    </row>
    <row r="26" spans="1:11" ht="14.4" customHeight="1" x14ac:dyDescent="0.3">
      <c r="A26" s="273" t="s">
        <v>447</v>
      </c>
      <c r="B26" s="274" t="s">
        <v>449</v>
      </c>
      <c r="C26" s="275" t="s">
        <v>467</v>
      </c>
      <c r="D26" s="276" t="s">
        <v>468</v>
      </c>
      <c r="E26" s="275" t="s">
        <v>1550</v>
      </c>
      <c r="F26" s="276" t="s">
        <v>1551</v>
      </c>
      <c r="G26" s="275" t="s">
        <v>1604</v>
      </c>
      <c r="H26" s="275" t="s">
        <v>1605</v>
      </c>
      <c r="I26" s="277">
        <v>54.449999999999996</v>
      </c>
      <c r="J26" s="277">
        <v>1200</v>
      </c>
      <c r="K26" s="278">
        <v>65340</v>
      </c>
    </row>
    <row r="27" spans="1:11" ht="14.4" customHeight="1" x14ac:dyDescent="0.3">
      <c r="A27" s="273" t="s">
        <v>447</v>
      </c>
      <c r="B27" s="274" t="s">
        <v>449</v>
      </c>
      <c r="C27" s="275" t="s">
        <v>467</v>
      </c>
      <c r="D27" s="276" t="s">
        <v>468</v>
      </c>
      <c r="E27" s="275" t="s">
        <v>1550</v>
      </c>
      <c r="F27" s="276" t="s">
        <v>1551</v>
      </c>
      <c r="G27" s="275" t="s">
        <v>1606</v>
      </c>
      <c r="H27" s="275" t="s">
        <v>1607</v>
      </c>
      <c r="I27" s="277">
        <v>648.55999999999995</v>
      </c>
      <c r="J27" s="277">
        <v>12</v>
      </c>
      <c r="K27" s="278">
        <v>7782.72</v>
      </c>
    </row>
    <row r="28" spans="1:11" ht="14.4" customHeight="1" x14ac:dyDescent="0.3">
      <c r="A28" s="273" t="s">
        <v>447</v>
      </c>
      <c r="B28" s="274" t="s">
        <v>449</v>
      </c>
      <c r="C28" s="275" t="s">
        <v>467</v>
      </c>
      <c r="D28" s="276" t="s">
        <v>468</v>
      </c>
      <c r="E28" s="275" t="s">
        <v>1550</v>
      </c>
      <c r="F28" s="276" t="s">
        <v>1551</v>
      </c>
      <c r="G28" s="275" t="s">
        <v>1608</v>
      </c>
      <c r="H28" s="275" t="s">
        <v>1609</v>
      </c>
      <c r="I28" s="277">
        <v>33.880000000000003</v>
      </c>
      <c r="J28" s="277">
        <v>50</v>
      </c>
      <c r="K28" s="278">
        <v>1694</v>
      </c>
    </row>
    <row r="29" spans="1:11" ht="14.4" customHeight="1" x14ac:dyDescent="0.3">
      <c r="A29" s="273" t="s">
        <v>447</v>
      </c>
      <c r="B29" s="274" t="s">
        <v>449</v>
      </c>
      <c r="C29" s="275" t="s">
        <v>467</v>
      </c>
      <c r="D29" s="276" t="s">
        <v>468</v>
      </c>
      <c r="E29" s="275" t="s">
        <v>1550</v>
      </c>
      <c r="F29" s="276" t="s">
        <v>1551</v>
      </c>
      <c r="G29" s="275" t="s">
        <v>1610</v>
      </c>
      <c r="H29" s="275" t="s">
        <v>1611</v>
      </c>
      <c r="I29" s="277">
        <v>1.85</v>
      </c>
      <c r="J29" s="277">
        <v>400</v>
      </c>
      <c r="K29" s="278">
        <v>740.52</v>
      </c>
    </row>
    <row r="30" spans="1:11" ht="14.4" customHeight="1" x14ac:dyDescent="0.3">
      <c r="A30" s="273" t="s">
        <v>447</v>
      </c>
      <c r="B30" s="274" t="s">
        <v>449</v>
      </c>
      <c r="C30" s="275" t="s">
        <v>467</v>
      </c>
      <c r="D30" s="276" t="s">
        <v>468</v>
      </c>
      <c r="E30" s="275" t="s">
        <v>1554</v>
      </c>
      <c r="F30" s="276" t="s">
        <v>1555</v>
      </c>
      <c r="G30" s="275" t="s">
        <v>1612</v>
      </c>
      <c r="H30" s="275" t="s">
        <v>1613</v>
      </c>
      <c r="I30" s="277">
        <v>52.42</v>
      </c>
      <c r="J30" s="277">
        <v>2600</v>
      </c>
      <c r="K30" s="278">
        <v>136284.71</v>
      </c>
    </row>
    <row r="31" spans="1:11" ht="14.4" customHeight="1" x14ac:dyDescent="0.3">
      <c r="A31" s="273" t="s">
        <v>447</v>
      </c>
      <c r="B31" s="274" t="s">
        <v>449</v>
      </c>
      <c r="C31" s="275" t="s">
        <v>467</v>
      </c>
      <c r="D31" s="276" t="s">
        <v>468</v>
      </c>
      <c r="E31" s="275" t="s">
        <v>1554</v>
      </c>
      <c r="F31" s="276" t="s">
        <v>1555</v>
      </c>
      <c r="G31" s="275" t="s">
        <v>1614</v>
      </c>
      <c r="H31" s="275" t="s">
        <v>1615</v>
      </c>
      <c r="I31" s="277">
        <v>8.0631578947368396</v>
      </c>
      <c r="J31" s="277">
        <v>17900</v>
      </c>
      <c r="K31" s="278">
        <v>144596</v>
      </c>
    </row>
    <row r="32" spans="1:11" ht="14.4" customHeight="1" x14ac:dyDescent="0.3">
      <c r="A32" s="273" t="s">
        <v>447</v>
      </c>
      <c r="B32" s="274" t="s">
        <v>449</v>
      </c>
      <c r="C32" s="275" t="s">
        <v>467</v>
      </c>
      <c r="D32" s="276" t="s">
        <v>468</v>
      </c>
      <c r="E32" s="275" t="s">
        <v>1554</v>
      </c>
      <c r="F32" s="276" t="s">
        <v>1555</v>
      </c>
      <c r="G32" s="275" t="s">
        <v>1616</v>
      </c>
      <c r="H32" s="275" t="s">
        <v>1617</v>
      </c>
      <c r="I32" s="277">
        <v>326.92</v>
      </c>
      <c r="J32" s="277">
        <v>1500</v>
      </c>
      <c r="K32" s="278">
        <v>490376.68999999994</v>
      </c>
    </row>
    <row r="33" spans="1:11" ht="14.4" customHeight="1" x14ac:dyDescent="0.3">
      <c r="A33" s="273" t="s">
        <v>447</v>
      </c>
      <c r="B33" s="274" t="s">
        <v>449</v>
      </c>
      <c r="C33" s="275" t="s">
        <v>467</v>
      </c>
      <c r="D33" s="276" t="s">
        <v>468</v>
      </c>
      <c r="E33" s="275" t="s">
        <v>1554</v>
      </c>
      <c r="F33" s="276" t="s">
        <v>1555</v>
      </c>
      <c r="G33" s="275" t="s">
        <v>1618</v>
      </c>
      <c r="H33" s="275" t="s">
        <v>1619</v>
      </c>
      <c r="I33" s="277">
        <v>24.18</v>
      </c>
      <c r="J33" s="277">
        <v>200</v>
      </c>
      <c r="K33" s="278">
        <v>4835.58</v>
      </c>
    </row>
    <row r="34" spans="1:11" ht="14.4" customHeight="1" x14ac:dyDescent="0.3">
      <c r="A34" s="273" t="s">
        <v>447</v>
      </c>
      <c r="B34" s="274" t="s">
        <v>449</v>
      </c>
      <c r="C34" s="275" t="s">
        <v>467</v>
      </c>
      <c r="D34" s="276" t="s">
        <v>468</v>
      </c>
      <c r="E34" s="275" t="s">
        <v>1556</v>
      </c>
      <c r="F34" s="276" t="s">
        <v>1557</v>
      </c>
      <c r="G34" s="275" t="s">
        <v>1620</v>
      </c>
      <c r="H34" s="275" t="s">
        <v>1621</v>
      </c>
      <c r="I34" s="277">
        <v>0.28999999999999998</v>
      </c>
      <c r="J34" s="277">
        <v>100</v>
      </c>
      <c r="K34" s="278">
        <v>29</v>
      </c>
    </row>
    <row r="35" spans="1:11" ht="14.4" customHeight="1" x14ac:dyDescent="0.3">
      <c r="A35" s="273" t="s">
        <v>447</v>
      </c>
      <c r="B35" s="274" t="s">
        <v>449</v>
      </c>
      <c r="C35" s="275" t="s">
        <v>467</v>
      </c>
      <c r="D35" s="276" t="s">
        <v>468</v>
      </c>
      <c r="E35" s="275" t="s">
        <v>1556</v>
      </c>
      <c r="F35" s="276" t="s">
        <v>1557</v>
      </c>
      <c r="G35" s="275" t="s">
        <v>1622</v>
      </c>
      <c r="H35" s="275" t="s">
        <v>1623</v>
      </c>
      <c r="I35" s="277">
        <v>7.870000000000001</v>
      </c>
      <c r="J35" s="277">
        <v>4250</v>
      </c>
      <c r="K35" s="278">
        <v>33426.25</v>
      </c>
    </row>
    <row r="36" spans="1:11" ht="14.4" customHeight="1" x14ac:dyDescent="0.3">
      <c r="A36" s="273" t="s">
        <v>447</v>
      </c>
      <c r="B36" s="274" t="s">
        <v>449</v>
      </c>
      <c r="C36" s="275" t="s">
        <v>467</v>
      </c>
      <c r="D36" s="276" t="s">
        <v>468</v>
      </c>
      <c r="E36" s="275" t="s">
        <v>1556</v>
      </c>
      <c r="F36" s="276" t="s">
        <v>1557</v>
      </c>
      <c r="G36" s="275" t="s">
        <v>1624</v>
      </c>
      <c r="H36" s="275" t="s">
        <v>1625</v>
      </c>
      <c r="I36" s="277">
        <v>0.30222222222222223</v>
      </c>
      <c r="J36" s="277">
        <v>24000</v>
      </c>
      <c r="K36" s="278">
        <v>7260</v>
      </c>
    </row>
    <row r="37" spans="1:11" ht="14.4" customHeight="1" x14ac:dyDescent="0.3">
      <c r="A37" s="273" t="s">
        <v>447</v>
      </c>
      <c r="B37" s="274" t="s">
        <v>449</v>
      </c>
      <c r="C37" s="275" t="s">
        <v>467</v>
      </c>
      <c r="D37" s="276" t="s">
        <v>468</v>
      </c>
      <c r="E37" s="275" t="s">
        <v>1558</v>
      </c>
      <c r="F37" s="276" t="s">
        <v>1559</v>
      </c>
      <c r="G37" s="275" t="s">
        <v>1626</v>
      </c>
      <c r="H37" s="275" t="s">
        <v>1627</v>
      </c>
      <c r="I37" s="277">
        <v>2.2400000000000002</v>
      </c>
      <c r="J37" s="277">
        <v>3000</v>
      </c>
      <c r="K37" s="278">
        <v>6715.5</v>
      </c>
    </row>
    <row r="38" spans="1:11" ht="14.4" customHeight="1" x14ac:dyDescent="0.3">
      <c r="A38" s="273" t="s">
        <v>447</v>
      </c>
      <c r="B38" s="274" t="s">
        <v>449</v>
      </c>
      <c r="C38" s="275" t="s">
        <v>467</v>
      </c>
      <c r="D38" s="276" t="s">
        <v>468</v>
      </c>
      <c r="E38" s="275" t="s">
        <v>1558</v>
      </c>
      <c r="F38" s="276" t="s">
        <v>1559</v>
      </c>
      <c r="G38" s="275" t="s">
        <v>1628</v>
      </c>
      <c r="H38" s="275" t="s">
        <v>1629</v>
      </c>
      <c r="I38" s="277">
        <v>0.82</v>
      </c>
      <c r="J38" s="277">
        <v>1600</v>
      </c>
      <c r="K38" s="278">
        <v>1312</v>
      </c>
    </row>
    <row r="39" spans="1:11" ht="14.4" customHeight="1" x14ac:dyDescent="0.3">
      <c r="A39" s="273" t="s">
        <v>447</v>
      </c>
      <c r="B39" s="274" t="s">
        <v>449</v>
      </c>
      <c r="C39" s="275" t="s">
        <v>467</v>
      </c>
      <c r="D39" s="276" t="s">
        <v>468</v>
      </c>
      <c r="E39" s="275" t="s">
        <v>1558</v>
      </c>
      <c r="F39" s="276" t="s">
        <v>1559</v>
      </c>
      <c r="G39" s="275" t="s">
        <v>1630</v>
      </c>
      <c r="H39" s="275" t="s">
        <v>1631</v>
      </c>
      <c r="I39" s="277">
        <v>10.959999999999999</v>
      </c>
      <c r="J39" s="277">
        <v>1440</v>
      </c>
      <c r="K39" s="278">
        <v>15765.599999999999</v>
      </c>
    </row>
    <row r="40" spans="1:11" ht="14.4" customHeight="1" x14ac:dyDescent="0.3">
      <c r="A40" s="273" t="s">
        <v>447</v>
      </c>
      <c r="B40" s="274" t="s">
        <v>449</v>
      </c>
      <c r="C40" s="275" t="s">
        <v>467</v>
      </c>
      <c r="D40" s="276" t="s">
        <v>468</v>
      </c>
      <c r="E40" s="275" t="s">
        <v>1558</v>
      </c>
      <c r="F40" s="276" t="s">
        <v>1559</v>
      </c>
      <c r="G40" s="275" t="s">
        <v>1632</v>
      </c>
      <c r="H40" s="275" t="s">
        <v>1633</v>
      </c>
      <c r="I40" s="277">
        <v>10.989999999999998</v>
      </c>
      <c r="J40" s="277">
        <v>960</v>
      </c>
      <c r="K40" s="278">
        <v>10550.4</v>
      </c>
    </row>
    <row r="41" spans="1:11" ht="14.4" customHeight="1" x14ac:dyDescent="0.3">
      <c r="A41" s="273" t="s">
        <v>447</v>
      </c>
      <c r="B41" s="274" t="s">
        <v>449</v>
      </c>
      <c r="C41" s="275" t="s">
        <v>467</v>
      </c>
      <c r="D41" s="276" t="s">
        <v>468</v>
      </c>
      <c r="E41" s="275" t="s">
        <v>1558</v>
      </c>
      <c r="F41" s="276" t="s">
        <v>1559</v>
      </c>
      <c r="G41" s="275" t="s">
        <v>1634</v>
      </c>
      <c r="H41" s="275" t="s">
        <v>1635</v>
      </c>
      <c r="I41" s="277">
        <v>0.78</v>
      </c>
      <c r="J41" s="277">
        <v>1400</v>
      </c>
      <c r="K41" s="278">
        <v>1068</v>
      </c>
    </row>
    <row r="42" spans="1:11" ht="14.4" customHeight="1" x14ac:dyDescent="0.3">
      <c r="A42" s="273" t="s">
        <v>447</v>
      </c>
      <c r="B42" s="274" t="s">
        <v>449</v>
      </c>
      <c r="C42" s="275" t="s">
        <v>467</v>
      </c>
      <c r="D42" s="276" t="s">
        <v>468</v>
      </c>
      <c r="E42" s="275" t="s">
        <v>1558</v>
      </c>
      <c r="F42" s="276" t="s">
        <v>1559</v>
      </c>
      <c r="G42" s="275" t="s">
        <v>1636</v>
      </c>
      <c r="H42" s="275" t="s">
        <v>1637</v>
      </c>
      <c r="I42" s="277">
        <v>0.79333333333333333</v>
      </c>
      <c r="J42" s="277">
        <v>2600</v>
      </c>
      <c r="K42" s="278">
        <v>2052</v>
      </c>
    </row>
    <row r="43" spans="1:11" ht="14.4" customHeight="1" x14ac:dyDescent="0.3">
      <c r="A43" s="273" t="s">
        <v>447</v>
      </c>
      <c r="B43" s="274" t="s">
        <v>449</v>
      </c>
      <c r="C43" s="275" t="s">
        <v>467</v>
      </c>
      <c r="D43" s="276" t="s">
        <v>468</v>
      </c>
      <c r="E43" s="275" t="s">
        <v>1558</v>
      </c>
      <c r="F43" s="276" t="s">
        <v>1559</v>
      </c>
      <c r="G43" s="275" t="s">
        <v>1638</v>
      </c>
      <c r="H43" s="275" t="s">
        <v>1639</v>
      </c>
      <c r="I43" s="277">
        <v>2.2400000000000002</v>
      </c>
      <c r="J43" s="277">
        <v>2200</v>
      </c>
      <c r="K43" s="278">
        <v>4924.7</v>
      </c>
    </row>
    <row r="44" spans="1:11" ht="14.4" customHeight="1" x14ac:dyDescent="0.3">
      <c r="A44" s="273" t="s">
        <v>447</v>
      </c>
      <c r="B44" s="274" t="s">
        <v>449</v>
      </c>
      <c r="C44" s="275" t="s">
        <v>467</v>
      </c>
      <c r="D44" s="276" t="s">
        <v>468</v>
      </c>
      <c r="E44" s="275" t="s">
        <v>1558</v>
      </c>
      <c r="F44" s="276" t="s">
        <v>1559</v>
      </c>
      <c r="G44" s="275" t="s">
        <v>1640</v>
      </c>
      <c r="H44" s="275" t="s">
        <v>1641</v>
      </c>
      <c r="I44" s="277">
        <v>20.16</v>
      </c>
      <c r="J44" s="277">
        <v>3120</v>
      </c>
      <c r="K44" s="278">
        <v>62894.829999999994</v>
      </c>
    </row>
    <row r="45" spans="1:11" ht="14.4" customHeight="1" x14ac:dyDescent="0.3">
      <c r="A45" s="273" t="s">
        <v>447</v>
      </c>
      <c r="B45" s="274" t="s">
        <v>449</v>
      </c>
      <c r="C45" s="275" t="s">
        <v>467</v>
      </c>
      <c r="D45" s="276" t="s">
        <v>468</v>
      </c>
      <c r="E45" s="275" t="s">
        <v>1558</v>
      </c>
      <c r="F45" s="276" t="s">
        <v>1559</v>
      </c>
      <c r="G45" s="275" t="s">
        <v>1642</v>
      </c>
      <c r="H45" s="275" t="s">
        <v>1643</v>
      </c>
      <c r="I45" s="277">
        <v>20.16</v>
      </c>
      <c r="J45" s="277">
        <v>1560</v>
      </c>
      <c r="K45" s="278">
        <v>31447.400000000005</v>
      </c>
    </row>
    <row r="46" spans="1:11" ht="14.4" customHeight="1" x14ac:dyDescent="0.3">
      <c r="A46" s="273" t="s">
        <v>447</v>
      </c>
      <c r="B46" s="274" t="s">
        <v>449</v>
      </c>
      <c r="C46" s="275" t="s">
        <v>467</v>
      </c>
      <c r="D46" s="276" t="s">
        <v>468</v>
      </c>
      <c r="E46" s="275" t="s">
        <v>1558</v>
      </c>
      <c r="F46" s="276" t="s">
        <v>1559</v>
      </c>
      <c r="G46" s="275" t="s">
        <v>1644</v>
      </c>
      <c r="H46" s="275" t="s">
        <v>1645</v>
      </c>
      <c r="I46" s="277">
        <v>2.2400000000000002</v>
      </c>
      <c r="J46" s="277">
        <v>400</v>
      </c>
      <c r="K46" s="278">
        <v>895.4</v>
      </c>
    </row>
    <row r="47" spans="1:11" ht="14.4" customHeight="1" x14ac:dyDescent="0.3">
      <c r="A47" s="273" t="s">
        <v>447</v>
      </c>
      <c r="B47" s="274" t="s">
        <v>449</v>
      </c>
      <c r="C47" s="275" t="s">
        <v>465</v>
      </c>
      <c r="D47" s="276" t="s">
        <v>466</v>
      </c>
      <c r="E47" s="275" t="s">
        <v>1548</v>
      </c>
      <c r="F47" s="276" t="s">
        <v>1549</v>
      </c>
      <c r="G47" s="275" t="s">
        <v>1646</v>
      </c>
      <c r="H47" s="275" t="s">
        <v>1647</v>
      </c>
      <c r="I47" s="277">
        <v>201.61</v>
      </c>
      <c r="J47" s="277">
        <v>1</v>
      </c>
      <c r="K47" s="278">
        <v>201.61</v>
      </c>
    </row>
    <row r="48" spans="1:11" ht="14.4" customHeight="1" x14ac:dyDescent="0.3">
      <c r="A48" s="273" t="s">
        <v>447</v>
      </c>
      <c r="B48" s="274" t="s">
        <v>449</v>
      </c>
      <c r="C48" s="275" t="s">
        <v>465</v>
      </c>
      <c r="D48" s="276" t="s">
        <v>466</v>
      </c>
      <c r="E48" s="275" t="s">
        <v>1550</v>
      </c>
      <c r="F48" s="276" t="s">
        <v>1551</v>
      </c>
      <c r="G48" s="275" t="s">
        <v>1648</v>
      </c>
      <c r="H48" s="275" t="s">
        <v>1649</v>
      </c>
      <c r="I48" s="277">
        <v>163.78</v>
      </c>
      <c r="J48" s="277">
        <v>5</v>
      </c>
      <c r="K48" s="278">
        <v>818.9</v>
      </c>
    </row>
    <row r="49" spans="1:11" ht="14.4" customHeight="1" x14ac:dyDescent="0.3">
      <c r="A49" s="273" t="s">
        <v>447</v>
      </c>
      <c r="B49" s="274" t="s">
        <v>449</v>
      </c>
      <c r="C49" s="275" t="s">
        <v>465</v>
      </c>
      <c r="D49" s="276" t="s">
        <v>466</v>
      </c>
      <c r="E49" s="275" t="s">
        <v>1550</v>
      </c>
      <c r="F49" s="276" t="s">
        <v>1551</v>
      </c>
      <c r="G49" s="275" t="s">
        <v>1650</v>
      </c>
      <c r="H49" s="275" t="s">
        <v>1651</v>
      </c>
      <c r="I49" s="277">
        <v>3.16</v>
      </c>
      <c r="J49" s="277">
        <v>500</v>
      </c>
      <c r="K49" s="278">
        <v>1581.47</v>
      </c>
    </row>
    <row r="50" spans="1:11" ht="14.4" customHeight="1" x14ac:dyDescent="0.3">
      <c r="A50" s="273" t="s">
        <v>447</v>
      </c>
      <c r="B50" s="274" t="s">
        <v>449</v>
      </c>
      <c r="C50" s="275" t="s">
        <v>465</v>
      </c>
      <c r="D50" s="276" t="s">
        <v>466</v>
      </c>
      <c r="E50" s="275" t="s">
        <v>1552</v>
      </c>
      <c r="F50" s="276" t="s">
        <v>1553</v>
      </c>
      <c r="G50" s="275" t="s">
        <v>1652</v>
      </c>
      <c r="H50" s="275" t="s">
        <v>1653</v>
      </c>
      <c r="I50" s="277">
        <v>1717.15</v>
      </c>
      <c r="J50" s="277">
        <v>2</v>
      </c>
      <c r="K50" s="278">
        <v>3434.3</v>
      </c>
    </row>
    <row r="51" spans="1:11" ht="14.4" customHeight="1" x14ac:dyDescent="0.3">
      <c r="A51" s="273" t="s">
        <v>447</v>
      </c>
      <c r="B51" s="274" t="s">
        <v>449</v>
      </c>
      <c r="C51" s="275" t="s">
        <v>465</v>
      </c>
      <c r="D51" s="276" t="s">
        <v>466</v>
      </c>
      <c r="E51" s="275" t="s">
        <v>1558</v>
      </c>
      <c r="F51" s="276" t="s">
        <v>1559</v>
      </c>
      <c r="G51" s="275" t="s">
        <v>1628</v>
      </c>
      <c r="H51" s="275" t="s">
        <v>1629</v>
      </c>
      <c r="I51" s="277">
        <v>0.73</v>
      </c>
      <c r="J51" s="277">
        <v>400</v>
      </c>
      <c r="K51" s="278">
        <v>292</v>
      </c>
    </row>
    <row r="52" spans="1:11" ht="14.4" customHeight="1" x14ac:dyDescent="0.3">
      <c r="A52" s="273" t="s">
        <v>447</v>
      </c>
      <c r="B52" s="274" t="s">
        <v>449</v>
      </c>
      <c r="C52" s="275" t="s">
        <v>465</v>
      </c>
      <c r="D52" s="276" t="s">
        <v>466</v>
      </c>
      <c r="E52" s="275" t="s">
        <v>1560</v>
      </c>
      <c r="F52" s="276" t="s">
        <v>1561</v>
      </c>
      <c r="G52" s="275" t="s">
        <v>1654</v>
      </c>
      <c r="H52" s="275" t="s">
        <v>1655</v>
      </c>
      <c r="I52" s="277">
        <v>266.55809999999997</v>
      </c>
      <c r="J52" s="277">
        <v>3.0499999999999999E-2</v>
      </c>
      <c r="K52" s="278">
        <v>8.1727010999999994</v>
      </c>
    </row>
    <row r="53" spans="1:11" ht="14.4" customHeight="1" x14ac:dyDescent="0.3">
      <c r="A53" s="273" t="s">
        <v>447</v>
      </c>
      <c r="B53" s="274" t="s">
        <v>449</v>
      </c>
      <c r="C53" s="275" t="s">
        <v>465</v>
      </c>
      <c r="D53" s="276" t="s">
        <v>466</v>
      </c>
      <c r="E53" s="275" t="s">
        <v>1560</v>
      </c>
      <c r="F53" s="276" t="s">
        <v>1561</v>
      </c>
      <c r="G53" s="275" t="s">
        <v>1656</v>
      </c>
      <c r="H53" s="275" t="s">
        <v>1657</v>
      </c>
      <c r="I53" s="277">
        <v>817.96</v>
      </c>
      <c r="J53" s="277">
        <v>1</v>
      </c>
      <c r="K53" s="278">
        <v>817.96</v>
      </c>
    </row>
    <row r="54" spans="1:11" ht="14.4" customHeight="1" x14ac:dyDescent="0.3">
      <c r="A54" s="273" t="s">
        <v>447</v>
      </c>
      <c r="B54" s="274" t="s">
        <v>449</v>
      </c>
      <c r="C54" s="275" t="s">
        <v>465</v>
      </c>
      <c r="D54" s="276" t="s">
        <v>466</v>
      </c>
      <c r="E54" s="275" t="s">
        <v>1560</v>
      </c>
      <c r="F54" s="276" t="s">
        <v>1561</v>
      </c>
      <c r="G54" s="275" t="s">
        <v>1658</v>
      </c>
      <c r="H54" s="275" t="s">
        <v>1659</v>
      </c>
      <c r="I54" s="277">
        <v>87.12</v>
      </c>
      <c r="J54" s="277">
        <v>1</v>
      </c>
      <c r="K54" s="278">
        <v>87.12</v>
      </c>
    </row>
    <row r="55" spans="1:11" ht="14.4" customHeight="1" x14ac:dyDescent="0.3">
      <c r="A55" s="273" t="s">
        <v>447</v>
      </c>
      <c r="B55" s="274" t="s">
        <v>449</v>
      </c>
      <c r="C55" s="275" t="s">
        <v>465</v>
      </c>
      <c r="D55" s="276" t="s">
        <v>466</v>
      </c>
      <c r="E55" s="275" t="s">
        <v>1560</v>
      </c>
      <c r="F55" s="276" t="s">
        <v>1561</v>
      </c>
      <c r="G55" s="275" t="s">
        <v>1660</v>
      </c>
      <c r="H55" s="275" t="s">
        <v>1661</v>
      </c>
      <c r="I55" s="277">
        <v>137.33500000000001</v>
      </c>
      <c r="J55" s="277">
        <v>2</v>
      </c>
      <c r="K55" s="278">
        <v>274.67</v>
      </c>
    </row>
    <row r="56" spans="1:11" ht="14.4" customHeight="1" x14ac:dyDescent="0.3">
      <c r="A56" s="273" t="s">
        <v>447</v>
      </c>
      <c r="B56" s="274" t="s">
        <v>449</v>
      </c>
      <c r="C56" s="275" t="s">
        <v>465</v>
      </c>
      <c r="D56" s="276" t="s">
        <v>466</v>
      </c>
      <c r="E56" s="275" t="s">
        <v>1560</v>
      </c>
      <c r="F56" s="276" t="s">
        <v>1561</v>
      </c>
      <c r="G56" s="275" t="s">
        <v>1662</v>
      </c>
      <c r="H56" s="275" t="s">
        <v>1663</v>
      </c>
      <c r="I56" s="277">
        <v>90.75</v>
      </c>
      <c r="J56" s="277">
        <v>1</v>
      </c>
      <c r="K56" s="278">
        <v>90.75</v>
      </c>
    </row>
    <row r="57" spans="1:11" ht="14.4" customHeight="1" x14ac:dyDescent="0.3">
      <c r="A57" s="273" t="s">
        <v>447</v>
      </c>
      <c r="B57" s="274" t="s">
        <v>449</v>
      </c>
      <c r="C57" s="275" t="s">
        <v>465</v>
      </c>
      <c r="D57" s="276" t="s">
        <v>466</v>
      </c>
      <c r="E57" s="275" t="s">
        <v>1560</v>
      </c>
      <c r="F57" s="276" t="s">
        <v>1561</v>
      </c>
      <c r="G57" s="275" t="s">
        <v>1664</v>
      </c>
      <c r="H57" s="275" t="s">
        <v>1665</v>
      </c>
      <c r="I57" s="277">
        <v>183.92</v>
      </c>
      <c r="J57" s="277">
        <v>1</v>
      </c>
      <c r="K57" s="278">
        <v>183.92</v>
      </c>
    </row>
    <row r="58" spans="1:11" ht="14.4" customHeight="1" x14ac:dyDescent="0.3">
      <c r="A58" s="273" t="s">
        <v>447</v>
      </c>
      <c r="B58" s="274" t="s">
        <v>449</v>
      </c>
      <c r="C58" s="275" t="s">
        <v>465</v>
      </c>
      <c r="D58" s="276" t="s">
        <v>466</v>
      </c>
      <c r="E58" s="275" t="s">
        <v>1560</v>
      </c>
      <c r="F58" s="276" t="s">
        <v>1561</v>
      </c>
      <c r="G58" s="275" t="s">
        <v>1666</v>
      </c>
      <c r="H58" s="275" t="s">
        <v>1667</v>
      </c>
      <c r="I58" s="277">
        <v>107.69</v>
      </c>
      <c r="J58" s="277">
        <v>1</v>
      </c>
      <c r="K58" s="278">
        <v>107.69</v>
      </c>
    </row>
    <row r="59" spans="1:11" ht="14.4" customHeight="1" x14ac:dyDescent="0.3">
      <c r="A59" s="273" t="s">
        <v>447</v>
      </c>
      <c r="B59" s="274" t="s">
        <v>449</v>
      </c>
      <c r="C59" s="275" t="s">
        <v>465</v>
      </c>
      <c r="D59" s="276" t="s">
        <v>466</v>
      </c>
      <c r="E59" s="275" t="s">
        <v>1560</v>
      </c>
      <c r="F59" s="276" t="s">
        <v>1561</v>
      </c>
      <c r="G59" s="275" t="s">
        <v>1668</v>
      </c>
      <c r="H59" s="275" t="s">
        <v>1669</v>
      </c>
      <c r="I59" s="277">
        <v>0.24679999999999999</v>
      </c>
      <c r="J59" s="277">
        <v>500</v>
      </c>
      <c r="K59" s="278">
        <v>123.39999999999999</v>
      </c>
    </row>
    <row r="60" spans="1:11" ht="14.4" customHeight="1" x14ac:dyDescent="0.3">
      <c r="A60" s="273" t="s">
        <v>447</v>
      </c>
      <c r="B60" s="274" t="s">
        <v>449</v>
      </c>
      <c r="C60" s="275" t="s">
        <v>465</v>
      </c>
      <c r="D60" s="276" t="s">
        <v>466</v>
      </c>
      <c r="E60" s="275" t="s">
        <v>1560</v>
      </c>
      <c r="F60" s="276" t="s">
        <v>1561</v>
      </c>
      <c r="G60" s="275" t="s">
        <v>1670</v>
      </c>
      <c r="H60" s="275" t="s">
        <v>1671</v>
      </c>
      <c r="I60" s="277">
        <v>127.05</v>
      </c>
      <c r="J60" s="277">
        <v>1</v>
      </c>
      <c r="K60" s="278">
        <v>127.05</v>
      </c>
    </row>
    <row r="61" spans="1:11" ht="14.4" customHeight="1" x14ac:dyDescent="0.3">
      <c r="A61" s="273" t="s">
        <v>447</v>
      </c>
      <c r="B61" s="274" t="s">
        <v>449</v>
      </c>
      <c r="C61" s="275" t="s">
        <v>465</v>
      </c>
      <c r="D61" s="276" t="s">
        <v>466</v>
      </c>
      <c r="E61" s="275" t="s">
        <v>1560</v>
      </c>
      <c r="F61" s="276" t="s">
        <v>1561</v>
      </c>
      <c r="G61" s="275" t="s">
        <v>1672</v>
      </c>
      <c r="H61" s="275" t="s">
        <v>1673</v>
      </c>
      <c r="I61" s="277">
        <v>186.34375739949499</v>
      </c>
      <c r="J61" s="277">
        <v>1</v>
      </c>
      <c r="K61" s="278">
        <v>186.34375739949499</v>
      </c>
    </row>
    <row r="62" spans="1:11" ht="14.4" customHeight="1" x14ac:dyDescent="0.3">
      <c r="A62" s="273" t="s">
        <v>447</v>
      </c>
      <c r="B62" s="274" t="s">
        <v>449</v>
      </c>
      <c r="C62" s="275" t="s">
        <v>465</v>
      </c>
      <c r="D62" s="276" t="s">
        <v>466</v>
      </c>
      <c r="E62" s="275" t="s">
        <v>1560</v>
      </c>
      <c r="F62" s="276" t="s">
        <v>1561</v>
      </c>
      <c r="G62" s="275" t="s">
        <v>1674</v>
      </c>
      <c r="H62" s="275" t="s">
        <v>1675</v>
      </c>
      <c r="I62" s="277">
        <v>127.05</v>
      </c>
      <c r="J62" s="277">
        <v>2</v>
      </c>
      <c r="K62" s="278">
        <v>254.1</v>
      </c>
    </row>
    <row r="63" spans="1:11" ht="14.4" customHeight="1" x14ac:dyDescent="0.3">
      <c r="A63" s="273" t="s">
        <v>447</v>
      </c>
      <c r="B63" s="274" t="s">
        <v>449</v>
      </c>
      <c r="C63" s="275" t="s">
        <v>465</v>
      </c>
      <c r="D63" s="276" t="s">
        <v>466</v>
      </c>
      <c r="E63" s="275" t="s">
        <v>1560</v>
      </c>
      <c r="F63" s="276" t="s">
        <v>1561</v>
      </c>
      <c r="G63" s="275" t="s">
        <v>1676</v>
      </c>
      <c r="H63" s="275" t="s">
        <v>1677</v>
      </c>
      <c r="I63" s="277">
        <v>140.36000000000001</v>
      </c>
      <c r="J63" s="277">
        <v>2</v>
      </c>
      <c r="K63" s="278">
        <v>280.72000000000003</v>
      </c>
    </row>
    <row r="64" spans="1:11" ht="14.4" customHeight="1" x14ac:dyDescent="0.3">
      <c r="A64" s="273" t="s">
        <v>447</v>
      </c>
      <c r="B64" s="274" t="s">
        <v>449</v>
      </c>
      <c r="C64" s="275" t="s">
        <v>465</v>
      </c>
      <c r="D64" s="276" t="s">
        <v>466</v>
      </c>
      <c r="E64" s="275" t="s">
        <v>1560</v>
      </c>
      <c r="F64" s="276" t="s">
        <v>1561</v>
      </c>
      <c r="G64" s="275" t="s">
        <v>1678</v>
      </c>
      <c r="H64" s="275" t="s">
        <v>1679</v>
      </c>
      <c r="I64" s="277">
        <v>131.88999999999999</v>
      </c>
      <c r="J64" s="277">
        <v>2</v>
      </c>
      <c r="K64" s="278">
        <v>263.77999999999997</v>
      </c>
    </row>
    <row r="65" spans="1:11" ht="14.4" customHeight="1" x14ac:dyDescent="0.3">
      <c r="A65" s="273" t="s">
        <v>447</v>
      </c>
      <c r="B65" s="274" t="s">
        <v>449</v>
      </c>
      <c r="C65" s="275" t="s">
        <v>465</v>
      </c>
      <c r="D65" s="276" t="s">
        <v>466</v>
      </c>
      <c r="E65" s="275" t="s">
        <v>1560</v>
      </c>
      <c r="F65" s="276" t="s">
        <v>1561</v>
      </c>
      <c r="G65" s="275" t="s">
        <v>1680</v>
      </c>
      <c r="H65" s="275" t="s">
        <v>1681</v>
      </c>
      <c r="I65" s="277">
        <v>555.41</v>
      </c>
      <c r="J65" s="277">
        <v>1</v>
      </c>
      <c r="K65" s="278">
        <v>555.41</v>
      </c>
    </row>
    <row r="66" spans="1:11" ht="14.4" customHeight="1" x14ac:dyDescent="0.3">
      <c r="A66" s="273" t="s">
        <v>447</v>
      </c>
      <c r="B66" s="274" t="s">
        <v>449</v>
      </c>
      <c r="C66" s="275" t="s">
        <v>465</v>
      </c>
      <c r="D66" s="276" t="s">
        <v>466</v>
      </c>
      <c r="E66" s="275" t="s">
        <v>1560</v>
      </c>
      <c r="F66" s="276" t="s">
        <v>1561</v>
      </c>
      <c r="G66" s="275" t="s">
        <v>1682</v>
      </c>
      <c r="H66" s="275" t="s">
        <v>1683</v>
      </c>
      <c r="I66" s="277">
        <v>168.19</v>
      </c>
      <c r="J66" s="277">
        <v>1</v>
      </c>
      <c r="K66" s="278">
        <v>168.19</v>
      </c>
    </row>
    <row r="67" spans="1:11" ht="14.4" customHeight="1" x14ac:dyDescent="0.3">
      <c r="A67" s="273" t="s">
        <v>447</v>
      </c>
      <c r="B67" s="274" t="s">
        <v>449</v>
      </c>
      <c r="C67" s="275" t="s">
        <v>465</v>
      </c>
      <c r="D67" s="276" t="s">
        <v>466</v>
      </c>
      <c r="E67" s="275" t="s">
        <v>1560</v>
      </c>
      <c r="F67" s="276" t="s">
        <v>1561</v>
      </c>
      <c r="G67" s="275" t="s">
        <v>1684</v>
      </c>
      <c r="H67" s="275" t="s">
        <v>1685</v>
      </c>
      <c r="I67" s="277">
        <v>166.98</v>
      </c>
      <c r="J67" s="277">
        <v>1</v>
      </c>
      <c r="K67" s="278">
        <v>166.98</v>
      </c>
    </row>
    <row r="68" spans="1:11" ht="14.4" customHeight="1" x14ac:dyDescent="0.3">
      <c r="A68" s="273" t="s">
        <v>447</v>
      </c>
      <c r="B68" s="274" t="s">
        <v>449</v>
      </c>
      <c r="C68" s="275" t="s">
        <v>465</v>
      </c>
      <c r="D68" s="276" t="s">
        <v>466</v>
      </c>
      <c r="E68" s="275" t="s">
        <v>1560</v>
      </c>
      <c r="F68" s="276" t="s">
        <v>1561</v>
      </c>
      <c r="G68" s="275" t="s">
        <v>1686</v>
      </c>
      <c r="H68" s="275" t="s">
        <v>1687</v>
      </c>
      <c r="I68" s="277">
        <v>550.54999999999995</v>
      </c>
      <c r="J68" s="277">
        <v>1</v>
      </c>
      <c r="K68" s="278">
        <v>550.54999999999995</v>
      </c>
    </row>
    <row r="69" spans="1:11" ht="14.4" customHeight="1" x14ac:dyDescent="0.3">
      <c r="A69" s="273" t="s">
        <v>447</v>
      </c>
      <c r="B69" s="274" t="s">
        <v>449</v>
      </c>
      <c r="C69" s="275" t="s">
        <v>465</v>
      </c>
      <c r="D69" s="276" t="s">
        <v>466</v>
      </c>
      <c r="E69" s="275" t="s">
        <v>1560</v>
      </c>
      <c r="F69" s="276" t="s">
        <v>1561</v>
      </c>
      <c r="G69" s="275" t="s">
        <v>1688</v>
      </c>
      <c r="H69" s="275" t="s">
        <v>1689</v>
      </c>
      <c r="I69" s="277">
        <v>18634</v>
      </c>
      <c r="J69" s="277">
        <v>0.01</v>
      </c>
      <c r="K69" s="278">
        <v>186.34</v>
      </c>
    </row>
    <row r="70" spans="1:11" ht="14.4" customHeight="1" x14ac:dyDescent="0.3">
      <c r="A70" s="273" t="s">
        <v>447</v>
      </c>
      <c r="B70" s="274" t="s">
        <v>449</v>
      </c>
      <c r="C70" s="275" t="s">
        <v>465</v>
      </c>
      <c r="D70" s="276" t="s">
        <v>466</v>
      </c>
      <c r="E70" s="275" t="s">
        <v>1560</v>
      </c>
      <c r="F70" s="276" t="s">
        <v>1561</v>
      </c>
      <c r="G70" s="275" t="s">
        <v>1690</v>
      </c>
      <c r="H70" s="275" t="s">
        <v>1691</v>
      </c>
      <c r="I70" s="277">
        <v>500.94</v>
      </c>
      <c r="J70" s="277">
        <v>1</v>
      </c>
      <c r="K70" s="278">
        <v>500.94</v>
      </c>
    </row>
    <row r="71" spans="1:11" ht="14.4" customHeight="1" x14ac:dyDescent="0.3">
      <c r="A71" s="273" t="s">
        <v>447</v>
      </c>
      <c r="B71" s="274" t="s">
        <v>449</v>
      </c>
      <c r="C71" s="275" t="s">
        <v>469</v>
      </c>
      <c r="D71" s="276" t="s">
        <v>470</v>
      </c>
      <c r="E71" s="275" t="s">
        <v>1558</v>
      </c>
      <c r="F71" s="276" t="s">
        <v>1559</v>
      </c>
      <c r="G71" s="275" t="s">
        <v>1634</v>
      </c>
      <c r="H71" s="275" t="s">
        <v>1635</v>
      </c>
      <c r="I71" s="277">
        <v>0.83</v>
      </c>
      <c r="J71" s="277">
        <v>200</v>
      </c>
      <c r="K71" s="278">
        <v>166</v>
      </c>
    </row>
    <row r="72" spans="1:11" ht="14.4" customHeight="1" thickBot="1" x14ac:dyDescent="0.35">
      <c r="A72" s="279" t="s">
        <v>447</v>
      </c>
      <c r="B72" s="280" t="s">
        <v>449</v>
      </c>
      <c r="C72" s="281" t="s">
        <v>459</v>
      </c>
      <c r="D72" s="282" t="s">
        <v>460</v>
      </c>
      <c r="E72" s="281" t="s">
        <v>1548</v>
      </c>
      <c r="F72" s="282" t="s">
        <v>1549</v>
      </c>
      <c r="G72" s="281" t="s">
        <v>1646</v>
      </c>
      <c r="H72" s="281" t="s">
        <v>1647</v>
      </c>
      <c r="I72" s="283">
        <v>260.3</v>
      </c>
      <c r="J72" s="283">
        <v>2</v>
      </c>
      <c r="K72" s="284">
        <v>520.6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30" customWidth="1"/>
    <col min="5" max="5" width="11" style="131" customWidth="1"/>
  </cols>
  <sheetData>
    <row r="1" spans="1:7" ht="18.600000000000001" thickBot="1" x14ac:dyDescent="0.4">
      <c r="A1" s="183" t="s">
        <v>97</v>
      </c>
      <c r="B1" s="184"/>
      <c r="C1" s="185"/>
      <c r="D1" s="185"/>
      <c r="E1" s="185"/>
      <c r="F1" s="94"/>
      <c r="G1" s="94"/>
    </row>
    <row r="2" spans="1:7" ht="14.4" customHeight="1" thickBot="1" x14ac:dyDescent="0.35">
      <c r="A2" s="228" t="s">
        <v>128</v>
      </c>
      <c r="B2" s="125"/>
    </row>
    <row r="3" spans="1:7" ht="14.4" customHeight="1" thickBot="1" x14ac:dyDescent="0.35">
      <c r="A3" s="132"/>
      <c r="C3" s="133" t="s">
        <v>87</v>
      </c>
      <c r="D3" s="134" t="s">
        <v>79</v>
      </c>
      <c r="E3" s="135" t="s">
        <v>81</v>
      </c>
    </row>
    <row r="4" spans="1:7" ht="14.4" customHeight="1" thickBot="1" x14ac:dyDescent="0.35">
      <c r="A4" s="176" t="str">
        <f>HYPERLINK("#HI!A1","NÁKLADY CELKEM (v tisících Kč)")</f>
        <v>NÁKLADY CELKEM (v tisících Kč)</v>
      </c>
      <c r="B4" s="146"/>
      <c r="C4" s="156">
        <f ca="1">IF(ISERROR(VLOOKUP("Náklady celkem",INDIRECT("HI!$A:$G"),6,0)),0,VLOOKUP("Náklady celkem",INDIRECT("HI!$A:$G"),6,0))</f>
        <v>239193</v>
      </c>
      <c r="D4" s="156">
        <f ca="1">IF(ISERROR(VLOOKUP("Náklady celkem",INDIRECT("HI!$A:$G"),4,0)),0,VLOOKUP("Náklady celkem",INDIRECT("HI!$A:$G"),4,0))</f>
        <v>217163.02465000001</v>
      </c>
      <c r="E4" s="149">
        <f ca="1">IF(C4=0,0,D4/C4)</f>
        <v>0.90789874557365813</v>
      </c>
    </row>
    <row r="5" spans="1:7" ht="14.4" customHeight="1" x14ac:dyDescent="0.3">
      <c r="A5" s="142" t="s">
        <v>120</v>
      </c>
      <c r="B5" s="137"/>
      <c r="C5" s="157"/>
      <c r="D5" s="157"/>
      <c r="E5" s="150"/>
    </row>
    <row r="6" spans="1:7" ht="14.4" customHeight="1" x14ac:dyDescent="0.3">
      <c r="A6" s="171" t="s">
        <v>125</v>
      </c>
      <c r="B6" s="138"/>
      <c r="C6" s="148"/>
      <c r="D6" s="148"/>
      <c r="E6" s="150"/>
    </row>
    <row r="7" spans="1:7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8" t="s">
        <v>91</v>
      </c>
      <c r="C7" s="148">
        <f>IF(ISERROR(HI!F5),"",HI!F5)</f>
        <v>693</v>
      </c>
      <c r="D7" s="148">
        <f>IF(ISERROR(HI!D5),"",HI!D5)</f>
        <v>204.24942999999999</v>
      </c>
      <c r="E7" s="150">
        <f t="shared" ref="E7:E12" si="0">IF(C7=0,0,D7/C7)</f>
        <v>0.29473222222222223</v>
      </c>
    </row>
    <row r="8" spans="1:7" ht="14.4" customHeight="1" x14ac:dyDescent="0.3">
      <c r="A8" s="170" t="str">
        <f>HYPERLINK("#'LŽ PL'!A1","% plnění pozitivního listu")</f>
        <v>% plnění pozitivního listu</v>
      </c>
      <c r="B8" s="138" t="s">
        <v>118</v>
      </c>
      <c r="C8" s="147">
        <v>0.9</v>
      </c>
      <c r="D8" s="147">
        <f>IF(ISERROR(VLOOKUP("celkem",'LŽ PL'!$A:$F,5,0)),0,VLOOKUP("celkem",'LŽ PL'!$A:$F,5,0))</f>
        <v>0.41893424808754043</v>
      </c>
      <c r="E8" s="150">
        <f t="shared" si="0"/>
        <v>0.46548249787504492</v>
      </c>
    </row>
    <row r="9" spans="1:7" ht="14.4" customHeight="1" x14ac:dyDescent="0.3">
      <c r="A9" s="143" t="s">
        <v>121</v>
      </c>
      <c r="B9" s="138"/>
      <c r="C9" s="148"/>
      <c r="D9" s="148"/>
      <c r="E9" s="150"/>
    </row>
    <row r="10" spans="1:7" ht="14.4" customHeight="1" x14ac:dyDescent="0.3">
      <c r="A10" s="143" t="s">
        <v>122</v>
      </c>
      <c r="B10" s="138"/>
      <c r="C10" s="148"/>
      <c r="D10" s="148"/>
      <c r="E10" s="150"/>
    </row>
    <row r="11" spans="1:7" ht="14.4" customHeight="1" x14ac:dyDescent="0.3">
      <c r="A11" s="172" t="s">
        <v>126</v>
      </c>
      <c r="B11" s="138"/>
      <c r="C11" s="157"/>
      <c r="D11" s="157"/>
      <c r="E11" s="150"/>
    </row>
    <row r="12" spans="1:7" ht="14.4" customHeight="1" x14ac:dyDescent="0.3">
      <c r="A12" s="1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8" t="s">
        <v>91</v>
      </c>
      <c r="C12" s="148">
        <f>IF(ISERROR(HI!F6),"",HI!F6)</f>
        <v>263</v>
      </c>
      <c r="D12" s="148">
        <f>IF(ISERROR(HI!D6),"",HI!D6)</f>
        <v>2004.3666000000001</v>
      </c>
      <c r="E12" s="150">
        <f t="shared" si="0"/>
        <v>7.621165779467681</v>
      </c>
    </row>
    <row r="13" spans="1:7" ht="14.4" customHeight="1" thickBot="1" x14ac:dyDescent="0.35">
      <c r="A13" s="174" t="str">
        <f>HYPERLINK("#HI!A1","Osobní náklady")</f>
        <v>Osobní náklady</v>
      </c>
      <c r="B13" s="138"/>
      <c r="C13" s="157">
        <f ca="1">IF(ISERROR(VLOOKUP("Osobní náklady (Kč)",INDIRECT("HI!$A:$G"),6,0)),0,VLOOKUP("Osobní náklady (Kč)",INDIRECT("HI!$A:$G"),6,0))</f>
        <v>23724</v>
      </c>
      <c r="D13" s="157">
        <f ca="1">IF(ISERROR(VLOOKUP("Osobní náklady (Kč)",INDIRECT("HI!$A:$G"),4,0)),0,VLOOKUP("Osobní náklady (Kč)",INDIRECT("HI!$A:$G"),4,0))</f>
        <v>24832.6005</v>
      </c>
      <c r="E13" s="150">
        <f t="shared" ref="E13" ca="1" si="1">IF(C13=0,0,D13/C13)</f>
        <v>1.0467290718259989</v>
      </c>
    </row>
    <row r="14" spans="1:7" ht="14.4" customHeight="1" thickBot="1" x14ac:dyDescent="0.35">
      <c r="A14" s="162"/>
      <c r="B14" s="163"/>
      <c r="C14" s="164"/>
      <c r="D14" s="164"/>
      <c r="E14" s="152"/>
    </row>
    <row r="15" spans="1:7" ht="14.4" customHeight="1" thickBot="1" x14ac:dyDescent="0.35">
      <c r="A15" s="175" t="str">
        <f>HYPERLINK("#HI!A1","VÝNOSY CELKEM (v tisících; ""Ambulace-body"" + ""Hospitalizace-casemix""*29500)")</f>
        <v>VÝNOSY CELKEM (v tisících; "Ambulace-body" + "Hospitalizace-casemix"*29500)</v>
      </c>
      <c r="B15" s="140"/>
      <c r="C15" s="160">
        <f ca="1">IF(ISERROR(VLOOKUP("Výnosy celkem",INDIRECT("HI!$A:$G"),6,0)),0,VLOOKUP("Výnosy celkem",INDIRECT("HI!$A:$G"),6,0))</f>
        <v>0</v>
      </c>
      <c r="D15" s="160">
        <f ca="1">IF(ISERROR(VLOOKUP("Výnosy celkem",INDIRECT("HI!$A:$G"),4,0)),0,VLOOKUP("Výnosy celkem",INDIRECT("HI!$A:$G"),4,0))</f>
        <v>0</v>
      </c>
      <c r="E15" s="153">
        <f t="shared" ref="E15:E16" ca="1" si="2">IF(C15=0,0,D15/C15)</f>
        <v>0</v>
      </c>
    </row>
    <row r="16" spans="1:7" ht="14.4" customHeight="1" x14ac:dyDescent="0.3">
      <c r="A16" s="177" t="str">
        <f>HYPERLINK("#HI!A1","Ambulance (body)")</f>
        <v>Ambulance (body)</v>
      </c>
      <c r="B16" s="137"/>
      <c r="C16" s="157">
        <f ca="1">IF(ISERROR(VLOOKUP("Ambulance (body)",INDIRECT("HI!$A:$G"),6,0)),0,VLOOKUP("Ambulance (body)",INDIRECT("HI!$A:$G"),6,0))</f>
        <v>0</v>
      </c>
      <c r="D16" s="157">
        <f ca="1">IF(ISERROR(VLOOKUP("Ambulance (body)",INDIRECT("HI!$A:$G"),4,0)),0,VLOOKUP("Ambulance (body)",INDIRECT("HI!$A:$G"),4,0))</f>
        <v>0</v>
      </c>
      <c r="E16" s="150">
        <f t="shared" ca="1" si="2"/>
        <v>0</v>
      </c>
    </row>
    <row r="17" spans="1:5" ht="14.4" customHeight="1" x14ac:dyDescent="0.3">
      <c r="A17" s="178" t="str">
        <f>HYPERLINK("#HI!A1","Hospitalizace (casemix * 29500)")</f>
        <v>Hospitalizace (casemix * 29500)</v>
      </c>
      <c r="B17" s="138"/>
      <c r="C17" s="157">
        <f ca="1">IF(ISERROR(VLOOKUP("Hospitalizace (casemix * 29500)",INDIRECT("HI!$A:$G"),6,0)),0,VLOOKUP("Hospitalizace (casemix * 29500)",INDIRECT("HI!$A:$G"),6,0))</f>
        <v>0</v>
      </c>
      <c r="D17" s="157">
        <f ca="1">IF(ISERROR(VLOOKUP("Hospitalizace (casemix * 29500)",INDIRECT("HI!$A:$G"),4,0)),0,VLOOKUP("Hospitalizace (casemix * 29500)",INDIRECT("HI!$A:$G"),4,0))</f>
        <v>0</v>
      </c>
      <c r="E17" s="150">
        <f t="shared" ref="E17" ca="1" si="3">IF(C17=0,0,D17/C17)</f>
        <v>0</v>
      </c>
    </row>
    <row r="18" spans="1:5" ht="14.4" customHeight="1" thickBot="1" x14ac:dyDescent="0.35">
      <c r="A18" s="144" t="s">
        <v>123</v>
      </c>
      <c r="B18" s="139"/>
      <c r="C18" s="158"/>
      <c r="D18" s="158"/>
      <c r="E18" s="151"/>
    </row>
    <row r="19" spans="1:5" ht="14.4" customHeight="1" thickBot="1" x14ac:dyDescent="0.35">
      <c r="A19" s="136"/>
      <c r="B19" s="117"/>
      <c r="C19" s="159"/>
      <c r="D19" s="159"/>
      <c r="E19" s="154"/>
    </row>
    <row r="20" spans="1:5" ht="14.4" customHeight="1" thickBot="1" x14ac:dyDescent="0.35">
      <c r="A20" s="145" t="s">
        <v>124</v>
      </c>
      <c r="B20" s="141"/>
      <c r="C20" s="161"/>
      <c r="D20" s="161"/>
      <c r="E20" s="155"/>
    </row>
  </sheetData>
  <mergeCells count="1">
    <mergeCell ref="A1:E1"/>
  </mergeCells>
  <conditionalFormatting sqref="E5">
    <cfRule type="cellIs" dxfId="49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8">
    <cfRule type="cellIs" dxfId="43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2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83" t="s">
        <v>108</v>
      </c>
      <c r="B1" s="183"/>
      <c r="C1" s="183"/>
      <c r="D1" s="183"/>
      <c r="E1" s="183"/>
      <c r="F1" s="183"/>
      <c r="G1" s="183"/>
    </row>
    <row r="2" spans="1:7" ht="14.4" customHeight="1" thickBot="1" x14ac:dyDescent="0.35">
      <c r="A2" s="228" t="s">
        <v>128</v>
      </c>
      <c r="B2" s="66"/>
      <c r="C2" s="66"/>
      <c r="D2" s="66"/>
      <c r="E2" s="66"/>
      <c r="F2" s="66"/>
      <c r="G2" s="66"/>
    </row>
    <row r="3" spans="1:7" ht="14.4" customHeight="1" x14ac:dyDescent="0.3">
      <c r="A3" s="186"/>
      <c r="B3" s="188" t="s">
        <v>79</v>
      </c>
      <c r="C3" s="189"/>
      <c r="D3" s="190"/>
      <c r="E3" s="10"/>
      <c r="F3" s="48" t="s">
        <v>80</v>
      </c>
      <c r="G3" s="49" t="s">
        <v>81</v>
      </c>
    </row>
    <row r="4" spans="1:7" ht="14.4" customHeight="1" thickBot="1" x14ac:dyDescent="0.35">
      <c r="A4" s="187"/>
      <c r="B4" s="55">
        <v>2011</v>
      </c>
      <c r="C4" s="46">
        <v>2012</v>
      </c>
      <c r="D4" s="47">
        <v>2013</v>
      </c>
      <c r="E4" s="10"/>
      <c r="F4" s="191">
        <v>2013</v>
      </c>
      <c r="G4" s="192"/>
    </row>
    <row r="5" spans="1:7" ht="14.4" customHeight="1" x14ac:dyDescent="0.3">
      <c r="A5" s="165" t="str">
        <f>HYPERLINK("#'Léky Žádanky'!A1","Léky (Kč)")</f>
        <v>Léky (Kč)</v>
      </c>
      <c r="B5" s="33">
        <v>70.945327967181996</v>
      </c>
      <c r="C5" s="34">
        <v>732.63595999999995</v>
      </c>
      <c r="D5" s="35">
        <v>204.24942999999999</v>
      </c>
      <c r="E5" s="11"/>
      <c r="F5" s="12">
        <v>693</v>
      </c>
      <c r="G5" s="13">
        <f>IF(F5&lt;0.00000001,"",D5/F5)</f>
        <v>0.29473222222222223</v>
      </c>
    </row>
    <row r="6" spans="1:7" ht="14.4" customHeight="1" x14ac:dyDescent="0.3">
      <c r="A6" s="165" t="str">
        <f>HYPERLINK("#'Materiál Žádanky'!A1","Materiál - SZM (Kč)")</f>
        <v>Materiál - SZM (Kč)</v>
      </c>
      <c r="B6" s="14">
        <v>41.071658823161002</v>
      </c>
      <c r="C6" s="36">
        <v>1986.3314700000001</v>
      </c>
      <c r="D6" s="37">
        <v>2004.3666000000001</v>
      </c>
      <c r="E6" s="11"/>
      <c r="F6" s="14">
        <v>263</v>
      </c>
      <c r="G6" s="15">
        <f>IF(F6&lt;0.00000001,"",D6/F6)</f>
        <v>7.621165779467681</v>
      </c>
    </row>
    <row r="7" spans="1:7" ht="14.4" customHeight="1" x14ac:dyDescent="0.3">
      <c r="A7" s="165" t="str">
        <f>HYPERLINK("#'Osobní náklady'!A1","Osobní náklady (Kč)")</f>
        <v>Osobní náklady (Kč)</v>
      </c>
      <c r="B7" s="14">
        <v>25874.808598601499</v>
      </c>
      <c r="C7" s="36">
        <v>25860.43619</v>
      </c>
      <c r="D7" s="37">
        <v>24832.6005</v>
      </c>
      <c r="E7" s="11"/>
      <c r="F7" s="14">
        <v>23724</v>
      </c>
      <c r="G7" s="15">
        <f>IF(F7&lt;0.00000001,"",D7/F7)</f>
        <v>1.0467290718259989</v>
      </c>
    </row>
    <row r="8" spans="1:7" ht="14.4" customHeight="1" thickBot="1" x14ac:dyDescent="0.35">
      <c r="A8" s="1" t="s">
        <v>82</v>
      </c>
      <c r="B8" s="16">
        <v>250970.45351887</v>
      </c>
      <c r="C8" s="38">
        <v>252104.93606000001</v>
      </c>
      <c r="D8" s="39">
        <v>190121.80812</v>
      </c>
      <c r="E8" s="11"/>
      <c r="F8" s="16">
        <v>214513</v>
      </c>
      <c r="G8" s="17">
        <f>IF(F8&lt;0.00000001,"",D8/F8)</f>
        <v>0.88629504095322897</v>
      </c>
    </row>
    <row r="9" spans="1:7" ht="14.4" customHeight="1" thickBot="1" x14ac:dyDescent="0.35">
      <c r="A9" s="2" t="s">
        <v>83</v>
      </c>
      <c r="B9" s="3">
        <v>276957.27910426102</v>
      </c>
      <c r="C9" s="40">
        <v>280684.33967999998</v>
      </c>
      <c r="D9" s="41">
        <v>217163.02465000001</v>
      </c>
      <c r="E9" s="11"/>
      <c r="F9" s="3">
        <v>239193</v>
      </c>
      <c r="G9" s="4">
        <f>IF(F9&lt;0.00000001,"",D9/F9)</f>
        <v>0.90789874557365813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67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68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84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73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1" priority="6" operator="greaterThan">
      <formula>1</formula>
    </cfRule>
  </conditionalFormatting>
  <conditionalFormatting sqref="G11:G15">
    <cfRule type="cellIs" dxfId="40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94" t="s">
        <v>130</v>
      </c>
      <c r="B1" s="194"/>
      <c r="C1" s="194"/>
      <c r="D1" s="194"/>
      <c r="E1" s="194"/>
      <c r="F1" s="194"/>
      <c r="G1" s="19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s="67" customFormat="1" ht="14.4" customHeight="1" thickBot="1" x14ac:dyDescent="0.35">
      <c r="A2" s="228" t="s">
        <v>128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95"/>
      <c r="B3" s="195" t="s">
        <v>19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56"/>
      <c r="Q3" s="58"/>
    </row>
    <row r="4" spans="1:17" ht="14.4" customHeight="1" x14ac:dyDescent="0.3">
      <c r="A4" s="96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197" t="s">
        <v>6</v>
      </c>
      <c r="Q4" s="198"/>
    </row>
    <row r="5" spans="1:17" ht="14.4" customHeight="1" thickBot="1" x14ac:dyDescent="0.35">
      <c r="A5" s="97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4.4465908125712189E-323</v>
      </c>
      <c r="Q6" s="113" t="s">
        <v>129</v>
      </c>
    </row>
    <row r="7" spans="1:17" ht="14.4" customHeight="1" x14ac:dyDescent="0.3">
      <c r="A7" s="21" t="s">
        <v>38</v>
      </c>
      <c r="B7" s="72">
        <v>926.30322298167903</v>
      </c>
      <c r="C7" s="73">
        <v>77.191935248473001</v>
      </c>
      <c r="D7" s="73">
        <v>7.5474800000000002</v>
      </c>
      <c r="E7" s="73">
        <v>-83.170509999999993</v>
      </c>
      <c r="F7" s="73">
        <v>-42.370809999999999</v>
      </c>
      <c r="G7" s="73">
        <v>-124.91374</v>
      </c>
      <c r="H7" s="73">
        <v>-40.870420000000003</v>
      </c>
      <c r="I7" s="73">
        <v>5.3432300000000001</v>
      </c>
      <c r="J7" s="73">
        <v>-327.48777999999999</v>
      </c>
      <c r="K7" s="73">
        <v>8.4320500000000003</v>
      </c>
      <c r="L7" s="73">
        <v>0.14027999999900001</v>
      </c>
      <c r="M7" s="73">
        <v>4.9406564584124654E-324</v>
      </c>
      <c r="N7" s="73">
        <v>4.9406564584124654E-324</v>
      </c>
      <c r="O7" s="73">
        <v>4.9406564584124654E-324</v>
      </c>
      <c r="P7" s="74">
        <v>-597.35022000000004</v>
      </c>
      <c r="Q7" s="114">
        <v>-0.85983395095600001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4.4465908125712189E-323</v>
      </c>
      <c r="Q8" s="114" t="s">
        <v>129</v>
      </c>
    </row>
    <row r="9" spans="1:17" ht="14.4" customHeight="1" x14ac:dyDescent="0.3">
      <c r="A9" s="21" t="s">
        <v>40</v>
      </c>
      <c r="B9" s="72">
        <v>360.52512986876502</v>
      </c>
      <c r="C9" s="73">
        <v>30.043760822397001</v>
      </c>
      <c r="D9" s="73">
        <v>224.06791000000001</v>
      </c>
      <c r="E9" s="73">
        <v>169.1986</v>
      </c>
      <c r="F9" s="73">
        <v>232.85368</v>
      </c>
      <c r="G9" s="73">
        <v>327.25778000000003</v>
      </c>
      <c r="H9" s="73">
        <v>93.575609999999998</v>
      </c>
      <c r="I9" s="73">
        <v>209.91314</v>
      </c>
      <c r="J9" s="73">
        <v>285.50461000000001</v>
      </c>
      <c r="K9" s="73">
        <v>126.61622</v>
      </c>
      <c r="L9" s="73">
        <v>335.37905000000001</v>
      </c>
      <c r="M9" s="73">
        <v>4.9406564584124654E-324</v>
      </c>
      <c r="N9" s="73">
        <v>4.9406564584124654E-324</v>
      </c>
      <c r="O9" s="73">
        <v>4.9406564584124654E-324</v>
      </c>
      <c r="P9" s="74">
        <v>2004.3666000000001</v>
      </c>
      <c r="Q9" s="114">
        <v>7.4127670406019996</v>
      </c>
    </row>
    <row r="10" spans="1:17" ht="14.4" customHeight="1" x14ac:dyDescent="0.3">
      <c r="A10" s="21" t="s">
        <v>41</v>
      </c>
      <c r="B10" s="72">
        <v>11.282051898260001</v>
      </c>
      <c r="C10" s="73">
        <v>0.94017099152100003</v>
      </c>
      <c r="D10" s="73">
        <v>1.28779</v>
      </c>
      <c r="E10" s="73">
        <v>1.2787500000000001</v>
      </c>
      <c r="F10" s="73">
        <v>1.31985</v>
      </c>
      <c r="G10" s="73">
        <v>1.3198799999999999</v>
      </c>
      <c r="H10" s="73">
        <v>1.34676</v>
      </c>
      <c r="I10" s="73">
        <v>1.73241</v>
      </c>
      <c r="J10" s="73">
        <v>1.75606</v>
      </c>
      <c r="K10" s="73">
        <v>1.75715</v>
      </c>
      <c r="L10" s="73">
        <v>1.37557</v>
      </c>
      <c r="M10" s="73">
        <v>4.9406564584124654E-324</v>
      </c>
      <c r="N10" s="73">
        <v>4.9406564584124654E-324</v>
      </c>
      <c r="O10" s="73">
        <v>4.9406564584124654E-324</v>
      </c>
      <c r="P10" s="74">
        <v>13.17422</v>
      </c>
      <c r="Q10" s="114">
        <v>1.5569531876880001</v>
      </c>
    </row>
    <row r="11" spans="1:17" ht="14.4" customHeight="1" x14ac:dyDescent="0.3">
      <c r="A11" s="21" t="s">
        <v>42</v>
      </c>
      <c r="B11" s="72">
        <v>614.69169999575695</v>
      </c>
      <c r="C11" s="73">
        <v>51.224308332979</v>
      </c>
      <c r="D11" s="73">
        <v>43.262790000000003</v>
      </c>
      <c r="E11" s="73">
        <v>59.771569999999997</v>
      </c>
      <c r="F11" s="73">
        <v>103.90403999999999</v>
      </c>
      <c r="G11" s="73">
        <v>24.511199999999999</v>
      </c>
      <c r="H11" s="73">
        <v>61.912590000000002</v>
      </c>
      <c r="I11" s="73">
        <v>14.812340000000001</v>
      </c>
      <c r="J11" s="73">
        <v>47.152329999999999</v>
      </c>
      <c r="K11" s="73">
        <v>23.794309999999999</v>
      </c>
      <c r="L11" s="73">
        <v>40.141979999999997</v>
      </c>
      <c r="M11" s="73">
        <v>4.9406564584124654E-324</v>
      </c>
      <c r="N11" s="73">
        <v>4.9406564584124654E-324</v>
      </c>
      <c r="O11" s="73">
        <v>4.9406564584124654E-324</v>
      </c>
      <c r="P11" s="74">
        <v>419.26315</v>
      </c>
      <c r="Q11" s="114">
        <v>0.90942749566500003</v>
      </c>
    </row>
    <row r="12" spans="1:17" ht="14.4" customHeight="1" x14ac:dyDescent="0.3">
      <c r="A12" s="21" t="s">
        <v>43</v>
      </c>
      <c r="B12" s="72">
        <v>31.755309394548</v>
      </c>
      <c r="C12" s="73">
        <v>2.646275782879</v>
      </c>
      <c r="D12" s="73">
        <v>0.13089999999999999</v>
      </c>
      <c r="E12" s="73">
        <v>5.4087699999999996</v>
      </c>
      <c r="F12" s="73">
        <v>0.22589999999999999</v>
      </c>
      <c r="G12" s="73">
        <v>20.068100000000001</v>
      </c>
      <c r="H12" s="73">
        <v>32.966079999999998</v>
      </c>
      <c r="I12" s="73">
        <v>1.2889999999999999</v>
      </c>
      <c r="J12" s="73">
        <v>44.758800000000001</v>
      </c>
      <c r="K12" s="73">
        <v>0.24149999999999999</v>
      </c>
      <c r="L12" s="73">
        <v>2.0566200000000001</v>
      </c>
      <c r="M12" s="73">
        <v>4.9406564584124654E-324</v>
      </c>
      <c r="N12" s="73">
        <v>4.9406564584124654E-324</v>
      </c>
      <c r="O12" s="73">
        <v>4.9406564584124654E-324</v>
      </c>
      <c r="P12" s="74">
        <v>107.14567</v>
      </c>
      <c r="Q12" s="114">
        <v>4.4988033830290002</v>
      </c>
    </row>
    <row r="13" spans="1:17" ht="14.4" customHeight="1" x14ac:dyDescent="0.3">
      <c r="A13" s="21" t="s">
        <v>44</v>
      </c>
      <c r="B13" s="72">
        <v>260.650850909898</v>
      </c>
      <c r="C13" s="73">
        <v>21.720904242490999</v>
      </c>
      <c r="D13" s="73">
        <v>4.0102500000000001</v>
      </c>
      <c r="E13" s="73">
        <v>5.8178099999999997</v>
      </c>
      <c r="F13" s="73">
        <v>20.285730000000001</v>
      </c>
      <c r="G13" s="73">
        <v>5.2377699999990002</v>
      </c>
      <c r="H13" s="73">
        <v>5.1833900000000002</v>
      </c>
      <c r="I13" s="73">
        <v>12.628830000000001</v>
      </c>
      <c r="J13" s="73">
        <v>9.6837300000000006</v>
      </c>
      <c r="K13" s="73">
        <v>7.2298299999999998</v>
      </c>
      <c r="L13" s="73">
        <v>2.10581</v>
      </c>
      <c r="M13" s="73">
        <v>4.9406564584124654E-324</v>
      </c>
      <c r="N13" s="73">
        <v>4.9406564584124654E-324</v>
      </c>
      <c r="O13" s="73">
        <v>4.9406564584124654E-324</v>
      </c>
      <c r="P13" s="74">
        <v>72.183149999999998</v>
      </c>
      <c r="Q13" s="114">
        <v>0.36924567736500002</v>
      </c>
    </row>
    <row r="14" spans="1:17" ht="14.4" customHeight="1" x14ac:dyDescent="0.3">
      <c r="A14" s="21" t="s">
        <v>45</v>
      </c>
      <c r="B14" s="72">
        <v>1577.2212487889001</v>
      </c>
      <c r="C14" s="73">
        <v>131.435104065741</v>
      </c>
      <c r="D14" s="73">
        <v>153.90100000000001</v>
      </c>
      <c r="E14" s="73">
        <v>131.31639000000001</v>
      </c>
      <c r="F14" s="73">
        <v>147.59700000000001</v>
      </c>
      <c r="G14" s="73">
        <v>97.398999999999006</v>
      </c>
      <c r="H14" s="73">
        <v>75.742050000000006</v>
      </c>
      <c r="I14" s="73">
        <v>73.691000000000003</v>
      </c>
      <c r="J14" s="73">
        <v>81.105000000000004</v>
      </c>
      <c r="K14" s="73">
        <v>76.543000000000006</v>
      </c>
      <c r="L14" s="73">
        <v>83.884</v>
      </c>
      <c r="M14" s="73">
        <v>4.9406564584124654E-324</v>
      </c>
      <c r="N14" s="73">
        <v>4.9406564584124654E-324</v>
      </c>
      <c r="O14" s="73">
        <v>4.9406564584124654E-324</v>
      </c>
      <c r="P14" s="74">
        <v>921.17844000000002</v>
      </c>
      <c r="Q14" s="114">
        <v>0.77873533655600002</v>
      </c>
    </row>
    <row r="15" spans="1:17" ht="14.4" customHeight="1" x14ac:dyDescent="0.3">
      <c r="A15" s="21" t="s">
        <v>46</v>
      </c>
      <c r="B15" s="72">
        <v>284015.00099998497</v>
      </c>
      <c r="C15" s="73">
        <v>23667.916749998702</v>
      </c>
      <c r="D15" s="73">
        <v>22932.967199999999</v>
      </c>
      <c r="E15" s="73">
        <v>16136.826429999999</v>
      </c>
      <c r="F15" s="73">
        <v>27752.118109999999</v>
      </c>
      <c r="G15" s="73">
        <v>20706.4058</v>
      </c>
      <c r="H15" s="73">
        <v>17435.095840000002</v>
      </c>
      <c r="I15" s="73">
        <v>26057.9715</v>
      </c>
      <c r="J15" s="73">
        <v>17493.403490000001</v>
      </c>
      <c r="K15" s="73">
        <v>15044.602209999999</v>
      </c>
      <c r="L15" s="73">
        <v>25847.810290000001</v>
      </c>
      <c r="M15" s="73">
        <v>4.9406564584124654E-324</v>
      </c>
      <c r="N15" s="73">
        <v>4.9406564584124654E-324</v>
      </c>
      <c r="O15" s="73">
        <v>4.9406564584124654E-324</v>
      </c>
      <c r="P15" s="74">
        <v>189407.20087</v>
      </c>
      <c r="Q15" s="114">
        <v>0.88918871751100004</v>
      </c>
    </row>
    <row r="16" spans="1:17" ht="14.4" customHeight="1" x14ac:dyDescent="0.3">
      <c r="A16" s="21" t="s">
        <v>47</v>
      </c>
      <c r="B16" s="72">
        <v>-3499.9999999998099</v>
      </c>
      <c r="C16" s="73">
        <v>-291.666666666651</v>
      </c>
      <c r="D16" s="73">
        <v>-359.97242</v>
      </c>
      <c r="E16" s="73">
        <v>-370.35131999999999</v>
      </c>
      <c r="F16" s="73">
        <v>-349.18741</v>
      </c>
      <c r="G16" s="73">
        <v>-372.32551999999998</v>
      </c>
      <c r="H16" s="73">
        <v>-740.06697999999994</v>
      </c>
      <c r="I16" s="73">
        <v>-6.0381999999999998</v>
      </c>
      <c r="J16" s="73">
        <v>-276.19920000000002</v>
      </c>
      <c r="K16" s="73">
        <v>-253.05058</v>
      </c>
      <c r="L16" s="73">
        <v>-697.79524000000004</v>
      </c>
      <c r="M16" s="73">
        <v>4.9406564584124654E-324</v>
      </c>
      <c r="N16" s="73">
        <v>4.9406564584124654E-324</v>
      </c>
      <c r="O16" s="73">
        <v>4.9406564584124654E-324</v>
      </c>
      <c r="P16" s="74">
        <v>-3424.9868700000002</v>
      </c>
      <c r="Q16" s="114">
        <v>1.3047569028570001</v>
      </c>
    </row>
    <row r="17" spans="1:17" ht="14.4" customHeight="1" x14ac:dyDescent="0.3">
      <c r="A17" s="21" t="s">
        <v>48</v>
      </c>
      <c r="B17" s="72">
        <v>293.03008243930299</v>
      </c>
      <c r="C17" s="73">
        <v>24.419173536608</v>
      </c>
      <c r="D17" s="73">
        <v>19.67445</v>
      </c>
      <c r="E17" s="73">
        <v>46.934080000000002</v>
      </c>
      <c r="F17" s="73">
        <v>88.531599999999997</v>
      </c>
      <c r="G17" s="73">
        <v>2.9959600000000002</v>
      </c>
      <c r="H17" s="73">
        <v>2.45994</v>
      </c>
      <c r="I17" s="73">
        <v>32.527169999999998</v>
      </c>
      <c r="J17" s="73">
        <v>12.662509999999999</v>
      </c>
      <c r="K17" s="73">
        <v>72.258319999999998</v>
      </c>
      <c r="L17" s="73">
        <v>7.83345</v>
      </c>
      <c r="M17" s="73">
        <v>4.9406564584124654E-324</v>
      </c>
      <c r="N17" s="73">
        <v>4.9406564584124654E-324</v>
      </c>
      <c r="O17" s="73">
        <v>4.9406564584124654E-324</v>
      </c>
      <c r="P17" s="74">
        <v>285.87747999999999</v>
      </c>
      <c r="Q17" s="114">
        <v>1.3007878582300001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4.9406564584124654E-324</v>
      </c>
      <c r="E18" s="73">
        <v>3.14</v>
      </c>
      <c r="F18" s="73">
        <v>4.9406564584124654E-324</v>
      </c>
      <c r="G18" s="73">
        <v>2.3250000000000002</v>
      </c>
      <c r="H18" s="73">
        <v>1.899</v>
      </c>
      <c r="I18" s="73">
        <v>0.61599999999999999</v>
      </c>
      <c r="J18" s="73">
        <v>4.9406564584124654E-324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7.98</v>
      </c>
      <c r="Q18" s="114" t="s">
        <v>129</v>
      </c>
    </row>
    <row r="19" spans="1:17" ht="14.4" customHeight="1" x14ac:dyDescent="0.3">
      <c r="A19" s="21" t="s">
        <v>50</v>
      </c>
      <c r="B19" s="72">
        <v>1470.5640763916099</v>
      </c>
      <c r="C19" s="73">
        <v>122.547006365968</v>
      </c>
      <c r="D19" s="73">
        <v>207.06993</v>
      </c>
      <c r="E19" s="73">
        <v>21.308990000000001</v>
      </c>
      <c r="F19" s="73">
        <v>28.366040000000002</v>
      </c>
      <c r="G19" s="73">
        <v>432.95449999999897</v>
      </c>
      <c r="H19" s="73">
        <v>216.13123999999999</v>
      </c>
      <c r="I19" s="73">
        <v>11.77257</v>
      </c>
      <c r="J19" s="73">
        <v>204.08295000000001</v>
      </c>
      <c r="K19" s="73">
        <v>10.87843</v>
      </c>
      <c r="L19" s="73">
        <v>28.37388</v>
      </c>
      <c r="M19" s="73">
        <v>4.9406564584124654E-324</v>
      </c>
      <c r="N19" s="73">
        <v>4.9406564584124654E-324</v>
      </c>
      <c r="O19" s="73">
        <v>4.9406564584124654E-324</v>
      </c>
      <c r="P19" s="74">
        <v>1160.9385299999999</v>
      </c>
      <c r="Q19" s="114">
        <v>1.0526015593939999</v>
      </c>
    </row>
    <row r="20" spans="1:17" ht="14.4" customHeight="1" x14ac:dyDescent="0.3">
      <c r="A20" s="21" t="s">
        <v>51</v>
      </c>
      <c r="B20" s="72">
        <v>31633.9914696429</v>
      </c>
      <c r="C20" s="73">
        <v>2636.1659558035699</v>
      </c>
      <c r="D20" s="73">
        <v>2636.0763299999999</v>
      </c>
      <c r="E20" s="73">
        <v>2367.4490999999998</v>
      </c>
      <c r="F20" s="73">
        <v>2523.5422699999999</v>
      </c>
      <c r="G20" s="73">
        <v>2961.85691</v>
      </c>
      <c r="H20" s="73">
        <v>2656.1318299999998</v>
      </c>
      <c r="I20" s="73">
        <v>2647.24287</v>
      </c>
      <c r="J20" s="73">
        <v>3785.4369700000002</v>
      </c>
      <c r="K20" s="73">
        <v>2685.24757</v>
      </c>
      <c r="L20" s="73">
        <v>2569.6166499999999</v>
      </c>
      <c r="M20" s="73">
        <v>4.9406564584124654E-324</v>
      </c>
      <c r="N20" s="73">
        <v>4.9406564584124654E-324</v>
      </c>
      <c r="O20" s="73">
        <v>4.9406564584124654E-324</v>
      </c>
      <c r="P20" s="74">
        <v>24832.6005</v>
      </c>
      <c r="Q20" s="114">
        <v>1.0466631765950001</v>
      </c>
    </row>
    <row r="21" spans="1:17" ht="14.4" customHeight="1" x14ac:dyDescent="0.3">
      <c r="A21" s="22" t="s">
        <v>52</v>
      </c>
      <c r="B21" s="72">
        <v>1314.99999999993</v>
      </c>
      <c r="C21" s="73">
        <v>109.583333333327</v>
      </c>
      <c r="D21" s="73">
        <v>109.253</v>
      </c>
      <c r="E21" s="73">
        <v>109.253</v>
      </c>
      <c r="F21" s="73">
        <v>109.295</v>
      </c>
      <c r="G21" s="73">
        <v>116.346</v>
      </c>
      <c r="H21" s="73">
        <v>116.346</v>
      </c>
      <c r="I21" s="73">
        <v>116.346</v>
      </c>
      <c r="J21" s="73">
        <v>117.03400000000001</v>
      </c>
      <c r="K21" s="73">
        <v>117.033</v>
      </c>
      <c r="L21" s="73">
        <v>117.033</v>
      </c>
      <c r="M21" s="73">
        <v>1.4821969375237396E-323</v>
      </c>
      <c r="N21" s="73">
        <v>1.4821969375237396E-323</v>
      </c>
      <c r="O21" s="73">
        <v>1.4821969375237396E-323</v>
      </c>
      <c r="P21" s="74">
        <v>1027.9390000000001</v>
      </c>
      <c r="Q21" s="114">
        <v>1.042270215462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2.4289999999999998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2.4289999999999998</v>
      </c>
      <c r="Q22" s="114" t="s">
        <v>129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1.7786363250284876E-322</v>
      </c>
      <c r="Q23" s="114" t="s">
        <v>129</v>
      </c>
    </row>
    <row r="24" spans="1:17" ht="14.4" customHeight="1" x14ac:dyDescent="0.3">
      <c r="A24" s="22" t="s">
        <v>55</v>
      </c>
      <c r="B24" s="72">
        <v>-5.8207660913467401E-11</v>
      </c>
      <c r="C24" s="73">
        <v>-7.2759576141834308E-12</v>
      </c>
      <c r="D24" s="73">
        <v>0.98385999999600005</v>
      </c>
      <c r="E24" s="73">
        <v>8.4955700000019991</v>
      </c>
      <c r="F24" s="73">
        <v>4.8057900000049996</v>
      </c>
      <c r="G24" s="73">
        <v>3.3918099999970002</v>
      </c>
      <c r="H24" s="73">
        <v>16.291079999998999</v>
      </c>
      <c r="I24" s="73">
        <v>11.629859999997</v>
      </c>
      <c r="J24" s="73">
        <v>0.65989999999799998</v>
      </c>
      <c r="K24" s="73">
        <v>3.713509999997</v>
      </c>
      <c r="L24" s="73">
        <v>1.6265800000070001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51.597960000001997</v>
      </c>
      <c r="Q24" s="114"/>
    </row>
    <row r="25" spans="1:17" ht="14.4" customHeight="1" x14ac:dyDescent="0.3">
      <c r="A25" s="23" t="s">
        <v>56</v>
      </c>
      <c r="B25" s="75">
        <v>319010.01614229602</v>
      </c>
      <c r="C25" s="76">
        <v>26584.168011858001</v>
      </c>
      <c r="D25" s="76">
        <v>25980.260470000001</v>
      </c>
      <c r="E25" s="76">
        <v>18612.677230000001</v>
      </c>
      <c r="F25" s="76">
        <v>30623.715789999998</v>
      </c>
      <c r="G25" s="76">
        <v>24204.830450000001</v>
      </c>
      <c r="H25" s="76">
        <v>19934.14401</v>
      </c>
      <c r="I25" s="76">
        <v>29191.477719999999</v>
      </c>
      <c r="J25" s="76">
        <v>21479.553370000001</v>
      </c>
      <c r="K25" s="76">
        <v>17925.29652</v>
      </c>
      <c r="L25" s="76">
        <v>28339.581920000001</v>
      </c>
      <c r="M25" s="76">
        <v>4.9406564584124654E-324</v>
      </c>
      <c r="N25" s="76">
        <v>4.9406564584124654E-324</v>
      </c>
      <c r="O25" s="76">
        <v>4.9406564584124654E-324</v>
      </c>
      <c r="P25" s="77">
        <v>216291.53748</v>
      </c>
      <c r="Q25" s="115">
        <v>0.90401147941100002</v>
      </c>
    </row>
    <row r="26" spans="1:17" ht="14.4" customHeight="1" x14ac:dyDescent="0.3">
      <c r="A26" s="21" t="s">
        <v>57</v>
      </c>
      <c r="B26" s="72">
        <v>6887.1283806311003</v>
      </c>
      <c r="C26" s="73">
        <v>573.92736505259199</v>
      </c>
      <c r="D26" s="73">
        <v>487.14368000000002</v>
      </c>
      <c r="E26" s="73">
        <v>429.04433999999998</v>
      </c>
      <c r="F26" s="73">
        <v>432.44454000000002</v>
      </c>
      <c r="G26" s="73">
        <v>514.22978999999998</v>
      </c>
      <c r="H26" s="73">
        <v>468.56137999999999</v>
      </c>
      <c r="I26" s="73">
        <v>596.37504999999999</v>
      </c>
      <c r="J26" s="73">
        <v>634.42646000000002</v>
      </c>
      <c r="K26" s="73">
        <v>454.36248000000001</v>
      </c>
      <c r="L26" s="73">
        <v>464.65699000000001</v>
      </c>
      <c r="M26" s="73">
        <v>4.9406564584124654E-324</v>
      </c>
      <c r="N26" s="73">
        <v>4.9406564584124654E-324</v>
      </c>
      <c r="O26" s="73">
        <v>4.9406564584124654E-324</v>
      </c>
      <c r="P26" s="74">
        <v>4481.2447099999999</v>
      </c>
      <c r="Q26" s="114">
        <v>0.86755939724700004</v>
      </c>
    </row>
    <row r="27" spans="1:17" ht="14.4" customHeight="1" x14ac:dyDescent="0.3">
      <c r="A27" s="24" t="s">
        <v>58</v>
      </c>
      <c r="B27" s="75">
        <v>325897.144522927</v>
      </c>
      <c r="C27" s="76">
        <v>27158.095376910602</v>
      </c>
      <c r="D27" s="76">
        <v>26467.404149999998</v>
      </c>
      <c r="E27" s="76">
        <v>19041.721570000002</v>
      </c>
      <c r="F27" s="76">
        <v>31056.160329999999</v>
      </c>
      <c r="G27" s="76">
        <v>24719.060239999999</v>
      </c>
      <c r="H27" s="76">
        <v>20402.705389999999</v>
      </c>
      <c r="I27" s="76">
        <v>29787.852770000001</v>
      </c>
      <c r="J27" s="76">
        <v>22113.97983</v>
      </c>
      <c r="K27" s="76">
        <v>18379.659</v>
      </c>
      <c r="L27" s="76">
        <v>28804.23891</v>
      </c>
      <c r="M27" s="76">
        <v>9.8813129168249309E-324</v>
      </c>
      <c r="N27" s="76">
        <v>9.8813129168249309E-324</v>
      </c>
      <c r="O27" s="76">
        <v>9.8813129168249309E-324</v>
      </c>
      <c r="P27" s="77">
        <v>220772.78219</v>
      </c>
      <c r="Q27" s="115">
        <v>0.90324114381999998</v>
      </c>
    </row>
    <row r="28" spans="1:17" ht="14.4" customHeight="1" x14ac:dyDescent="0.3">
      <c r="A28" s="22" t="s">
        <v>59</v>
      </c>
      <c r="B28" s="72">
        <v>1.2351641146031164E-322</v>
      </c>
      <c r="C28" s="73">
        <v>0</v>
      </c>
      <c r="D28" s="73">
        <v>1.2351641146031164E-322</v>
      </c>
      <c r="E28" s="73">
        <v>1.2351641146031164E-322</v>
      </c>
      <c r="F28" s="73">
        <v>1.2351641146031164E-322</v>
      </c>
      <c r="G28" s="73">
        <v>1.2351641146031164E-322</v>
      </c>
      <c r="H28" s="73">
        <v>1.2351641146031164E-322</v>
      </c>
      <c r="I28" s="73">
        <v>1.2351641146031164E-322</v>
      </c>
      <c r="J28" s="73">
        <v>1.2351641146031164E-322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1.1116477031428047E-321</v>
      </c>
      <c r="Q28" s="114">
        <v>12.5</v>
      </c>
    </row>
    <row r="29" spans="1:17" ht="14.4" customHeight="1" x14ac:dyDescent="0.3">
      <c r="A29" s="22" t="s">
        <v>60</v>
      </c>
      <c r="B29" s="72">
        <v>7300</v>
      </c>
      <c r="C29" s="73">
        <v>608.33333333333303</v>
      </c>
      <c r="D29" s="73">
        <v>502.6003</v>
      </c>
      <c r="E29" s="73">
        <v>663.31100000000004</v>
      </c>
      <c r="F29" s="73">
        <v>566.43600000000004</v>
      </c>
      <c r="G29" s="73">
        <v>695.63099999999997</v>
      </c>
      <c r="H29" s="73">
        <v>596.70500000000004</v>
      </c>
      <c r="I29" s="73">
        <v>719.86500000000001</v>
      </c>
      <c r="J29" s="73">
        <v>506.685</v>
      </c>
      <c r="K29" s="73">
        <v>611.47</v>
      </c>
      <c r="L29" s="73">
        <v>696.53099999999995</v>
      </c>
      <c r="M29" s="73">
        <v>9.8813129168249309E-324</v>
      </c>
      <c r="N29" s="73">
        <v>9.8813129168249309E-324</v>
      </c>
      <c r="O29" s="73">
        <v>9.8813129168249309E-324</v>
      </c>
      <c r="P29" s="74">
        <v>5559.2343000000001</v>
      </c>
      <c r="Q29" s="114">
        <v>1.015385260273</v>
      </c>
    </row>
    <row r="30" spans="1:17" ht="14.4" customHeight="1" x14ac:dyDescent="0.3">
      <c r="A30" s="22" t="s">
        <v>61</v>
      </c>
      <c r="B30" s="72">
        <v>329979.99999999697</v>
      </c>
      <c r="C30" s="73">
        <v>27498.333333333099</v>
      </c>
      <c r="D30" s="73">
        <v>25848.927439999999</v>
      </c>
      <c r="E30" s="73">
        <v>20757.528839999999</v>
      </c>
      <c r="F30" s="73">
        <v>30828.705180000001</v>
      </c>
      <c r="G30" s="73">
        <v>24265.1649</v>
      </c>
      <c r="H30" s="73">
        <v>21030.689200000001</v>
      </c>
      <c r="I30" s="73">
        <v>29857.972450000001</v>
      </c>
      <c r="J30" s="73">
        <v>21784.21127</v>
      </c>
      <c r="K30" s="73">
        <v>17828.813160000002</v>
      </c>
      <c r="L30" s="73">
        <v>29565.88754</v>
      </c>
      <c r="M30" s="73">
        <v>4.9406564584124654E-323</v>
      </c>
      <c r="N30" s="73">
        <v>4.9406564584124654E-323</v>
      </c>
      <c r="O30" s="73">
        <v>4.9406564584124654E-323</v>
      </c>
      <c r="P30" s="74">
        <v>221767.89997999999</v>
      </c>
      <c r="Q30" s="114">
        <v>0.89608622736700005</v>
      </c>
    </row>
    <row r="31" spans="1:17" ht="14.4" customHeight="1" thickBot="1" x14ac:dyDescent="0.35">
      <c r="A31" s="25" t="s">
        <v>62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116"/>
    </row>
    <row r="32" spans="1:17" ht="14.4" customHeight="1" x14ac:dyDescent="0.3">
      <c r="A32" s="199" t="s">
        <v>63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</row>
    <row r="33" spans="1:17" ht="14.4" customHeight="1" x14ac:dyDescent="0.3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</row>
    <row r="34" spans="1:17" ht="14.4" customHeight="1" x14ac:dyDescent="0.3">
      <c r="A34" s="199" t="s">
        <v>64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</row>
    <row r="35" spans="1:17" ht="14.4" customHeight="1" x14ac:dyDescent="0.3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93"/>
      <c r="Q36" s="19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2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94" t="s">
        <v>65</v>
      </c>
      <c r="B1" s="194"/>
      <c r="C1" s="194"/>
      <c r="D1" s="194"/>
      <c r="E1" s="194"/>
      <c r="F1" s="194"/>
      <c r="G1" s="194"/>
      <c r="H1" s="200"/>
      <c r="I1" s="200"/>
      <c r="J1" s="200"/>
      <c r="K1" s="200"/>
    </row>
    <row r="2" spans="1:11" s="81" customFormat="1" ht="14.4" customHeight="1" thickBot="1" x14ac:dyDescent="0.35">
      <c r="A2" s="228" t="s">
        <v>128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95"/>
      <c r="B3" s="195" t="s">
        <v>66</v>
      </c>
      <c r="C3" s="196"/>
      <c r="D3" s="196"/>
      <c r="E3" s="196"/>
      <c r="F3" s="203" t="s">
        <v>67</v>
      </c>
      <c r="G3" s="196"/>
      <c r="H3" s="196"/>
      <c r="I3" s="196"/>
      <c r="J3" s="196"/>
      <c r="K3" s="204"/>
    </row>
    <row r="4" spans="1:11" ht="14.4" customHeight="1" x14ac:dyDescent="0.3">
      <c r="A4" s="96"/>
      <c r="B4" s="201"/>
      <c r="C4" s="202"/>
      <c r="D4" s="202"/>
      <c r="E4" s="202"/>
      <c r="F4" s="205" t="s">
        <v>85</v>
      </c>
      <c r="G4" s="207" t="s">
        <v>68</v>
      </c>
      <c r="H4" s="59" t="s">
        <v>114</v>
      </c>
      <c r="I4" s="205" t="s">
        <v>69</v>
      </c>
      <c r="J4" s="207" t="s">
        <v>70</v>
      </c>
      <c r="K4" s="208" t="s">
        <v>71</v>
      </c>
    </row>
    <row r="5" spans="1:11" ht="42" thickBot="1" x14ac:dyDescent="0.35">
      <c r="A5" s="97"/>
      <c r="B5" s="30" t="s">
        <v>86</v>
      </c>
      <c r="C5" s="31" t="s">
        <v>72</v>
      </c>
      <c r="D5" s="32" t="s">
        <v>73</v>
      </c>
      <c r="E5" s="32" t="s">
        <v>74</v>
      </c>
      <c r="F5" s="206"/>
      <c r="G5" s="206"/>
      <c r="H5" s="31" t="s">
        <v>75</v>
      </c>
      <c r="I5" s="206"/>
      <c r="J5" s="206"/>
      <c r="K5" s="209"/>
    </row>
    <row r="6" spans="1:11" ht="14.4" customHeight="1" thickBot="1" x14ac:dyDescent="0.35">
      <c r="A6" s="247" t="s">
        <v>131</v>
      </c>
      <c r="B6" s="229">
        <v>320028.36820072099</v>
      </c>
      <c r="C6" s="229">
        <v>362266.67398999998</v>
      </c>
      <c r="D6" s="230">
        <v>42238.3057892793</v>
      </c>
      <c r="E6" s="231">
        <v>1.1319830052149999</v>
      </c>
      <c r="F6" s="229">
        <v>319010.01614229602</v>
      </c>
      <c r="G6" s="230">
        <v>239257.51210672199</v>
      </c>
      <c r="H6" s="232">
        <v>28339.581920000001</v>
      </c>
      <c r="I6" s="229">
        <v>216291.53748</v>
      </c>
      <c r="J6" s="230">
        <v>-22965.9746267222</v>
      </c>
      <c r="K6" s="233">
        <v>0.67800860955800002</v>
      </c>
    </row>
    <row r="7" spans="1:11" ht="14.4" customHeight="1" thickBot="1" x14ac:dyDescent="0.35">
      <c r="A7" s="248" t="s">
        <v>132</v>
      </c>
      <c r="B7" s="229">
        <v>284864.53834797599</v>
      </c>
      <c r="C7" s="229">
        <v>322546.91342</v>
      </c>
      <c r="D7" s="230">
        <v>37682.375072024603</v>
      </c>
      <c r="E7" s="231">
        <v>1.1322817339439999</v>
      </c>
      <c r="F7" s="229">
        <v>284297.43051382201</v>
      </c>
      <c r="G7" s="230">
        <v>213223.072885367</v>
      </c>
      <c r="H7" s="232">
        <v>25615.125339999999</v>
      </c>
      <c r="I7" s="229">
        <v>188921.91842</v>
      </c>
      <c r="J7" s="230">
        <v>-24301.154465366901</v>
      </c>
      <c r="K7" s="233">
        <v>0.66452207492100002</v>
      </c>
    </row>
    <row r="8" spans="1:11" ht="14.4" customHeight="1" thickBot="1" x14ac:dyDescent="0.35">
      <c r="A8" s="249" t="s">
        <v>133</v>
      </c>
      <c r="B8" s="229">
        <v>1480.4892308580299</v>
      </c>
      <c r="C8" s="229">
        <v>4208.6002099999996</v>
      </c>
      <c r="D8" s="230">
        <v>2728.1109791419799</v>
      </c>
      <c r="E8" s="231">
        <v>2.8427091006670002</v>
      </c>
      <c r="F8" s="229">
        <v>2205.2082650489101</v>
      </c>
      <c r="G8" s="230">
        <v>1653.9061987866801</v>
      </c>
      <c r="H8" s="232">
        <v>381.22629000000001</v>
      </c>
      <c r="I8" s="229">
        <v>2018.5259799999999</v>
      </c>
      <c r="J8" s="230">
        <v>364.61978121331998</v>
      </c>
      <c r="K8" s="233">
        <v>0.91534482796500005</v>
      </c>
    </row>
    <row r="9" spans="1:11" ht="14.4" customHeight="1" thickBot="1" x14ac:dyDescent="0.35">
      <c r="A9" s="250" t="s">
        <v>134</v>
      </c>
      <c r="B9" s="234">
        <v>4.9406564584124654E-324</v>
      </c>
      <c r="C9" s="234">
        <v>-2.24824</v>
      </c>
      <c r="D9" s="235">
        <v>-2.24824</v>
      </c>
      <c r="E9" s="236" t="s">
        <v>135</v>
      </c>
      <c r="F9" s="234">
        <v>0</v>
      </c>
      <c r="G9" s="235">
        <v>0</v>
      </c>
      <c r="H9" s="237">
        <v>-0.46849000000000002</v>
      </c>
      <c r="I9" s="234">
        <v>-2.91526</v>
      </c>
      <c r="J9" s="235">
        <v>-2.91526</v>
      </c>
      <c r="K9" s="238" t="s">
        <v>129</v>
      </c>
    </row>
    <row r="10" spans="1:11" ht="14.4" customHeight="1" thickBot="1" x14ac:dyDescent="0.35">
      <c r="A10" s="251" t="s">
        <v>136</v>
      </c>
      <c r="B10" s="229">
        <v>4.9406564584124654E-324</v>
      </c>
      <c r="C10" s="229">
        <v>-2.24824</v>
      </c>
      <c r="D10" s="230">
        <v>-2.24824</v>
      </c>
      <c r="E10" s="239" t="s">
        <v>135</v>
      </c>
      <c r="F10" s="229">
        <v>0</v>
      </c>
      <c r="G10" s="230">
        <v>0</v>
      </c>
      <c r="H10" s="232">
        <v>-0.46849000000000002</v>
      </c>
      <c r="I10" s="229">
        <v>-2.91526</v>
      </c>
      <c r="J10" s="230">
        <v>-2.91526</v>
      </c>
      <c r="K10" s="240" t="s">
        <v>129</v>
      </c>
    </row>
    <row r="11" spans="1:11" ht="14.4" customHeight="1" thickBot="1" x14ac:dyDescent="0.35">
      <c r="A11" s="250" t="s">
        <v>137</v>
      </c>
      <c r="B11" s="234">
        <v>4.9406564584124654E-324</v>
      </c>
      <c r="C11" s="234">
        <v>-0.77853000000000006</v>
      </c>
      <c r="D11" s="235">
        <v>-0.77853000000000006</v>
      </c>
      <c r="E11" s="236" t="s">
        <v>135</v>
      </c>
      <c r="F11" s="234">
        <v>0</v>
      </c>
      <c r="G11" s="235">
        <v>0</v>
      </c>
      <c r="H11" s="237">
        <v>2.6980000000000001E-2</v>
      </c>
      <c r="I11" s="234">
        <v>-0.25658999999999998</v>
      </c>
      <c r="J11" s="235">
        <v>-0.25658999999999998</v>
      </c>
      <c r="K11" s="238" t="s">
        <v>129</v>
      </c>
    </row>
    <row r="12" spans="1:11" ht="14.4" customHeight="1" thickBot="1" x14ac:dyDescent="0.35">
      <c r="A12" s="251" t="s">
        <v>138</v>
      </c>
      <c r="B12" s="229">
        <v>4.9406564584124654E-324</v>
      </c>
      <c r="C12" s="229">
        <v>-0.77853000000000006</v>
      </c>
      <c r="D12" s="230">
        <v>-0.77853000000000006</v>
      </c>
      <c r="E12" s="239" t="s">
        <v>135</v>
      </c>
      <c r="F12" s="229">
        <v>0</v>
      </c>
      <c r="G12" s="230">
        <v>0</v>
      </c>
      <c r="H12" s="232">
        <v>2.6980000000000001E-2</v>
      </c>
      <c r="I12" s="229">
        <v>-0.25658999999999998</v>
      </c>
      <c r="J12" s="230">
        <v>-0.25658999999999998</v>
      </c>
      <c r="K12" s="240" t="s">
        <v>129</v>
      </c>
    </row>
    <row r="13" spans="1:11" ht="14.4" customHeight="1" thickBot="1" x14ac:dyDescent="0.35">
      <c r="A13" s="250" t="s">
        <v>139</v>
      </c>
      <c r="B13" s="234">
        <v>95.999874219736</v>
      </c>
      <c r="C13" s="234">
        <v>569.77421000000004</v>
      </c>
      <c r="D13" s="235">
        <v>473.77433578026398</v>
      </c>
      <c r="E13" s="241">
        <v>5.9351557971400002</v>
      </c>
      <c r="F13" s="234">
        <v>926.30322298167903</v>
      </c>
      <c r="G13" s="235">
        <v>694.72741723625904</v>
      </c>
      <c r="H13" s="237">
        <v>0.14027999999900001</v>
      </c>
      <c r="I13" s="234">
        <v>-597.35022000000004</v>
      </c>
      <c r="J13" s="235">
        <v>-1292.07763723626</v>
      </c>
      <c r="K13" s="242">
        <v>-0.64487546321699996</v>
      </c>
    </row>
    <row r="14" spans="1:11" ht="14.4" customHeight="1" thickBot="1" x14ac:dyDescent="0.35">
      <c r="A14" s="251" t="s">
        <v>140</v>
      </c>
      <c r="B14" s="229">
        <v>89.999994580994993</v>
      </c>
      <c r="C14" s="229">
        <v>974.92030999999997</v>
      </c>
      <c r="D14" s="230">
        <v>884.92031541900406</v>
      </c>
      <c r="E14" s="231">
        <v>10.832448541123</v>
      </c>
      <c r="F14" s="229">
        <v>925.75123579529895</v>
      </c>
      <c r="G14" s="230">
        <v>694.31342684647495</v>
      </c>
      <c r="H14" s="232">
        <v>5.5937599999999996</v>
      </c>
      <c r="I14" s="229">
        <v>198.16728000000001</v>
      </c>
      <c r="J14" s="230">
        <v>-496.14614684647501</v>
      </c>
      <c r="K14" s="233">
        <v>0.2140610483</v>
      </c>
    </row>
    <row r="15" spans="1:11" ht="14.4" customHeight="1" thickBot="1" x14ac:dyDescent="0.35">
      <c r="A15" s="251" t="s">
        <v>141</v>
      </c>
      <c r="B15" s="229">
        <v>4.9406564584124654E-324</v>
      </c>
      <c r="C15" s="229">
        <v>-1.8894500000000001</v>
      </c>
      <c r="D15" s="230">
        <v>-1.8894500000000001</v>
      </c>
      <c r="E15" s="239" t="s">
        <v>135</v>
      </c>
      <c r="F15" s="229">
        <v>0.51699195034599998</v>
      </c>
      <c r="G15" s="230">
        <v>0.38774396275900003</v>
      </c>
      <c r="H15" s="232">
        <v>3.3874499999999999</v>
      </c>
      <c r="I15" s="229">
        <v>3.6625999999999999</v>
      </c>
      <c r="J15" s="230">
        <v>3.2748560372400002</v>
      </c>
      <c r="K15" s="233">
        <v>7.0844429928660002</v>
      </c>
    </row>
    <row r="16" spans="1:11" ht="14.4" customHeight="1" thickBot="1" x14ac:dyDescent="0.35">
      <c r="A16" s="251" t="s">
        <v>142</v>
      </c>
      <c r="B16" s="229">
        <v>4.9406564584124654E-324</v>
      </c>
      <c r="C16" s="229">
        <v>5.5869400000000002</v>
      </c>
      <c r="D16" s="230">
        <v>5.5869400000000002</v>
      </c>
      <c r="E16" s="239" t="s">
        <v>135</v>
      </c>
      <c r="F16" s="229">
        <v>0</v>
      </c>
      <c r="G16" s="230">
        <v>0</v>
      </c>
      <c r="H16" s="232">
        <v>4.9406564584124654E-324</v>
      </c>
      <c r="I16" s="229">
        <v>4.4465908125712189E-323</v>
      </c>
      <c r="J16" s="230">
        <v>4.4465908125712189E-323</v>
      </c>
      <c r="K16" s="240" t="s">
        <v>129</v>
      </c>
    </row>
    <row r="17" spans="1:11" ht="14.4" customHeight="1" thickBot="1" x14ac:dyDescent="0.35">
      <c r="A17" s="251" t="s">
        <v>143</v>
      </c>
      <c r="B17" s="229">
        <v>5.9998796387400004</v>
      </c>
      <c r="C17" s="229">
        <v>-2.7349199999999998</v>
      </c>
      <c r="D17" s="230">
        <v>-8.7347996387400002</v>
      </c>
      <c r="E17" s="231">
        <v>-0.45582914402800001</v>
      </c>
      <c r="F17" s="229">
        <v>0</v>
      </c>
      <c r="G17" s="230">
        <v>0</v>
      </c>
      <c r="H17" s="232">
        <v>4.9406564584124654E-324</v>
      </c>
      <c r="I17" s="229">
        <v>1.7853699999999999</v>
      </c>
      <c r="J17" s="230">
        <v>1.7853699999999999</v>
      </c>
      <c r="K17" s="240" t="s">
        <v>129</v>
      </c>
    </row>
    <row r="18" spans="1:11" ht="14.4" customHeight="1" thickBot="1" x14ac:dyDescent="0.35">
      <c r="A18" s="251" t="s">
        <v>144</v>
      </c>
      <c r="B18" s="229">
        <v>4.9406564584124654E-324</v>
      </c>
      <c r="C18" s="229">
        <v>-7.8361799999999997</v>
      </c>
      <c r="D18" s="230">
        <v>-7.8361799999999997</v>
      </c>
      <c r="E18" s="239" t="s">
        <v>135</v>
      </c>
      <c r="F18" s="229">
        <v>3.4655236031999999E-2</v>
      </c>
      <c r="G18" s="230">
        <v>2.5991427024000001E-2</v>
      </c>
      <c r="H18" s="232">
        <v>0.17821999999999999</v>
      </c>
      <c r="I18" s="229">
        <v>0.63417999999999997</v>
      </c>
      <c r="J18" s="230">
        <v>0.60818857297499995</v>
      </c>
      <c r="K18" s="233">
        <v>18.29968779891</v>
      </c>
    </row>
    <row r="19" spans="1:11" ht="14.4" customHeight="1" thickBot="1" x14ac:dyDescent="0.35">
      <c r="A19" s="251" t="s">
        <v>145</v>
      </c>
      <c r="B19" s="229">
        <v>4.9406564584124654E-324</v>
      </c>
      <c r="C19" s="229">
        <v>3.4000000000000002E-4</v>
      </c>
      <c r="D19" s="230">
        <v>3.4000000000000002E-4</v>
      </c>
      <c r="E19" s="239" t="s">
        <v>135</v>
      </c>
      <c r="F19" s="229">
        <v>3.4000000000000002E-4</v>
      </c>
      <c r="G19" s="230">
        <v>2.5500000000000002E-4</v>
      </c>
      <c r="H19" s="232">
        <v>4.9406564584124654E-324</v>
      </c>
      <c r="I19" s="229">
        <v>4.4465908125712189E-323</v>
      </c>
      <c r="J19" s="230">
        <v>-2.5500000000000002E-4</v>
      </c>
      <c r="K19" s="233">
        <v>1.3078411711063637E-319</v>
      </c>
    </row>
    <row r="20" spans="1:11" ht="14.4" customHeight="1" thickBot="1" x14ac:dyDescent="0.35">
      <c r="A20" s="251" t="s">
        <v>146</v>
      </c>
      <c r="B20" s="229">
        <v>4.9406564584124654E-324</v>
      </c>
      <c r="C20" s="229">
        <v>-398.27283</v>
      </c>
      <c r="D20" s="230">
        <v>-398.27283</v>
      </c>
      <c r="E20" s="239" t="s">
        <v>135</v>
      </c>
      <c r="F20" s="229">
        <v>0</v>
      </c>
      <c r="G20" s="230">
        <v>0</v>
      </c>
      <c r="H20" s="232">
        <v>-9.0191499999999998</v>
      </c>
      <c r="I20" s="229">
        <v>-801.59965</v>
      </c>
      <c r="J20" s="230">
        <v>-801.59965</v>
      </c>
      <c r="K20" s="240" t="s">
        <v>129</v>
      </c>
    </row>
    <row r="21" spans="1:11" ht="14.4" customHeight="1" thickBot="1" x14ac:dyDescent="0.35">
      <c r="A21" s="250" t="s">
        <v>147</v>
      </c>
      <c r="B21" s="234">
        <v>378.61341720324702</v>
      </c>
      <c r="C21" s="234">
        <v>2643.7759999999998</v>
      </c>
      <c r="D21" s="235">
        <v>2265.16258279675</v>
      </c>
      <c r="E21" s="241">
        <v>6.9827847611129998</v>
      </c>
      <c r="F21" s="234">
        <v>360.52512986876502</v>
      </c>
      <c r="G21" s="235">
        <v>270.39384740157402</v>
      </c>
      <c r="H21" s="237">
        <v>335.37905000000001</v>
      </c>
      <c r="I21" s="234">
        <v>2004.3666000000001</v>
      </c>
      <c r="J21" s="235">
        <v>1733.9727525984299</v>
      </c>
      <c r="K21" s="242">
        <v>5.5595752804509999</v>
      </c>
    </row>
    <row r="22" spans="1:11" ht="14.4" customHeight="1" thickBot="1" x14ac:dyDescent="0.35">
      <c r="A22" s="251" t="s">
        <v>148</v>
      </c>
      <c r="B22" s="229">
        <v>17.403598952109</v>
      </c>
      <c r="C22" s="229">
        <v>52.86515</v>
      </c>
      <c r="D22" s="230">
        <v>35.461551047889998</v>
      </c>
      <c r="E22" s="231">
        <v>3.0375987257269998</v>
      </c>
      <c r="F22" s="229">
        <v>16.533418374936002</v>
      </c>
      <c r="G22" s="230">
        <v>12.400063781202</v>
      </c>
      <c r="H22" s="232">
        <v>1.65286</v>
      </c>
      <c r="I22" s="229">
        <v>4.9340799999999998</v>
      </c>
      <c r="J22" s="230">
        <v>-7.4659837812019996</v>
      </c>
      <c r="K22" s="233">
        <v>0.29843072304200002</v>
      </c>
    </row>
    <row r="23" spans="1:11" ht="14.4" customHeight="1" thickBot="1" x14ac:dyDescent="0.35">
      <c r="A23" s="251" t="s">
        <v>149</v>
      </c>
      <c r="B23" s="229">
        <v>19.000078855982999</v>
      </c>
      <c r="C23" s="229">
        <v>9.8145000000000007</v>
      </c>
      <c r="D23" s="230">
        <v>-9.1855788559829996</v>
      </c>
      <c r="E23" s="231">
        <v>0.51655048773099999</v>
      </c>
      <c r="F23" s="229">
        <v>22.349373885156002</v>
      </c>
      <c r="G23" s="230">
        <v>16.762030413866999</v>
      </c>
      <c r="H23" s="232">
        <v>4.9406564584124654E-324</v>
      </c>
      <c r="I23" s="229">
        <v>3.4342999999999999</v>
      </c>
      <c r="J23" s="230">
        <v>-13.327730413867</v>
      </c>
      <c r="K23" s="233">
        <v>0.153664260021</v>
      </c>
    </row>
    <row r="24" spans="1:11" ht="14.4" customHeight="1" thickBot="1" x14ac:dyDescent="0.35">
      <c r="A24" s="251" t="s">
        <v>150</v>
      </c>
      <c r="B24" s="229">
        <v>27.617158337138001</v>
      </c>
      <c r="C24" s="229">
        <v>18.09732</v>
      </c>
      <c r="D24" s="230">
        <v>-9.5198383371379993</v>
      </c>
      <c r="E24" s="231">
        <v>0.65529261841700004</v>
      </c>
      <c r="F24" s="229">
        <v>26.236839335260999</v>
      </c>
      <c r="G24" s="230">
        <v>19.677629501445001</v>
      </c>
      <c r="H24" s="232">
        <v>4.4565999999999999</v>
      </c>
      <c r="I24" s="229">
        <v>15.761699999999999</v>
      </c>
      <c r="J24" s="230">
        <v>-3.915929501445</v>
      </c>
      <c r="K24" s="233">
        <v>0.60074690394600005</v>
      </c>
    </row>
    <row r="25" spans="1:11" ht="14.4" customHeight="1" thickBot="1" x14ac:dyDescent="0.35">
      <c r="A25" s="251" t="s">
        <v>151</v>
      </c>
      <c r="B25" s="229">
        <v>129.42576220712499</v>
      </c>
      <c r="C25" s="229">
        <v>1353.78097</v>
      </c>
      <c r="D25" s="230">
        <v>1224.35520779288</v>
      </c>
      <c r="E25" s="231">
        <v>10.45990339878</v>
      </c>
      <c r="F25" s="229">
        <v>123.974485435565</v>
      </c>
      <c r="G25" s="230">
        <v>92.980864076673001</v>
      </c>
      <c r="H25" s="232">
        <v>206.32014000000001</v>
      </c>
      <c r="I25" s="229">
        <v>1025.34446</v>
      </c>
      <c r="J25" s="230">
        <v>932.36359592332599</v>
      </c>
      <c r="K25" s="233">
        <v>8.2706087175719993</v>
      </c>
    </row>
    <row r="26" spans="1:11" ht="14.4" customHeight="1" thickBot="1" x14ac:dyDescent="0.35">
      <c r="A26" s="251" t="s">
        <v>152</v>
      </c>
      <c r="B26" s="229">
        <v>4.9406564584124654E-324</v>
      </c>
      <c r="C26" s="229">
        <v>977.91330000000005</v>
      </c>
      <c r="D26" s="230">
        <v>977.91330000000005</v>
      </c>
      <c r="E26" s="239" t="s">
        <v>135</v>
      </c>
      <c r="F26" s="229">
        <v>0</v>
      </c>
      <c r="G26" s="230">
        <v>0</v>
      </c>
      <c r="H26" s="232">
        <v>103.80217</v>
      </c>
      <c r="I26" s="229">
        <v>776.09298000000001</v>
      </c>
      <c r="J26" s="230">
        <v>776.09298000000001</v>
      </c>
      <c r="K26" s="240" t="s">
        <v>129</v>
      </c>
    </row>
    <row r="27" spans="1:11" ht="14.4" customHeight="1" thickBot="1" x14ac:dyDescent="0.35">
      <c r="A27" s="251" t="s">
        <v>153</v>
      </c>
      <c r="B27" s="229">
        <v>4.9406564584124654E-324</v>
      </c>
      <c r="C27" s="229">
        <v>47.292999999999999</v>
      </c>
      <c r="D27" s="230">
        <v>47.292999999999999</v>
      </c>
      <c r="E27" s="239" t="s">
        <v>135</v>
      </c>
      <c r="F27" s="229">
        <v>0</v>
      </c>
      <c r="G27" s="230">
        <v>0</v>
      </c>
      <c r="H27" s="232">
        <v>6.8287500000000003</v>
      </c>
      <c r="I27" s="229">
        <v>40.715249999999997</v>
      </c>
      <c r="J27" s="230">
        <v>40.715249999999997</v>
      </c>
      <c r="K27" s="240" t="s">
        <v>129</v>
      </c>
    </row>
    <row r="28" spans="1:11" ht="14.4" customHeight="1" thickBot="1" x14ac:dyDescent="0.35">
      <c r="A28" s="251" t="s">
        <v>154</v>
      </c>
      <c r="B28" s="229">
        <v>185.16681885089099</v>
      </c>
      <c r="C28" s="229">
        <v>184.01176000000001</v>
      </c>
      <c r="D28" s="230">
        <v>-1.155058850891</v>
      </c>
      <c r="E28" s="231">
        <v>0.99376206353700003</v>
      </c>
      <c r="F28" s="229">
        <v>171.431012837846</v>
      </c>
      <c r="G28" s="230">
        <v>128.57325962838399</v>
      </c>
      <c r="H28" s="232">
        <v>12.318530000000001</v>
      </c>
      <c r="I28" s="229">
        <v>138.08383000000001</v>
      </c>
      <c r="J28" s="230">
        <v>9.5105703716149996</v>
      </c>
      <c r="K28" s="233">
        <v>0.80547753708100001</v>
      </c>
    </row>
    <row r="29" spans="1:11" ht="14.4" customHeight="1" thickBot="1" x14ac:dyDescent="0.35">
      <c r="A29" s="250" t="s">
        <v>155</v>
      </c>
      <c r="B29" s="234">
        <v>14.999999096831999</v>
      </c>
      <c r="C29" s="234">
        <v>14.565289999999999</v>
      </c>
      <c r="D29" s="235">
        <v>-0.43470909683199999</v>
      </c>
      <c r="E29" s="241">
        <v>0.97101939179899999</v>
      </c>
      <c r="F29" s="234">
        <v>11.282051898260001</v>
      </c>
      <c r="G29" s="235">
        <v>8.4615389236950005</v>
      </c>
      <c r="H29" s="237">
        <v>1.37557</v>
      </c>
      <c r="I29" s="234">
        <v>13.17422</v>
      </c>
      <c r="J29" s="235">
        <v>4.7126810763040003</v>
      </c>
      <c r="K29" s="242">
        <v>1.167714890766</v>
      </c>
    </row>
    <row r="30" spans="1:11" ht="14.4" customHeight="1" thickBot="1" x14ac:dyDescent="0.35">
      <c r="A30" s="251" t="s">
        <v>156</v>
      </c>
      <c r="B30" s="229">
        <v>14.999999096831999</v>
      </c>
      <c r="C30" s="229">
        <v>12.33431</v>
      </c>
      <c r="D30" s="230">
        <v>-2.6656890968320002</v>
      </c>
      <c r="E30" s="231">
        <v>0.82228738284400005</v>
      </c>
      <c r="F30" s="229">
        <v>11.282051898260001</v>
      </c>
      <c r="G30" s="230">
        <v>8.4615389236950005</v>
      </c>
      <c r="H30" s="232">
        <v>1.37557</v>
      </c>
      <c r="I30" s="229">
        <v>11.81124</v>
      </c>
      <c r="J30" s="230">
        <v>3.349701076304</v>
      </c>
      <c r="K30" s="233">
        <v>1.046905306455</v>
      </c>
    </row>
    <row r="31" spans="1:11" ht="14.4" customHeight="1" thickBot="1" x14ac:dyDescent="0.35">
      <c r="A31" s="251" t="s">
        <v>157</v>
      </c>
      <c r="B31" s="229">
        <v>4.9406564584124654E-324</v>
      </c>
      <c r="C31" s="229">
        <v>2.2309800000000002</v>
      </c>
      <c r="D31" s="230">
        <v>2.2309800000000002</v>
      </c>
      <c r="E31" s="239" t="s">
        <v>135</v>
      </c>
      <c r="F31" s="229">
        <v>0</v>
      </c>
      <c r="G31" s="230">
        <v>0</v>
      </c>
      <c r="H31" s="232">
        <v>4.9406564584124654E-324</v>
      </c>
      <c r="I31" s="229">
        <v>1.3629800000000001</v>
      </c>
      <c r="J31" s="230">
        <v>1.3629800000000001</v>
      </c>
      <c r="K31" s="240" t="s">
        <v>129</v>
      </c>
    </row>
    <row r="32" spans="1:11" ht="14.4" customHeight="1" thickBot="1" x14ac:dyDescent="0.35">
      <c r="A32" s="250" t="s">
        <v>158</v>
      </c>
      <c r="B32" s="234">
        <v>563.08544609597197</v>
      </c>
      <c r="C32" s="234">
        <v>670.84655999999904</v>
      </c>
      <c r="D32" s="235">
        <v>107.761113904027</v>
      </c>
      <c r="E32" s="241">
        <v>1.191376130658</v>
      </c>
      <c r="F32" s="234">
        <v>614.69169999575695</v>
      </c>
      <c r="G32" s="235">
        <v>461.01877499681802</v>
      </c>
      <c r="H32" s="237">
        <v>40.141979999999997</v>
      </c>
      <c r="I32" s="234">
        <v>419.26315</v>
      </c>
      <c r="J32" s="235">
        <v>-41.755624996818</v>
      </c>
      <c r="K32" s="242">
        <v>0.68207062174800004</v>
      </c>
    </row>
    <row r="33" spans="1:11" ht="14.4" customHeight="1" thickBot="1" x14ac:dyDescent="0.35">
      <c r="A33" s="251" t="s">
        <v>159</v>
      </c>
      <c r="B33" s="229">
        <v>262.08694421944102</v>
      </c>
      <c r="C33" s="229">
        <v>324.75551000000002</v>
      </c>
      <c r="D33" s="230">
        <v>62.668565780559</v>
      </c>
      <c r="E33" s="231">
        <v>1.239113649736</v>
      </c>
      <c r="F33" s="229">
        <v>323.00749516813698</v>
      </c>
      <c r="G33" s="230">
        <v>242.255621376102</v>
      </c>
      <c r="H33" s="232">
        <v>4.9406564584124654E-324</v>
      </c>
      <c r="I33" s="229">
        <v>0.93799999999999994</v>
      </c>
      <c r="J33" s="230">
        <v>-241.31762137610201</v>
      </c>
      <c r="K33" s="233">
        <v>2.9039573810000002E-3</v>
      </c>
    </row>
    <row r="34" spans="1:11" ht="14.4" customHeight="1" thickBot="1" x14ac:dyDescent="0.35">
      <c r="A34" s="251" t="s">
        <v>160</v>
      </c>
      <c r="B34" s="229">
        <v>28.000078314082</v>
      </c>
      <c r="C34" s="229">
        <v>37.385309999999997</v>
      </c>
      <c r="D34" s="230">
        <v>9.3852316859170006</v>
      </c>
      <c r="E34" s="231">
        <v>1.335185908433</v>
      </c>
      <c r="F34" s="229">
        <v>35.115810252667998</v>
      </c>
      <c r="G34" s="230">
        <v>26.336857689500999</v>
      </c>
      <c r="H34" s="232">
        <v>2.5295000000000001</v>
      </c>
      <c r="I34" s="229">
        <v>18.083819999999999</v>
      </c>
      <c r="J34" s="230">
        <v>-8.2530376895009994</v>
      </c>
      <c r="K34" s="233">
        <v>0.51497658376300004</v>
      </c>
    </row>
    <row r="35" spans="1:11" ht="14.4" customHeight="1" thickBot="1" x14ac:dyDescent="0.35">
      <c r="A35" s="251" t="s">
        <v>161</v>
      </c>
      <c r="B35" s="229">
        <v>59.99999638733</v>
      </c>
      <c r="C35" s="229">
        <v>94.033050000000003</v>
      </c>
      <c r="D35" s="230">
        <v>34.033053612669001</v>
      </c>
      <c r="E35" s="231">
        <v>1.567217594363</v>
      </c>
      <c r="F35" s="229">
        <v>62.773741935997002</v>
      </c>
      <c r="G35" s="230">
        <v>47.080306451997998</v>
      </c>
      <c r="H35" s="232">
        <v>3.9860000000000002</v>
      </c>
      <c r="I35" s="229">
        <v>55.105289999999997</v>
      </c>
      <c r="J35" s="230">
        <v>8.0249835480009999</v>
      </c>
      <c r="K35" s="233">
        <v>0.877839814873</v>
      </c>
    </row>
    <row r="36" spans="1:11" ht="14.4" customHeight="1" thickBot="1" x14ac:dyDescent="0.35">
      <c r="A36" s="251" t="s">
        <v>162</v>
      </c>
      <c r="B36" s="229">
        <v>161.99999024579299</v>
      </c>
      <c r="C36" s="229">
        <v>127.08063</v>
      </c>
      <c r="D36" s="230">
        <v>-34.919360245791999</v>
      </c>
      <c r="E36" s="231">
        <v>0.78444838056499999</v>
      </c>
      <c r="F36" s="229">
        <v>126.898123896255</v>
      </c>
      <c r="G36" s="230">
        <v>95.173592922191006</v>
      </c>
      <c r="H36" s="232">
        <v>25.992080000000001</v>
      </c>
      <c r="I36" s="229">
        <v>121.18004999999999</v>
      </c>
      <c r="J36" s="230">
        <v>26.006457077808001</v>
      </c>
      <c r="K36" s="233">
        <v>0.95493964984900004</v>
      </c>
    </row>
    <row r="37" spans="1:11" ht="14.4" customHeight="1" thickBot="1" x14ac:dyDescent="0.35">
      <c r="A37" s="251" t="s">
        <v>163</v>
      </c>
      <c r="B37" s="229">
        <v>9.9999593978900005</v>
      </c>
      <c r="C37" s="229">
        <v>13.541320000000001</v>
      </c>
      <c r="D37" s="230">
        <v>3.5413606021090001</v>
      </c>
      <c r="E37" s="231">
        <v>1.3541374980830001</v>
      </c>
      <c r="F37" s="229">
        <v>13.205683493013</v>
      </c>
      <c r="G37" s="230">
        <v>9.9042626197590007</v>
      </c>
      <c r="H37" s="232">
        <v>1.07314</v>
      </c>
      <c r="I37" s="229">
        <v>3.02765</v>
      </c>
      <c r="J37" s="230">
        <v>-6.8766126197590003</v>
      </c>
      <c r="K37" s="233">
        <v>0.22926870855199999</v>
      </c>
    </row>
    <row r="38" spans="1:11" ht="14.4" customHeight="1" thickBot="1" x14ac:dyDescent="0.35">
      <c r="A38" s="251" t="s">
        <v>164</v>
      </c>
      <c r="B38" s="229">
        <v>3.998519759244</v>
      </c>
      <c r="C38" s="229">
        <v>35.630000000000003</v>
      </c>
      <c r="D38" s="230">
        <v>31.631480240755</v>
      </c>
      <c r="E38" s="231">
        <v>8.9107975314169998</v>
      </c>
      <c r="F38" s="229">
        <v>20.939488151643001</v>
      </c>
      <c r="G38" s="230">
        <v>15.704616113732</v>
      </c>
      <c r="H38" s="232">
        <v>4.9406564584124654E-324</v>
      </c>
      <c r="I38" s="229">
        <v>34.333219999999997</v>
      </c>
      <c r="J38" s="230">
        <v>18.628603886267001</v>
      </c>
      <c r="K38" s="233">
        <v>1.63963988763</v>
      </c>
    </row>
    <row r="39" spans="1:11" ht="14.4" customHeight="1" thickBot="1" x14ac:dyDescent="0.35">
      <c r="A39" s="251" t="s">
        <v>165</v>
      </c>
      <c r="B39" s="229">
        <v>4.9406564584124654E-324</v>
      </c>
      <c r="C39" s="229">
        <v>3.38293</v>
      </c>
      <c r="D39" s="230">
        <v>3.38293</v>
      </c>
      <c r="E39" s="239" t="s">
        <v>135</v>
      </c>
      <c r="F39" s="229">
        <v>1.3144797699349999</v>
      </c>
      <c r="G39" s="230">
        <v>0.98585982745099998</v>
      </c>
      <c r="H39" s="232">
        <v>4.9406564584124654E-324</v>
      </c>
      <c r="I39" s="229">
        <v>0.93906000000000001</v>
      </c>
      <c r="J39" s="230">
        <v>-4.6799827451000003E-2</v>
      </c>
      <c r="K39" s="233">
        <v>0.71439669249899995</v>
      </c>
    </row>
    <row r="40" spans="1:11" ht="14.4" customHeight="1" thickBot="1" x14ac:dyDescent="0.35">
      <c r="A40" s="251" t="s">
        <v>166</v>
      </c>
      <c r="B40" s="229">
        <v>4.9406564584124654E-324</v>
      </c>
      <c r="C40" s="229">
        <v>2.57064</v>
      </c>
      <c r="D40" s="230">
        <v>2.57064</v>
      </c>
      <c r="E40" s="239" t="s">
        <v>135</v>
      </c>
      <c r="F40" s="229">
        <v>2.5904843451369999</v>
      </c>
      <c r="G40" s="230">
        <v>1.9428632588529999</v>
      </c>
      <c r="H40" s="232">
        <v>4.9406564584124654E-324</v>
      </c>
      <c r="I40" s="229">
        <v>2.89866</v>
      </c>
      <c r="J40" s="230">
        <v>0.955796741146</v>
      </c>
      <c r="K40" s="233">
        <v>1.118964492273</v>
      </c>
    </row>
    <row r="41" spans="1:11" ht="14.4" customHeight="1" thickBot="1" x14ac:dyDescent="0.35">
      <c r="A41" s="251" t="s">
        <v>167</v>
      </c>
      <c r="B41" s="229">
        <v>30.999958133456001</v>
      </c>
      <c r="C41" s="229">
        <v>32.467170000000003</v>
      </c>
      <c r="D41" s="230">
        <v>1.4672118665430001</v>
      </c>
      <c r="E41" s="231">
        <v>1.047329478969</v>
      </c>
      <c r="F41" s="229">
        <v>28.846392982969</v>
      </c>
      <c r="G41" s="230">
        <v>21.634794737227001</v>
      </c>
      <c r="H41" s="232">
        <v>2.6037599999999999</v>
      </c>
      <c r="I41" s="229">
        <v>44.302329999999998</v>
      </c>
      <c r="J41" s="230">
        <v>22.667535262771999</v>
      </c>
      <c r="K41" s="233">
        <v>1.535801374756</v>
      </c>
    </row>
    <row r="42" spans="1:11" ht="14.4" customHeight="1" thickBot="1" x14ac:dyDescent="0.35">
      <c r="A42" s="251" t="s">
        <v>168</v>
      </c>
      <c r="B42" s="229">
        <v>4.9406564584124654E-324</v>
      </c>
      <c r="C42" s="229">
        <v>4.9406564584124654E-324</v>
      </c>
      <c r="D42" s="230">
        <v>0</v>
      </c>
      <c r="E42" s="231">
        <v>1</v>
      </c>
      <c r="F42" s="229">
        <v>4.9406564584124654E-324</v>
      </c>
      <c r="G42" s="230">
        <v>0</v>
      </c>
      <c r="H42" s="232">
        <v>4.9406564584124654E-324</v>
      </c>
      <c r="I42" s="229">
        <v>0.35171999999999998</v>
      </c>
      <c r="J42" s="230">
        <v>0.35171999999999998</v>
      </c>
      <c r="K42" s="240" t="s">
        <v>135</v>
      </c>
    </row>
    <row r="43" spans="1:11" ht="14.4" customHeight="1" thickBot="1" x14ac:dyDescent="0.35">
      <c r="A43" s="251" t="s">
        <v>169</v>
      </c>
      <c r="B43" s="229">
        <v>4.9406564584124654E-324</v>
      </c>
      <c r="C43" s="229">
        <v>4.9406564584124654E-324</v>
      </c>
      <c r="D43" s="230">
        <v>0</v>
      </c>
      <c r="E43" s="231">
        <v>1</v>
      </c>
      <c r="F43" s="229">
        <v>4.9406564584124654E-324</v>
      </c>
      <c r="G43" s="230">
        <v>0</v>
      </c>
      <c r="H43" s="232">
        <v>3.9575</v>
      </c>
      <c r="I43" s="229">
        <v>138.10335000000001</v>
      </c>
      <c r="J43" s="230">
        <v>138.10335000000001</v>
      </c>
      <c r="K43" s="240" t="s">
        <v>135</v>
      </c>
    </row>
    <row r="44" spans="1:11" ht="14.4" customHeight="1" thickBot="1" x14ac:dyDescent="0.35">
      <c r="A44" s="250" t="s">
        <v>170</v>
      </c>
      <c r="B44" s="234">
        <v>82.790515015086996</v>
      </c>
      <c r="C44" s="234">
        <v>32.265549999999998</v>
      </c>
      <c r="D44" s="235">
        <v>-50.524965015086998</v>
      </c>
      <c r="E44" s="241">
        <v>0.38972519972899999</v>
      </c>
      <c r="F44" s="234">
        <v>31.755309394548</v>
      </c>
      <c r="G44" s="235">
        <v>23.816482045910998</v>
      </c>
      <c r="H44" s="237">
        <v>2.0566200000000001</v>
      </c>
      <c r="I44" s="234">
        <v>107.14567</v>
      </c>
      <c r="J44" s="235">
        <v>83.329187954087999</v>
      </c>
      <c r="K44" s="242">
        <v>3.3741025372709998</v>
      </c>
    </row>
    <row r="45" spans="1:11" ht="14.4" customHeight="1" thickBot="1" x14ac:dyDescent="0.35">
      <c r="A45" s="251" t="s">
        <v>171</v>
      </c>
      <c r="B45" s="229">
        <v>2.9999998193659998</v>
      </c>
      <c r="C45" s="229">
        <v>1.0282</v>
      </c>
      <c r="D45" s="230">
        <v>-1.971799819366</v>
      </c>
      <c r="E45" s="231">
        <v>0.34273335396900001</v>
      </c>
      <c r="F45" s="229">
        <v>0.72468711506000005</v>
      </c>
      <c r="G45" s="230">
        <v>0.54351533629500004</v>
      </c>
      <c r="H45" s="232">
        <v>4.9406564584124654E-324</v>
      </c>
      <c r="I45" s="229">
        <v>1.8100000000000002E-2</v>
      </c>
      <c r="J45" s="230">
        <v>-0.52541533629500003</v>
      </c>
      <c r="K45" s="233">
        <v>2.4976296147000001E-2</v>
      </c>
    </row>
    <row r="46" spans="1:11" ht="14.4" customHeight="1" thickBot="1" x14ac:dyDescent="0.35">
      <c r="A46" s="251" t="s">
        <v>172</v>
      </c>
      <c r="B46" s="229">
        <v>42.448917444100999</v>
      </c>
      <c r="C46" s="229">
        <v>7.2249999999999996</v>
      </c>
      <c r="D46" s="230">
        <v>-35.223917444100998</v>
      </c>
      <c r="E46" s="231">
        <v>0.17020457611199999</v>
      </c>
      <c r="F46" s="229">
        <v>7.5045095537890001</v>
      </c>
      <c r="G46" s="230">
        <v>5.6283821653419999</v>
      </c>
      <c r="H46" s="232">
        <v>4.9406564584124654E-324</v>
      </c>
      <c r="I46" s="229">
        <v>4.6900000000000004</v>
      </c>
      <c r="J46" s="230">
        <v>-0.93838216534200003</v>
      </c>
      <c r="K46" s="233">
        <v>0.62495756270000002</v>
      </c>
    </row>
    <row r="47" spans="1:11" ht="14.4" customHeight="1" thickBot="1" x14ac:dyDescent="0.35">
      <c r="A47" s="251" t="s">
        <v>173</v>
      </c>
      <c r="B47" s="229">
        <v>29.999998193665</v>
      </c>
      <c r="C47" s="229">
        <v>20.144939999999998</v>
      </c>
      <c r="D47" s="230">
        <v>-9.8550581936650001</v>
      </c>
      <c r="E47" s="231">
        <v>0.67149804043100003</v>
      </c>
      <c r="F47" s="229">
        <v>19.797819455108002</v>
      </c>
      <c r="G47" s="230">
        <v>14.848364591331</v>
      </c>
      <c r="H47" s="232">
        <v>4.9406564584124654E-324</v>
      </c>
      <c r="I47" s="229">
        <v>94.598929999999996</v>
      </c>
      <c r="J47" s="230">
        <v>79.750565408667995</v>
      </c>
      <c r="K47" s="233">
        <v>4.7782499590169998</v>
      </c>
    </row>
    <row r="48" spans="1:11" ht="14.4" customHeight="1" thickBot="1" x14ac:dyDescent="0.35">
      <c r="A48" s="251" t="s">
        <v>174</v>
      </c>
      <c r="B48" s="229">
        <v>4.9406564584124654E-324</v>
      </c>
      <c r="C48" s="229">
        <v>0.95199999999999996</v>
      </c>
      <c r="D48" s="230">
        <v>0.95199999999999996</v>
      </c>
      <c r="E48" s="239" t="s">
        <v>135</v>
      </c>
      <c r="F48" s="229">
        <v>0.97116157583399998</v>
      </c>
      <c r="G48" s="230">
        <v>0.72837118187600003</v>
      </c>
      <c r="H48" s="232">
        <v>9.2799999999999994E-2</v>
      </c>
      <c r="I48" s="229">
        <v>4.4247999999990002</v>
      </c>
      <c r="J48" s="230">
        <v>3.6964288181230001</v>
      </c>
      <c r="K48" s="233">
        <v>4.5561934389719996</v>
      </c>
    </row>
    <row r="49" spans="1:11" ht="14.4" customHeight="1" thickBot="1" x14ac:dyDescent="0.35">
      <c r="A49" s="251" t="s">
        <v>175</v>
      </c>
      <c r="B49" s="229">
        <v>4.9406564584124654E-324</v>
      </c>
      <c r="C49" s="229">
        <v>0.27600000000000002</v>
      </c>
      <c r="D49" s="230">
        <v>0.27600000000000002</v>
      </c>
      <c r="E49" s="239" t="s">
        <v>135</v>
      </c>
      <c r="F49" s="229">
        <v>0</v>
      </c>
      <c r="G49" s="230">
        <v>0</v>
      </c>
      <c r="H49" s="232">
        <v>1.9139999999999999</v>
      </c>
      <c r="I49" s="229">
        <v>1.9139999999999999</v>
      </c>
      <c r="J49" s="230">
        <v>1.9139999999999999</v>
      </c>
      <c r="K49" s="240" t="s">
        <v>129</v>
      </c>
    </row>
    <row r="50" spans="1:11" ht="14.4" customHeight="1" thickBot="1" x14ac:dyDescent="0.35">
      <c r="A50" s="251" t="s">
        <v>176</v>
      </c>
      <c r="B50" s="229">
        <v>7.3415995579529998</v>
      </c>
      <c r="C50" s="229">
        <v>2.6394099999999998</v>
      </c>
      <c r="D50" s="230">
        <v>-4.702189557953</v>
      </c>
      <c r="E50" s="231">
        <v>0.35951429646400002</v>
      </c>
      <c r="F50" s="229">
        <v>2.757131694755</v>
      </c>
      <c r="G50" s="230">
        <v>2.0678487710660001</v>
      </c>
      <c r="H50" s="232">
        <v>4.9820000000000003E-2</v>
      </c>
      <c r="I50" s="229">
        <v>1.4998400000000001</v>
      </c>
      <c r="J50" s="230">
        <v>-0.56800877106600001</v>
      </c>
      <c r="K50" s="233">
        <v>0.54398562203300005</v>
      </c>
    </row>
    <row r="51" spans="1:11" ht="14.4" customHeight="1" thickBot="1" x14ac:dyDescent="0.35">
      <c r="A51" s="250" t="s">
        <v>177</v>
      </c>
      <c r="B51" s="234">
        <v>344.99997922715102</v>
      </c>
      <c r="C51" s="234">
        <v>272.14512999999999</v>
      </c>
      <c r="D51" s="235">
        <v>-72.854849227151007</v>
      </c>
      <c r="E51" s="241">
        <v>0.78882651126400005</v>
      </c>
      <c r="F51" s="234">
        <v>260.650850909898</v>
      </c>
      <c r="G51" s="235">
        <v>195.488138182423</v>
      </c>
      <c r="H51" s="237">
        <v>2.10581</v>
      </c>
      <c r="I51" s="234">
        <v>72.183149999999998</v>
      </c>
      <c r="J51" s="235">
        <v>-123.304988182423</v>
      </c>
      <c r="K51" s="242">
        <v>0.27693425802299998</v>
      </c>
    </row>
    <row r="52" spans="1:11" ht="14.4" customHeight="1" thickBot="1" x14ac:dyDescent="0.35">
      <c r="A52" s="251" t="s">
        <v>178</v>
      </c>
      <c r="B52" s="229">
        <v>183.99994892115001</v>
      </c>
      <c r="C52" s="229">
        <v>167.07577000000001</v>
      </c>
      <c r="D52" s="230">
        <v>-16.924178921149</v>
      </c>
      <c r="E52" s="231">
        <v>0.908020741199</v>
      </c>
      <c r="F52" s="229">
        <v>156.43645258501999</v>
      </c>
      <c r="G52" s="230">
        <v>117.32733943876499</v>
      </c>
      <c r="H52" s="232">
        <v>2.10581</v>
      </c>
      <c r="I52" s="229">
        <v>33.406550000000003</v>
      </c>
      <c r="J52" s="230">
        <v>-83.920789438764999</v>
      </c>
      <c r="K52" s="233">
        <v>0.21354709498900001</v>
      </c>
    </row>
    <row r="53" spans="1:11" ht="14.4" customHeight="1" thickBot="1" x14ac:dyDescent="0.35">
      <c r="A53" s="251" t="s">
        <v>179</v>
      </c>
      <c r="B53" s="229">
        <v>161.00003030600101</v>
      </c>
      <c r="C53" s="229">
        <v>105.06936</v>
      </c>
      <c r="D53" s="230">
        <v>-55.930670306000998</v>
      </c>
      <c r="E53" s="231">
        <v>0.65260459765300005</v>
      </c>
      <c r="F53" s="229">
        <v>104.214398324878</v>
      </c>
      <c r="G53" s="230">
        <v>78.160798743658006</v>
      </c>
      <c r="H53" s="232">
        <v>4.9406564584124654E-324</v>
      </c>
      <c r="I53" s="229">
        <v>38.776600000000002</v>
      </c>
      <c r="J53" s="230">
        <v>-39.384198743657997</v>
      </c>
      <c r="K53" s="233">
        <v>0.37208486181599998</v>
      </c>
    </row>
    <row r="54" spans="1:11" ht="14.4" customHeight="1" thickBot="1" x14ac:dyDescent="0.35">
      <c r="A54" s="250" t="s">
        <v>180</v>
      </c>
      <c r="B54" s="234">
        <v>4.9406564584124654E-324</v>
      </c>
      <c r="C54" s="234">
        <v>6.0060000000000002</v>
      </c>
      <c r="D54" s="235">
        <v>6.0060000000000002</v>
      </c>
      <c r="E54" s="236" t="s">
        <v>135</v>
      </c>
      <c r="F54" s="234">
        <v>0</v>
      </c>
      <c r="G54" s="235">
        <v>0</v>
      </c>
      <c r="H54" s="237">
        <v>4.9406564584124654E-324</v>
      </c>
      <c r="I54" s="234">
        <v>4.4465908125712189E-323</v>
      </c>
      <c r="J54" s="235">
        <v>4.4465908125712189E-323</v>
      </c>
      <c r="K54" s="238" t="s">
        <v>129</v>
      </c>
    </row>
    <row r="55" spans="1:11" ht="14.4" customHeight="1" thickBot="1" x14ac:dyDescent="0.35">
      <c r="A55" s="251" t="s">
        <v>181</v>
      </c>
      <c r="B55" s="229">
        <v>4.9406564584124654E-324</v>
      </c>
      <c r="C55" s="229">
        <v>6.0060000000000002</v>
      </c>
      <c r="D55" s="230">
        <v>6.0060000000000002</v>
      </c>
      <c r="E55" s="239" t="s">
        <v>135</v>
      </c>
      <c r="F55" s="229">
        <v>0</v>
      </c>
      <c r="G55" s="230">
        <v>0</v>
      </c>
      <c r="H55" s="232">
        <v>4.9406564584124654E-324</v>
      </c>
      <c r="I55" s="229">
        <v>4.4465908125712189E-323</v>
      </c>
      <c r="J55" s="230">
        <v>4.4465908125712189E-323</v>
      </c>
      <c r="K55" s="240" t="s">
        <v>129</v>
      </c>
    </row>
    <row r="56" spans="1:11" ht="14.4" customHeight="1" thickBot="1" x14ac:dyDescent="0.35">
      <c r="A56" s="250" t="s">
        <v>182</v>
      </c>
      <c r="B56" s="234">
        <v>4.9406564584124654E-324</v>
      </c>
      <c r="C56" s="234">
        <v>1.73569</v>
      </c>
      <c r="D56" s="235">
        <v>1.73569</v>
      </c>
      <c r="E56" s="236" t="s">
        <v>135</v>
      </c>
      <c r="F56" s="234">
        <v>0</v>
      </c>
      <c r="G56" s="235">
        <v>0</v>
      </c>
      <c r="H56" s="237">
        <v>0.3382</v>
      </c>
      <c r="I56" s="234">
        <v>2.3040600000000002</v>
      </c>
      <c r="J56" s="235">
        <v>2.3040600000000002</v>
      </c>
      <c r="K56" s="238" t="s">
        <v>129</v>
      </c>
    </row>
    <row r="57" spans="1:11" ht="14.4" customHeight="1" thickBot="1" x14ac:dyDescent="0.35">
      <c r="A57" s="251" t="s">
        <v>183</v>
      </c>
      <c r="B57" s="229">
        <v>4.9406564584124654E-324</v>
      </c>
      <c r="C57" s="229">
        <v>1.1607000000000001</v>
      </c>
      <c r="D57" s="230">
        <v>1.1607000000000001</v>
      </c>
      <c r="E57" s="239" t="s">
        <v>135</v>
      </c>
      <c r="F57" s="229">
        <v>0</v>
      </c>
      <c r="G57" s="230">
        <v>0</v>
      </c>
      <c r="H57" s="232">
        <v>7.8409999999999994E-2</v>
      </c>
      <c r="I57" s="229">
        <v>1.3771599999999999</v>
      </c>
      <c r="J57" s="230">
        <v>1.3771599999999999</v>
      </c>
      <c r="K57" s="240" t="s">
        <v>129</v>
      </c>
    </row>
    <row r="58" spans="1:11" ht="14.4" customHeight="1" thickBot="1" x14ac:dyDescent="0.35">
      <c r="A58" s="251" t="s">
        <v>184</v>
      </c>
      <c r="B58" s="229">
        <v>4.9406564584124654E-324</v>
      </c>
      <c r="C58" s="229">
        <v>0.28359000000000001</v>
      </c>
      <c r="D58" s="230">
        <v>0.28359000000000001</v>
      </c>
      <c r="E58" s="239" t="s">
        <v>135</v>
      </c>
      <c r="F58" s="229">
        <v>0</v>
      </c>
      <c r="G58" s="230">
        <v>0</v>
      </c>
      <c r="H58" s="232">
        <v>2.681E-2</v>
      </c>
      <c r="I58" s="229">
        <v>2.681E-2</v>
      </c>
      <c r="J58" s="230">
        <v>2.681E-2</v>
      </c>
      <c r="K58" s="240" t="s">
        <v>129</v>
      </c>
    </row>
    <row r="59" spans="1:11" ht="14.4" customHeight="1" thickBot="1" x14ac:dyDescent="0.35">
      <c r="A59" s="251" t="s">
        <v>185</v>
      </c>
      <c r="B59" s="229">
        <v>4.9406564584124654E-324</v>
      </c>
      <c r="C59" s="229">
        <v>0.12592</v>
      </c>
      <c r="D59" s="230">
        <v>0.12592</v>
      </c>
      <c r="E59" s="239" t="s">
        <v>135</v>
      </c>
      <c r="F59" s="229">
        <v>0</v>
      </c>
      <c r="G59" s="230">
        <v>0</v>
      </c>
      <c r="H59" s="232">
        <v>0.23297999999999999</v>
      </c>
      <c r="I59" s="229">
        <v>0.90008999999999995</v>
      </c>
      <c r="J59" s="230">
        <v>0.90008999999999995</v>
      </c>
      <c r="K59" s="240" t="s">
        <v>129</v>
      </c>
    </row>
    <row r="60" spans="1:11" ht="14.4" customHeight="1" thickBot="1" x14ac:dyDescent="0.35">
      <c r="A60" s="251" t="s">
        <v>186</v>
      </c>
      <c r="B60" s="229">
        <v>4.9406564584124654E-324</v>
      </c>
      <c r="C60" s="229">
        <v>0.16547999999999999</v>
      </c>
      <c r="D60" s="230">
        <v>0.16547999999999999</v>
      </c>
      <c r="E60" s="239" t="s">
        <v>135</v>
      </c>
      <c r="F60" s="229">
        <v>0</v>
      </c>
      <c r="G60" s="230">
        <v>0</v>
      </c>
      <c r="H60" s="232">
        <v>4.9406564584124654E-324</v>
      </c>
      <c r="I60" s="229">
        <v>4.4465908125712189E-323</v>
      </c>
      <c r="J60" s="230">
        <v>4.4465908125712189E-323</v>
      </c>
      <c r="K60" s="240" t="s">
        <v>129</v>
      </c>
    </row>
    <row r="61" spans="1:11" ht="14.4" customHeight="1" thickBot="1" x14ac:dyDescent="0.35">
      <c r="A61" s="250" t="s">
        <v>187</v>
      </c>
      <c r="B61" s="234">
        <v>4.9406564584124654E-324</v>
      </c>
      <c r="C61" s="234">
        <v>0.18817999999999999</v>
      </c>
      <c r="D61" s="235">
        <v>0.18817999999999999</v>
      </c>
      <c r="E61" s="236" t="s">
        <v>135</v>
      </c>
      <c r="F61" s="234">
        <v>0</v>
      </c>
      <c r="G61" s="235">
        <v>0</v>
      </c>
      <c r="H61" s="237">
        <v>0.10804999999999999</v>
      </c>
      <c r="I61" s="234">
        <v>0.53098999999999996</v>
      </c>
      <c r="J61" s="235">
        <v>0.53098999999999996</v>
      </c>
      <c r="K61" s="238" t="s">
        <v>129</v>
      </c>
    </row>
    <row r="62" spans="1:11" ht="14.4" customHeight="1" thickBot="1" x14ac:dyDescent="0.35">
      <c r="A62" s="251" t="s">
        <v>188</v>
      </c>
      <c r="B62" s="229">
        <v>4.9406564584124654E-324</v>
      </c>
      <c r="C62" s="229">
        <v>0.18817999999999999</v>
      </c>
      <c r="D62" s="230">
        <v>0.18817999999999999</v>
      </c>
      <c r="E62" s="239" t="s">
        <v>135</v>
      </c>
      <c r="F62" s="229">
        <v>0</v>
      </c>
      <c r="G62" s="230">
        <v>0</v>
      </c>
      <c r="H62" s="232">
        <v>0.10804999999999999</v>
      </c>
      <c r="I62" s="229">
        <v>0.53098999999999996</v>
      </c>
      <c r="J62" s="230">
        <v>0.53098999999999996</v>
      </c>
      <c r="K62" s="240" t="s">
        <v>129</v>
      </c>
    </row>
    <row r="63" spans="1:11" ht="14.4" customHeight="1" thickBot="1" x14ac:dyDescent="0.35">
      <c r="A63" s="250" t="s">
        <v>189</v>
      </c>
      <c r="B63" s="234">
        <v>4.9406564584124654E-324</v>
      </c>
      <c r="C63" s="234">
        <v>0.32436999999999999</v>
      </c>
      <c r="D63" s="235">
        <v>0.32436999999999999</v>
      </c>
      <c r="E63" s="236" t="s">
        <v>135</v>
      </c>
      <c r="F63" s="234">
        <v>0</v>
      </c>
      <c r="G63" s="235">
        <v>0</v>
      </c>
      <c r="H63" s="237">
        <v>2.2239999999999999E-2</v>
      </c>
      <c r="I63" s="234">
        <v>8.0210000000000004E-2</v>
      </c>
      <c r="J63" s="235">
        <v>8.0210000000000004E-2</v>
      </c>
      <c r="K63" s="238" t="s">
        <v>129</v>
      </c>
    </row>
    <row r="64" spans="1:11" ht="14.4" customHeight="1" thickBot="1" x14ac:dyDescent="0.35">
      <c r="A64" s="251" t="s">
        <v>190</v>
      </c>
      <c r="B64" s="229">
        <v>4.9406564584124654E-324</v>
      </c>
      <c r="C64" s="229">
        <v>0.32436999999999999</v>
      </c>
      <c r="D64" s="230">
        <v>0.32436999999999999</v>
      </c>
      <c r="E64" s="239" t="s">
        <v>135</v>
      </c>
      <c r="F64" s="229">
        <v>0</v>
      </c>
      <c r="G64" s="230">
        <v>0</v>
      </c>
      <c r="H64" s="232">
        <v>2.2239999999999999E-2</v>
      </c>
      <c r="I64" s="229">
        <v>8.0210000000000004E-2</v>
      </c>
      <c r="J64" s="230">
        <v>8.0210000000000004E-2</v>
      </c>
      <c r="K64" s="240" t="s">
        <v>129</v>
      </c>
    </row>
    <row r="65" spans="1:11" ht="14.4" customHeight="1" thickBot="1" x14ac:dyDescent="0.35">
      <c r="A65" s="249" t="s">
        <v>45</v>
      </c>
      <c r="B65" s="229">
        <v>1716.27455666112</v>
      </c>
      <c r="C65" s="229">
        <v>1319.58851</v>
      </c>
      <c r="D65" s="230">
        <v>-396.68604666111798</v>
      </c>
      <c r="E65" s="231">
        <v>0.76886795581599998</v>
      </c>
      <c r="F65" s="229">
        <v>1577.2212487889001</v>
      </c>
      <c r="G65" s="230">
        <v>1182.9159365916701</v>
      </c>
      <c r="H65" s="232">
        <v>83.884</v>
      </c>
      <c r="I65" s="229">
        <v>921.17844000000002</v>
      </c>
      <c r="J65" s="230">
        <v>-261.73749659167299</v>
      </c>
      <c r="K65" s="233">
        <v>0.58405150241699999</v>
      </c>
    </row>
    <row r="66" spans="1:11" ht="14.4" customHeight="1" thickBot="1" x14ac:dyDescent="0.35">
      <c r="A66" s="250" t="s">
        <v>191</v>
      </c>
      <c r="B66" s="234">
        <v>4.9406564584124654E-324</v>
      </c>
      <c r="C66" s="234">
        <v>-7.8416499999999996</v>
      </c>
      <c r="D66" s="235">
        <v>-7.8416499999999996</v>
      </c>
      <c r="E66" s="236" t="s">
        <v>135</v>
      </c>
      <c r="F66" s="234">
        <v>0</v>
      </c>
      <c r="G66" s="235">
        <v>0</v>
      </c>
      <c r="H66" s="237">
        <v>-1.7300800000000001</v>
      </c>
      <c r="I66" s="234">
        <v>-6.6162599999999996</v>
      </c>
      <c r="J66" s="235">
        <v>-6.6162599999999996</v>
      </c>
      <c r="K66" s="238" t="s">
        <v>129</v>
      </c>
    </row>
    <row r="67" spans="1:11" ht="14.4" customHeight="1" thickBot="1" x14ac:dyDescent="0.35">
      <c r="A67" s="251" t="s">
        <v>192</v>
      </c>
      <c r="B67" s="229">
        <v>4.9406564584124654E-324</v>
      </c>
      <c r="C67" s="229">
        <v>-7.8416499999999996</v>
      </c>
      <c r="D67" s="230">
        <v>-7.8416499999999996</v>
      </c>
      <c r="E67" s="239" t="s">
        <v>135</v>
      </c>
      <c r="F67" s="229">
        <v>0</v>
      </c>
      <c r="G67" s="230">
        <v>0</v>
      </c>
      <c r="H67" s="232">
        <v>-1.7300800000000001</v>
      </c>
      <c r="I67" s="229">
        <v>-6.6162599999999996</v>
      </c>
      <c r="J67" s="230">
        <v>-6.6162599999999996</v>
      </c>
      <c r="K67" s="240" t="s">
        <v>129</v>
      </c>
    </row>
    <row r="68" spans="1:11" ht="14.4" customHeight="1" thickBot="1" x14ac:dyDescent="0.35">
      <c r="A68" s="250" t="s">
        <v>193</v>
      </c>
      <c r="B68" s="234">
        <v>1716.27455666112</v>
      </c>
      <c r="C68" s="234">
        <v>1319.58851</v>
      </c>
      <c r="D68" s="235">
        <v>-396.68604666111702</v>
      </c>
      <c r="E68" s="241">
        <v>0.76886795581599998</v>
      </c>
      <c r="F68" s="234">
        <v>1577.2212487889001</v>
      </c>
      <c r="G68" s="235">
        <v>1182.9159365916701</v>
      </c>
      <c r="H68" s="237">
        <v>83.884</v>
      </c>
      <c r="I68" s="234">
        <v>921.17844000000002</v>
      </c>
      <c r="J68" s="235">
        <v>-261.73749659167299</v>
      </c>
      <c r="K68" s="242">
        <v>0.58405150241699999</v>
      </c>
    </row>
    <row r="69" spans="1:11" ht="14.4" customHeight="1" thickBot="1" x14ac:dyDescent="0.35">
      <c r="A69" s="251" t="s">
        <v>194</v>
      </c>
      <c r="B69" s="229">
        <v>382.27269698291701</v>
      </c>
      <c r="C69" s="229">
        <v>415.40800000000002</v>
      </c>
      <c r="D69" s="230">
        <v>33.135303017082002</v>
      </c>
      <c r="E69" s="231">
        <v>1.0866797531670001</v>
      </c>
      <c r="F69" s="229">
        <v>408.22960072871302</v>
      </c>
      <c r="G69" s="230">
        <v>306.17220054653501</v>
      </c>
      <c r="H69" s="232">
        <v>33.744</v>
      </c>
      <c r="I69" s="229">
        <v>312.02600000000001</v>
      </c>
      <c r="J69" s="230">
        <v>5.8537994534640001</v>
      </c>
      <c r="K69" s="233">
        <v>0.76433947818299997</v>
      </c>
    </row>
    <row r="70" spans="1:11" ht="14.4" customHeight="1" thickBot="1" x14ac:dyDescent="0.35">
      <c r="A70" s="251" t="s">
        <v>195</v>
      </c>
      <c r="B70" s="229">
        <v>371.99985760145699</v>
      </c>
      <c r="C70" s="229">
        <v>212.143</v>
      </c>
      <c r="D70" s="230">
        <v>-159.85685760145699</v>
      </c>
      <c r="E70" s="231">
        <v>0.57027710001700005</v>
      </c>
      <c r="F70" s="229">
        <v>382.01641833898498</v>
      </c>
      <c r="G70" s="230">
        <v>286.51231375423799</v>
      </c>
      <c r="H70" s="232">
        <v>15.986000000000001</v>
      </c>
      <c r="I70" s="229">
        <v>160.559</v>
      </c>
      <c r="J70" s="230">
        <v>-125.953313754238</v>
      </c>
      <c r="K70" s="233">
        <v>0.42029345413500002</v>
      </c>
    </row>
    <row r="71" spans="1:11" ht="14.4" customHeight="1" thickBot="1" x14ac:dyDescent="0.35">
      <c r="A71" s="251" t="s">
        <v>196</v>
      </c>
      <c r="B71" s="229">
        <v>832.00192990419805</v>
      </c>
      <c r="C71" s="229">
        <v>675.64700000000005</v>
      </c>
      <c r="D71" s="230">
        <v>-156.354929904198</v>
      </c>
      <c r="E71" s="231">
        <v>0.81207383746999995</v>
      </c>
      <c r="F71" s="229">
        <v>771.058992716072</v>
      </c>
      <c r="G71" s="230">
        <v>578.29424453705406</v>
      </c>
      <c r="H71" s="232">
        <v>33.654000000000003</v>
      </c>
      <c r="I71" s="229">
        <v>445.97300000000001</v>
      </c>
      <c r="J71" s="230">
        <v>-132.32124453705401</v>
      </c>
      <c r="K71" s="233">
        <v>0.57839024537999995</v>
      </c>
    </row>
    <row r="72" spans="1:11" ht="14.4" customHeight="1" thickBot="1" x14ac:dyDescent="0.35">
      <c r="A72" s="251" t="s">
        <v>197</v>
      </c>
      <c r="B72" s="229">
        <v>130.000072172545</v>
      </c>
      <c r="C72" s="229">
        <v>16.390509999999999</v>
      </c>
      <c r="D72" s="230">
        <v>-113.609562172545</v>
      </c>
      <c r="E72" s="231">
        <v>0.126080776157</v>
      </c>
      <c r="F72" s="229">
        <v>15.916237005127</v>
      </c>
      <c r="G72" s="230">
        <v>11.937177753845001</v>
      </c>
      <c r="H72" s="232">
        <v>0.5</v>
      </c>
      <c r="I72" s="229">
        <v>2.6204399999999999</v>
      </c>
      <c r="J72" s="230">
        <v>-9.3167377538450005</v>
      </c>
      <c r="K72" s="233">
        <v>0.164639418171</v>
      </c>
    </row>
    <row r="73" spans="1:11" ht="14.4" customHeight="1" thickBot="1" x14ac:dyDescent="0.35">
      <c r="A73" s="250" t="s">
        <v>198</v>
      </c>
      <c r="B73" s="234">
        <v>4.9406564584124654E-324</v>
      </c>
      <c r="C73" s="234">
        <v>7.8416499999999996</v>
      </c>
      <c r="D73" s="235">
        <v>7.8416499999999996</v>
      </c>
      <c r="E73" s="236" t="s">
        <v>135</v>
      </c>
      <c r="F73" s="234">
        <v>0</v>
      </c>
      <c r="G73" s="235">
        <v>0</v>
      </c>
      <c r="H73" s="237">
        <v>1.7300800000000001</v>
      </c>
      <c r="I73" s="234">
        <v>6.6162599999999996</v>
      </c>
      <c r="J73" s="235">
        <v>6.6162599999999996</v>
      </c>
      <c r="K73" s="238" t="s">
        <v>129</v>
      </c>
    </row>
    <row r="74" spans="1:11" ht="14.4" customHeight="1" thickBot="1" x14ac:dyDescent="0.35">
      <c r="A74" s="251" t="s">
        <v>199</v>
      </c>
      <c r="B74" s="229">
        <v>4.9406564584124654E-324</v>
      </c>
      <c r="C74" s="229">
        <v>3.0852200000000001</v>
      </c>
      <c r="D74" s="230">
        <v>3.0852200000000001</v>
      </c>
      <c r="E74" s="239" t="s">
        <v>135</v>
      </c>
      <c r="F74" s="229">
        <v>0</v>
      </c>
      <c r="G74" s="230">
        <v>0</v>
      </c>
      <c r="H74" s="232">
        <v>0.92930000000000001</v>
      </c>
      <c r="I74" s="229">
        <v>2.60684</v>
      </c>
      <c r="J74" s="230">
        <v>2.60684</v>
      </c>
      <c r="K74" s="240" t="s">
        <v>129</v>
      </c>
    </row>
    <row r="75" spans="1:11" ht="14.4" customHeight="1" thickBot="1" x14ac:dyDescent="0.35">
      <c r="A75" s="251" t="s">
        <v>200</v>
      </c>
      <c r="B75" s="229">
        <v>4.9406564584124654E-324</v>
      </c>
      <c r="C75" s="229">
        <v>0.71635000000000004</v>
      </c>
      <c r="D75" s="230">
        <v>0.71635000000000004</v>
      </c>
      <c r="E75" s="239" t="s">
        <v>135</v>
      </c>
      <c r="F75" s="229">
        <v>0</v>
      </c>
      <c r="G75" s="230">
        <v>0</v>
      </c>
      <c r="H75" s="232">
        <v>0.18168999999999999</v>
      </c>
      <c r="I75" s="229">
        <v>0.53522000000000003</v>
      </c>
      <c r="J75" s="230">
        <v>0.53522000000000003</v>
      </c>
      <c r="K75" s="240" t="s">
        <v>129</v>
      </c>
    </row>
    <row r="76" spans="1:11" ht="14.4" customHeight="1" thickBot="1" x14ac:dyDescent="0.35">
      <c r="A76" s="251" t="s">
        <v>201</v>
      </c>
      <c r="B76" s="229">
        <v>4.9406564584124654E-324</v>
      </c>
      <c r="C76" s="229">
        <v>4.0260699999999998</v>
      </c>
      <c r="D76" s="230">
        <v>4.0260699999999998</v>
      </c>
      <c r="E76" s="239" t="s">
        <v>135</v>
      </c>
      <c r="F76" s="229">
        <v>0</v>
      </c>
      <c r="G76" s="230">
        <v>0</v>
      </c>
      <c r="H76" s="232">
        <v>0.61534999999999995</v>
      </c>
      <c r="I76" s="229">
        <v>3.4603299999999999</v>
      </c>
      <c r="J76" s="230">
        <v>3.4603299999999999</v>
      </c>
      <c r="K76" s="240" t="s">
        <v>129</v>
      </c>
    </row>
    <row r="77" spans="1:11" ht="14.4" customHeight="1" thickBot="1" x14ac:dyDescent="0.35">
      <c r="A77" s="251" t="s">
        <v>202</v>
      </c>
      <c r="B77" s="229">
        <v>4.9406564584124654E-324</v>
      </c>
      <c r="C77" s="229">
        <v>1.401E-2</v>
      </c>
      <c r="D77" s="230">
        <v>1.401E-2</v>
      </c>
      <c r="E77" s="239" t="s">
        <v>135</v>
      </c>
      <c r="F77" s="229">
        <v>0</v>
      </c>
      <c r="G77" s="230">
        <v>0</v>
      </c>
      <c r="H77" s="232">
        <v>3.7399999999999998E-3</v>
      </c>
      <c r="I77" s="229">
        <v>1.387E-2</v>
      </c>
      <c r="J77" s="230">
        <v>1.387E-2</v>
      </c>
      <c r="K77" s="240" t="s">
        <v>129</v>
      </c>
    </row>
    <row r="78" spans="1:11" ht="14.4" customHeight="1" thickBot="1" x14ac:dyDescent="0.35">
      <c r="A78" s="249" t="s">
        <v>46</v>
      </c>
      <c r="B78" s="229">
        <v>284817.77437079098</v>
      </c>
      <c r="C78" s="229">
        <v>320813.99398000003</v>
      </c>
      <c r="D78" s="230">
        <v>35996.2196092085</v>
      </c>
      <c r="E78" s="231">
        <v>1.1263833329520001</v>
      </c>
      <c r="F78" s="229">
        <v>284015.00099998497</v>
      </c>
      <c r="G78" s="230">
        <v>213011.25074998799</v>
      </c>
      <c r="H78" s="232">
        <v>25847.810290000001</v>
      </c>
      <c r="I78" s="229">
        <v>189407.20087</v>
      </c>
      <c r="J78" s="230">
        <v>-23604.049879988499</v>
      </c>
      <c r="K78" s="233">
        <v>0.66689153813299995</v>
      </c>
    </row>
    <row r="79" spans="1:11" ht="14.4" customHeight="1" thickBot="1" x14ac:dyDescent="0.35">
      <c r="A79" s="250" t="s">
        <v>203</v>
      </c>
      <c r="B79" s="234">
        <v>4.9406564584124654E-324</v>
      </c>
      <c r="C79" s="234">
        <v>-58.018770000000004</v>
      </c>
      <c r="D79" s="235">
        <v>-58.018770000000004</v>
      </c>
      <c r="E79" s="236" t="s">
        <v>135</v>
      </c>
      <c r="F79" s="234">
        <v>0</v>
      </c>
      <c r="G79" s="235">
        <v>0</v>
      </c>
      <c r="H79" s="237">
        <v>4.9406564584124654E-324</v>
      </c>
      <c r="I79" s="234">
        <v>-69.887519999999</v>
      </c>
      <c r="J79" s="235">
        <v>-69.887519999999</v>
      </c>
      <c r="K79" s="238" t="s">
        <v>129</v>
      </c>
    </row>
    <row r="80" spans="1:11" ht="14.4" customHeight="1" thickBot="1" x14ac:dyDescent="0.35">
      <c r="A80" s="251" t="s">
        <v>204</v>
      </c>
      <c r="B80" s="229">
        <v>4.9406564584124654E-324</v>
      </c>
      <c r="C80" s="229">
        <v>-58.018770000000004</v>
      </c>
      <c r="D80" s="230">
        <v>-58.018770000000004</v>
      </c>
      <c r="E80" s="239" t="s">
        <v>135</v>
      </c>
      <c r="F80" s="229">
        <v>0</v>
      </c>
      <c r="G80" s="230">
        <v>0</v>
      </c>
      <c r="H80" s="232">
        <v>4.9406564584124654E-324</v>
      </c>
      <c r="I80" s="229">
        <v>-69.887519999999</v>
      </c>
      <c r="J80" s="230">
        <v>-69.887519999999</v>
      </c>
      <c r="K80" s="240" t="s">
        <v>129</v>
      </c>
    </row>
    <row r="81" spans="1:11" ht="14.4" customHeight="1" thickBot="1" x14ac:dyDescent="0.35">
      <c r="A81" s="250" t="s">
        <v>205</v>
      </c>
      <c r="B81" s="234">
        <v>284817.77437079098</v>
      </c>
      <c r="C81" s="234">
        <v>320872.01274999999</v>
      </c>
      <c r="D81" s="235">
        <v>36054.238379208502</v>
      </c>
      <c r="E81" s="241">
        <v>1.12658703783</v>
      </c>
      <c r="F81" s="234">
        <v>284015.00099998497</v>
      </c>
      <c r="G81" s="235">
        <v>213011.25074998799</v>
      </c>
      <c r="H81" s="237">
        <v>25847.810290000001</v>
      </c>
      <c r="I81" s="234">
        <v>189477.08838999999</v>
      </c>
      <c r="J81" s="235">
        <v>-23534.162359988499</v>
      </c>
      <c r="K81" s="242">
        <v>0.66713760795300003</v>
      </c>
    </row>
    <row r="82" spans="1:11" ht="14.4" customHeight="1" thickBot="1" x14ac:dyDescent="0.35">
      <c r="A82" s="251" t="s">
        <v>206</v>
      </c>
      <c r="B82" s="229">
        <v>8699.9994761629405</v>
      </c>
      <c r="C82" s="229">
        <v>18045.27161</v>
      </c>
      <c r="D82" s="230">
        <v>9345.2721338370593</v>
      </c>
      <c r="E82" s="231">
        <v>2.0741692754619998</v>
      </c>
      <c r="F82" s="229">
        <v>16519.999999999101</v>
      </c>
      <c r="G82" s="230">
        <v>12389.9999999993</v>
      </c>
      <c r="H82" s="232">
        <v>1473.7944</v>
      </c>
      <c r="I82" s="229">
        <v>13114.675670000001</v>
      </c>
      <c r="J82" s="230">
        <v>724.67567000067504</v>
      </c>
      <c r="K82" s="233">
        <v>0.79386656598000005</v>
      </c>
    </row>
    <row r="83" spans="1:11" ht="14.4" customHeight="1" thickBot="1" x14ac:dyDescent="0.35">
      <c r="A83" s="251" t="s">
        <v>207</v>
      </c>
      <c r="B83" s="229">
        <v>1599.9998636621499</v>
      </c>
      <c r="C83" s="229">
        <v>1965.2382500000001</v>
      </c>
      <c r="D83" s="230">
        <v>365.238386337848</v>
      </c>
      <c r="E83" s="231">
        <v>1.2282740109120001</v>
      </c>
      <c r="F83" s="229">
        <v>1619.99999999991</v>
      </c>
      <c r="G83" s="230">
        <v>1214.99999999993</v>
      </c>
      <c r="H83" s="232">
        <v>109.64788</v>
      </c>
      <c r="I83" s="229">
        <v>1590.01034</v>
      </c>
      <c r="J83" s="230">
        <v>375.01034000006598</v>
      </c>
      <c r="K83" s="233">
        <v>0.98148786419699996</v>
      </c>
    </row>
    <row r="84" spans="1:11" ht="14.4" customHeight="1" thickBot="1" x14ac:dyDescent="0.35">
      <c r="A84" s="251" t="s">
        <v>208</v>
      </c>
      <c r="B84" s="229">
        <v>4.9406564584124654E-324</v>
      </c>
      <c r="C84" s="229">
        <v>37.200029999999998</v>
      </c>
      <c r="D84" s="230">
        <v>37.200029999999998</v>
      </c>
      <c r="E84" s="239" t="s">
        <v>135</v>
      </c>
      <c r="F84" s="229">
        <v>44.999999999997002</v>
      </c>
      <c r="G84" s="230">
        <v>33.749999999998003</v>
      </c>
      <c r="H84" s="232">
        <v>3.9793799999999999</v>
      </c>
      <c r="I84" s="229">
        <v>24.973680000000002</v>
      </c>
      <c r="J84" s="230">
        <v>-8.7763199999979999</v>
      </c>
      <c r="K84" s="233">
        <v>0.55497066666600003</v>
      </c>
    </row>
    <row r="85" spans="1:11" ht="14.4" customHeight="1" thickBot="1" x14ac:dyDescent="0.35">
      <c r="A85" s="251" t="s">
        <v>209</v>
      </c>
      <c r="B85" s="229">
        <v>11999.9992774661</v>
      </c>
      <c r="C85" s="229">
        <v>6043.2175900000002</v>
      </c>
      <c r="D85" s="230">
        <v>-5956.7816874661203</v>
      </c>
      <c r="E85" s="231">
        <v>0.50360149615500005</v>
      </c>
      <c r="F85" s="229">
        <v>6234.9999999996598</v>
      </c>
      <c r="G85" s="230">
        <v>4676.2499999997499</v>
      </c>
      <c r="H85" s="232">
        <v>295.35588000000001</v>
      </c>
      <c r="I85" s="229">
        <v>1892.4499900000001</v>
      </c>
      <c r="J85" s="230">
        <v>-2783.8000099997498</v>
      </c>
      <c r="K85" s="233">
        <v>0.303520447473</v>
      </c>
    </row>
    <row r="86" spans="1:11" ht="14.4" customHeight="1" thickBot="1" x14ac:dyDescent="0.35">
      <c r="A86" s="251" t="s">
        <v>210</v>
      </c>
      <c r="B86" s="229">
        <v>66000.100186057403</v>
      </c>
      <c r="C86" s="229">
        <v>89003.32359</v>
      </c>
      <c r="D86" s="230">
        <v>23003.2234039426</v>
      </c>
      <c r="E86" s="231">
        <v>1.348533158875</v>
      </c>
      <c r="F86" s="229">
        <v>89769.999999995096</v>
      </c>
      <c r="G86" s="230">
        <v>67327.499999996304</v>
      </c>
      <c r="H86" s="232">
        <v>9263.2664000000004</v>
      </c>
      <c r="I86" s="229">
        <v>65064.431389999998</v>
      </c>
      <c r="J86" s="230">
        <v>-2263.06860999633</v>
      </c>
      <c r="K86" s="233">
        <v>0.72479036860799995</v>
      </c>
    </row>
    <row r="87" spans="1:11" ht="14.4" customHeight="1" thickBot="1" x14ac:dyDescent="0.35">
      <c r="A87" s="251" t="s">
        <v>211</v>
      </c>
      <c r="B87" s="229">
        <v>66999.683445871298</v>
      </c>
      <c r="C87" s="229">
        <v>102191.81071000001</v>
      </c>
      <c r="D87" s="230">
        <v>35192.1272641287</v>
      </c>
      <c r="E87" s="231">
        <v>1.525258112488</v>
      </c>
      <c r="F87" s="229">
        <v>102549.999999994</v>
      </c>
      <c r="G87" s="230">
        <v>76912.499999995794</v>
      </c>
      <c r="H87" s="232">
        <v>11395.63954</v>
      </c>
      <c r="I87" s="229">
        <v>73366.117889999994</v>
      </c>
      <c r="J87" s="230">
        <v>-3546.38210999582</v>
      </c>
      <c r="K87" s="233">
        <v>0.71541801940500005</v>
      </c>
    </row>
    <row r="88" spans="1:11" ht="14.4" customHeight="1" thickBot="1" x14ac:dyDescent="0.35">
      <c r="A88" s="251" t="s">
        <v>212</v>
      </c>
      <c r="B88" s="229">
        <v>1599.9998636621499</v>
      </c>
      <c r="C88" s="229">
        <v>1842.9031500000001</v>
      </c>
      <c r="D88" s="230">
        <v>242.90328633784799</v>
      </c>
      <c r="E88" s="231">
        <v>1.1518145668969999</v>
      </c>
      <c r="F88" s="229">
        <v>1839.9999999999</v>
      </c>
      <c r="G88" s="230">
        <v>1379.99999999992</v>
      </c>
      <c r="H88" s="232">
        <v>158.13078999999999</v>
      </c>
      <c r="I88" s="229">
        <v>1410.42732</v>
      </c>
      <c r="J88" s="230">
        <v>30.427320000074999</v>
      </c>
      <c r="K88" s="233">
        <v>0.76653658695600002</v>
      </c>
    </row>
    <row r="89" spans="1:11" ht="14.4" customHeight="1" thickBot="1" x14ac:dyDescent="0.35">
      <c r="A89" s="251" t="s">
        <v>213</v>
      </c>
      <c r="B89" s="229">
        <v>7299.9995204585603</v>
      </c>
      <c r="C89" s="229">
        <v>8965.7089599999999</v>
      </c>
      <c r="D89" s="230">
        <v>1665.7094395414399</v>
      </c>
      <c r="E89" s="231">
        <v>1.228179390268</v>
      </c>
      <c r="F89" s="229">
        <v>8770.00099999952</v>
      </c>
      <c r="G89" s="230">
        <v>6577.50074999964</v>
      </c>
      <c r="H89" s="232">
        <v>895.44383000000005</v>
      </c>
      <c r="I89" s="229">
        <v>8288.5336100000004</v>
      </c>
      <c r="J89" s="230">
        <v>1711.03286000036</v>
      </c>
      <c r="K89" s="233">
        <v>0.94510064593999998</v>
      </c>
    </row>
    <row r="90" spans="1:11" ht="14.4" customHeight="1" thickBot="1" x14ac:dyDescent="0.35">
      <c r="A90" s="251" t="s">
        <v>214</v>
      </c>
      <c r="B90" s="229">
        <v>9999.9993578884405</v>
      </c>
      <c r="C90" s="229">
        <v>9570.0828199999996</v>
      </c>
      <c r="D90" s="230">
        <v>-429.91653788843701</v>
      </c>
      <c r="E90" s="231">
        <v>0.95700834344999997</v>
      </c>
      <c r="F90" s="229">
        <v>9589.9999999994707</v>
      </c>
      <c r="G90" s="230">
        <v>7192.4999999996098</v>
      </c>
      <c r="H90" s="232">
        <v>1052.74647</v>
      </c>
      <c r="I90" s="229">
        <v>9207.0639100000008</v>
      </c>
      <c r="J90" s="230">
        <v>2014.56391000039</v>
      </c>
      <c r="K90" s="233">
        <v>0.96006922940499995</v>
      </c>
    </row>
    <row r="91" spans="1:11" ht="14.4" customHeight="1" thickBot="1" x14ac:dyDescent="0.35">
      <c r="A91" s="251" t="s">
        <v>215</v>
      </c>
      <c r="B91" s="229">
        <v>3999.9997191553798</v>
      </c>
      <c r="C91" s="229">
        <v>3944.40598</v>
      </c>
      <c r="D91" s="230">
        <v>-55.593739155374998</v>
      </c>
      <c r="E91" s="231">
        <v>0.98610156423499995</v>
      </c>
      <c r="F91" s="229">
        <v>3279.9999999998199</v>
      </c>
      <c r="G91" s="230">
        <v>2459.9999999998699</v>
      </c>
      <c r="H91" s="232">
        <v>277.82621</v>
      </c>
      <c r="I91" s="229">
        <v>2709.8212199999998</v>
      </c>
      <c r="J91" s="230">
        <v>249.82122000013399</v>
      </c>
      <c r="K91" s="233">
        <v>0.82616500609700005</v>
      </c>
    </row>
    <row r="92" spans="1:11" ht="14.4" customHeight="1" thickBot="1" x14ac:dyDescent="0.35">
      <c r="A92" s="251" t="s">
        <v>216</v>
      </c>
      <c r="B92" s="229">
        <v>32908.998058511002</v>
      </c>
      <c r="C92" s="229">
        <v>33870.41562</v>
      </c>
      <c r="D92" s="230">
        <v>961.41756148894603</v>
      </c>
      <c r="E92" s="231">
        <v>1.0292144282169999</v>
      </c>
      <c r="F92" s="229">
        <v>15224.9999999992</v>
      </c>
      <c r="G92" s="230">
        <v>11418.7499999994</v>
      </c>
      <c r="H92" s="232">
        <v>85.658389999999997</v>
      </c>
      <c r="I92" s="229">
        <v>2789.2454600000001</v>
      </c>
      <c r="J92" s="230">
        <v>-8629.5045399993705</v>
      </c>
      <c r="K92" s="233">
        <v>0.183201672249</v>
      </c>
    </row>
    <row r="93" spans="1:11" ht="14.4" customHeight="1" thickBot="1" x14ac:dyDescent="0.35">
      <c r="A93" s="251" t="s">
        <v>217</v>
      </c>
      <c r="B93" s="229">
        <v>32908.998058511002</v>
      </c>
      <c r="C93" s="229">
        <v>36232.188000000002</v>
      </c>
      <c r="D93" s="230">
        <v>3323.1899414889499</v>
      </c>
      <c r="E93" s="231">
        <v>1.1009811947349999</v>
      </c>
      <c r="F93" s="229">
        <v>19504.999999998901</v>
      </c>
      <c r="G93" s="230">
        <v>14628.7499999992</v>
      </c>
      <c r="H93" s="232">
        <v>20.206309999999998</v>
      </c>
      <c r="I93" s="229">
        <v>3664.6469299999999</v>
      </c>
      <c r="J93" s="230">
        <v>-10964.103069999201</v>
      </c>
      <c r="K93" s="233">
        <v>0.187882436811</v>
      </c>
    </row>
    <row r="94" spans="1:11" ht="14.4" customHeight="1" thickBot="1" x14ac:dyDescent="0.35">
      <c r="A94" s="251" t="s">
        <v>218</v>
      </c>
      <c r="B94" s="229">
        <v>1899.99984559881</v>
      </c>
      <c r="C94" s="229">
        <v>1175.21615</v>
      </c>
      <c r="D94" s="230">
        <v>-724.78369559880502</v>
      </c>
      <c r="E94" s="231">
        <v>0.61853486605300001</v>
      </c>
      <c r="F94" s="229">
        <v>1249.99999999993</v>
      </c>
      <c r="G94" s="230">
        <v>937.49999999994895</v>
      </c>
      <c r="H94" s="232">
        <v>134.52608000000001</v>
      </c>
      <c r="I94" s="229">
        <v>779.59915999999998</v>
      </c>
      <c r="J94" s="230">
        <v>-157.900839999949</v>
      </c>
      <c r="K94" s="233">
        <v>0.62367932800000003</v>
      </c>
    </row>
    <row r="95" spans="1:11" ht="14.4" customHeight="1" thickBot="1" x14ac:dyDescent="0.35">
      <c r="A95" s="251" t="s">
        <v>219</v>
      </c>
      <c r="B95" s="229">
        <v>1399.99995570438</v>
      </c>
      <c r="C95" s="229">
        <v>831.92940999999996</v>
      </c>
      <c r="D95" s="230">
        <v>-568.07054570437799</v>
      </c>
      <c r="E95" s="231">
        <v>0.59423531165800003</v>
      </c>
      <c r="F95" s="229">
        <v>914.99999999994998</v>
      </c>
      <c r="G95" s="230">
        <v>686.24999999996203</v>
      </c>
      <c r="H95" s="232">
        <v>55.204340000000002</v>
      </c>
      <c r="I95" s="229">
        <v>536.64041999999995</v>
      </c>
      <c r="J95" s="230">
        <v>-149.60957999996199</v>
      </c>
      <c r="K95" s="233">
        <v>0.58649226229499996</v>
      </c>
    </row>
    <row r="96" spans="1:11" ht="14.4" customHeight="1" thickBot="1" x14ac:dyDescent="0.35">
      <c r="A96" s="251" t="s">
        <v>220</v>
      </c>
      <c r="B96" s="229">
        <v>500.00000989441901</v>
      </c>
      <c r="C96" s="229">
        <v>1500.5243399999999</v>
      </c>
      <c r="D96" s="230">
        <v>1000.52433010558</v>
      </c>
      <c r="E96" s="231">
        <v>3.001048620612</v>
      </c>
      <c r="F96" s="229">
        <v>1579.99999999991</v>
      </c>
      <c r="G96" s="230">
        <v>1184.99999999994</v>
      </c>
      <c r="H96" s="232">
        <v>187.30765</v>
      </c>
      <c r="I96" s="229">
        <v>1102.9444800000001</v>
      </c>
      <c r="J96" s="230">
        <v>-82.055519999935001</v>
      </c>
      <c r="K96" s="233">
        <v>0.69806612658199996</v>
      </c>
    </row>
    <row r="97" spans="1:11" ht="14.4" customHeight="1" thickBot="1" x14ac:dyDescent="0.35">
      <c r="A97" s="251" t="s">
        <v>221</v>
      </c>
      <c r="B97" s="229">
        <v>4999.9997389442096</v>
      </c>
      <c r="C97" s="229">
        <v>5652.57654</v>
      </c>
      <c r="D97" s="230">
        <v>652.57680105578504</v>
      </c>
      <c r="E97" s="231">
        <v>1.1305153670250001</v>
      </c>
      <c r="F97" s="229">
        <v>5319.9999999997099</v>
      </c>
      <c r="G97" s="230">
        <v>3989.9999999997799</v>
      </c>
      <c r="H97" s="232">
        <v>439.07673999999997</v>
      </c>
      <c r="I97" s="229">
        <v>3935.5069199999998</v>
      </c>
      <c r="J97" s="230">
        <v>-54.493079999781003</v>
      </c>
      <c r="K97" s="233">
        <v>0.73975693984900004</v>
      </c>
    </row>
    <row r="98" spans="1:11" ht="14.4" customHeight="1" thickBot="1" x14ac:dyDescent="0.35">
      <c r="A98" s="252" t="s">
        <v>222</v>
      </c>
      <c r="B98" s="234">
        <v>-3149.9998103348598</v>
      </c>
      <c r="C98" s="234">
        <v>-3795.26928</v>
      </c>
      <c r="D98" s="235">
        <v>-645.26946966514299</v>
      </c>
      <c r="E98" s="241">
        <v>1.204847463021</v>
      </c>
      <c r="F98" s="234">
        <v>-3499.9999999998099</v>
      </c>
      <c r="G98" s="235">
        <v>-2624.9999999998599</v>
      </c>
      <c r="H98" s="237">
        <v>-697.79524000000004</v>
      </c>
      <c r="I98" s="234">
        <v>-3424.9868700000002</v>
      </c>
      <c r="J98" s="235">
        <v>-799.98687000014297</v>
      </c>
      <c r="K98" s="242">
        <v>0.97856767714199999</v>
      </c>
    </row>
    <row r="99" spans="1:11" ht="14.4" customHeight="1" thickBot="1" x14ac:dyDescent="0.35">
      <c r="A99" s="250" t="s">
        <v>223</v>
      </c>
      <c r="B99" s="234">
        <v>-3149.9998103348598</v>
      </c>
      <c r="C99" s="234">
        <v>-3795.26928</v>
      </c>
      <c r="D99" s="235">
        <v>-645.26946966514299</v>
      </c>
      <c r="E99" s="241">
        <v>1.204847463021</v>
      </c>
      <c r="F99" s="234">
        <v>-3499.9999999998099</v>
      </c>
      <c r="G99" s="235">
        <v>-2624.9999999998599</v>
      </c>
      <c r="H99" s="237">
        <v>-697.79524000000004</v>
      </c>
      <c r="I99" s="234">
        <v>-3424.9868700000002</v>
      </c>
      <c r="J99" s="235">
        <v>-799.98687000014297</v>
      </c>
      <c r="K99" s="242">
        <v>0.97856767714199999</v>
      </c>
    </row>
    <row r="100" spans="1:11" ht="14.4" customHeight="1" thickBot="1" x14ac:dyDescent="0.35">
      <c r="A100" s="251" t="s">
        <v>224</v>
      </c>
      <c r="B100" s="229">
        <v>-149.99999096832599</v>
      </c>
      <c r="C100" s="229">
        <v>-176.1</v>
      </c>
      <c r="D100" s="230">
        <v>-26.100009031673</v>
      </c>
      <c r="E100" s="231">
        <v>1.174000070687</v>
      </c>
      <c r="F100" s="229">
        <v>0</v>
      </c>
      <c r="G100" s="230">
        <v>0</v>
      </c>
      <c r="H100" s="232">
        <v>-389.38600000000002</v>
      </c>
      <c r="I100" s="229">
        <v>-471.40616999999997</v>
      </c>
      <c r="J100" s="230">
        <v>-471.40616999999997</v>
      </c>
      <c r="K100" s="240" t="s">
        <v>129</v>
      </c>
    </row>
    <row r="101" spans="1:11" ht="14.4" customHeight="1" thickBot="1" x14ac:dyDescent="0.35">
      <c r="A101" s="251" t="s">
        <v>225</v>
      </c>
      <c r="B101" s="229">
        <v>-2999.9998193665301</v>
      </c>
      <c r="C101" s="229">
        <v>-3619.1692800000001</v>
      </c>
      <c r="D101" s="230">
        <v>-619.16946063346995</v>
      </c>
      <c r="E101" s="231">
        <v>1.206389832638</v>
      </c>
      <c r="F101" s="229">
        <v>-3499.9999999998099</v>
      </c>
      <c r="G101" s="230">
        <v>-2624.9999999998599</v>
      </c>
      <c r="H101" s="232">
        <v>-308.40924000000001</v>
      </c>
      <c r="I101" s="229">
        <v>-2953.5807</v>
      </c>
      <c r="J101" s="230">
        <v>-328.58070000014402</v>
      </c>
      <c r="K101" s="233">
        <v>0.84388019999999997</v>
      </c>
    </row>
    <row r="102" spans="1:11" ht="14.4" customHeight="1" thickBot="1" x14ac:dyDescent="0.35">
      <c r="A102" s="253" t="s">
        <v>226</v>
      </c>
      <c r="B102" s="234">
        <v>1085.8319446208</v>
      </c>
      <c r="C102" s="234">
        <v>2096.5039400000001</v>
      </c>
      <c r="D102" s="235">
        <v>1010.6719953792</v>
      </c>
      <c r="E102" s="241">
        <v>1.9307812322019999</v>
      </c>
      <c r="F102" s="234">
        <v>1763.5941588309199</v>
      </c>
      <c r="G102" s="235">
        <v>1322.69561912319</v>
      </c>
      <c r="H102" s="237">
        <v>36.207329999999999</v>
      </c>
      <c r="I102" s="234">
        <v>1454.79601</v>
      </c>
      <c r="J102" s="235">
        <v>132.10039087681301</v>
      </c>
      <c r="K102" s="242">
        <v>0.82490407598299997</v>
      </c>
    </row>
    <row r="103" spans="1:11" ht="14.4" customHeight="1" thickBot="1" x14ac:dyDescent="0.35">
      <c r="A103" s="249" t="s">
        <v>48</v>
      </c>
      <c r="B103" s="229">
        <v>168.041159882047</v>
      </c>
      <c r="C103" s="229">
        <v>460.72854999999998</v>
      </c>
      <c r="D103" s="230">
        <v>292.68739011795299</v>
      </c>
      <c r="E103" s="231">
        <v>2.7417601159339999</v>
      </c>
      <c r="F103" s="229">
        <v>293.03008243930299</v>
      </c>
      <c r="G103" s="230">
        <v>219.77256182947701</v>
      </c>
      <c r="H103" s="232">
        <v>7.83345</v>
      </c>
      <c r="I103" s="229">
        <v>285.87747999999999</v>
      </c>
      <c r="J103" s="230">
        <v>66.104918170523007</v>
      </c>
      <c r="K103" s="233">
        <v>0.97559089367200003</v>
      </c>
    </row>
    <row r="104" spans="1:11" ht="14.4" customHeight="1" thickBot="1" x14ac:dyDescent="0.35">
      <c r="A104" s="254" t="s">
        <v>227</v>
      </c>
      <c r="B104" s="229">
        <v>4.9406564584124654E-324</v>
      </c>
      <c r="C104" s="229">
        <v>-3.0235699999999999</v>
      </c>
      <c r="D104" s="230">
        <v>-3.0235699999999999</v>
      </c>
      <c r="E104" s="239" t="s">
        <v>135</v>
      </c>
      <c r="F104" s="229">
        <v>0</v>
      </c>
      <c r="G104" s="230">
        <v>0</v>
      </c>
      <c r="H104" s="232">
        <v>-8.3199999999999996E-2</v>
      </c>
      <c r="I104" s="229">
        <v>-0.70281000000000005</v>
      </c>
      <c r="J104" s="230">
        <v>-0.70281000000000005</v>
      </c>
      <c r="K104" s="240" t="s">
        <v>129</v>
      </c>
    </row>
    <row r="105" spans="1:11" ht="14.4" customHeight="1" thickBot="1" x14ac:dyDescent="0.35">
      <c r="A105" s="251" t="s">
        <v>228</v>
      </c>
      <c r="B105" s="229">
        <v>4.9406564584124654E-324</v>
      </c>
      <c r="C105" s="229">
        <v>-3.0235699999999999</v>
      </c>
      <c r="D105" s="230">
        <v>-3.0235699999999999</v>
      </c>
      <c r="E105" s="239" t="s">
        <v>135</v>
      </c>
      <c r="F105" s="229">
        <v>0</v>
      </c>
      <c r="G105" s="230">
        <v>0</v>
      </c>
      <c r="H105" s="232">
        <v>-8.3199999999999996E-2</v>
      </c>
      <c r="I105" s="229">
        <v>-0.70281000000000005</v>
      </c>
      <c r="J105" s="230">
        <v>-0.70281000000000005</v>
      </c>
      <c r="K105" s="240" t="s">
        <v>129</v>
      </c>
    </row>
    <row r="106" spans="1:11" ht="14.4" customHeight="1" thickBot="1" x14ac:dyDescent="0.35">
      <c r="A106" s="250" t="s">
        <v>229</v>
      </c>
      <c r="B106" s="234">
        <v>4.9406564584124654E-324</v>
      </c>
      <c r="C106" s="234">
        <v>35.857390000000002</v>
      </c>
      <c r="D106" s="235">
        <v>35.857390000000002</v>
      </c>
      <c r="E106" s="236" t="s">
        <v>135</v>
      </c>
      <c r="F106" s="234">
        <v>0</v>
      </c>
      <c r="G106" s="235">
        <v>0</v>
      </c>
      <c r="H106" s="237">
        <v>4.9406564584124654E-324</v>
      </c>
      <c r="I106" s="234">
        <v>7.6529999999999996</v>
      </c>
      <c r="J106" s="235">
        <v>7.6529999999999996</v>
      </c>
      <c r="K106" s="238" t="s">
        <v>129</v>
      </c>
    </row>
    <row r="107" spans="1:11" ht="14.4" customHeight="1" thickBot="1" x14ac:dyDescent="0.35">
      <c r="A107" s="251" t="s">
        <v>230</v>
      </c>
      <c r="B107" s="229">
        <v>4.9406564584124654E-324</v>
      </c>
      <c r="C107" s="229">
        <v>35.857390000000002</v>
      </c>
      <c r="D107" s="230">
        <v>35.857390000000002</v>
      </c>
      <c r="E107" s="239" t="s">
        <v>135</v>
      </c>
      <c r="F107" s="229">
        <v>0</v>
      </c>
      <c r="G107" s="230">
        <v>0</v>
      </c>
      <c r="H107" s="232">
        <v>4.9406564584124654E-324</v>
      </c>
      <c r="I107" s="229">
        <v>4.4465908125712189E-323</v>
      </c>
      <c r="J107" s="230">
        <v>4.4465908125712189E-323</v>
      </c>
      <c r="K107" s="240" t="s">
        <v>129</v>
      </c>
    </row>
    <row r="108" spans="1:11" ht="14.4" customHeight="1" thickBot="1" x14ac:dyDescent="0.35">
      <c r="A108" s="251" t="s">
        <v>231</v>
      </c>
      <c r="B108" s="229">
        <v>4.9406564584124654E-324</v>
      </c>
      <c r="C108" s="229">
        <v>4.9406564584124654E-324</v>
      </c>
      <c r="D108" s="230">
        <v>0</v>
      </c>
      <c r="E108" s="231">
        <v>1</v>
      </c>
      <c r="F108" s="229">
        <v>4.9406564584124654E-324</v>
      </c>
      <c r="G108" s="230">
        <v>0</v>
      </c>
      <c r="H108" s="232">
        <v>4.9406564584124654E-324</v>
      </c>
      <c r="I108" s="229">
        <v>7.6529999999999996</v>
      </c>
      <c r="J108" s="230">
        <v>7.6529999999999996</v>
      </c>
      <c r="K108" s="240" t="s">
        <v>135</v>
      </c>
    </row>
    <row r="109" spans="1:11" ht="14.4" customHeight="1" thickBot="1" x14ac:dyDescent="0.35">
      <c r="A109" s="250" t="s">
        <v>232</v>
      </c>
      <c r="B109" s="234">
        <v>168.041159882047</v>
      </c>
      <c r="C109" s="234">
        <v>424.87115999999997</v>
      </c>
      <c r="D109" s="235">
        <v>256.83000011795298</v>
      </c>
      <c r="E109" s="241">
        <v>2.5283755497649998</v>
      </c>
      <c r="F109" s="234">
        <v>293.03008243930299</v>
      </c>
      <c r="G109" s="235">
        <v>219.77256182947701</v>
      </c>
      <c r="H109" s="237">
        <v>7.83345</v>
      </c>
      <c r="I109" s="234">
        <v>278.22448000000003</v>
      </c>
      <c r="J109" s="235">
        <v>58.451918170523001</v>
      </c>
      <c r="K109" s="242">
        <v>0.94947412116800001</v>
      </c>
    </row>
    <row r="110" spans="1:11" ht="14.4" customHeight="1" thickBot="1" x14ac:dyDescent="0.35">
      <c r="A110" s="251" t="s">
        <v>233</v>
      </c>
      <c r="B110" s="229">
        <v>4.9406564584124654E-324</v>
      </c>
      <c r="C110" s="229">
        <v>92.884</v>
      </c>
      <c r="D110" s="230">
        <v>92.884</v>
      </c>
      <c r="E110" s="239" t="s">
        <v>135</v>
      </c>
      <c r="F110" s="229">
        <v>79.838397752161001</v>
      </c>
      <c r="G110" s="230">
        <v>59.878798314119997</v>
      </c>
      <c r="H110" s="232">
        <v>4.9406564584124654E-324</v>
      </c>
      <c r="I110" s="229">
        <v>186.13345000000001</v>
      </c>
      <c r="J110" s="230">
        <v>126.254651685879</v>
      </c>
      <c r="K110" s="233">
        <v>2.3313775732040001</v>
      </c>
    </row>
    <row r="111" spans="1:11" ht="14.4" customHeight="1" thickBot="1" x14ac:dyDescent="0.35">
      <c r="A111" s="251" t="s">
        <v>234</v>
      </c>
      <c r="B111" s="229">
        <v>61.041006324649999</v>
      </c>
      <c r="C111" s="229">
        <v>106.2912</v>
      </c>
      <c r="D111" s="230">
        <v>45.250193675349003</v>
      </c>
      <c r="E111" s="231">
        <v>1.7413081205550001</v>
      </c>
      <c r="F111" s="229">
        <v>90.201135590198007</v>
      </c>
      <c r="G111" s="230">
        <v>67.650851692648004</v>
      </c>
      <c r="H111" s="232">
        <v>4.9406564584124654E-324</v>
      </c>
      <c r="I111" s="229">
        <v>34.40428</v>
      </c>
      <c r="J111" s="230">
        <v>-33.246571692647997</v>
      </c>
      <c r="K111" s="233">
        <v>0.38141737102099998</v>
      </c>
    </row>
    <row r="112" spans="1:11" ht="14.4" customHeight="1" thickBot="1" x14ac:dyDescent="0.35">
      <c r="A112" s="251" t="s">
        <v>235</v>
      </c>
      <c r="B112" s="229">
        <v>39.000237651749998</v>
      </c>
      <c r="C112" s="229">
        <v>170.32849999999999</v>
      </c>
      <c r="D112" s="230">
        <v>131.32826234825001</v>
      </c>
      <c r="E112" s="231">
        <v>4.3673708227350003</v>
      </c>
      <c r="F112" s="229">
        <v>54.995564748789</v>
      </c>
      <c r="G112" s="230">
        <v>41.246673561591003</v>
      </c>
      <c r="H112" s="232">
        <v>4.9406564584124654E-324</v>
      </c>
      <c r="I112" s="229">
        <v>19.37678</v>
      </c>
      <c r="J112" s="230">
        <v>-21.869893561590999</v>
      </c>
      <c r="K112" s="233">
        <v>0.35233350341000003</v>
      </c>
    </row>
    <row r="113" spans="1:11" ht="14.4" customHeight="1" thickBot="1" x14ac:dyDescent="0.35">
      <c r="A113" s="251" t="s">
        <v>236</v>
      </c>
      <c r="B113" s="229">
        <v>67.999915905646006</v>
      </c>
      <c r="C113" s="229">
        <v>55.367460000000001</v>
      </c>
      <c r="D113" s="230">
        <v>-12.632455905645999</v>
      </c>
      <c r="E113" s="231">
        <v>0.81422835988200004</v>
      </c>
      <c r="F113" s="229">
        <v>67.994984348154006</v>
      </c>
      <c r="G113" s="230">
        <v>50.996238261115003</v>
      </c>
      <c r="H113" s="232">
        <v>7.83345</v>
      </c>
      <c r="I113" s="229">
        <v>38.30997</v>
      </c>
      <c r="J113" s="230">
        <v>-12.686268261115</v>
      </c>
      <c r="K113" s="233">
        <v>0.56342346964599999</v>
      </c>
    </row>
    <row r="114" spans="1:11" ht="14.4" customHeight="1" thickBot="1" x14ac:dyDescent="0.35">
      <c r="A114" s="250" t="s">
        <v>237</v>
      </c>
      <c r="B114" s="234">
        <v>4.9406564584124654E-324</v>
      </c>
      <c r="C114" s="234">
        <v>3.0235699999999999</v>
      </c>
      <c r="D114" s="235">
        <v>3.0235699999999999</v>
      </c>
      <c r="E114" s="236" t="s">
        <v>135</v>
      </c>
      <c r="F114" s="234">
        <v>0</v>
      </c>
      <c r="G114" s="235">
        <v>0</v>
      </c>
      <c r="H114" s="237">
        <v>8.3199999999999996E-2</v>
      </c>
      <c r="I114" s="234">
        <v>0.70281000000000005</v>
      </c>
      <c r="J114" s="235">
        <v>0.70281000000000005</v>
      </c>
      <c r="K114" s="238" t="s">
        <v>129</v>
      </c>
    </row>
    <row r="115" spans="1:11" ht="14.4" customHeight="1" thickBot="1" x14ac:dyDescent="0.35">
      <c r="A115" s="251" t="s">
        <v>238</v>
      </c>
      <c r="B115" s="229">
        <v>4.9406564584124654E-324</v>
      </c>
      <c r="C115" s="229">
        <v>4.7359999999999999E-2</v>
      </c>
      <c r="D115" s="230">
        <v>4.7359999999999999E-2</v>
      </c>
      <c r="E115" s="239" t="s">
        <v>135</v>
      </c>
      <c r="F115" s="229">
        <v>0</v>
      </c>
      <c r="G115" s="230">
        <v>0</v>
      </c>
      <c r="H115" s="232">
        <v>0.45279999999999998</v>
      </c>
      <c r="I115" s="229">
        <v>0.45279999999999998</v>
      </c>
      <c r="J115" s="230">
        <v>0.45279999999999998</v>
      </c>
      <c r="K115" s="240" t="s">
        <v>129</v>
      </c>
    </row>
    <row r="116" spans="1:11" ht="14.4" customHeight="1" thickBot="1" x14ac:dyDescent="0.35">
      <c r="A116" s="251" t="s">
        <v>239</v>
      </c>
      <c r="B116" s="229">
        <v>4.9406564584124654E-324</v>
      </c>
      <c r="C116" s="229">
        <v>2.97621</v>
      </c>
      <c r="D116" s="230">
        <v>2.97621</v>
      </c>
      <c r="E116" s="239" t="s">
        <v>135</v>
      </c>
      <c r="F116" s="229">
        <v>0</v>
      </c>
      <c r="G116" s="230">
        <v>0</v>
      </c>
      <c r="H116" s="232">
        <v>-0.36959999999999998</v>
      </c>
      <c r="I116" s="229">
        <v>0.25001000000000001</v>
      </c>
      <c r="J116" s="230">
        <v>0.25001000000000001</v>
      </c>
      <c r="K116" s="240" t="s">
        <v>129</v>
      </c>
    </row>
    <row r="117" spans="1:11" ht="14.4" customHeight="1" thickBot="1" x14ac:dyDescent="0.35">
      <c r="A117" s="252" t="s">
        <v>49</v>
      </c>
      <c r="B117" s="234">
        <v>71.999875664803</v>
      </c>
      <c r="C117" s="234">
        <v>32.427999999999997</v>
      </c>
      <c r="D117" s="235">
        <v>-39.571875664803002</v>
      </c>
      <c r="E117" s="241">
        <v>0.450389666656</v>
      </c>
      <c r="F117" s="234">
        <v>0</v>
      </c>
      <c r="G117" s="235">
        <v>0</v>
      </c>
      <c r="H117" s="237">
        <v>4.9406564584124654E-324</v>
      </c>
      <c r="I117" s="234">
        <v>7.98</v>
      </c>
      <c r="J117" s="235">
        <v>7.98</v>
      </c>
      <c r="K117" s="238" t="s">
        <v>129</v>
      </c>
    </row>
    <row r="118" spans="1:11" ht="14.4" customHeight="1" thickBot="1" x14ac:dyDescent="0.35">
      <c r="A118" s="250" t="s">
        <v>240</v>
      </c>
      <c r="B118" s="234">
        <v>71.999875664803</v>
      </c>
      <c r="C118" s="234">
        <v>32.427999999999997</v>
      </c>
      <c r="D118" s="235">
        <v>-39.571875664803002</v>
      </c>
      <c r="E118" s="241">
        <v>0.450389666656</v>
      </c>
      <c r="F118" s="234">
        <v>0</v>
      </c>
      <c r="G118" s="235">
        <v>0</v>
      </c>
      <c r="H118" s="237">
        <v>4.9406564584124654E-324</v>
      </c>
      <c r="I118" s="234">
        <v>7.98</v>
      </c>
      <c r="J118" s="235">
        <v>7.98</v>
      </c>
      <c r="K118" s="238" t="s">
        <v>129</v>
      </c>
    </row>
    <row r="119" spans="1:11" ht="14.4" customHeight="1" thickBot="1" x14ac:dyDescent="0.35">
      <c r="A119" s="251" t="s">
        <v>241</v>
      </c>
      <c r="B119" s="229">
        <v>71.999875664803</v>
      </c>
      <c r="C119" s="229">
        <v>23.988</v>
      </c>
      <c r="D119" s="230">
        <v>-48.011875664803</v>
      </c>
      <c r="E119" s="231">
        <v>0.33316724200499997</v>
      </c>
      <c r="F119" s="229">
        <v>0</v>
      </c>
      <c r="G119" s="230">
        <v>0</v>
      </c>
      <c r="H119" s="232">
        <v>4.9406564584124654E-324</v>
      </c>
      <c r="I119" s="229">
        <v>7.18</v>
      </c>
      <c r="J119" s="230">
        <v>7.18</v>
      </c>
      <c r="K119" s="240" t="s">
        <v>129</v>
      </c>
    </row>
    <row r="120" spans="1:11" ht="14.4" customHeight="1" thickBot="1" x14ac:dyDescent="0.35">
      <c r="A120" s="251" t="s">
        <v>242</v>
      </c>
      <c r="B120" s="229">
        <v>4.9406564584124654E-324</v>
      </c>
      <c r="C120" s="229">
        <v>8.44</v>
      </c>
      <c r="D120" s="230">
        <v>8.44</v>
      </c>
      <c r="E120" s="239" t="s">
        <v>135</v>
      </c>
      <c r="F120" s="229">
        <v>0</v>
      </c>
      <c r="G120" s="230">
        <v>0</v>
      </c>
      <c r="H120" s="232">
        <v>4.9406564584124654E-324</v>
      </c>
      <c r="I120" s="229">
        <v>0.8</v>
      </c>
      <c r="J120" s="230">
        <v>0.8</v>
      </c>
      <c r="K120" s="240" t="s">
        <v>129</v>
      </c>
    </row>
    <row r="121" spans="1:11" ht="14.4" customHeight="1" thickBot="1" x14ac:dyDescent="0.35">
      <c r="A121" s="249" t="s">
        <v>50</v>
      </c>
      <c r="B121" s="229">
        <v>845.790909073948</v>
      </c>
      <c r="C121" s="229">
        <v>1603.3473899999999</v>
      </c>
      <c r="D121" s="230">
        <v>757.55648092605099</v>
      </c>
      <c r="E121" s="231">
        <v>1.8956782022580001</v>
      </c>
      <c r="F121" s="229">
        <v>1470.5640763916099</v>
      </c>
      <c r="G121" s="230">
        <v>1102.9230572937099</v>
      </c>
      <c r="H121" s="232">
        <v>28.37388</v>
      </c>
      <c r="I121" s="229">
        <v>1160.9385299999999</v>
      </c>
      <c r="J121" s="230">
        <v>58.015472706289003</v>
      </c>
      <c r="K121" s="233">
        <v>0.78945116954600003</v>
      </c>
    </row>
    <row r="122" spans="1:11" ht="14.4" customHeight="1" thickBot="1" x14ac:dyDescent="0.35">
      <c r="A122" s="250" t="s">
        <v>243</v>
      </c>
      <c r="B122" s="234">
        <v>4.9406564584124654E-324</v>
      </c>
      <c r="C122" s="234">
        <v>-3.0378699999999998</v>
      </c>
      <c r="D122" s="235">
        <v>-3.0378699999999998</v>
      </c>
      <c r="E122" s="236" t="s">
        <v>135</v>
      </c>
      <c r="F122" s="234">
        <v>0</v>
      </c>
      <c r="G122" s="235">
        <v>0</v>
      </c>
      <c r="H122" s="237">
        <v>-0.31396000000000002</v>
      </c>
      <c r="I122" s="234">
        <v>-1.02338</v>
      </c>
      <c r="J122" s="235">
        <v>-1.02338</v>
      </c>
      <c r="K122" s="238" t="s">
        <v>129</v>
      </c>
    </row>
    <row r="123" spans="1:11" ht="14.4" customHeight="1" thickBot="1" x14ac:dyDescent="0.35">
      <c r="A123" s="251" t="s">
        <v>244</v>
      </c>
      <c r="B123" s="229">
        <v>4.9406564584124654E-324</v>
      </c>
      <c r="C123" s="229">
        <v>-3.0378699999999998</v>
      </c>
      <c r="D123" s="230">
        <v>-3.0378699999999998</v>
      </c>
      <c r="E123" s="239" t="s">
        <v>135</v>
      </c>
      <c r="F123" s="229">
        <v>0</v>
      </c>
      <c r="G123" s="230">
        <v>0</v>
      </c>
      <c r="H123" s="232">
        <v>-0.31396000000000002</v>
      </c>
      <c r="I123" s="229">
        <v>-1.02338</v>
      </c>
      <c r="J123" s="230">
        <v>-1.02338</v>
      </c>
      <c r="K123" s="240" t="s">
        <v>129</v>
      </c>
    </row>
    <row r="124" spans="1:11" ht="14.4" customHeight="1" thickBot="1" x14ac:dyDescent="0.35">
      <c r="A124" s="250" t="s">
        <v>245</v>
      </c>
      <c r="B124" s="234">
        <v>2.3874498562480002</v>
      </c>
      <c r="C124" s="234">
        <v>0.86519999999999997</v>
      </c>
      <c r="D124" s="235">
        <v>-1.522249856248</v>
      </c>
      <c r="E124" s="241">
        <v>0.362395045799</v>
      </c>
      <c r="F124" s="234">
        <v>0.82994613317400001</v>
      </c>
      <c r="G124" s="235">
        <v>0.62245959987999999</v>
      </c>
      <c r="H124" s="237">
        <v>4.9406564584124654E-324</v>
      </c>
      <c r="I124" s="234">
        <v>4.4465908125712189E-323</v>
      </c>
      <c r="J124" s="235">
        <v>-0.62245959987999999</v>
      </c>
      <c r="K124" s="242">
        <v>5.434722104253712E-323</v>
      </c>
    </row>
    <row r="125" spans="1:11" ht="14.4" customHeight="1" thickBot="1" x14ac:dyDescent="0.35">
      <c r="A125" s="251" t="s">
        <v>246</v>
      </c>
      <c r="B125" s="229">
        <v>2.3874498562480002</v>
      </c>
      <c r="C125" s="229">
        <v>0.86519999999999997</v>
      </c>
      <c r="D125" s="230">
        <v>-1.522249856248</v>
      </c>
      <c r="E125" s="231">
        <v>0.362395045799</v>
      </c>
      <c r="F125" s="229">
        <v>0.82994613317400001</v>
      </c>
      <c r="G125" s="230">
        <v>0.62245959987999999</v>
      </c>
      <c r="H125" s="232">
        <v>4.9406564584124654E-324</v>
      </c>
      <c r="I125" s="229">
        <v>4.4465908125712189E-323</v>
      </c>
      <c r="J125" s="230">
        <v>-0.62245959987999999</v>
      </c>
      <c r="K125" s="233">
        <v>5.434722104253712E-323</v>
      </c>
    </row>
    <row r="126" spans="1:11" ht="14.4" customHeight="1" thickBot="1" x14ac:dyDescent="0.35">
      <c r="A126" s="250" t="s">
        <v>247</v>
      </c>
      <c r="B126" s="234">
        <v>95.985794220583998</v>
      </c>
      <c r="C126" s="234">
        <v>183.05999</v>
      </c>
      <c r="D126" s="235">
        <v>87.074195779416002</v>
      </c>
      <c r="E126" s="241">
        <v>1.9071571109709999</v>
      </c>
      <c r="F126" s="234">
        <v>176.72600241182599</v>
      </c>
      <c r="G126" s="235">
        <v>132.544501808869</v>
      </c>
      <c r="H126" s="237">
        <v>7.7420299999999997</v>
      </c>
      <c r="I126" s="234">
        <v>63.376800000000003</v>
      </c>
      <c r="J126" s="235">
        <v>-69.167701808868998</v>
      </c>
      <c r="K126" s="242">
        <v>0.35861615797899998</v>
      </c>
    </row>
    <row r="127" spans="1:11" ht="14.4" customHeight="1" thickBot="1" x14ac:dyDescent="0.35">
      <c r="A127" s="251" t="s">
        <v>248</v>
      </c>
      <c r="B127" s="229">
        <v>7.8948795246400003</v>
      </c>
      <c r="C127" s="229">
        <v>85.005200000000002</v>
      </c>
      <c r="D127" s="230">
        <v>77.110320475359003</v>
      </c>
      <c r="E127" s="231">
        <v>10.767130737675</v>
      </c>
      <c r="F127" s="229">
        <v>98.154458660732999</v>
      </c>
      <c r="G127" s="230">
        <v>73.615843995549</v>
      </c>
      <c r="H127" s="232">
        <v>0.10829999999999999</v>
      </c>
      <c r="I127" s="229">
        <v>1.121</v>
      </c>
      <c r="J127" s="230">
        <v>-72.494843995549004</v>
      </c>
      <c r="K127" s="233">
        <v>1.1420775126E-2</v>
      </c>
    </row>
    <row r="128" spans="1:11" ht="14.4" customHeight="1" thickBot="1" x14ac:dyDescent="0.35">
      <c r="A128" s="251" t="s">
        <v>249</v>
      </c>
      <c r="B128" s="229">
        <v>87.999954701419995</v>
      </c>
      <c r="C128" s="229">
        <v>98.054789999999997</v>
      </c>
      <c r="D128" s="230">
        <v>10.054835298579</v>
      </c>
      <c r="E128" s="231">
        <v>1.1142595508449999</v>
      </c>
      <c r="F128" s="229">
        <v>78.571543751091994</v>
      </c>
      <c r="G128" s="230">
        <v>58.928657813318999</v>
      </c>
      <c r="H128" s="232">
        <v>7.6337299999999999</v>
      </c>
      <c r="I128" s="229">
        <v>62.255800000000001</v>
      </c>
      <c r="J128" s="230">
        <v>3.3271421866800002</v>
      </c>
      <c r="K128" s="233">
        <v>0.79234538393700005</v>
      </c>
    </row>
    <row r="129" spans="1:11" ht="14.4" customHeight="1" thickBot="1" x14ac:dyDescent="0.35">
      <c r="A129" s="250" t="s">
        <v>250</v>
      </c>
      <c r="B129" s="234">
        <v>183.99994892115001</v>
      </c>
      <c r="C129" s="234">
        <v>726.75360000000001</v>
      </c>
      <c r="D129" s="235">
        <v>542.75365107885</v>
      </c>
      <c r="E129" s="241">
        <v>3.9497489225460001</v>
      </c>
      <c r="F129" s="234">
        <v>709.37674448188898</v>
      </c>
      <c r="G129" s="235">
        <v>532.03255836141705</v>
      </c>
      <c r="H129" s="237">
        <v>4.9406564584124654E-324</v>
      </c>
      <c r="I129" s="234">
        <v>544.16344000000004</v>
      </c>
      <c r="J129" s="235">
        <v>12.130881638583</v>
      </c>
      <c r="K129" s="242">
        <v>0.76710076025600005</v>
      </c>
    </row>
    <row r="130" spans="1:11" ht="14.4" customHeight="1" thickBot="1" x14ac:dyDescent="0.35">
      <c r="A130" s="251" t="s">
        <v>251</v>
      </c>
      <c r="B130" s="229">
        <v>179.999989161992</v>
      </c>
      <c r="C130" s="229">
        <v>723.24</v>
      </c>
      <c r="D130" s="230">
        <v>543.24001083800795</v>
      </c>
      <c r="E130" s="231">
        <v>4.0180002419280001</v>
      </c>
      <c r="F130" s="229">
        <v>705.96338132758797</v>
      </c>
      <c r="G130" s="230">
        <v>529.47253599569103</v>
      </c>
      <c r="H130" s="232">
        <v>4.9406564584124654E-324</v>
      </c>
      <c r="I130" s="229">
        <v>542.42999999999995</v>
      </c>
      <c r="J130" s="230">
        <v>12.957464004308999</v>
      </c>
      <c r="K130" s="233">
        <v>0.76835430044499997</v>
      </c>
    </row>
    <row r="131" spans="1:11" ht="14.4" customHeight="1" thickBot="1" x14ac:dyDescent="0.35">
      <c r="A131" s="251" t="s">
        <v>252</v>
      </c>
      <c r="B131" s="229">
        <v>3.999959759157</v>
      </c>
      <c r="C131" s="229">
        <v>3.5135999999999998</v>
      </c>
      <c r="D131" s="230">
        <v>-0.48635975915700003</v>
      </c>
      <c r="E131" s="231">
        <v>0.87840883697700001</v>
      </c>
      <c r="F131" s="229">
        <v>3.4133631543009999</v>
      </c>
      <c r="G131" s="230">
        <v>2.5600223657250001</v>
      </c>
      <c r="H131" s="232">
        <v>4.9406564584124654E-324</v>
      </c>
      <c r="I131" s="229">
        <v>1.7334400000000001</v>
      </c>
      <c r="J131" s="230">
        <v>-0.82658236572499999</v>
      </c>
      <c r="K131" s="233">
        <v>0.50783931320499998</v>
      </c>
    </row>
    <row r="132" spans="1:11" ht="14.4" customHeight="1" thickBot="1" x14ac:dyDescent="0.35">
      <c r="A132" s="250" t="s">
        <v>253</v>
      </c>
      <c r="B132" s="234">
        <v>4.9406564584124654E-324</v>
      </c>
      <c r="C132" s="234">
        <v>10.68</v>
      </c>
      <c r="D132" s="235">
        <v>10.68</v>
      </c>
      <c r="E132" s="236" t="s">
        <v>135</v>
      </c>
      <c r="F132" s="234">
        <v>0</v>
      </c>
      <c r="G132" s="235">
        <v>0</v>
      </c>
      <c r="H132" s="237">
        <v>4.9406564584124654E-324</v>
      </c>
      <c r="I132" s="234">
        <v>4.4465908125712189E-323</v>
      </c>
      <c r="J132" s="235">
        <v>4.4465908125712189E-323</v>
      </c>
      <c r="K132" s="238" t="s">
        <v>129</v>
      </c>
    </row>
    <row r="133" spans="1:11" ht="14.4" customHeight="1" thickBot="1" x14ac:dyDescent="0.35">
      <c r="A133" s="251" t="s">
        <v>254</v>
      </c>
      <c r="B133" s="229">
        <v>4.9406564584124654E-324</v>
      </c>
      <c r="C133" s="229">
        <v>10.68</v>
      </c>
      <c r="D133" s="230">
        <v>10.68</v>
      </c>
      <c r="E133" s="239" t="s">
        <v>135</v>
      </c>
      <c r="F133" s="229">
        <v>0</v>
      </c>
      <c r="G133" s="230">
        <v>0</v>
      </c>
      <c r="H133" s="232">
        <v>4.9406564584124654E-324</v>
      </c>
      <c r="I133" s="229">
        <v>4.4465908125712189E-323</v>
      </c>
      <c r="J133" s="230">
        <v>4.4465908125712189E-323</v>
      </c>
      <c r="K133" s="240" t="s">
        <v>129</v>
      </c>
    </row>
    <row r="134" spans="1:11" ht="14.4" customHeight="1" thickBot="1" x14ac:dyDescent="0.35">
      <c r="A134" s="250" t="s">
        <v>255</v>
      </c>
      <c r="B134" s="234">
        <v>21.197998723643</v>
      </c>
      <c r="C134" s="234">
        <v>46.023490000000002</v>
      </c>
      <c r="D134" s="235">
        <v>24.825491276356001</v>
      </c>
      <c r="E134" s="241">
        <v>2.1711242933819999</v>
      </c>
      <c r="F134" s="234">
        <v>33.651126551299001</v>
      </c>
      <c r="G134" s="235">
        <v>25.238344913473998</v>
      </c>
      <c r="H134" s="237">
        <v>3.9753500000000002</v>
      </c>
      <c r="I134" s="234">
        <v>24.306270000000001</v>
      </c>
      <c r="J134" s="235">
        <v>-0.93207491347399996</v>
      </c>
      <c r="K134" s="242">
        <v>0.72230182139499999</v>
      </c>
    </row>
    <row r="135" spans="1:11" ht="14.4" customHeight="1" thickBot="1" x14ac:dyDescent="0.35">
      <c r="A135" s="251" t="s">
        <v>256</v>
      </c>
      <c r="B135" s="229">
        <v>4.9406564584124654E-324</v>
      </c>
      <c r="C135" s="229">
        <v>12.3504</v>
      </c>
      <c r="D135" s="230">
        <v>12.3504</v>
      </c>
      <c r="E135" s="239" t="s">
        <v>135</v>
      </c>
      <c r="F135" s="229">
        <v>0</v>
      </c>
      <c r="G135" s="230">
        <v>0</v>
      </c>
      <c r="H135" s="232">
        <v>4.9406564584124654E-324</v>
      </c>
      <c r="I135" s="229">
        <v>4.4465908125712189E-323</v>
      </c>
      <c r="J135" s="230">
        <v>4.4465908125712189E-323</v>
      </c>
      <c r="K135" s="240" t="s">
        <v>129</v>
      </c>
    </row>
    <row r="136" spans="1:11" ht="14.4" customHeight="1" thickBot="1" x14ac:dyDescent="0.35">
      <c r="A136" s="251" t="s">
        <v>257</v>
      </c>
      <c r="B136" s="229">
        <v>0.74423995518800001</v>
      </c>
      <c r="C136" s="229">
        <v>3.6739999999999999</v>
      </c>
      <c r="D136" s="230">
        <v>2.9297600448110002</v>
      </c>
      <c r="E136" s="231">
        <v>4.936579895216</v>
      </c>
      <c r="F136" s="229">
        <v>3.6447631412549999</v>
      </c>
      <c r="G136" s="230">
        <v>2.7335723559409999</v>
      </c>
      <c r="H136" s="232">
        <v>0.60599999999999998</v>
      </c>
      <c r="I136" s="229">
        <v>2.0739999999999998</v>
      </c>
      <c r="J136" s="230">
        <v>-0.65957235594100005</v>
      </c>
      <c r="K136" s="233">
        <v>0.56903560522800001</v>
      </c>
    </row>
    <row r="137" spans="1:11" ht="14.4" customHeight="1" thickBot="1" x14ac:dyDescent="0.35">
      <c r="A137" s="251" t="s">
        <v>258</v>
      </c>
      <c r="B137" s="229">
        <v>20.453758768455</v>
      </c>
      <c r="C137" s="229">
        <v>29.999089999999999</v>
      </c>
      <c r="D137" s="230">
        <v>9.5453312315440009</v>
      </c>
      <c r="E137" s="231">
        <v>1.466678586542</v>
      </c>
      <c r="F137" s="229">
        <v>30.006363410043001</v>
      </c>
      <c r="G137" s="230">
        <v>22.504772557532</v>
      </c>
      <c r="H137" s="232">
        <v>3.3693499999999998</v>
      </c>
      <c r="I137" s="229">
        <v>22.23227</v>
      </c>
      <c r="J137" s="230">
        <v>-0.27250255753199998</v>
      </c>
      <c r="K137" s="233">
        <v>0.74091850772400003</v>
      </c>
    </row>
    <row r="138" spans="1:11" ht="14.4" customHeight="1" thickBot="1" x14ac:dyDescent="0.35">
      <c r="A138" s="250" t="s">
        <v>259</v>
      </c>
      <c r="B138" s="234">
        <v>408.54837540082798</v>
      </c>
      <c r="C138" s="234">
        <v>454.32611000000003</v>
      </c>
      <c r="D138" s="235">
        <v>45.777734599170998</v>
      </c>
      <c r="E138" s="241">
        <v>1.112049728638</v>
      </c>
      <c r="F138" s="234">
        <v>509.91603662286701</v>
      </c>
      <c r="G138" s="235">
        <v>382.43702746715002</v>
      </c>
      <c r="H138" s="237">
        <v>16.656500000000001</v>
      </c>
      <c r="I138" s="234">
        <v>519.68772000000001</v>
      </c>
      <c r="J138" s="235">
        <v>137.250692532849</v>
      </c>
      <c r="K138" s="242">
        <v>1.0191633184190001</v>
      </c>
    </row>
    <row r="139" spans="1:11" ht="14.4" customHeight="1" thickBot="1" x14ac:dyDescent="0.35">
      <c r="A139" s="251" t="s">
        <v>260</v>
      </c>
      <c r="B139" s="229">
        <v>17.000038976407001</v>
      </c>
      <c r="C139" s="229">
        <v>0.9</v>
      </c>
      <c r="D139" s="230">
        <v>-16.100038976406999</v>
      </c>
      <c r="E139" s="231">
        <v>5.2941055091E-2</v>
      </c>
      <c r="F139" s="229">
        <v>14.018294911518</v>
      </c>
      <c r="G139" s="230">
        <v>10.513721183637999</v>
      </c>
      <c r="H139" s="232">
        <v>4.9406564584124654E-324</v>
      </c>
      <c r="I139" s="229">
        <v>21.303000000000001</v>
      </c>
      <c r="J139" s="230">
        <v>10.789278816361</v>
      </c>
      <c r="K139" s="233">
        <v>1.5196570006879999</v>
      </c>
    </row>
    <row r="140" spans="1:11" ht="14.4" customHeight="1" thickBot="1" x14ac:dyDescent="0.35">
      <c r="A140" s="251" t="s">
        <v>261</v>
      </c>
      <c r="B140" s="229">
        <v>383.548296906112</v>
      </c>
      <c r="C140" s="229">
        <v>127.82651</v>
      </c>
      <c r="D140" s="230">
        <v>-255.72178690611199</v>
      </c>
      <c r="E140" s="231">
        <v>0.33327356953699999</v>
      </c>
      <c r="F140" s="229">
        <v>117.840537821392</v>
      </c>
      <c r="G140" s="230">
        <v>88.380403366044007</v>
      </c>
      <c r="H140" s="232">
        <v>16.051500000000001</v>
      </c>
      <c r="I140" s="229">
        <v>180.83171999999999</v>
      </c>
      <c r="J140" s="230">
        <v>92.451316633955997</v>
      </c>
      <c r="K140" s="233">
        <v>1.534545949493</v>
      </c>
    </row>
    <row r="141" spans="1:11" ht="14.4" customHeight="1" thickBot="1" x14ac:dyDescent="0.35">
      <c r="A141" s="251" t="s">
        <v>262</v>
      </c>
      <c r="B141" s="229">
        <v>8.0000395183080002</v>
      </c>
      <c r="C141" s="229">
        <v>6.117</v>
      </c>
      <c r="D141" s="230">
        <v>-1.883039518308</v>
      </c>
      <c r="E141" s="231">
        <v>0.76462122293199997</v>
      </c>
      <c r="F141" s="229">
        <v>4.997422284962</v>
      </c>
      <c r="G141" s="230">
        <v>3.7480667137210002</v>
      </c>
      <c r="H141" s="232">
        <v>4.9406564584124654E-324</v>
      </c>
      <c r="I141" s="229">
        <v>1.905</v>
      </c>
      <c r="J141" s="230">
        <v>-1.8430667137209999</v>
      </c>
      <c r="K141" s="233">
        <v>0.38119652320199998</v>
      </c>
    </row>
    <row r="142" spans="1:11" ht="14.4" customHeight="1" thickBot="1" x14ac:dyDescent="0.35">
      <c r="A142" s="251" t="s">
        <v>263</v>
      </c>
      <c r="B142" s="229">
        <v>4.9406564584124654E-324</v>
      </c>
      <c r="C142" s="229">
        <v>312.2826</v>
      </c>
      <c r="D142" s="230">
        <v>312.2826</v>
      </c>
      <c r="E142" s="239" t="s">
        <v>135</v>
      </c>
      <c r="F142" s="229">
        <v>365.81631548970699</v>
      </c>
      <c r="G142" s="230">
        <v>274.36223661728002</v>
      </c>
      <c r="H142" s="232">
        <v>4.9406564584124654E-324</v>
      </c>
      <c r="I142" s="229">
        <v>310.80799999999999</v>
      </c>
      <c r="J142" s="230">
        <v>36.445763382719001</v>
      </c>
      <c r="K142" s="233">
        <v>0.84962858910100003</v>
      </c>
    </row>
    <row r="143" spans="1:11" ht="14.4" customHeight="1" thickBot="1" x14ac:dyDescent="0.35">
      <c r="A143" s="251" t="s">
        <v>264</v>
      </c>
      <c r="B143" s="229">
        <v>4.9406564584124654E-324</v>
      </c>
      <c r="C143" s="229">
        <v>7.2</v>
      </c>
      <c r="D143" s="230">
        <v>7.2</v>
      </c>
      <c r="E143" s="239" t="s">
        <v>135</v>
      </c>
      <c r="F143" s="229">
        <v>7.2434661152880002</v>
      </c>
      <c r="G143" s="230">
        <v>5.4325995864659999</v>
      </c>
      <c r="H143" s="232">
        <v>0.60499999999999998</v>
      </c>
      <c r="I143" s="229">
        <v>4.84</v>
      </c>
      <c r="J143" s="230">
        <v>-0.59259958646599997</v>
      </c>
      <c r="K143" s="233">
        <v>0.66818839530200003</v>
      </c>
    </row>
    <row r="144" spans="1:11" ht="14.4" customHeight="1" thickBot="1" x14ac:dyDescent="0.35">
      <c r="A144" s="250" t="s">
        <v>265</v>
      </c>
      <c r="B144" s="234">
        <v>110.00003337677001</v>
      </c>
      <c r="C144" s="234">
        <v>94.602999999999994</v>
      </c>
      <c r="D144" s="235">
        <v>-15.397033376770001</v>
      </c>
      <c r="E144" s="241">
        <v>0.86002701177300001</v>
      </c>
      <c r="F144" s="234">
        <v>0</v>
      </c>
      <c r="G144" s="235">
        <v>0</v>
      </c>
      <c r="H144" s="237">
        <v>4.9406564584124654E-324</v>
      </c>
      <c r="I144" s="234">
        <v>4.4465908125712189E-323</v>
      </c>
      <c r="J144" s="235">
        <v>4.4465908125712189E-323</v>
      </c>
      <c r="K144" s="238" t="s">
        <v>129</v>
      </c>
    </row>
    <row r="145" spans="1:11" ht="14.4" customHeight="1" thickBot="1" x14ac:dyDescent="0.35">
      <c r="A145" s="251" t="s">
        <v>266</v>
      </c>
      <c r="B145" s="229">
        <v>110.00003337677001</v>
      </c>
      <c r="C145" s="229">
        <v>94.602999999999994</v>
      </c>
      <c r="D145" s="230">
        <v>-15.397033376770001</v>
      </c>
      <c r="E145" s="231">
        <v>0.86002701177300001</v>
      </c>
      <c r="F145" s="229">
        <v>0</v>
      </c>
      <c r="G145" s="230">
        <v>0</v>
      </c>
      <c r="H145" s="232">
        <v>4.9406564584124654E-324</v>
      </c>
      <c r="I145" s="229">
        <v>4.4465908125712189E-323</v>
      </c>
      <c r="J145" s="230">
        <v>4.4465908125712189E-323</v>
      </c>
      <c r="K145" s="240" t="s">
        <v>129</v>
      </c>
    </row>
    <row r="146" spans="1:11" ht="14.4" customHeight="1" thickBot="1" x14ac:dyDescent="0.35">
      <c r="A146" s="250" t="s">
        <v>267</v>
      </c>
      <c r="B146" s="234">
        <v>23.671308574723</v>
      </c>
      <c r="C146" s="234">
        <v>87.036000000000001</v>
      </c>
      <c r="D146" s="235">
        <v>63.364691425276</v>
      </c>
      <c r="E146" s="241">
        <v>3.6768562973710002</v>
      </c>
      <c r="F146" s="234">
        <v>40.064220190557997</v>
      </c>
      <c r="G146" s="235">
        <v>30.048165142917998</v>
      </c>
      <c r="H146" s="237">
        <v>4.9406564584124654E-324</v>
      </c>
      <c r="I146" s="234">
        <v>9.4042999999999992</v>
      </c>
      <c r="J146" s="235">
        <v>-20.643865142917999</v>
      </c>
      <c r="K146" s="242">
        <v>0.23473063884100001</v>
      </c>
    </row>
    <row r="147" spans="1:11" ht="14.4" customHeight="1" thickBot="1" x14ac:dyDescent="0.35">
      <c r="A147" s="251" t="s">
        <v>268</v>
      </c>
      <c r="B147" s="229">
        <v>4.9406564584124654E-324</v>
      </c>
      <c r="C147" s="229">
        <v>14.91</v>
      </c>
      <c r="D147" s="230">
        <v>14.91</v>
      </c>
      <c r="E147" s="239" t="s">
        <v>135</v>
      </c>
      <c r="F147" s="229">
        <v>0</v>
      </c>
      <c r="G147" s="230">
        <v>0</v>
      </c>
      <c r="H147" s="232">
        <v>4.9406564584124654E-324</v>
      </c>
      <c r="I147" s="229">
        <v>4.4465908125712189E-323</v>
      </c>
      <c r="J147" s="230">
        <v>4.4465908125712189E-323</v>
      </c>
      <c r="K147" s="240" t="s">
        <v>129</v>
      </c>
    </row>
    <row r="148" spans="1:11" ht="14.4" customHeight="1" thickBot="1" x14ac:dyDescent="0.35">
      <c r="A148" s="251" t="s">
        <v>269</v>
      </c>
      <c r="B148" s="229">
        <v>10.799999349719</v>
      </c>
      <c r="C148" s="229">
        <v>40.283999999999999</v>
      </c>
      <c r="D148" s="230">
        <v>29.484000650279999</v>
      </c>
      <c r="E148" s="231">
        <v>3.7300002245870001</v>
      </c>
      <c r="F148" s="229">
        <v>40.064220190557997</v>
      </c>
      <c r="G148" s="230">
        <v>30.048165142917998</v>
      </c>
      <c r="H148" s="232">
        <v>4.9406564584124654E-324</v>
      </c>
      <c r="I148" s="229">
        <v>4.4465908125712189E-323</v>
      </c>
      <c r="J148" s="230">
        <v>-30.048165142917998</v>
      </c>
      <c r="K148" s="233">
        <v>0</v>
      </c>
    </row>
    <row r="149" spans="1:11" ht="14.4" customHeight="1" thickBot="1" x14ac:dyDescent="0.35">
      <c r="A149" s="251" t="s">
        <v>270</v>
      </c>
      <c r="B149" s="229">
        <v>4.9406564584124654E-324</v>
      </c>
      <c r="C149" s="229">
        <v>5.4539999999999997</v>
      </c>
      <c r="D149" s="230">
        <v>5.4539999999999997</v>
      </c>
      <c r="E149" s="239" t="s">
        <v>135</v>
      </c>
      <c r="F149" s="229">
        <v>0</v>
      </c>
      <c r="G149" s="230">
        <v>0</v>
      </c>
      <c r="H149" s="232">
        <v>4.9406564584124654E-324</v>
      </c>
      <c r="I149" s="229">
        <v>5.8842999999999996</v>
      </c>
      <c r="J149" s="230">
        <v>5.8842999999999996</v>
      </c>
      <c r="K149" s="240" t="s">
        <v>129</v>
      </c>
    </row>
    <row r="150" spans="1:11" ht="14.4" customHeight="1" thickBot="1" x14ac:dyDescent="0.35">
      <c r="A150" s="251" t="s">
        <v>271</v>
      </c>
      <c r="B150" s="229">
        <v>12.871309225002999</v>
      </c>
      <c r="C150" s="229">
        <v>12.036</v>
      </c>
      <c r="D150" s="230">
        <v>-0.83530922500299998</v>
      </c>
      <c r="E150" s="231">
        <v>0.93510301008200003</v>
      </c>
      <c r="F150" s="229">
        <v>0</v>
      </c>
      <c r="G150" s="230">
        <v>0</v>
      </c>
      <c r="H150" s="232">
        <v>4.9406564584124654E-324</v>
      </c>
      <c r="I150" s="229">
        <v>3.52</v>
      </c>
      <c r="J150" s="230">
        <v>3.52</v>
      </c>
      <c r="K150" s="240" t="s">
        <v>129</v>
      </c>
    </row>
    <row r="151" spans="1:11" ht="14.4" customHeight="1" thickBot="1" x14ac:dyDescent="0.35">
      <c r="A151" s="251" t="s">
        <v>272</v>
      </c>
      <c r="B151" s="229">
        <v>4.9406564584124654E-324</v>
      </c>
      <c r="C151" s="229">
        <v>14.352</v>
      </c>
      <c r="D151" s="230">
        <v>14.352</v>
      </c>
      <c r="E151" s="239" t="s">
        <v>135</v>
      </c>
      <c r="F151" s="229">
        <v>0</v>
      </c>
      <c r="G151" s="230">
        <v>0</v>
      </c>
      <c r="H151" s="232">
        <v>4.9406564584124654E-324</v>
      </c>
      <c r="I151" s="229">
        <v>4.4465908125712189E-323</v>
      </c>
      <c r="J151" s="230">
        <v>4.4465908125712189E-323</v>
      </c>
      <c r="K151" s="240" t="s">
        <v>129</v>
      </c>
    </row>
    <row r="152" spans="1:11" ht="14.4" customHeight="1" thickBot="1" x14ac:dyDescent="0.35">
      <c r="A152" s="250" t="s">
        <v>273</v>
      </c>
      <c r="B152" s="234">
        <v>4.9406564584124654E-324</v>
      </c>
      <c r="C152" s="234">
        <v>3.0378699999999998</v>
      </c>
      <c r="D152" s="235">
        <v>3.0378699999999998</v>
      </c>
      <c r="E152" s="236" t="s">
        <v>135</v>
      </c>
      <c r="F152" s="234">
        <v>0</v>
      </c>
      <c r="G152" s="235">
        <v>0</v>
      </c>
      <c r="H152" s="237">
        <v>0.31396000000000002</v>
      </c>
      <c r="I152" s="234">
        <v>1.02338</v>
      </c>
      <c r="J152" s="235">
        <v>1.02338</v>
      </c>
      <c r="K152" s="238" t="s">
        <v>129</v>
      </c>
    </row>
    <row r="153" spans="1:11" ht="14.4" customHeight="1" thickBot="1" x14ac:dyDescent="0.35">
      <c r="A153" s="251" t="s">
        <v>274</v>
      </c>
      <c r="B153" s="229">
        <v>4.9406564584124654E-324</v>
      </c>
      <c r="C153" s="229">
        <v>1.4701599999999999</v>
      </c>
      <c r="D153" s="230">
        <v>1.4701599999999999</v>
      </c>
      <c r="E153" s="239" t="s">
        <v>135</v>
      </c>
      <c r="F153" s="229">
        <v>0</v>
      </c>
      <c r="G153" s="230">
        <v>0</v>
      </c>
      <c r="H153" s="232">
        <v>0.24787999999999999</v>
      </c>
      <c r="I153" s="229">
        <v>0.71279000000000003</v>
      </c>
      <c r="J153" s="230">
        <v>0.71279000000000003</v>
      </c>
      <c r="K153" s="240" t="s">
        <v>129</v>
      </c>
    </row>
    <row r="154" spans="1:11" ht="14.4" customHeight="1" thickBot="1" x14ac:dyDescent="0.35">
      <c r="A154" s="251" t="s">
        <v>275</v>
      </c>
      <c r="B154" s="229">
        <v>4.9406564584124654E-324</v>
      </c>
      <c r="C154" s="229">
        <v>3.1280000000000002E-2</v>
      </c>
      <c r="D154" s="230">
        <v>3.1280000000000002E-2</v>
      </c>
      <c r="E154" s="239" t="s">
        <v>135</v>
      </c>
      <c r="F154" s="229">
        <v>0</v>
      </c>
      <c r="G154" s="230">
        <v>0</v>
      </c>
      <c r="H154" s="232">
        <v>-7.0000000000000306E-5</v>
      </c>
      <c r="I154" s="229">
        <v>1.107E-2</v>
      </c>
      <c r="J154" s="230">
        <v>1.107E-2</v>
      </c>
      <c r="K154" s="240" t="s">
        <v>129</v>
      </c>
    </row>
    <row r="155" spans="1:11" ht="14.4" customHeight="1" thickBot="1" x14ac:dyDescent="0.35">
      <c r="A155" s="251" t="s">
        <v>276</v>
      </c>
      <c r="B155" s="229">
        <v>4.9406564584124654E-324</v>
      </c>
      <c r="C155" s="229">
        <v>0.17068</v>
      </c>
      <c r="D155" s="230">
        <v>0.17068</v>
      </c>
      <c r="E155" s="239" t="s">
        <v>135</v>
      </c>
      <c r="F155" s="229">
        <v>0</v>
      </c>
      <c r="G155" s="230">
        <v>0</v>
      </c>
      <c r="H155" s="232">
        <v>4.0120000000000003E-2</v>
      </c>
      <c r="I155" s="229">
        <v>0.11685</v>
      </c>
      <c r="J155" s="230">
        <v>0.11685</v>
      </c>
      <c r="K155" s="240" t="s">
        <v>129</v>
      </c>
    </row>
    <row r="156" spans="1:11" ht="14.4" customHeight="1" thickBot="1" x14ac:dyDescent="0.35">
      <c r="A156" s="251" t="s">
        <v>277</v>
      </c>
      <c r="B156" s="229">
        <v>4.9406564584124654E-324</v>
      </c>
      <c r="C156" s="229">
        <v>0.28882999999999998</v>
      </c>
      <c r="D156" s="230">
        <v>0.28882999999999998</v>
      </c>
      <c r="E156" s="239" t="s">
        <v>135</v>
      </c>
      <c r="F156" s="229">
        <v>0</v>
      </c>
      <c r="G156" s="230">
        <v>0</v>
      </c>
      <c r="H156" s="232">
        <v>1.508E-2</v>
      </c>
      <c r="I156" s="229">
        <v>0.13796</v>
      </c>
      <c r="J156" s="230">
        <v>0.13796</v>
      </c>
      <c r="K156" s="240" t="s">
        <v>129</v>
      </c>
    </row>
    <row r="157" spans="1:11" ht="14.4" customHeight="1" thickBot="1" x14ac:dyDescent="0.35">
      <c r="A157" s="251" t="s">
        <v>278</v>
      </c>
      <c r="B157" s="229">
        <v>4.9406564584124654E-324</v>
      </c>
      <c r="C157" s="229">
        <v>1.0769200000000001</v>
      </c>
      <c r="D157" s="230">
        <v>1.0769200000000001</v>
      </c>
      <c r="E157" s="239" t="s">
        <v>135</v>
      </c>
      <c r="F157" s="229">
        <v>0</v>
      </c>
      <c r="G157" s="230">
        <v>0</v>
      </c>
      <c r="H157" s="232">
        <v>1.095E-2</v>
      </c>
      <c r="I157" s="229">
        <v>4.471E-2</v>
      </c>
      <c r="J157" s="230">
        <v>4.471E-2</v>
      </c>
      <c r="K157" s="240" t="s">
        <v>129</v>
      </c>
    </row>
    <row r="158" spans="1:11" ht="14.4" customHeight="1" thickBot="1" x14ac:dyDescent="0.35">
      <c r="A158" s="248" t="s">
        <v>51</v>
      </c>
      <c r="B158" s="229">
        <v>32406.9980087371</v>
      </c>
      <c r="C158" s="229">
        <v>35527.048520000099</v>
      </c>
      <c r="D158" s="230">
        <v>3120.0505112629999</v>
      </c>
      <c r="E158" s="231">
        <v>1.0962770606029999</v>
      </c>
      <c r="F158" s="229">
        <v>31633.9914696429</v>
      </c>
      <c r="G158" s="230">
        <v>23725.493602232102</v>
      </c>
      <c r="H158" s="232">
        <v>2569.6166499999999</v>
      </c>
      <c r="I158" s="229">
        <v>24832.6005</v>
      </c>
      <c r="J158" s="230">
        <v>1107.1068977678499</v>
      </c>
      <c r="K158" s="233">
        <v>0.78499738244600004</v>
      </c>
    </row>
    <row r="159" spans="1:11" ht="14.4" customHeight="1" thickBot="1" x14ac:dyDescent="0.35">
      <c r="A159" s="252" t="s">
        <v>279</v>
      </c>
      <c r="B159" s="234">
        <v>23998.998474992499</v>
      </c>
      <c r="C159" s="234">
        <v>26349.076000000001</v>
      </c>
      <c r="D159" s="235">
        <v>2350.0775250075499</v>
      </c>
      <c r="E159" s="241">
        <v>1.0979239832629999</v>
      </c>
      <c r="F159" s="234">
        <v>23450.999999998701</v>
      </c>
      <c r="G159" s="235">
        <v>17588.249999999</v>
      </c>
      <c r="H159" s="237">
        <v>1904.8989999999999</v>
      </c>
      <c r="I159" s="234">
        <v>18413.293000000001</v>
      </c>
      <c r="J159" s="235">
        <v>825.04300000096896</v>
      </c>
      <c r="K159" s="242">
        <v>0.78518157008199996</v>
      </c>
    </row>
    <row r="160" spans="1:11" ht="14.4" customHeight="1" thickBot="1" x14ac:dyDescent="0.35">
      <c r="A160" s="250" t="s">
        <v>280</v>
      </c>
      <c r="B160" s="234">
        <v>4.9406564584124654E-324</v>
      </c>
      <c r="C160" s="234">
        <v>-176.57454999999999</v>
      </c>
      <c r="D160" s="235">
        <v>-176.57454999999999</v>
      </c>
      <c r="E160" s="236" t="s">
        <v>135</v>
      </c>
      <c r="F160" s="234">
        <v>0</v>
      </c>
      <c r="G160" s="235">
        <v>0</v>
      </c>
      <c r="H160" s="237">
        <v>-37.047969999999999</v>
      </c>
      <c r="I160" s="234">
        <v>-97.988969999999995</v>
      </c>
      <c r="J160" s="235">
        <v>-97.988969999999995</v>
      </c>
      <c r="K160" s="238" t="s">
        <v>129</v>
      </c>
    </row>
    <row r="161" spans="1:11" ht="14.4" customHeight="1" thickBot="1" x14ac:dyDescent="0.35">
      <c r="A161" s="251" t="s">
        <v>281</v>
      </c>
      <c r="B161" s="229">
        <v>4.9406564584124654E-324</v>
      </c>
      <c r="C161" s="229">
        <v>-176.57454999999999</v>
      </c>
      <c r="D161" s="230">
        <v>-176.57454999999999</v>
      </c>
      <c r="E161" s="239" t="s">
        <v>135</v>
      </c>
      <c r="F161" s="229">
        <v>0</v>
      </c>
      <c r="G161" s="230">
        <v>0</v>
      </c>
      <c r="H161" s="232">
        <v>-37.047969999999999</v>
      </c>
      <c r="I161" s="229">
        <v>-97.988969999999995</v>
      </c>
      <c r="J161" s="230">
        <v>-97.988969999999995</v>
      </c>
      <c r="K161" s="240" t="s">
        <v>129</v>
      </c>
    </row>
    <row r="162" spans="1:11" ht="14.4" customHeight="1" thickBot="1" x14ac:dyDescent="0.35">
      <c r="A162" s="250" t="s">
        <v>282</v>
      </c>
      <c r="B162" s="234">
        <v>23922.9985195685</v>
      </c>
      <c r="C162" s="234">
        <v>26105.885999999999</v>
      </c>
      <c r="D162" s="235">
        <v>2182.8874804314901</v>
      </c>
      <c r="E162" s="241">
        <v>1.091246399511</v>
      </c>
      <c r="F162" s="234">
        <v>23372.999999998701</v>
      </c>
      <c r="G162" s="235">
        <v>17529.749999999</v>
      </c>
      <c r="H162" s="237">
        <v>1892.039</v>
      </c>
      <c r="I162" s="234">
        <v>18275.080999999998</v>
      </c>
      <c r="J162" s="235">
        <v>745.33100000095897</v>
      </c>
      <c r="K162" s="242">
        <v>0.781888546613</v>
      </c>
    </row>
    <row r="163" spans="1:11" ht="14.4" customHeight="1" thickBot="1" x14ac:dyDescent="0.35">
      <c r="A163" s="251" t="s">
        <v>283</v>
      </c>
      <c r="B163" s="229">
        <v>23922.9985195685</v>
      </c>
      <c r="C163" s="229">
        <v>26105.885999999999</v>
      </c>
      <c r="D163" s="230">
        <v>2182.8874804314901</v>
      </c>
      <c r="E163" s="231">
        <v>1.091246399511</v>
      </c>
      <c r="F163" s="229">
        <v>23372.999999998701</v>
      </c>
      <c r="G163" s="230">
        <v>17529.749999999</v>
      </c>
      <c r="H163" s="232">
        <v>1892.039</v>
      </c>
      <c r="I163" s="229">
        <v>18275.080999999998</v>
      </c>
      <c r="J163" s="230">
        <v>745.33100000095897</v>
      </c>
      <c r="K163" s="233">
        <v>0.781888546613</v>
      </c>
    </row>
    <row r="164" spans="1:11" ht="14.4" customHeight="1" thickBot="1" x14ac:dyDescent="0.35">
      <c r="A164" s="250" t="s">
        <v>284</v>
      </c>
      <c r="B164" s="234">
        <v>4.9406564584124654E-324</v>
      </c>
      <c r="C164" s="234">
        <v>107.7</v>
      </c>
      <c r="D164" s="235">
        <v>107.7</v>
      </c>
      <c r="E164" s="236" t="s">
        <v>135</v>
      </c>
      <c r="F164" s="234">
        <v>77.999999999994998</v>
      </c>
      <c r="G164" s="235">
        <v>58.499999999996</v>
      </c>
      <c r="H164" s="237">
        <v>7.2</v>
      </c>
      <c r="I164" s="234">
        <v>65.599999999999994</v>
      </c>
      <c r="J164" s="235">
        <v>7.1000000000029999</v>
      </c>
      <c r="K164" s="242">
        <v>0.84102564102499999</v>
      </c>
    </row>
    <row r="165" spans="1:11" ht="14.4" customHeight="1" thickBot="1" x14ac:dyDescent="0.35">
      <c r="A165" s="251" t="s">
        <v>285</v>
      </c>
      <c r="B165" s="229">
        <v>4.9406564584124654E-324</v>
      </c>
      <c r="C165" s="229">
        <v>107.7</v>
      </c>
      <c r="D165" s="230">
        <v>107.7</v>
      </c>
      <c r="E165" s="239" t="s">
        <v>135</v>
      </c>
      <c r="F165" s="229">
        <v>77.999999999994998</v>
      </c>
      <c r="G165" s="230">
        <v>58.499999999996</v>
      </c>
      <c r="H165" s="232">
        <v>7.2</v>
      </c>
      <c r="I165" s="229">
        <v>65.599999999999994</v>
      </c>
      <c r="J165" s="230">
        <v>7.1000000000029999</v>
      </c>
      <c r="K165" s="233">
        <v>0.84102564102499999</v>
      </c>
    </row>
    <row r="166" spans="1:11" ht="14.4" customHeight="1" thickBot="1" x14ac:dyDescent="0.35">
      <c r="A166" s="250" t="s">
        <v>286</v>
      </c>
      <c r="B166" s="234">
        <v>75.999955423954006</v>
      </c>
      <c r="C166" s="234">
        <v>135.49</v>
      </c>
      <c r="D166" s="235">
        <v>59.490044576045001</v>
      </c>
      <c r="E166" s="241">
        <v>1.782764203533</v>
      </c>
      <c r="F166" s="234">
        <v>0</v>
      </c>
      <c r="G166" s="235">
        <v>0</v>
      </c>
      <c r="H166" s="237">
        <v>5.66</v>
      </c>
      <c r="I166" s="234">
        <v>72.611999999999995</v>
      </c>
      <c r="J166" s="235">
        <v>72.611999999999995</v>
      </c>
      <c r="K166" s="238" t="s">
        <v>129</v>
      </c>
    </row>
    <row r="167" spans="1:11" ht="14.4" customHeight="1" thickBot="1" x14ac:dyDescent="0.35">
      <c r="A167" s="251" t="s">
        <v>287</v>
      </c>
      <c r="B167" s="229">
        <v>75.999955423954006</v>
      </c>
      <c r="C167" s="229">
        <v>135.49</v>
      </c>
      <c r="D167" s="230">
        <v>59.490044576045001</v>
      </c>
      <c r="E167" s="231">
        <v>1.782764203533</v>
      </c>
      <c r="F167" s="229">
        <v>0</v>
      </c>
      <c r="G167" s="230">
        <v>0</v>
      </c>
      <c r="H167" s="232">
        <v>5.66</v>
      </c>
      <c r="I167" s="229">
        <v>72.611999999999995</v>
      </c>
      <c r="J167" s="230">
        <v>72.611999999999995</v>
      </c>
      <c r="K167" s="240" t="s">
        <v>129</v>
      </c>
    </row>
    <row r="168" spans="1:11" ht="14.4" customHeight="1" thickBot="1" x14ac:dyDescent="0.35">
      <c r="A168" s="250" t="s">
        <v>288</v>
      </c>
      <c r="B168" s="234">
        <v>4.9406564584124654E-324</v>
      </c>
      <c r="C168" s="234">
        <v>176.57454999999999</v>
      </c>
      <c r="D168" s="235">
        <v>176.57454999999999</v>
      </c>
      <c r="E168" s="236" t="s">
        <v>135</v>
      </c>
      <c r="F168" s="234">
        <v>0</v>
      </c>
      <c r="G168" s="235">
        <v>0</v>
      </c>
      <c r="H168" s="237">
        <v>37.047969999999999</v>
      </c>
      <c r="I168" s="234">
        <v>97.988969999999995</v>
      </c>
      <c r="J168" s="235">
        <v>97.988969999999995</v>
      </c>
      <c r="K168" s="238" t="s">
        <v>129</v>
      </c>
    </row>
    <row r="169" spans="1:11" ht="14.4" customHeight="1" thickBot="1" x14ac:dyDescent="0.35">
      <c r="A169" s="251" t="s">
        <v>289</v>
      </c>
      <c r="B169" s="229">
        <v>4.9406564584124654E-324</v>
      </c>
      <c r="C169" s="229">
        <v>175.05600999999999</v>
      </c>
      <c r="D169" s="230">
        <v>175.05600999999999</v>
      </c>
      <c r="E169" s="239" t="s">
        <v>135</v>
      </c>
      <c r="F169" s="229">
        <v>0</v>
      </c>
      <c r="G169" s="230">
        <v>0</v>
      </c>
      <c r="H169" s="232">
        <v>37.027920000000002</v>
      </c>
      <c r="I169" s="229">
        <v>97.044529999999995</v>
      </c>
      <c r="J169" s="230">
        <v>97.044529999999995</v>
      </c>
      <c r="K169" s="240" t="s">
        <v>129</v>
      </c>
    </row>
    <row r="170" spans="1:11" ht="14.4" customHeight="1" thickBot="1" x14ac:dyDescent="0.35">
      <c r="A170" s="251" t="s">
        <v>290</v>
      </c>
      <c r="B170" s="229">
        <v>4.9406564584124654E-324</v>
      </c>
      <c r="C170" s="229">
        <v>0.95606999999999998</v>
      </c>
      <c r="D170" s="230">
        <v>0.95606999999999998</v>
      </c>
      <c r="E170" s="239" t="s">
        <v>135</v>
      </c>
      <c r="F170" s="229">
        <v>0</v>
      </c>
      <c r="G170" s="230">
        <v>0</v>
      </c>
      <c r="H170" s="232">
        <v>4.9406564584124654E-324</v>
      </c>
      <c r="I170" s="229">
        <v>4.4465908125712189E-323</v>
      </c>
      <c r="J170" s="230">
        <v>4.4465908125712189E-323</v>
      </c>
      <c r="K170" s="240" t="s">
        <v>129</v>
      </c>
    </row>
    <row r="171" spans="1:11" ht="14.4" customHeight="1" thickBot="1" x14ac:dyDescent="0.35">
      <c r="A171" s="251" t="s">
        <v>291</v>
      </c>
      <c r="B171" s="229">
        <v>4.9406564584124654E-324</v>
      </c>
      <c r="C171" s="229">
        <v>0.56247000000000003</v>
      </c>
      <c r="D171" s="230">
        <v>0.56247000000000003</v>
      </c>
      <c r="E171" s="239" t="s">
        <v>135</v>
      </c>
      <c r="F171" s="229">
        <v>0</v>
      </c>
      <c r="G171" s="230">
        <v>0</v>
      </c>
      <c r="H171" s="232">
        <v>2.0049999999999998E-2</v>
      </c>
      <c r="I171" s="229">
        <v>0.94443999999999995</v>
      </c>
      <c r="J171" s="230">
        <v>0.94443999999999995</v>
      </c>
      <c r="K171" s="240" t="s">
        <v>129</v>
      </c>
    </row>
    <row r="172" spans="1:11" ht="14.4" customHeight="1" thickBot="1" x14ac:dyDescent="0.35">
      <c r="A172" s="249" t="s">
        <v>292</v>
      </c>
      <c r="B172" s="229">
        <v>8164.9995483759003</v>
      </c>
      <c r="C172" s="229">
        <v>8915.5608699999993</v>
      </c>
      <c r="D172" s="230">
        <v>750.56132162409403</v>
      </c>
      <c r="E172" s="231">
        <v>1.0919242330850001</v>
      </c>
      <c r="F172" s="229">
        <v>7948.9914696441501</v>
      </c>
      <c r="G172" s="230">
        <v>5961.7436022331103</v>
      </c>
      <c r="H172" s="232">
        <v>645.74054999999998</v>
      </c>
      <c r="I172" s="229">
        <v>6235.8296899999996</v>
      </c>
      <c r="J172" s="230">
        <v>274.08608776688902</v>
      </c>
      <c r="K172" s="233">
        <v>0.78448061163600002</v>
      </c>
    </row>
    <row r="173" spans="1:11" ht="14.4" customHeight="1" thickBot="1" x14ac:dyDescent="0.35">
      <c r="A173" s="250" t="s">
        <v>293</v>
      </c>
      <c r="B173" s="234">
        <v>4.9406564584124654E-324</v>
      </c>
      <c r="C173" s="234">
        <v>-59.870669999999997</v>
      </c>
      <c r="D173" s="235">
        <v>-59.870669999999997</v>
      </c>
      <c r="E173" s="236" t="s">
        <v>135</v>
      </c>
      <c r="F173" s="234">
        <v>0</v>
      </c>
      <c r="G173" s="235">
        <v>0</v>
      </c>
      <c r="H173" s="237">
        <v>-12.58981</v>
      </c>
      <c r="I173" s="234">
        <v>-32.995959999999997</v>
      </c>
      <c r="J173" s="235">
        <v>-32.995959999999997</v>
      </c>
      <c r="K173" s="238" t="s">
        <v>129</v>
      </c>
    </row>
    <row r="174" spans="1:11" ht="14.4" customHeight="1" thickBot="1" x14ac:dyDescent="0.35">
      <c r="A174" s="251" t="s">
        <v>294</v>
      </c>
      <c r="B174" s="229">
        <v>4.9406564584124654E-324</v>
      </c>
      <c r="C174" s="229">
        <v>-59.870669999999997</v>
      </c>
      <c r="D174" s="230">
        <v>-59.870669999999997</v>
      </c>
      <c r="E174" s="239" t="s">
        <v>135</v>
      </c>
      <c r="F174" s="229">
        <v>0</v>
      </c>
      <c r="G174" s="230">
        <v>0</v>
      </c>
      <c r="H174" s="232">
        <v>-12.58981</v>
      </c>
      <c r="I174" s="229">
        <v>-32.995959999999997</v>
      </c>
      <c r="J174" s="230">
        <v>-32.995959999999997</v>
      </c>
      <c r="K174" s="240" t="s">
        <v>129</v>
      </c>
    </row>
    <row r="175" spans="1:11" ht="14.4" customHeight="1" thickBot="1" x14ac:dyDescent="0.35">
      <c r="A175" s="250" t="s">
        <v>295</v>
      </c>
      <c r="B175" s="234">
        <v>2162.99986976327</v>
      </c>
      <c r="C175" s="234">
        <v>2359.7630800000002</v>
      </c>
      <c r="D175" s="235">
        <v>196.76321023673199</v>
      </c>
      <c r="E175" s="241">
        <v>1.0909677402139999</v>
      </c>
      <c r="F175" s="234">
        <v>2104.9999837979899</v>
      </c>
      <c r="G175" s="235">
        <v>1578.74998784849</v>
      </c>
      <c r="H175" s="237">
        <v>170.93082000000001</v>
      </c>
      <c r="I175" s="234">
        <v>1650.6591800000001</v>
      </c>
      <c r="J175" s="235">
        <v>71.909192151506005</v>
      </c>
      <c r="K175" s="242">
        <v>0.78416113667599996</v>
      </c>
    </row>
    <row r="176" spans="1:11" ht="14.4" customHeight="1" thickBot="1" x14ac:dyDescent="0.35">
      <c r="A176" s="251" t="s">
        <v>296</v>
      </c>
      <c r="B176" s="229">
        <v>2162.99986976327</v>
      </c>
      <c r="C176" s="229">
        <v>2359.7630800000002</v>
      </c>
      <c r="D176" s="230">
        <v>196.76321023673199</v>
      </c>
      <c r="E176" s="231">
        <v>1.0909677402139999</v>
      </c>
      <c r="F176" s="229">
        <v>2104.9999837979899</v>
      </c>
      <c r="G176" s="230">
        <v>1578.74998784849</v>
      </c>
      <c r="H176" s="232">
        <v>170.93082000000001</v>
      </c>
      <c r="I176" s="229">
        <v>1650.6591800000001</v>
      </c>
      <c r="J176" s="230">
        <v>71.909192151506005</v>
      </c>
      <c r="K176" s="233">
        <v>0.78416113667599996</v>
      </c>
    </row>
    <row r="177" spans="1:11" ht="14.4" customHeight="1" thickBot="1" x14ac:dyDescent="0.35">
      <c r="A177" s="250" t="s">
        <v>297</v>
      </c>
      <c r="B177" s="234">
        <v>6001.9996786126403</v>
      </c>
      <c r="C177" s="234">
        <v>6555.7977899999996</v>
      </c>
      <c r="D177" s="235">
        <v>553.79811138736204</v>
      </c>
      <c r="E177" s="241">
        <v>1.092268933862</v>
      </c>
      <c r="F177" s="234">
        <v>5843.9914858461598</v>
      </c>
      <c r="G177" s="235">
        <v>4382.9936143846198</v>
      </c>
      <c r="H177" s="237">
        <v>474.80973</v>
      </c>
      <c r="I177" s="234">
        <v>4585.1705099999999</v>
      </c>
      <c r="J177" s="235">
        <v>202.17689561538199</v>
      </c>
      <c r="K177" s="242">
        <v>0.78459568620200004</v>
      </c>
    </row>
    <row r="178" spans="1:11" ht="14.4" customHeight="1" thickBot="1" x14ac:dyDescent="0.35">
      <c r="A178" s="251" t="s">
        <v>298</v>
      </c>
      <c r="B178" s="229">
        <v>6001.9996786126403</v>
      </c>
      <c r="C178" s="229">
        <v>6555.7977899999996</v>
      </c>
      <c r="D178" s="230">
        <v>553.79811138736204</v>
      </c>
      <c r="E178" s="231">
        <v>1.092268933862</v>
      </c>
      <c r="F178" s="229">
        <v>5843.9914858461598</v>
      </c>
      <c r="G178" s="230">
        <v>4382.9936143846198</v>
      </c>
      <c r="H178" s="232">
        <v>474.80973</v>
      </c>
      <c r="I178" s="229">
        <v>4585.1705099999999</v>
      </c>
      <c r="J178" s="230">
        <v>202.17689561538199</v>
      </c>
      <c r="K178" s="233">
        <v>0.78459568620200004</v>
      </c>
    </row>
    <row r="179" spans="1:11" ht="14.4" customHeight="1" thickBot="1" x14ac:dyDescent="0.35">
      <c r="A179" s="250" t="s">
        <v>299</v>
      </c>
      <c r="B179" s="234">
        <v>4.9406564584124654E-324</v>
      </c>
      <c r="C179" s="234">
        <v>59.870669999999997</v>
      </c>
      <c r="D179" s="235">
        <v>59.870669999999997</v>
      </c>
      <c r="E179" s="236" t="s">
        <v>135</v>
      </c>
      <c r="F179" s="234">
        <v>0</v>
      </c>
      <c r="G179" s="235">
        <v>0</v>
      </c>
      <c r="H179" s="237">
        <v>12.58981</v>
      </c>
      <c r="I179" s="234">
        <v>32.995959999999997</v>
      </c>
      <c r="J179" s="235">
        <v>32.995959999999997</v>
      </c>
      <c r="K179" s="238" t="s">
        <v>129</v>
      </c>
    </row>
    <row r="180" spans="1:11" ht="14.4" customHeight="1" thickBot="1" x14ac:dyDescent="0.35">
      <c r="A180" s="251" t="s">
        <v>300</v>
      </c>
      <c r="B180" s="229">
        <v>4.9406564584124654E-324</v>
      </c>
      <c r="C180" s="229">
        <v>15.845610000000001</v>
      </c>
      <c r="D180" s="230">
        <v>15.845610000000001</v>
      </c>
      <c r="E180" s="239" t="s">
        <v>135</v>
      </c>
      <c r="F180" s="229">
        <v>0</v>
      </c>
      <c r="G180" s="230">
        <v>0</v>
      </c>
      <c r="H180" s="232">
        <v>3.3325999999999998</v>
      </c>
      <c r="I180" s="229">
        <v>8.7342700000000004</v>
      </c>
      <c r="J180" s="230">
        <v>8.7342700000000004</v>
      </c>
      <c r="K180" s="240" t="s">
        <v>129</v>
      </c>
    </row>
    <row r="181" spans="1:11" ht="14.4" customHeight="1" thickBot="1" x14ac:dyDescent="0.35">
      <c r="A181" s="251" t="s">
        <v>301</v>
      </c>
      <c r="B181" s="229">
        <v>4.9406564584124654E-324</v>
      </c>
      <c r="C181" s="229">
        <v>44.025060000000003</v>
      </c>
      <c r="D181" s="230">
        <v>44.025060000000003</v>
      </c>
      <c r="E181" s="239" t="s">
        <v>135</v>
      </c>
      <c r="F181" s="229">
        <v>0</v>
      </c>
      <c r="G181" s="230">
        <v>0</v>
      </c>
      <c r="H181" s="232">
        <v>9.2572100000000006</v>
      </c>
      <c r="I181" s="229">
        <v>24.261690000000002</v>
      </c>
      <c r="J181" s="230">
        <v>24.261690000000002</v>
      </c>
      <c r="K181" s="240" t="s">
        <v>129</v>
      </c>
    </row>
    <row r="182" spans="1:11" ht="14.4" customHeight="1" thickBot="1" x14ac:dyDescent="0.35">
      <c r="A182" s="249" t="s">
        <v>302</v>
      </c>
      <c r="B182" s="229">
        <v>242.99998536868901</v>
      </c>
      <c r="C182" s="229">
        <v>262.41165000000001</v>
      </c>
      <c r="D182" s="230">
        <v>19.41166463131</v>
      </c>
      <c r="E182" s="231">
        <v>1.0798833983539999</v>
      </c>
      <c r="F182" s="229">
        <v>233.99999999998701</v>
      </c>
      <c r="G182" s="230">
        <v>175.49999999999</v>
      </c>
      <c r="H182" s="232">
        <v>18.9771</v>
      </c>
      <c r="I182" s="229">
        <v>183.47781000000001</v>
      </c>
      <c r="J182" s="230">
        <v>7.9778100000089998</v>
      </c>
      <c r="K182" s="233">
        <v>0.78409320512799996</v>
      </c>
    </row>
    <row r="183" spans="1:11" ht="14.4" customHeight="1" thickBot="1" x14ac:dyDescent="0.35">
      <c r="A183" s="250" t="s">
        <v>303</v>
      </c>
      <c r="B183" s="234">
        <v>4.9406564584124654E-324</v>
      </c>
      <c r="C183" s="234">
        <v>-1.75603</v>
      </c>
      <c r="D183" s="235">
        <v>-1.75603</v>
      </c>
      <c r="E183" s="236" t="s">
        <v>135</v>
      </c>
      <c r="F183" s="234">
        <v>0</v>
      </c>
      <c r="G183" s="235">
        <v>0</v>
      </c>
      <c r="H183" s="237">
        <v>-0.37025000000000002</v>
      </c>
      <c r="I183" s="234">
        <v>-0.97960999999999998</v>
      </c>
      <c r="J183" s="235">
        <v>-0.97960999999999998</v>
      </c>
      <c r="K183" s="238" t="s">
        <v>129</v>
      </c>
    </row>
    <row r="184" spans="1:11" ht="14.4" customHeight="1" thickBot="1" x14ac:dyDescent="0.35">
      <c r="A184" s="251" t="s">
        <v>304</v>
      </c>
      <c r="B184" s="229">
        <v>4.9406564584124654E-324</v>
      </c>
      <c r="C184" s="229">
        <v>-1.75603</v>
      </c>
      <c r="D184" s="230">
        <v>-1.75603</v>
      </c>
      <c r="E184" s="239" t="s">
        <v>135</v>
      </c>
      <c r="F184" s="229">
        <v>0</v>
      </c>
      <c r="G184" s="230">
        <v>0</v>
      </c>
      <c r="H184" s="232">
        <v>-0.37025000000000002</v>
      </c>
      <c r="I184" s="229">
        <v>-0.97960999999999998</v>
      </c>
      <c r="J184" s="230">
        <v>-0.97960999999999998</v>
      </c>
      <c r="K184" s="240" t="s">
        <v>129</v>
      </c>
    </row>
    <row r="185" spans="1:11" ht="14.4" customHeight="1" thickBot="1" x14ac:dyDescent="0.35">
      <c r="A185" s="250" t="s">
        <v>305</v>
      </c>
      <c r="B185" s="234">
        <v>242.99998536868901</v>
      </c>
      <c r="C185" s="234">
        <v>262.41165000000001</v>
      </c>
      <c r="D185" s="235">
        <v>19.41166463131</v>
      </c>
      <c r="E185" s="241">
        <v>1.0798833983539999</v>
      </c>
      <c r="F185" s="234">
        <v>233.99999999998701</v>
      </c>
      <c r="G185" s="235">
        <v>175.49999999999</v>
      </c>
      <c r="H185" s="237">
        <v>18.9771</v>
      </c>
      <c r="I185" s="234">
        <v>183.47781000000001</v>
      </c>
      <c r="J185" s="235">
        <v>7.9778100000089998</v>
      </c>
      <c r="K185" s="242">
        <v>0.78409320512799996</v>
      </c>
    </row>
    <row r="186" spans="1:11" ht="14.4" customHeight="1" thickBot="1" x14ac:dyDescent="0.35">
      <c r="A186" s="251" t="s">
        <v>306</v>
      </c>
      <c r="B186" s="229">
        <v>242.99998536868901</v>
      </c>
      <c r="C186" s="229">
        <v>262.41165000000001</v>
      </c>
      <c r="D186" s="230">
        <v>19.41166463131</v>
      </c>
      <c r="E186" s="231">
        <v>1.0798833983539999</v>
      </c>
      <c r="F186" s="229">
        <v>233.99999999998701</v>
      </c>
      <c r="G186" s="230">
        <v>175.49999999999</v>
      </c>
      <c r="H186" s="232">
        <v>18.9771</v>
      </c>
      <c r="I186" s="229">
        <v>183.47781000000001</v>
      </c>
      <c r="J186" s="230">
        <v>7.9778100000089998</v>
      </c>
      <c r="K186" s="233">
        <v>0.78409320512799996</v>
      </c>
    </row>
    <row r="187" spans="1:11" ht="14.4" customHeight="1" thickBot="1" x14ac:dyDescent="0.35">
      <c r="A187" s="250" t="s">
        <v>307</v>
      </c>
      <c r="B187" s="234">
        <v>4.9406564584124654E-324</v>
      </c>
      <c r="C187" s="234">
        <v>1.75603</v>
      </c>
      <c r="D187" s="235">
        <v>1.75603</v>
      </c>
      <c r="E187" s="236" t="s">
        <v>135</v>
      </c>
      <c r="F187" s="234">
        <v>0</v>
      </c>
      <c r="G187" s="235">
        <v>0</v>
      </c>
      <c r="H187" s="237">
        <v>0.37025000000000002</v>
      </c>
      <c r="I187" s="234">
        <v>0.97960999999999998</v>
      </c>
      <c r="J187" s="235">
        <v>0.97960999999999998</v>
      </c>
      <c r="K187" s="238" t="s">
        <v>129</v>
      </c>
    </row>
    <row r="188" spans="1:11" ht="14.4" customHeight="1" thickBot="1" x14ac:dyDescent="0.35">
      <c r="A188" s="251" t="s">
        <v>308</v>
      </c>
      <c r="B188" s="229">
        <v>4.9406564584124654E-324</v>
      </c>
      <c r="C188" s="229">
        <v>1.75603</v>
      </c>
      <c r="D188" s="230">
        <v>1.75603</v>
      </c>
      <c r="E188" s="239" t="s">
        <v>135</v>
      </c>
      <c r="F188" s="229">
        <v>0</v>
      </c>
      <c r="G188" s="230">
        <v>0</v>
      </c>
      <c r="H188" s="232">
        <v>0.37025000000000002</v>
      </c>
      <c r="I188" s="229">
        <v>0.97960999999999998</v>
      </c>
      <c r="J188" s="230">
        <v>0.97960999999999998</v>
      </c>
      <c r="K188" s="240" t="s">
        <v>129</v>
      </c>
    </row>
    <row r="189" spans="1:11" ht="14.4" customHeight="1" thickBot="1" x14ac:dyDescent="0.35">
      <c r="A189" s="248" t="s">
        <v>309</v>
      </c>
      <c r="B189" s="229">
        <v>4.9406564584124654E-324</v>
      </c>
      <c r="C189" s="229">
        <v>60.866900000000001</v>
      </c>
      <c r="D189" s="230">
        <v>60.866900000000001</v>
      </c>
      <c r="E189" s="239" t="s">
        <v>135</v>
      </c>
      <c r="F189" s="229">
        <v>0</v>
      </c>
      <c r="G189" s="230">
        <v>0</v>
      </c>
      <c r="H189" s="232">
        <v>1.2</v>
      </c>
      <c r="I189" s="229">
        <v>35.100299999999997</v>
      </c>
      <c r="J189" s="230">
        <v>35.100299999999997</v>
      </c>
      <c r="K189" s="240" t="s">
        <v>129</v>
      </c>
    </row>
    <row r="190" spans="1:11" ht="14.4" customHeight="1" thickBot="1" x14ac:dyDescent="0.35">
      <c r="A190" s="249" t="s">
        <v>310</v>
      </c>
      <c r="B190" s="229">
        <v>4.9406564584124654E-324</v>
      </c>
      <c r="C190" s="229">
        <v>60.866900000000001</v>
      </c>
      <c r="D190" s="230">
        <v>60.866900000000001</v>
      </c>
      <c r="E190" s="239" t="s">
        <v>135</v>
      </c>
      <c r="F190" s="229">
        <v>0</v>
      </c>
      <c r="G190" s="230">
        <v>0</v>
      </c>
      <c r="H190" s="232">
        <v>1.2</v>
      </c>
      <c r="I190" s="229">
        <v>35.100299999999997</v>
      </c>
      <c r="J190" s="230">
        <v>35.100299999999997</v>
      </c>
      <c r="K190" s="240" t="s">
        <v>129</v>
      </c>
    </row>
    <row r="191" spans="1:11" ht="14.4" customHeight="1" thickBot="1" x14ac:dyDescent="0.35">
      <c r="A191" s="250" t="s">
        <v>311</v>
      </c>
      <c r="B191" s="234">
        <v>4.9406564584124654E-324</v>
      </c>
      <c r="C191" s="234">
        <v>-2.554E-2</v>
      </c>
      <c r="D191" s="235">
        <v>-2.554E-2</v>
      </c>
      <c r="E191" s="236" t="s">
        <v>135</v>
      </c>
      <c r="F191" s="234">
        <v>0</v>
      </c>
      <c r="G191" s="235">
        <v>0</v>
      </c>
      <c r="H191" s="237">
        <v>4.9406564584124654E-324</v>
      </c>
      <c r="I191" s="234">
        <v>4.4465908125712189E-323</v>
      </c>
      <c r="J191" s="235">
        <v>4.4465908125712189E-323</v>
      </c>
      <c r="K191" s="238" t="s">
        <v>129</v>
      </c>
    </row>
    <row r="192" spans="1:11" ht="14.4" customHeight="1" thickBot="1" x14ac:dyDescent="0.35">
      <c r="A192" s="251" t="s">
        <v>312</v>
      </c>
      <c r="B192" s="229">
        <v>4.9406564584124654E-324</v>
      </c>
      <c r="C192" s="229">
        <v>-2.554E-2</v>
      </c>
      <c r="D192" s="230">
        <v>-2.554E-2</v>
      </c>
      <c r="E192" s="239" t="s">
        <v>135</v>
      </c>
      <c r="F192" s="229">
        <v>0</v>
      </c>
      <c r="G192" s="230">
        <v>0</v>
      </c>
      <c r="H192" s="232">
        <v>4.9406564584124654E-324</v>
      </c>
      <c r="I192" s="229">
        <v>4.4465908125712189E-323</v>
      </c>
      <c r="J192" s="230">
        <v>4.4465908125712189E-323</v>
      </c>
      <c r="K192" s="240" t="s">
        <v>129</v>
      </c>
    </row>
    <row r="193" spans="1:11" ht="14.4" customHeight="1" thickBot="1" x14ac:dyDescent="0.35">
      <c r="A193" s="250" t="s">
        <v>313</v>
      </c>
      <c r="B193" s="234">
        <v>4.9406564584124654E-324</v>
      </c>
      <c r="C193" s="234">
        <v>59.616900000000001</v>
      </c>
      <c r="D193" s="235">
        <v>59.616900000000001</v>
      </c>
      <c r="E193" s="236" t="s">
        <v>135</v>
      </c>
      <c r="F193" s="234">
        <v>0</v>
      </c>
      <c r="G193" s="235">
        <v>0</v>
      </c>
      <c r="H193" s="237">
        <v>1.2</v>
      </c>
      <c r="I193" s="234">
        <v>35.100299999999997</v>
      </c>
      <c r="J193" s="235">
        <v>35.100299999999997</v>
      </c>
      <c r="K193" s="238" t="s">
        <v>129</v>
      </c>
    </row>
    <row r="194" spans="1:11" ht="14.4" customHeight="1" thickBot="1" x14ac:dyDescent="0.35">
      <c r="A194" s="251" t="s">
        <v>314</v>
      </c>
      <c r="B194" s="229">
        <v>4.9406564584124654E-324</v>
      </c>
      <c r="C194" s="229">
        <v>6.3068999999999997</v>
      </c>
      <c r="D194" s="230">
        <v>6.3068999999999997</v>
      </c>
      <c r="E194" s="239" t="s">
        <v>135</v>
      </c>
      <c r="F194" s="229">
        <v>0</v>
      </c>
      <c r="G194" s="230">
        <v>0</v>
      </c>
      <c r="H194" s="232">
        <v>4.9406564584124654E-324</v>
      </c>
      <c r="I194" s="229">
        <v>1.1253</v>
      </c>
      <c r="J194" s="230">
        <v>1.1253</v>
      </c>
      <c r="K194" s="240" t="s">
        <v>129</v>
      </c>
    </row>
    <row r="195" spans="1:11" ht="14.4" customHeight="1" thickBot="1" x14ac:dyDescent="0.35">
      <c r="A195" s="251" t="s">
        <v>315</v>
      </c>
      <c r="B195" s="229">
        <v>4.9406564584124654E-324</v>
      </c>
      <c r="C195" s="229">
        <v>4.9406564584124654E-324</v>
      </c>
      <c r="D195" s="230">
        <v>0</v>
      </c>
      <c r="E195" s="231">
        <v>1</v>
      </c>
      <c r="F195" s="229">
        <v>4.9406564584124654E-324</v>
      </c>
      <c r="G195" s="230">
        <v>0</v>
      </c>
      <c r="H195" s="232">
        <v>4.9406564584124654E-324</v>
      </c>
      <c r="I195" s="229">
        <v>0.5</v>
      </c>
      <c r="J195" s="230">
        <v>0.5</v>
      </c>
      <c r="K195" s="240" t="s">
        <v>135</v>
      </c>
    </row>
    <row r="196" spans="1:11" ht="14.4" customHeight="1" thickBot="1" x14ac:dyDescent="0.35">
      <c r="A196" s="251" t="s">
        <v>316</v>
      </c>
      <c r="B196" s="229">
        <v>4.9406564584124654E-324</v>
      </c>
      <c r="C196" s="229">
        <v>52.35</v>
      </c>
      <c r="D196" s="230">
        <v>52.35</v>
      </c>
      <c r="E196" s="239" t="s">
        <v>135</v>
      </c>
      <c r="F196" s="229">
        <v>0</v>
      </c>
      <c r="G196" s="230">
        <v>0</v>
      </c>
      <c r="H196" s="232">
        <v>1.2</v>
      </c>
      <c r="I196" s="229">
        <v>33.274999999999999</v>
      </c>
      <c r="J196" s="230">
        <v>33.274999999999999</v>
      </c>
      <c r="K196" s="240" t="s">
        <v>129</v>
      </c>
    </row>
    <row r="197" spans="1:11" ht="14.4" customHeight="1" thickBot="1" x14ac:dyDescent="0.35">
      <c r="A197" s="251" t="s">
        <v>317</v>
      </c>
      <c r="B197" s="229">
        <v>4.9406564584124654E-324</v>
      </c>
      <c r="C197" s="229">
        <v>0.96</v>
      </c>
      <c r="D197" s="230">
        <v>0.96</v>
      </c>
      <c r="E197" s="239" t="s">
        <v>135</v>
      </c>
      <c r="F197" s="229">
        <v>0</v>
      </c>
      <c r="G197" s="230">
        <v>0</v>
      </c>
      <c r="H197" s="232">
        <v>4.9406564584124654E-324</v>
      </c>
      <c r="I197" s="229">
        <v>0.2</v>
      </c>
      <c r="J197" s="230">
        <v>0.2</v>
      </c>
      <c r="K197" s="240" t="s">
        <v>129</v>
      </c>
    </row>
    <row r="198" spans="1:11" ht="14.4" customHeight="1" thickBot="1" x14ac:dyDescent="0.35">
      <c r="A198" s="254" t="s">
        <v>318</v>
      </c>
      <c r="B198" s="229">
        <v>4.9406564584124654E-324</v>
      </c>
      <c r="C198" s="229">
        <v>1.25</v>
      </c>
      <c r="D198" s="230">
        <v>1.25</v>
      </c>
      <c r="E198" s="239" t="s">
        <v>135</v>
      </c>
      <c r="F198" s="229">
        <v>0</v>
      </c>
      <c r="G198" s="230">
        <v>0</v>
      </c>
      <c r="H198" s="232">
        <v>4.9406564584124654E-324</v>
      </c>
      <c r="I198" s="229">
        <v>4.4465908125712189E-323</v>
      </c>
      <c r="J198" s="230">
        <v>4.4465908125712189E-323</v>
      </c>
      <c r="K198" s="240" t="s">
        <v>129</v>
      </c>
    </row>
    <row r="199" spans="1:11" ht="14.4" customHeight="1" thickBot="1" x14ac:dyDescent="0.35">
      <c r="A199" s="251" t="s">
        <v>319</v>
      </c>
      <c r="B199" s="229">
        <v>4.9406564584124654E-324</v>
      </c>
      <c r="C199" s="229">
        <v>1.25</v>
      </c>
      <c r="D199" s="230">
        <v>1.25</v>
      </c>
      <c r="E199" s="239" t="s">
        <v>135</v>
      </c>
      <c r="F199" s="229">
        <v>0</v>
      </c>
      <c r="G199" s="230">
        <v>0</v>
      </c>
      <c r="H199" s="232">
        <v>4.9406564584124654E-324</v>
      </c>
      <c r="I199" s="229">
        <v>4.4465908125712189E-323</v>
      </c>
      <c r="J199" s="230">
        <v>4.4465908125712189E-323</v>
      </c>
      <c r="K199" s="240" t="s">
        <v>129</v>
      </c>
    </row>
    <row r="200" spans="1:11" ht="14.4" customHeight="1" thickBot="1" x14ac:dyDescent="0.35">
      <c r="A200" s="250" t="s">
        <v>320</v>
      </c>
      <c r="B200" s="234">
        <v>4.9406564584124654E-324</v>
      </c>
      <c r="C200" s="234">
        <v>2.554E-2</v>
      </c>
      <c r="D200" s="235">
        <v>2.554E-2</v>
      </c>
      <c r="E200" s="236" t="s">
        <v>135</v>
      </c>
      <c r="F200" s="234">
        <v>0</v>
      </c>
      <c r="G200" s="235">
        <v>0</v>
      </c>
      <c r="H200" s="237">
        <v>4.9406564584124654E-324</v>
      </c>
      <c r="I200" s="234">
        <v>4.4465908125712189E-323</v>
      </c>
      <c r="J200" s="235">
        <v>4.4465908125712189E-323</v>
      </c>
      <c r="K200" s="238" t="s">
        <v>129</v>
      </c>
    </row>
    <row r="201" spans="1:11" ht="14.4" customHeight="1" thickBot="1" x14ac:dyDescent="0.35">
      <c r="A201" s="251" t="s">
        <v>321</v>
      </c>
      <c r="B201" s="229">
        <v>4.9406564584124654E-324</v>
      </c>
      <c r="C201" s="229">
        <v>2.554E-2</v>
      </c>
      <c r="D201" s="230">
        <v>2.554E-2</v>
      </c>
      <c r="E201" s="239" t="s">
        <v>135</v>
      </c>
      <c r="F201" s="229">
        <v>0</v>
      </c>
      <c r="G201" s="230">
        <v>0</v>
      </c>
      <c r="H201" s="232">
        <v>4.9406564584124654E-324</v>
      </c>
      <c r="I201" s="229">
        <v>4.4465908125712189E-323</v>
      </c>
      <c r="J201" s="230">
        <v>4.4465908125712189E-323</v>
      </c>
      <c r="K201" s="240" t="s">
        <v>129</v>
      </c>
    </row>
    <row r="202" spans="1:11" ht="14.4" customHeight="1" thickBot="1" x14ac:dyDescent="0.35">
      <c r="A202" s="248" t="s">
        <v>322</v>
      </c>
      <c r="B202" s="229">
        <v>1670.99989938716</v>
      </c>
      <c r="C202" s="229">
        <v>2021.61033</v>
      </c>
      <c r="D202" s="230">
        <v>350.61043061284198</v>
      </c>
      <c r="E202" s="231">
        <v>1.209820737117</v>
      </c>
      <c r="F202" s="229">
        <v>1314.99999999993</v>
      </c>
      <c r="G202" s="230">
        <v>986.249999999946</v>
      </c>
      <c r="H202" s="232">
        <v>117.033</v>
      </c>
      <c r="I202" s="229">
        <v>1030.3679999999999</v>
      </c>
      <c r="J202" s="230">
        <v>44.118000000053001</v>
      </c>
      <c r="K202" s="233">
        <v>0.783549809885</v>
      </c>
    </row>
    <row r="203" spans="1:11" ht="14.4" customHeight="1" thickBot="1" x14ac:dyDescent="0.35">
      <c r="A203" s="249" t="s">
        <v>323</v>
      </c>
      <c r="B203" s="229">
        <v>1597.9998237825801</v>
      </c>
      <c r="C203" s="229">
        <v>1592.23</v>
      </c>
      <c r="D203" s="230">
        <v>-5.7698237825760001</v>
      </c>
      <c r="E203" s="231">
        <v>0.99638934642099997</v>
      </c>
      <c r="F203" s="229">
        <v>1314.99999999993</v>
      </c>
      <c r="G203" s="230">
        <v>986.249999999946</v>
      </c>
      <c r="H203" s="232">
        <v>117.033</v>
      </c>
      <c r="I203" s="229">
        <v>1027.9390000000001</v>
      </c>
      <c r="J203" s="230">
        <v>41.689000000052999</v>
      </c>
      <c r="K203" s="233">
        <v>0.78170266159699997</v>
      </c>
    </row>
    <row r="204" spans="1:11" ht="14.4" customHeight="1" thickBot="1" x14ac:dyDescent="0.35">
      <c r="A204" s="250" t="s">
        <v>324</v>
      </c>
      <c r="B204" s="234">
        <v>4.9406564584124654E-324</v>
      </c>
      <c r="C204" s="234">
        <v>-4.6482200000000002</v>
      </c>
      <c r="D204" s="235">
        <v>-4.6482200000000002</v>
      </c>
      <c r="E204" s="236" t="s">
        <v>135</v>
      </c>
      <c r="F204" s="234">
        <v>0</v>
      </c>
      <c r="G204" s="235">
        <v>0</v>
      </c>
      <c r="H204" s="237">
        <v>-1.0468500000000001</v>
      </c>
      <c r="I204" s="234">
        <v>-2.7385199999999998</v>
      </c>
      <c r="J204" s="235">
        <v>-2.7385199999999998</v>
      </c>
      <c r="K204" s="238" t="s">
        <v>129</v>
      </c>
    </row>
    <row r="205" spans="1:11" ht="14.4" customHeight="1" thickBot="1" x14ac:dyDescent="0.35">
      <c r="A205" s="251" t="s">
        <v>325</v>
      </c>
      <c r="B205" s="229">
        <v>4.9406564584124654E-324</v>
      </c>
      <c r="C205" s="229">
        <v>-4.6482200000000002</v>
      </c>
      <c r="D205" s="230">
        <v>-4.6482200000000002</v>
      </c>
      <c r="E205" s="239" t="s">
        <v>135</v>
      </c>
      <c r="F205" s="229">
        <v>0</v>
      </c>
      <c r="G205" s="230">
        <v>0</v>
      </c>
      <c r="H205" s="232">
        <v>-1.0468500000000001</v>
      </c>
      <c r="I205" s="229">
        <v>-2.7385199999999998</v>
      </c>
      <c r="J205" s="230">
        <v>-2.7385199999999998</v>
      </c>
      <c r="K205" s="240" t="s">
        <v>129</v>
      </c>
    </row>
    <row r="206" spans="1:11" ht="14.4" customHeight="1" thickBot="1" x14ac:dyDescent="0.35">
      <c r="A206" s="250" t="s">
        <v>326</v>
      </c>
      <c r="B206" s="234">
        <v>1597.9998237825801</v>
      </c>
      <c r="C206" s="234">
        <v>1584.8910000000001</v>
      </c>
      <c r="D206" s="235">
        <v>-13.108823782576</v>
      </c>
      <c r="E206" s="241">
        <v>0.99179673014500003</v>
      </c>
      <c r="F206" s="234">
        <v>1314.99999999993</v>
      </c>
      <c r="G206" s="235">
        <v>986.249999999946</v>
      </c>
      <c r="H206" s="237">
        <v>117.033</v>
      </c>
      <c r="I206" s="234">
        <v>1027.9390000000001</v>
      </c>
      <c r="J206" s="235">
        <v>41.689000000052999</v>
      </c>
      <c r="K206" s="242">
        <v>0.78170266159699997</v>
      </c>
    </row>
    <row r="207" spans="1:11" ht="14.4" customHeight="1" thickBot="1" x14ac:dyDescent="0.35">
      <c r="A207" s="251" t="s">
        <v>327</v>
      </c>
      <c r="B207" s="229">
        <v>138.99995163065199</v>
      </c>
      <c r="C207" s="229">
        <v>141.14400000000001</v>
      </c>
      <c r="D207" s="230">
        <v>2.1440483693479999</v>
      </c>
      <c r="E207" s="231">
        <v>1.0154248137799999</v>
      </c>
      <c r="F207" s="229">
        <v>86.999999999994998</v>
      </c>
      <c r="G207" s="230">
        <v>65.249999999996007</v>
      </c>
      <c r="H207" s="232">
        <v>7.9370000000000003</v>
      </c>
      <c r="I207" s="229">
        <v>69.694999999999993</v>
      </c>
      <c r="J207" s="230">
        <v>4.4450000000029997</v>
      </c>
      <c r="K207" s="233">
        <v>0.80109195402300004</v>
      </c>
    </row>
    <row r="208" spans="1:11" ht="14.4" customHeight="1" thickBot="1" x14ac:dyDescent="0.35">
      <c r="A208" s="251" t="s">
        <v>328</v>
      </c>
      <c r="B208" s="229">
        <v>109.00007343697899</v>
      </c>
      <c r="C208" s="229">
        <v>102.57599999999999</v>
      </c>
      <c r="D208" s="230">
        <v>-6.4240734369789996</v>
      </c>
      <c r="E208" s="231">
        <v>0.94106358615700003</v>
      </c>
      <c r="F208" s="229">
        <v>113.999999999994</v>
      </c>
      <c r="G208" s="230">
        <v>85.499999999994998</v>
      </c>
      <c r="H208" s="232">
        <v>9.8989999999999991</v>
      </c>
      <c r="I208" s="229">
        <v>84.352000000000004</v>
      </c>
      <c r="J208" s="230">
        <v>-1.1479999999949999</v>
      </c>
      <c r="K208" s="233">
        <v>0.73992982456099998</v>
      </c>
    </row>
    <row r="209" spans="1:11" ht="14.4" customHeight="1" thickBot="1" x14ac:dyDescent="0.35">
      <c r="A209" s="251" t="s">
        <v>329</v>
      </c>
      <c r="B209" s="229">
        <v>229.99990615143901</v>
      </c>
      <c r="C209" s="229">
        <v>226.49100000000001</v>
      </c>
      <c r="D209" s="230">
        <v>-3.508906151438</v>
      </c>
      <c r="E209" s="231">
        <v>0.98474388007299996</v>
      </c>
      <c r="F209" s="229">
        <v>198.999999999989</v>
      </c>
      <c r="G209" s="230">
        <v>149.24999999999201</v>
      </c>
      <c r="H209" s="232">
        <v>16.663</v>
      </c>
      <c r="I209" s="229">
        <v>149.96700000000001</v>
      </c>
      <c r="J209" s="230">
        <v>0.71700000000800002</v>
      </c>
      <c r="K209" s="233">
        <v>0.75360301507500005</v>
      </c>
    </row>
    <row r="210" spans="1:11" ht="14.4" customHeight="1" thickBot="1" x14ac:dyDescent="0.35">
      <c r="A210" s="251" t="s">
        <v>330</v>
      </c>
      <c r="B210" s="229">
        <v>517.99988881062598</v>
      </c>
      <c r="C210" s="229">
        <v>511.86</v>
      </c>
      <c r="D210" s="230">
        <v>-6.139888810625</v>
      </c>
      <c r="E210" s="231">
        <v>0.98814693025300004</v>
      </c>
      <c r="F210" s="229">
        <v>323.99999999998198</v>
      </c>
      <c r="G210" s="230">
        <v>242.99999999998701</v>
      </c>
      <c r="H210" s="232">
        <v>33.295999999999999</v>
      </c>
      <c r="I210" s="229">
        <v>280.78300000000002</v>
      </c>
      <c r="J210" s="230">
        <v>37.783000000012997</v>
      </c>
      <c r="K210" s="233">
        <v>0.86661419753000002</v>
      </c>
    </row>
    <row r="211" spans="1:11" ht="14.4" customHeight="1" thickBot="1" x14ac:dyDescent="0.35">
      <c r="A211" s="251" t="s">
        <v>331</v>
      </c>
      <c r="B211" s="229">
        <v>29.999998193665</v>
      </c>
      <c r="C211" s="229">
        <v>30.492000000000001</v>
      </c>
      <c r="D211" s="230">
        <v>0.49200180633399998</v>
      </c>
      <c r="E211" s="231">
        <v>1.016400061198</v>
      </c>
      <c r="F211" s="229">
        <v>29.999999999998</v>
      </c>
      <c r="G211" s="230">
        <v>22.499999999998</v>
      </c>
      <c r="H211" s="232">
        <v>2.48</v>
      </c>
      <c r="I211" s="229">
        <v>22.32</v>
      </c>
      <c r="J211" s="230">
        <v>-0.17999999999800001</v>
      </c>
      <c r="K211" s="233">
        <v>0.74399999999999999</v>
      </c>
    </row>
    <row r="212" spans="1:11" ht="14.4" customHeight="1" thickBot="1" x14ac:dyDescent="0.35">
      <c r="A212" s="251" t="s">
        <v>332</v>
      </c>
      <c r="B212" s="229">
        <v>572.00000555921599</v>
      </c>
      <c r="C212" s="229">
        <v>572.32799999999997</v>
      </c>
      <c r="D212" s="230">
        <v>0.327994440783</v>
      </c>
      <c r="E212" s="231">
        <v>1.0005734168480001</v>
      </c>
      <c r="F212" s="229">
        <v>560.99999999996896</v>
      </c>
      <c r="G212" s="230">
        <v>420.74999999997698</v>
      </c>
      <c r="H212" s="232">
        <v>46.758000000000003</v>
      </c>
      <c r="I212" s="229">
        <v>420.822</v>
      </c>
      <c r="J212" s="230">
        <v>7.2000000021999994E-2</v>
      </c>
      <c r="K212" s="233">
        <v>0.750128342246</v>
      </c>
    </row>
    <row r="213" spans="1:11" ht="14.4" customHeight="1" thickBot="1" x14ac:dyDescent="0.35">
      <c r="A213" s="250" t="s">
        <v>333</v>
      </c>
      <c r="B213" s="234">
        <v>4.9406564584124654E-324</v>
      </c>
      <c r="C213" s="234">
        <v>7.3390000000000004</v>
      </c>
      <c r="D213" s="235">
        <v>7.3390000000000004</v>
      </c>
      <c r="E213" s="236" t="s">
        <v>135</v>
      </c>
      <c r="F213" s="234">
        <v>0</v>
      </c>
      <c r="G213" s="235">
        <v>0</v>
      </c>
      <c r="H213" s="237">
        <v>4.9406564584124654E-324</v>
      </c>
      <c r="I213" s="234">
        <v>4.4465908125712189E-323</v>
      </c>
      <c r="J213" s="235">
        <v>4.4465908125712189E-323</v>
      </c>
      <c r="K213" s="238" t="s">
        <v>129</v>
      </c>
    </row>
    <row r="214" spans="1:11" ht="14.4" customHeight="1" thickBot="1" x14ac:dyDescent="0.35">
      <c r="A214" s="251" t="s">
        <v>334</v>
      </c>
      <c r="B214" s="229">
        <v>4.9406564584124654E-324</v>
      </c>
      <c r="C214" s="229">
        <v>7.3390000000000004</v>
      </c>
      <c r="D214" s="230">
        <v>7.3390000000000004</v>
      </c>
      <c r="E214" s="239" t="s">
        <v>135</v>
      </c>
      <c r="F214" s="229">
        <v>0</v>
      </c>
      <c r="G214" s="230">
        <v>0</v>
      </c>
      <c r="H214" s="232">
        <v>4.9406564584124654E-324</v>
      </c>
      <c r="I214" s="229">
        <v>4.4465908125712189E-323</v>
      </c>
      <c r="J214" s="230">
        <v>4.4465908125712189E-323</v>
      </c>
      <c r="K214" s="240" t="s">
        <v>129</v>
      </c>
    </row>
    <row r="215" spans="1:11" ht="14.4" customHeight="1" thickBot="1" x14ac:dyDescent="0.35">
      <c r="A215" s="250" t="s">
        <v>335</v>
      </c>
      <c r="B215" s="234">
        <v>4.9406564584124654E-324</v>
      </c>
      <c r="C215" s="234">
        <v>4.6482200000000002</v>
      </c>
      <c r="D215" s="235">
        <v>4.6482200000000002</v>
      </c>
      <c r="E215" s="236" t="s">
        <v>135</v>
      </c>
      <c r="F215" s="234">
        <v>0</v>
      </c>
      <c r="G215" s="235">
        <v>0</v>
      </c>
      <c r="H215" s="237">
        <v>1.0468500000000001</v>
      </c>
      <c r="I215" s="234">
        <v>2.7385199999999998</v>
      </c>
      <c r="J215" s="235">
        <v>2.7385199999999998</v>
      </c>
      <c r="K215" s="238" t="s">
        <v>129</v>
      </c>
    </row>
    <row r="216" spans="1:11" ht="14.4" customHeight="1" thickBot="1" x14ac:dyDescent="0.35">
      <c r="A216" s="251" t="s">
        <v>336</v>
      </c>
      <c r="B216" s="229">
        <v>4.9406564584124654E-324</v>
      </c>
      <c r="C216" s="229">
        <v>4.6482200000000002</v>
      </c>
      <c r="D216" s="230">
        <v>4.6482200000000002</v>
      </c>
      <c r="E216" s="239" t="s">
        <v>135</v>
      </c>
      <c r="F216" s="229">
        <v>0</v>
      </c>
      <c r="G216" s="230">
        <v>0</v>
      </c>
      <c r="H216" s="232">
        <v>1.0468500000000001</v>
      </c>
      <c r="I216" s="229">
        <v>2.7385199999999998</v>
      </c>
      <c r="J216" s="230">
        <v>2.7385199999999998</v>
      </c>
      <c r="K216" s="240" t="s">
        <v>129</v>
      </c>
    </row>
    <row r="217" spans="1:11" ht="14.4" customHeight="1" thickBot="1" x14ac:dyDescent="0.35">
      <c r="A217" s="249" t="s">
        <v>337</v>
      </c>
      <c r="B217" s="229">
        <v>73.000075604580005</v>
      </c>
      <c r="C217" s="229">
        <v>429.38033000000001</v>
      </c>
      <c r="D217" s="230">
        <v>356.380254395419</v>
      </c>
      <c r="E217" s="231">
        <v>5.8819162369880003</v>
      </c>
      <c r="F217" s="229">
        <v>0</v>
      </c>
      <c r="G217" s="230">
        <v>0</v>
      </c>
      <c r="H217" s="232">
        <v>4.9406564584124654E-324</v>
      </c>
      <c r="I217" s="229">
        <v>2.4289999999999998</v>
      </c>
      <c r="J217" s="230">
        <v>2.4289999999999998</v>
      </c>
      <c r="K217" s="240" t="s">
        <v>129</v>
      </c>
    </row>
    <row r="218" spans="1:11" ht="14.4" customHeight="1" thickBot="1" x14ac:dyDescent="0.35">
      <c r="A218" s="250" t="s">
        <v>338</v>
      </c>
      <c r="B218" s="234">
        <v>4.9406564584124654E-324</v>
      </c>
      <c r="C218" s="234">
        <v>-4.2639999999999997E-2</v>
      </c>
      <c r="D218" s="235">
        <v>-4.2639999999999997E-2</v>
      </c>
      <c r="E218" s="236" t="s">
        <v>135</v>
      </c>
      <c r="F218" s="234">
        <v>0</v>
      </c>
      <c r="G218" s="235">
        <v>0</v>
      </c>
      <c r="H218" s="237">
        <v>4.9406564584124654E-324</v>
      </c>
      <c r="I218" s="234">
        <v>4.4465908125712189E-323</v>
      </c>
      <c r="J218" s="235">
        <v>4.4465908125712189E-323</v>
      </c>
      <c r="K218" s="238" t="s">
        <v>129</v>
      </c>
    </row>
    <row r="219" spans="1:11" ht="14.4" customHeight="1" thickBot="1" x14ac:dyDescent="0.35">
      <c r="A219" s="251" t="s">
        <v>339</v>
      </c>
      <c r="B219" s="229">
        <v>4.9406564584124654E-324</v>
      </c>
      <c r="C219" s="229">
        <v>-4.2639999999999997E-2</v>
      </c>
      <c r="D219" s="230">
        <v>-4.2639999999999997E-2</v>
      </c>
      <c r="E219" s="239" t="s">
        <v>135</v>
      </c>
      <c r="F219" s="229">
        <v>0</v>
      </c>
      <c r="G219" s="230">
        <v>0</v>
      </c>
      <c r="H219" s="232">
        <v>4.9406564584124654E-324</v>
      </c>
      <c r="I219" s="229">
        <v>4.4465908125712189E-323</v>
      </c>
      <c r="J219" s="230">
        <v>4.4465908125712189E-323</v>
      </c>
      <c r="K219" s="240" t="s">
        <v>129</v>
      </c>
    </row>
    <row r="220" spans="1:11" ht="14.4" customHeight="1" thickBot="1" x14ac:dyDescent="0.35">
      <c r="A220" s="250" t="s">
        <v>340</v>
      </c>
      <c r="B220" s="234">
        <v>4.9406564584124654E-324</v>
      </c>
      <c r="C220" s="234">
        <v>101.431</v>
      </c>
      <c r="D220" s="235">
        <v>101.431</v>
      </c>
      <c r="E220" s="236" t="s">
        <v>135</v>
      </c>
      <c r="F220" s="234">
        <v>0</v>
      </c>
      <c r="G220" s="235">
        <v>0</v>
      </c>
      <c r="H220" s="237">
        <v>4.9406564584124654E-324</v>
      </c>
      <c r="I220" s="234">
        <v>4.4465908125712189E-323</v>
      </c>
      <c r="J220" s="235">
        <v>4.4465908125712189E-323</v>
      </c>
      <c r="K220" s="238" t="s">
        <v>129</v>
      </c>
    </row>
    <row r="221" spans="1:11" ht="14.4" customHeight="1" thickBot="1" x14ac:dyDescent="0.35">
      <c r="A221" s="251" t="s">
        <v>341</v>
      </c>
      <c r="B221" s="229">
        <v>4.9406564584124654E-324</v>
      </c>
      <c r="C221" s="229">
        <v>101.431</v>
      </c>
      <c r="D221" s="230">
        <v>101.431</v>
      </c>
      <c r="E221" s="239" t="s">
        <v>135</v>
      </c>
      <c r="F221" s="229">
        <v>0</v>
      </c>
      <c r="G221" s="230">
        <v>0</v>
      </c>
      <c r="H221" s="232">
        <v>4.9406564584124654E-324</v>
      </c>
      <c r="I221" s="229">
        <v>4.4465908125712189E-323</v>
      </c>
      <c r="J221" s="230">
        <v>4.4465908125712189E-323</v>
      </c>
      <c r="K221" s="240" t="s">
        <v>129</v>
      </c>
    </row>
    <row r="222" spans="1:11" ht="14.4" customHeight="1" thickBot="1" x14ac:dyDescent="0.35">
      <c r="A222" s="250" t="s">
        <v>342</v>
      </c>
      <c r="B222" s="234">
        <v>73.000075604580005</v>
      </c>
      <c r="C222" s="234">
        <v>116.405</v>
      </c>
      <c r="D222" s="235">
        <v>43.404924395419002</v>
      </c>
      <c r="E222" s="241">
        <v>1.5945873896139999</v>
      </c>
      <c r="F222" s="234">
        <v>0</v>
      </c>
      <c r="G222" s="235">
        <v>0</v>
      </c>
      <c r="H222" s="237">
        <v>4.9406564584124654E-324</v>
      </c>
      <c r="I222" s="234">
        <v>4.4465908125712189E-323</v>
      </c>
      <c r="J222" s="235">
        <v>4.4465908125712189E-323</v>
      </c>
      <c r="K222" s="238" t="s">
        <v>129</v>
      </c>
    </row>
    <row r="223" spans="1:11" ht="14.4" customHeight="1" thickBot="1" x14ac:dyDescent="0.35">
      <c r="A223" s="251" t="s">
        <v>343</v>
      </c>
      <c r="B223" s="229">
        <v>73.000075604580005</v>
      </c>
      <c r="C223" s="229">
        <v>93.63</v>
      </c>
      <c r="D223" s="230">
        <v>20.629924395419</v>
      </c>
      <c r="E223" s="231">
        <v>1.2826014113619999</v>
      </c>
      <c r="F223" s="229">
        <v>0</v>
      </c>
      <c r="G223" s="230">
        <v>0</v>
      </c>
      <c r="H223" s="232">
        <v>4.9406564584124654E-324</v>
      </c>
      <c r="I223" s="229">
        <v>4.4465908125712189E-323</v>
      </c>
      <c r="J223" s="230">
        <v>4.4465908125712189E-323</v>
      </c>
      <c r="K223" s="240" t="s">
        <v>129</v>
      </c>
    </row>
    <row r="224" spans="1:11" ht="14.4" customHeight="1" thickBot="1" x14ac:dyDescent="0.35">
      <c r="A224" s="251" t="s">
        <v>344</v>
      </c>
      <c r="B224" s="229">
        <v>4.9406564584124654E-324</v>
      </c>
      <c r="C224" s="229">
        <v>22.774999999999999</v>
      </c>
      <c r="D224" s="230">
        <v>22.774999999999999</v>
      </c>
      <c r="E224" s="239" t="s">
        <v>135</v>
      </c>
      <c r="F224" s="229">
        <v>0</v>
      </c>
      <c r="G224" s="230">
        <v>0</v>
      </c>
      <c r="H224" s="232">
        <v>4.9406564584124654E-324</v>
      </c>
      <c r="I224" s="229">
        <v>4.4465908125712189E-323</v>
      </c>
      <c r="J224" s="230">
        <v>4.4465908125712189E-323</v>
      </c>
      <c r="K224" s="240" t="s">
        <v>129</v>
      </c>
    </row>
    <row r="225" spans="1:11" ht="14.4" customHeight="1" thickBot="1" x14ac:dyDescent="0.35">
      <c r="A225" s="250" t="s">
        <v>345</v>
      </c>
      <c r="B225" s="234">
        <v>4.9406564584124654E-324</v>
      </c>
      <c r="C225" s="234">
        <v>164.04232999999999</v>
      </c>
      <c r="D225" s="235">
        <v>164.04232999999999</v>
      </c>
      <c r="E225" s="236" t="s">
        <v>135</v>
      </c>
      <c r="F225" s="234">
        <v>0</v>
      </c>
      <c r="G225" s="235">
        <v>0</v>
      </c>
      <c r="H225" s="237">
        <v>4.9406564584124654E-324</v>
      </c>
      <c r="I225" s="234">
        <v>4.4465908125712189E-323</v>
      </c>
      <c r="J225" s="235">
        <v>4.4465908125712189E-323</v>
      </c>
      <c r="K225" s="238" t="s">
        <v>129</v>
      </c>
    </row>
    <row r="226" spans="1:11" ht="14.4" customHeight="1" thickBot="1" x14ac:dyDescent="0.35">
      <c r="A226" s="251" t="s">
        <v>346</v>
      </c>
      <c r="B226" s="229">
        <v>4.9406564584124654E-324</v>
      </c>
      <c r="C226" s="229">
        <v>164.04232999999999</v>
      </c>
      <c r="D226" s="230">
        <v>164.04232999999999</v>
      </c>
      <c r="E226" s="239" t="s">
        <v>135</v>
      </c>
      <c r="F226" s="229">
        <v>0</v>
      </c>
      <c r="G226" s="230">
        <v>0</v>
      </c>
      <c r="H226" s="232">
        <v>4.9406564584124654E-324</v>
      </c>
      <c r="I226" s="229">
        <v>4.4465908125712189E-323</v>
      </c>
      <c r="J226" s="230">
        <v>4.4465908125712189E-323</v>
      </c>
      <c r="K226" s="240" t="s">
        <v>129</v>
      </c>
    </row>
    <row r="227" spans="1:11" ht="14.4" customHeight="1" thickBot="1" x14ac:dyDescent="0.35">
      <c r="A227" s="250" t="s">
        <v>347</v>
      </c>
      <c r="B227" s="234">
        <v>4.9406564584124654E-324</v>
      </c>
      <c r="C227" s="234">
        <v>47.502000000000002</v>
      </c>
      <c r="D227" s="235">
        <v>47.502000000000002</v>
      </c>
      <c r="E227" s="236" t="s">
        <v>135</v>
      </c>
      <c r="F227" s="234">
        <v>0</v>
      </c>
      <c r="G227" s="235">
        <v>0</v>
      </c>
      <c r="H227" s="237">
        <v>4.9406564584124654E-324</v>
      </c>
      <c r="I227" s="234">
        <v>2.4289999999999998</v>
      </c>
      <c r="J227" s="235">
        <v>2.4289999999999998</v>
      </c>
      <c r="K227" s="238" t="s">
        <v>129</v>
      </c>
    </row>
    <row r="228" spans="1:11" ht="14.4" customHeight="1" thickBot="1" x14ac:dyDescent="0.35">
      <c r="A228" s="251" t="s">
        <v>348</v>
      </c>
      <c r="B228" s="229">
        <v>4.9406564584124654E-324</v>
      </c>
      <c r="C228" s="229">
        <v>47.502000000000002</v>
      </c>
      <c r="D228" s="230">
        <v>47.502000000000002</v>
      </c>
      <c r="E228" s="239" t="s">
        <v>135</v>
      </c>
      <c r="F228" s="229">
        <v>0</v>
      </c>
      <c r="G228" s="230">
        <v>0</v>
      </c>
      <c r="H228" s="232">
        <v>4.9406564584124654E-324</v>
      </c>
      <c r="I228" s="229">
        <v>2.4289999999999998</v>
      </c>
      <c r="J228" s="230">
        <v>2.4289999999999998</v>
      </c>
      <c r="K228" s="240" t="s">
        <v>129</v>
      </c>
    </row>
    <row r="229" spans="1:11" ht="14.4" customHeight="1" thickBot="1" x14ac:dyDescent="0.35">
      <c r="A229" s="250" t="s">
        <v>349</v>
      </c>
      <c r="B229" s="234">
        <v>4.9406564584124654E-324</v>
      </c>
      <c r="C229" s="234">
        <v>4.2639999999999997E-2</v>
      </c>
      <c r="D229" s="235">
        <v>4.2639999999999997E-2</v>
      </c>
      <c r="E229" s="236" t="s">
        <v>135</v>
      </c>
      <c r="F229" s="234">
        <v>0</v>
      </c>
      <c r="G229" s="235">
        <v>0</v>
      </c>
      <c r="H229" s="237">
        <v>4.9406564584124654E-324</v>
      </c>
      <c r="I229" s="234">
        <v>4.4465908125712189E-323</v>
      </c>
      <c r="J229" s="235">
        <v>4.4465908125712189E-323</v>
      </c>
      <c r="K229" s="238" t="s">
        <v>129</v>
      </c>
    </row>
    <row r="230" spans="1:11" ht="14.4" customHeight="1" thickBot="1" x14ac:dyDescent="0.35">
      <c r="A230" s="251" t="s">
        <v>350</v>
      </c>
      <c r="B230" s="229">
        <v>4.9406564584124654E-324</v>
      </c>
      <c r="C230" s="229">
        <v>4.2639999999999997E-2</v>
      </c>
      <c r="D230" s="230">
        <v>4.2639999999999997E-2</v>
      </c>
      <c r="E230" s="239" t="s">
        <v>135</v>
      </c>
      <c r="F230" s="229">
        <v>0</v>
      </c>
      <c r="G230" s="230">
        <v>0</v>
      </c>
      <c r="H230" s="232">
        <v>4.9406564584124654E-324</v>
      </c>
      <c r="I230" s="229">
        <v>4.4465908125712189E-323</v>
      </c>
      <c r="J230" s="230">
        <v>4.4465908125712189E-323</v>
      </c>
      <c r="K230" s="240" t="s">
        <v>129</v>
      </c>
    </row>
    <row r="231" spans="1:11" ht="14.4" customHeight="1" thickBot="1" x14ac:dyDescent="0.35">
      <c r="A231" s="248" t="s">
        <v>351</v>
      </c>
      <c r="B231" s="229">
        <v>4.9406564584124654E-324</v>
      </c>
      <c r="C231" s="229">
        <v>13.730880000000001</v>
      </c>
      <c r="D231" s="230">
        <v>13.730880000000001</v>
      </c>
      <c r="E231" s="239" t="s">
        <v>135</v>
      </c>
      <c r="F231" s="229">
        <v>0</v>
      </c>
      <c r="G231" s="230">
        <v>0</v>
      </c>
      <c r="H231" s="232">
        <v>0.39960000000000001</v>
      </c>
      <c r="I231" s="229">
        <v>16.754249999999999</v>
      </c>
      <c r="J231" s="230">
        <v>16.754249999999999</v>
      </c>
      <c r="K231" s="240" t="s">
        <v>129</v>
      </c>
    </row>
    <row r="232" spans="1:11" ht="14.4" customHeight="1" thickBot="1" x14ac:dyDescent="0.35">
      <c r="A232" s="249" t="s">
        <v>352</v>
      </c>
      <c r="B232" s="229">
        <v>4.9406564584124654E-324</v>
      </c>
      <c r="C232" s="229">
        <v>13.730880000000001</v>
      </c>
      <c r="D232" s="230">
        <v>13.730880000000001</v>
      </c>
      <c r="E232" s="239" t="s">
        <v>135</v>
      </c>
      <c r="F232" s="229">
        <v>0</v>
      </c>
      <c r="G232" s="230">
        <v>0</v>
      </c>
      <c r="H232" s="232">
        <v>0.39960000000000001</v>
      </c>
      <c r="I232" s="229">
        <v>16.754249999999999</v>
      </c>
      <c r="J232" s="230">
        <v>16.754249999999999</v>
      </c>
      <c r="K232" s="240" t="s">
        <v>129</v>
      </c>
    </row>
    <row r="233" spans="1:11" ht="14.4" customHeight="1" thickBot="1" x14ac:dyDescent="0.35">
      <c r="A233" s="250" t="s">
        <v>353</v>
      </c>
      <c r="B233" s="234">
        <v>4.9406564584124654E-324</v>
      </c>
      <c r="C233" s="234">
        <v>4.9406564584124654E-324</v>
      </c>
      <c r="D233" s="235">
        <v>0</v>
      </c>
      <c r="E233" s="241">
        <v>1</v>
      </c>
      <c r="F233" s="234">
        <v>4.9406564584124654E-324</v>
      </c>
      <c r="G233" s="235">
        <v>0</v>
      </c>
      <c r="H233" s="237">
        <v>6.0000000000000503E-5</v>
      </c>
      <c r="I233" s="234">
        <v>-8.2900000000000005E-3</v>
      </c>
      <c r="J233" s="235">
        <v>-8.2900000000000005E-3</v>
      </c>
      <c r="K233" s="238" t="s">
        <v>135</v>
      </c>
    </row>
    <row r="234" spans="1:11" ht="14.4" customHeight="1" thickBot="1" x14ac:dyDescent="0.35">
      <c r="A234" s="251" t="s">
        <v>354</v>
      </c>
      <c r="B234" s="229">
        <v>4.9406564584124654E-324</v>
      </c>
      <c r="C234" s="229">
        <v>4.9406564584124654E-324</v>
      </c>
      <c r="D234" s="230">
        <v>0</v>
      </c>
      <c r="E234" s="231">
        <v>1</v>
      </c>
      <c r="F234" s="229">
        <v>4.9406564584124654E-324</v>
      </c>
      <c r="G234" s="230">
        <v>0</v>
      </c>
      <c r="H234" s="232">
        <v>6.0000000000000503E-5</v>
      </c>
      <c r="I234" s="229">
        <v>-8.2900000000000005E-3</v>
      </c>
      <c r="J234" s="230">
        <v>-8.2900000000000005E-3</v>
      </c>
      <c r="K234" s="240" t="s">
        <v>135</v>
      </c>
    </row>
    <row r="235" spans="1:11" ht="14.4" customHeight="1" thickBot="1" x14ac:dyDescent="0.35">
      <c r="A235" s="250" t="s">
        <v>355</v>
      </c>
      <c r="B235" s="234">
        <v>4.9406564584124654E-324</v>
      </c>
      <c r="C235" s="234">
        <v>13.730880000000001</v>
      </c>
      <c r="D235" s="235">
        <v>13.730880000000001</v>
      </c>
      <c r="E235" s="236" t="s">
        <v>135</v>
      </c>
      <c r="F235" s="234">
        <v>0</v>
      </c>
      <c r="G235" s="235">
        <v>0</v>
      </c>
      <c r="H235" s="237">
        <v>0.39960000000000001</v>
      </c>
      <c r="I235" s="234">
        <v>16.754249999999999</v>
      </c>
      <c r="J235" s="235">
        <v>16.754249999999999</v>
      </c>
      <c r="K235" s="238" t="s">
        <v>129</v>
      </c>
    </row>
    <row r="236" spans="1:11" ht="14.4" customHeight="1" thickBot="1" x14ac:dyDescent="0.35">
      <c r="A236" s="251" t="s">
        <v>356</v>
      </c>
      <c r="B236" s="229">
        <v>4.9406564584124654E-324</v>
      </c>
      <c r="C236" s="229">
        <v>13.730880000000001</v>
      </c>
      <c r="D236" s="230">
        <v>13.730880000000001</v>
      </c>
      <c r="E236" s="239" t="s">
        <v>135</v>
      </c>
      <c r="F236" s="229">
        <v>0</v>
      </c>
      <c r="G236" s="230">
        <v>0</v>
      </c>
      <c r="H236" s="232">
        <v>0.39960000000000001</v>
      </c>
      <c r="I236" s="229">
        <v>16.754249999999999</v>
      </c>
      <c r="J236" s="230">
        <v>16.754249999999999</v>
      </c>
      <c r="K236" s="240" t="s">
        <v>129</v>
      </c>
    </row>
    <row r="237" spans="1:11" ht="14.4" customHeight="1" thickBot="1" x14ac:dyDescent="0.35">
      <c r="A237" s="250" t="s">
        <v>357</v>
      </c>
      <c r="B237" s="234">
        <v>4.9406564584124654E-324</v>
      </c>
      <c r="C237" s="234">
        <v>4.9406564584124654E-324</v>
      </c>
      <c r="D237" s="235">
        <v>0</v>
      </c>
      <c r="E237" s="241">
        <v>1</v>
      </c>
      <c r="F237" s="234">
        <v>4.9406564584124654E-324</v>
      </c>
      <c r="G237" s="235">
        <v>0</v>
      </c>
      <c r="H237" s="237">
        <v>-6.0000000000000503E-5</v>
      </c>
      <c r="I237" s="234">
        <v>8.2900000000000005E-3</v>
      </c>
      <c r="J237" s="235">
        <v>8.2900000000000005E-3</v>
      </c>
      <c r="K237" s="238" t="s">
        <v>135</v>
      </c>
    </row>
    <row r="238" spans="1:11" ht="14.4" customHeight="1" thickBot="1" x14ac:dyDescent="0.35">
      <c r="A238" s="251" t="s">
        <v>358</v>
      </c>
      <c r="B238" s="229">
        <v>4.9406564584124654E-324</v>
      </c>
      <c r="C238" s="229">
        <v>4.9406564584124654E-324</v>
      </c>
      <c r="D238" s="230">
        <v>0</v>
      </c>
      <c r="E238" s="231">
        <v>1</v>
      </c>
      <c r="F238" s="229">
        <v>4.9406564584124654E-324</v>
      </c>
      <c r="G238" s="230">
        <v>0</v>
      </c>
      <c r="H238" s="232">
        <v>-6.0000000000000503E-5</v>
      </c>
      <c r="I238" s="229">
        <v>8.2900000000000005E-3</v>
      </c>
      <c r="J238" s="230">
        <v>8.2900000000000005E-3</v>
      </c>
      <c r="K238" s="240" t="s">
        <v>135</v>
      </c>
    </row>
    <row r="239" spans="1:11" ht="14.4" customHeight="1" thickBot="1" x14ac:dyDescent="0.35">
      <c r="A239" s="247" t="s">
        <v>359</v>
      </c>
      <c r="B239" s="229">
        <v>330767.453747363</v>
      </c>
      <c r="C239" s="229">
        <v>377954.12554473802</v>
      </c>
      <c r="D239" s="230">
        <v>47186.6717973751</v>
      </c>
      <c r="E239" s="231">
        <v>1.142658146267</v>
      </c>
      <c r="F239" s="229">
        <v>338450.18622487201</v>
      </c>
      <c r="G239" s="230">
        <v>253837.63966865401</v>
      </c>
      <c r="H239" s="232">
        <v>30546.572029999999</v>
      </c>
      <c r="I239" s="229">
        <v>228515.42254999999</v>
      </c>
      <c r="J239" s="230">
        <v>-25322.217118654102</v>
      </c>
      <c r="K239" s="233">
        <v>0.67518184905900003</v>
      </c>
    </row>
    <row r="240" spans="1:11" ht="14.4" customHeight="1" thickBot="1" x14ac:dyDescent="0.35">
      <c r="A240" s="248" t="s">
        <v>360</v>
      </c>
      <c r="B240" s="229">
        <v>330560.01952531101</v>
      </c>
      <c r="C240" s="229">
        <v>374946.19068960898</v>
      </c>
      <c r="D240" s="230">
        <v>44386.171164297702</v>
      </c>
      <c r="E240" s="231">
        <v>1.1342756792790001</v>
      </c>
      <c r="F240" s="229">
        <v>337279.99999999697</v>
      </c>
      <c r="G240" s="230">
        <v>252959.99999999799</v>
      </c>
      <c r="H240" s="232">
        <v>30262.418539999999</v>
      </c>
      <c r="I240" s="229">
        <v>227327.13428</v>
      </c>
      <c r="J240" s="230">
        <v>-25632.865719997801</v>
      </c>
      <c r="K240" s="233">
        <v>0.67400122829599995</v>
      </c>
    </row>
    <row r="241" spans="1:11" ht="14.4" customHeight="1" thickBot="1" x14ac:dyDescent="0.35">
      <c r="A241" s="249" t="s">
        <v>361</v>
      </c>
      <c r="B241" s="229">
        <v>6900.0004008853002</v>
      </c>
      <c r="C241" s="229">
        <v>7349.4372573692699</v>
      </c>
      <c r="D241" s="230">
        <v>449.43685648396502</v>
      </c>
      <c r="E241" s="231">
        <v>1.0651357725170001</v>
      </c>
      <c r="F241" s="229">
        <v>7300</v>
      </c>
      <c r="G241" s="230">
        <v>5475</v>
      </c>
      <c r="H241" s="232">
        <v>696.53099999999995</v>
      </c>
      <c r="I241" s="229">
        <v>5559.2343000000001</v>
      </c>
      <c r="J241" s="230">
        <v>84.234299999998996</v>
      </c>
      <c r="K241" s="233">
        <v>0.76153894520499998</v>
      </c>
    </row>
    <row r="242" spans="1:11" ht="14.4" customHeight="1" thickBot="1" x14ac:dyDescent="0.35">
      <c r="A242" s="250" t="s">
        <v>362</v>
      </c>
      <c r="B242" s="234">
        <v>6900.0004008853002</v>
      </c>
      <c r="C242" s="234">
        <v>7349.4372573692699</v>
      </c>
      <c r="D242" s="235">
        <v>449.43685648396502</v>
      </c>
      <c r="E242" s="241">
        <v>1.0651357725170001</v>
      </c>
      <c r="F242" s="234">
        <v>7300</v>
      </c>
      <c r="G242" s="235">
        <v>5475</v>
      </c>
      <c r="H242" s="237">
        <v>696.53099999999995</v>
      </c>
      <c r="I242" s="234">
        <v>5559.2343000000001</v>
      </c>
      <c r="J242" s="235">
        <v>84.234299999998996</v>
      </c>
      <c r="K242" s="242">
        <v>0.76153894520499998</v>
      </c>
    </row>
    <row r="243" spans="1:11" ht="14.4" customHeight="1" thickBot="1" x14ac:dyDescent="0.35">
      <c r="A243" s="251" t="s">
        <v>363</v>
      </c>
      <c r="B243" s="229">
        <v>3500.0002433476202</v>
      </c>
      <c r="C243" s="229">
        <v>3606.8915450046802</v>
      </c>
      <c r="D243" s="230">
        <v>106.89130165706</v>
      </c>
      <c r="E243" s="231">
        <v>1.030540369778</v>
      </c>
      <c r="F243" s="229">
        <v>3600</v>
      </c>
      <c r="G243" s="230">
        <v>2700</v>
      </c>
      <c r="H243" s="232">
        <v>360.15499999999997</v>
      </c>
      <c r="I243" s="229">
        <v>2739.6633000000002</v>
      </c>
      <c r="J243" s="230">
        <v>39.663299999998998</v>
      </c>
      <c r="K243" s="233">
        <v>0.76101758333299996</v>
      </c>
    </row>
    <row r="244" spans="1:11" ht="14.4" customHeight="1" thickBot="1" x14ac:dyDescent="0.35">
      <c r="A244" s="251" t="s">
        <v>364</v>
      </c>
      <c r="B244" s="229">
        <v>3400.00015753769</v>
      </c>
      <c r="C244" s="229">
        <v>3742.5457123645901</v>
      </c>
      <c r="D244" s="230">
        <v>342.54555482690398</v>
      </c>
      <c r="E244" s="231">
        <v>1.100748687928</v>
      </c>
      <c r="F244" s="229">
        <v>3700</v>
      </c>
      <c r="G244" s="230">
        <v>2775</v>
      </c>
      <c r="H244" s="232">
        <v>336.37599999999998</v>
      </c>
      <c r="I244" s="229">
        <v>2819.5709999999999</v>
      </c>
      <c r="J244" s="230">
        <v>44.570999999999003</v>
      </c>
      <c r="K244" s="233">
        <v>0.76204621621599999</v>
      </c>
    </row>
    <row r="245" spans="1:11" ht="14.4" customHeight="1" thickBot="1" x14ac:dyDescent="0.35">
      <c r="A245" s="249" t="s">
        <v>365</v>
      </c>
      <c r="B245" s="229">
        <v>323660.01912442601</v>
      </c>
      <c r="C245" s="229">
        <v>367596.75343223999</v>
      </c>
      <c r="D245" s="230">
        <v>43936.734307813698</v>
      </c>
      <c r="E245" s="231">
        <v>1.1357496499769999</v>
      </c>
      <c r="F245" s="229">
        <v>329979.99999999697</v>
      </c>
      <c r="G245" s="230">
        <v>247484.99999999799</v>
      </c>
      <c r="H245" s="232">
        <v>29565.88754</v>
      </c>
      <c r="I245" s="229">
        <v>221767.89997999999</v>
      </c>
      <c r="J245" s="230">
        <v>-25717.100019997801</v>
      </c>
      <c r="K245" s="233">
        <v>0.67206467052499996</v>
      </c>
    </row>
    <row r="246" spans="1:11" ht="14.4" customHeight="1" thickBot="1" x14ac:dyDescent="0.35">
      <c r="A246" s="250" t="s">
        <v>366</v>
      </c>
      <c r="B246" s="234">
        <v>323660.01912442601</v>
      </c>
      <c r="C246" s="234">
        <v>367596.75343223999</v>
      </c>
      <c r="D246" s="235">
        <v>43936.734307813698</v>
      </c>
      <c r="E246" s="241">
        <v>1.1357496499769999</v>
      </c>
      <c r="F246" s="234">
        <v>329979.99999999697</v>
      </c>
      <c r="G246" s="235">
        <v>247484.99999999799</v>
      </c>
      <c r="H246" s="237">
        <v>29565.88754</v>
      </c>
      <c r="I246" s="234">
        <v>221767.89997999999</v>
      </c>
      <c r="J246" s="235">
        <v>-25717.100019997801</v>
      </c>
      <c r="K246" s="242">
        <v>0.67206467052499996</v>
      </c>
    </row>
    <row r="247" spans="1:11" ht="14.4" customHeight="1" thickBot="1" x14ac:dyDescent="0.35">
      <c r="A247" s="251" t="s">
        <v>367</v>
      </c>
      <c r="B247" s="229">
        <v>18000.001165787799</v>
      </c>
      <c r="C247" s="229">
        <v>21198.240130064602</v>
      </c>
      <c r="D247" s="230">
        <v>3198.2389642768799</v>
      </c>
      <c r="E247" s="231">
        <v>1.1776799309520001</v>
      </c>
      <c r="F247" s="229">
        <v>20119.9999999998</v>
      </c>
      <c r="G247" s="230">
        <v>15089.9999999999</v>
      </c>
      <c r="H247" s="232">
        <v>1680.5445199999999</v>
      </c>
      <c r="I247" s="229">
        <v>14876.76874</v>
      </c>
      <c r="J247" s="230">
        <v>-213.231259999873</v>
      </c>
      <c r="K247" s="233">
        <v>0.73940202484999995</v>
      </c>
    </row>
    <row r="248" spans="1:11" ht="14.4" customHeight="1" thickBot="1" x14ac:dyDescent="0.35">
      <c r="A248" s="251" t="s">
        <v>368</v>
      </c>
      <c r="B248" s="229">
        <v>1760.00014225481</v>
      </c>
      <c r="C248" s="229">
        <v>2002.1499289043199</v>
      </c>
      <c r="D248" s="230">
        <v>242.14978664951701</v>
      </c>
      <c r="E248" s="231">
        <v>1.1375850949299999</v>
      </c>
      <c r="F248" s="229">
        <v>1899.99999999998</v>
      </c>
      <c r="G248" s="230">
        <v>1424.99999999999</v>
      </c>
      <c r="H248" s="232">
        <v>114.78073999999999</v>
      </c>
      <c r="I248" s="229">
        <v>1648.5449599999999</v>
      </c>
      <c r="J248" s="230">
        <v>223.544960000012</v>
      </c>
      <c r="K248" s="233">
        <v>0.867655242105</v>
      </c>
    </row>
    <row r="249" spans="1:11" ht="14.4" customHeight="1" thickBot="1" x14ac:dyDescent="0.35">
      <c r="A249" s="251" t="s">
        <v>369</v>
      </c>
      <c r="B249" s="229">
        <v>4500.0002614469404</v>
      </c>
      <c r="C249" s="229">
        <v>4146.0546293590496</v>
      </c>
      <c r="D249" s="230">
        <v>-353.94563208788799</v>
      </c>
      <c r="E249" s="231">
        <v>0.92134541966100003</v>
      </c>
      <c r="F249" s="229">
        <v>3459.99999999997</v>
      </c>
      <c r="G249" s="230">
        <v>2594.99999999998</v>
      </c>
      <c r="H249" s="232">
        <v>291.72644000000003</v>
      </c>
      <c r="I249" s="229">
        <v>2848.5579899999998</v>
      </c>
      <c r="J249" s="230">
        <v>253.55799000002301</v>
      </c>
      <c r="K249" s="233">
        <v>0.82328265606899997</v>
      </c>
    </row>
    <row r="250" spans="1:11" ht="14.4" customHeight="1" thickBot="1" x14ac:dyDescent="0.35">
      <c r="A250" s="251" t="s">
        <v>370</v>
      </c>
      <c r="B250" s="229">
        <v>13200.000766911</v>
      </c>
      <c r="C250" s="229">
        <v>6346.0427213468101</v>
      </c>
      <c r="D250" s="230">
        <v>-6853.9580455642099</v>
      </c>
      <c r="E250" s="231">
        <v>0.480760784291</v>
      </c>
      <c r="F250" s="229">
        <v>6379.99999999994</v>
      </c>
      <c r="G250" s="230">
        <v>4784.99999999996</v>
      </c>
      <c r="H250" s="232">
        <v>335.47430000000003</v>
      </c>
      <c r="I250" s="229">
        <v>2301.9335299999998</v>
      </c>
      <c r="J250" s="230">
        <v>-2483.0664699999602</v>
      </c>
      <c r="K250" s="233">
        <v>0.36080462852599998</v>
      </c>
    </row>
    <row r="251" spans="1:11" ht="14.4" customHeight="1" thickBot="1" x14ac:dyDescent="0.35">
      <c r="A251" s="251" t="s">
        <v>371</v>
      </c>
      <c r="B251" s="229">
        <v>72000.004183151003</v>
      </c>
      <c r="C251" s="229">
        <v>101301.702449041</v>
      </c>
      <c r="D251" s="230">
        <v>29301.698265890001</v>
      </c>
      <c r="E251" s="231">
        <v>1.4069680078260001</v>
      </c>
      <c r="F251" s="229">
        <v>102174.999999999</v>
      </c>
      <c r="G251" s="230">
        <v>76631.249999999302</v>
      </c>
      <c r="H251" s="232">
        <v>10682.80688</v>
      </c>
      <c r="I251" s="229">
        <v>74477.983290000004</v>
      </c>
      <c r="J251" s="230">
        <v>-2153.26670999933</v>
      </c>
      <c r="K251" s="233">
        <v>0.72892569894699999</v>
      </c>
    </row>
    <row r="252" spans="1:11" ht="14.4" customHeight="1" thickBot="1" x14ac:dyDescent="0.35">
      <c r="A252" s="251" t="s">
        <v>372</v>
      </c>
      <c r="B252" s="229">
        <v>73700.004291919904</v>
      </c>
      <c r="C252" s="229">
        <v>117916.405570847</v>
      </c>
      <c r="D252" s="230">
        <v>44216.4012789275</v>
      </c>
      <c r="E252" s="231">
        <v>1.5999511357389999</v>
      </c>
      <c r="F252" s="229">
        <v>116799.999999999</v>
      </c>
      <c r="G252" s="230">
        <v>87599.9999999992</v>
      </c>
      <c r="H252" s="232">
        <v>12659.852199999999</v>
      </c>
      <c r="I252" s="229">
        <v>86847.795370000007</v>
      </c>
      <c r="J252" s="230">
        <v>-752.20462999920699</v>
      </c>
      <c r="K252" s="233">
        <v>0.74355989186600002</v>
      </c>
    </row>
    <row r="253" spans="1:11" ht="14.4" customHeight="1" thickBot="1" x14ac:dyDescent="0.35">
      <c r="A253" s="251" t="s">
        <v>373</v>
      </c>
      <c r="B253" s="229">
        <v>2100.0001220085701</v>
      </c>
      <c r="C253" s="229">
        <v>2174.12776293358</v>
      </c>
      <c r="D253" s="230">
        <v>74.127640925012003</v>
      </c>
      <c r="E253" s="231">
        <v>1.03529887458</v>
      </c>
      <c r="F253" s="229">
        <v>2129.99999999998</v>
      </c>
      <c r="G253" s="230">
        <v>1597.49999999999</v>
      </c>
      <c r="H253" s="232">
        <v>192.53896</v>
      </c>
      <c r="I253" s="229">
        <v>1698.4601299999999</v>
      </c>
      <c r="J253" s="230">
        <v>100.960130000014</v>
      </c>
      <c r="K253" s="233">
        <v>0.79739912206499997</v>
      </c>
    </row>
    <row r="254" spans="1:11" ht="14.4" customHeight="1" thickBot="1" x14ac:dyDescent="0.35">
      <c r="A254" s="251" t="s">
        <v>374</v>
      </c>
      <c r="B254" s="229">
        <v>8000.0005047945597</v>
      </c>
      <c r="C254" s="229">
        <v>9967.8019534937994</v>
      </c>
      <c r="D254" s="230">
        <v>1967.8014486992399</v>
      </c>
      <c r="E254" s="231">
        <v>1.2459751655660001</v>
      </c>
      <c r="F254" s="229">
        <v>9989.9999999999109</v>
      </c>
      <c r="G254" s="230">
        <v>7492.49999999993</v>
      </c>
      <c r="H254" s="232">
        <v>1070.2589599999999</v>
      </c>
      <c r="I254" s="229">
        <v>9808.3519799999995</v>
      </c>
      <c r="J254" s="230">
        <v>2315.8519800000599</v>
      </c>
      <c r="K254" s="233">
        <v>0.98181701501499996</v>
      </c>
    </row>
    <row r="255" spans="1:11" ht="14.4" customHeight="1" thickBot="1" x14ac:dyDescent="0.35">
      <c r="A255" s="251" t="s">
        <v>375</v>
      </c>
      <c r="B255" s="229">
        <v>11000.000629092499</v>
      </c>
      <c r="C255" s="229">
        <v>11205.1496239022</v>
      </c>
      <c r="D255" s="230">
        <v>205.148994809713</v>
      </c>
      <c r="E255" s="231">
        <v>1.0186499075519999</v>
      </c>
      <c r="F255" s="229">
        <v>11159.9999999999</v>
      </c>
      <c r="G255" s="230">
        <v>8369.9999999999309</v>
      </c>
      <c r="H255" s="232">
        <v>1254.33818</v>
      </c>
      <c r="I255" s="229">
        <v>10918.663850000001</v>
      </c>
      <c r="J255" s="230">
        <v>2548.6638500000699</v>
      </c>
      <c r="K255" s="233">
        <v>0.97837489695299995</v>
      </c>
    </row>
    <row r="256" spans="1:11" ht="14.4" customHeight="1" thickBot="1" x14ac:dyDescent="0.35">
      <c r="A256" s="251" t="s">
        <v>376</v>
      </c>
      <c r="B256" s="229">
        <v>4.9406564584124654E-324</v>
      </c>
      <c r="C256" s="229">
        <v>11.928809022753001</v>
      </c>
      <c r="D256" s="230">
        <v>11.928809022753001</v>
      </c>
      <c r="E256" s="239" t="s">
        <v>135</v>
      </c>
      <c r="F256" s="229">
        <v>0</v>
      </c>
      <c r="G256" s="230">
        <v>0</v>
      </c>
      <c r="H256" s="232">
        <v>0.99114000000000002</v>
      </c>
      <c r="I256" s="229">
        <v>8.0736799999999995</v>
      </c>
      <c r="J256" s="230">
        <v>8.0736799999999995</v>
      </c>
      <c r="K256" s="240" t="s">
        <v>129</v>
      </c>
    </row>
    <row r="257" spans="1:11" ht="14.4" customHeight="1" thickBot="1" x14ac:dyDescent="0.35">
      <c r="A257" s="251" t="s">
        <v>377</v>
      </c>
      <c r="B257" s="229">
        <v>4.9406564584124654E-324</v>
      </c>
      <c r="C257" s="229">
        <v>25.498188420304999</v>
      </c>
      <c r="D257" s="230">
        <v>25.498188420304999</v>
      </c>
      <c r="E257" s="239" t="s">
        <v>135</v>
      </c>
      <c r="F257" s="229">
        <v>0</v>
      </c>
      <c r="G257" s="230">
        <v>0</v>
      </c>
      <c r="H257" s="232">
        <v>1.7698700000000001</v>
      </c>
      <c r="I257" s="229">
        <v>12.821910000000001</v>
      </c>
      <c r="J257" s="230">
        <v>12.821910000000001</v>
      </c>
      <c r="K257" s="240" t="s">
        <v>129</v>
      </c>
    </row>
    <row r="258" spans="1:11" ht="14.4" customHeight="1" thickBot="1" x14ac:dyDescent="0.35">
      <c r="A258" s="251" t="s">
        <v>378</v>
      </c>
      <c r="B258" s="229">
        <v>4.9406564584124654E-324</v>
      </c>
      <c r="C258" s="229">
        <v>6.0912194422199999</v>
      </c>
      <c r="D258" s="230">
        <v>6.0912194422199999</v>
      </c>
      <c r="E258" s="239" t="s">
        <v>135</v>
      </c>
      <c r="F258" s="229">
        <v>0</v>
      </c>
      <c r="G258" s="230">
        <v>0</v>
      </c>
      <c r="H258" s="232">
        <v>1.88998</v>
      </c>
      <c r="I258" s="229">
        <v>8.2371300000000005</v>
      </c>
      <c r="J258" s="230">
        <v>8.2371300000000005</v>
      </c>
      <c r="K258" s="240" t="s">
        <v>129</v>
      </c>
    </row>
    <row r="259" spans="1:11" ht="14.4" customHeight="1" thickBot="1" x14ac:dyDescent="0.35">
      <c r="A259" s="251" t="s">
        <v>379</v>
      </c>
      <c r="B259" s="229">
        <v>36200.002133195398</v>
      </c>
      <c r="C259" s="229">
        <v>37907.967826698899</v>
      </c>
      <c r="D259" s="230">
        <v>1707.96569350352</v>
      </c>
      <c r="E259" s="231">
        <v>1.0471813699679999</v>
      </c>
      <c r="F259" s="229">
        <v>19889.9999999998</v>
      </c>
      <c r="G259" s="230">
        <v>14917.4999999999</v>
      </c>
      <c r="H259" s="232">
        <v>89.184899999999999</v>
      </c>
      <c r="I259" s="229">
        <v>3513.0047100000002</v>
      </c>
      <c r="J259" s="230">
        <v>-11404.495289999901</v>
      </c>
      <c r="K259" s="233">
        <v>0.17662165460000001</v>
      </c>
    </row>
    <row r="260" spans="1:11" ht="14.4" customHeight="1" thickBot="1" x14ac:dyDescent="0.35">
      <c r="A260" s="251" t="s">
        <v>380</v>
      </c>
      <c r="B260" s="229">
        <v>36200.002093195399</v>
      </c>
      <c r="C260" s="229">
        <v>39761.298049486701</v>
      </c>
      <c r="D260" s="230">
        <v>3561.2959562913202</v>
      </c>
      <c r="E260" s="231">
        <v>1.0983783356450001</v>
      </c>
      <c r="F260" s="229">
        <v>23129.9999999998</v>
      </c>
      <c r="G260" s="230">
        <v>17347.499999999902</v>
      </c>
      <c r="H260" s="232">
        <v>24.08502</v>
      </c>
      <c r="I260" s="229">
        <v>3323.9565299999999</v>
      </c>
      <c r="J260" s="230">
        <v>-14023.5434699999</v>
      </c>
      <c r="K260" s="233">
        <v>0.14370758884500001</v>
      </c>
    </row>
    <row r="261" spans="1:11" ht="14.4" customHeight="1" thickBot="1" x14ac:dyDescent="0.35">
      <c r="A261" s="251" t="s">
        <v>381</v>
      </c>
      <c r="B261" s="229">
        <v>1350.00007843408</v>
      </c>
      <c r="C261" s="229">
        <v>1220.1350247339501</v>
      </c>
      <c r="D261" s="230">
        <v>-129.86505370012699</v>
      </c>
      <c r="E261" s="231">
        <v>0.90380366951400004</v>
      </c>
      <c r="F261" s="229">
        <v>1089.99999999999</v>
      </c>
      <c r="G261" s="230">
        <v>817.49999999999295</v>
      </c>
      <c r="H261" s="232">
        <v>131.52609000000001</v>
      </c>
      <c r="I261" s="229">
        <v>746.75945000000002</v>
      </c>
      <c r="J261" s="230">
        <v>-70.740549999992993</v>
      </c>
      <c r="K261" s="233">
        <v>0.68510041284400003</v>
      </c>
    </row>
    <row r="262" spans="1:11" ht="14.4" customHeight="1" thickBot="1" x14ac:dyDescent="0.35">
      <c r="A262" s="251" t="s">
        <v>382</v>
      </c>
      <c r="B262" s="229">
        <v>1050.00006100429</v>
      </c>
      <c r="C262" s="229">
        <v>851.78801515008399</v>
      </c>
      <c r="D262" s="230">
        <v>-198.21204585420199</v>
      </c>
      <c r="E262" s="231">
        <v>0.81122663396299999</v>
      </c>
      <c r="F262" s="229">
        <v>789.99999999999295</v>
      </c>
      <c r="G262" s="230">
        <v>592.499999999995</v>
      </c>
      <c r="H262" s="232">
        <v>55.204349999999998</v>
      </c>
      <c r="I262" s="229">
        <v>540.99567999999999</v>
      </c>
      <c r="J262" s="230">
        <v>-51.504319999994003</v>
      </c>
      <c r="K262" s="233">
        <v>0.68480465822699998</v>
      </c>
    </row>
    <row r="263" spans="1:11" ht="14.4" customHeight="1" thickBot="1" x14ac:dyDescent="0.35">
      <c r="A263" s="251" t="s">
        <v>383</v>
      </c>
      <c r="B263" s="229">
        <v>1400.0001213390501</v>
      </c>
      <c r="C263" s="229">
        <v>1500.2406412058399</v>
      </c>
      <c r="D263" s="230">
        <v>100.24051986678801</v>
      </c>
      <c r="E263" s="231">
        <v>1.0716003651270001</v>
      </c>
      <c r="F263" s="229">
        <v>1579.99999999999</v>
      </c>
      <c r="G263" s="230">
        <v>1184.99999999999</v>
      </c>
      <c r="H263" s="232">
        <v>187.30765</v>
      </c>
      <c r="I263" s="229">
        <v>1102.6920700000001</v>
      </c>
      <c r="J263" s="230">
        <v>-82.307929999989</v>
      </c>
      <c r="K263" s="233">
        <v>0.69790637341700001</v>
      </c>
    </row>
    <row r="264" spans="1:11" ht="14.4" customHeight="1" thickBot="1" x14ac:dyDescent="0.35">
      <c r="A264" s="251" t="s">
        <v>384</v>
      </c>
      <c r="B264" s="229">
        <v>2000.00009619864</v>
      </c>
      <c r="C264" s="229">
        <v>3391.7365748918901</v>
      </c>
      <c r="D264" s="230">
        <v>1391.7364786932501</v>
      </c>
      <c r="E264" s="231">
        <v>1.6958682058750001</v>
      </c>
      <c r="F264" s="229">
        <v>3084.99999999997</v>
      </c>
      <c r="G264" s="230">
        <v>2313.74999999998</v>
      </c>
      <c r="H264" s="232">
        <v>268.74781999999999</v>
      </c>
      <c r="I264" s="229">
        <v>2409.6520599999999</v>
      </c>
      <c r="J264" s="230">
        <v>95.902060000019006</v>
      </c>
      <c r="K264" s="233">
        <v>0.78108656726000003</v>
      </c>
    </row>
    <row r="265" spans="1:11" ht="14.4" customHeight="1" thickBot="1" x14ac:dyDescent="0.35">
      <c r="A265" s="251" t="s">
        <v>385</v>
      </c>
      <c r="B265" s="229">
        <v>6000.0003485959196</v>
      </c>
      <c r="C265" s="229">
        <v>6662.3943132939603</v>
      </c>
      <c r="D265" s="230">
        <v>662.39396469804501</v>
      </c>
      <c r="E265" s="231">
        <v>1.110398987702</v>
      </c>
      <c r="F265" s="229">
        <v>6299.99999999995</v>
      </c>
      <c r="G265" s="230">
        <v>4724.99999999996</v>
      </c>
      <c r="H265" s="232">
        <v>522.85954000000004</v>
      </c>
      <c r="I265" s="229">
        <v>4674.6469200000001</v>
      </c>
      <c r="J265" s="230">
        <v>-50.353079999959</v>
      </c>
      <c r="K265" s="233">
        <v>0.74200744761899995</v>
      </c>
    </row>
    <row r="266" spans="1:11" ht="14.4" customHeight="1" thickBot="1" x14ac:dyDescent="0.35">
      <c r="A266" s="248" t="s">
        <v>386</v>
      </c>
      <c r="B266" s="229">
        <v>97.434175660858998</v>
      </c>
      <c r="C266" s="229">
        <v>2986.5089470913199</v>
      </c>
      <c r="D266" s="230">
        <v>2889.0747714304598</v>
      </c>
      <c r="E266" s="231">
        <v>30.651554517036001</v>
      </c>
      <c r="F266" s="229">
        <v>1170.1862248750499</v>
      </c>
      <c r="G266" s="230">
        <v>877.63966865628402</v>
      </c>
      <c r="H266" s="232">
        <v>284.15348999999998</v>
      </c>
      <c r="I266" s="229">
        <v>1187.7255500000001</v>
      </c>
      <c r="J266" s="230">
        <v>310.08588134371598</v>
      </c>
      <c r="K266" s="233">
        <v>1.014988490508</v>
      </c>
    </row>
    <row r="267" spans="1:11" ht="14.4" customHeight="1" thickBot="1" x14ac:dyDescent="0.35">
      <c r="A267" s="249" t="s">
        <v>387</v>
      </c>
      <c r="B267" s="229">
        <v>4.9406564584124654E-324</v>
      </c>
      <c r="C267" s="229">
        <v>73.375074888743001</v>
      </c>
      <c r="D267" s="230">
        <v>73.375074888743001</v>
      </c>
      <c r="E267" s="239" t="s">
        <v>135</v>
      </c>
      <c r="F267" s="229">
        <v>0</v>
      </c>
      <c r="G267" s="230">
        <v>0</v>
      </c>
      <c r="H267" s="232">
        <v>4.9406564584124654E-324</v>
      </c>
      <c r="I267" s="229">
        <v>1.8441700000000001</v>
      </c>
      <c r="J267" s="230">
        <v>1.8441700000000001</v>
      </c>
      <c r="K267" s="240" t="s">
        <v>129</v>
      </c>
    </row>
    <row r="268" spans="1:11" ht="14.4" customHeight="1" thickBot="1" x14ac:dyDescent="0.35">
      <c r="A268" s="250" t="s">
        <v>388</v>
      </c>
      <c r="B268" s="234">
        <v>4.9406564584124654E-324</v>
      </c>
      <c r="C268" s="234">
        <v>73.375074888743001</v>
      </c>
      <c r="D268" s="235">
        <v>73.375074888743001</v>
      </c>
      <c r="E268" s="236" t="s">
        <v>135</v>
      </c>
      <c r="F268" s="234">
        <v>0</v>
      </c>
      <c r="G268" s="235">
        <v>0</v>
      </c>
      <c r="H268" s="237">
        <v>4.9406564584124654E-324</v>
      </c>
      <c r="I268" s="234">
        <v>1.8441700000000001</v>
      </c>
      <c r="J268" s="235">
        <v>1.8441700000000001</v>
      </c>
      <c r="K268" s="238" t="s">
        <v>129</v>
      </c>
    </row>
    <row r="269" spans="1:11" ht="14.4" customHeight="1" thickBot="1" x14ac:dyDescent="0.35">
      <c r="A269" s="251" t="s">
        <v>389</v>
      </c>
      <c r="B269" s="229">
        <v>4.9406564584124654E-324</v>
      </c>
      <c r="C269" s="229">
        <v>73.375074888743001</v>
      </c>
      <c r="D269" s="230">
        <v>73.375074888743001</v>
      </c>
      <c r="E269" s="239" t="s">
        <v>135</v>
      </c>
      <c r="F269" s="229">
        <v>0</v>
      </c>
      <c r="G269" s="230">
        <v>0</v>
      </c>
      <c r="H269" s="232">
        <v>4.9406564584124654E-324</v>
      </c>
      <c r="I269" s="229">
        <v>1.8441700000000001</v>
      </c>
      <c r="J269" s="230">
        <v>1.8441700000000001</v>
      </c>
      <c r="K269" s="240" t="s">
        <v>129</v>
      </c>
    </row>
    <row r="270" spans="1:11" ht="14.4" customHeight="1" thickBot="1" x14ac:dyDescent="0.35">
      <c r="A270" s="249" t="s">
        <v>390</v>
      </c>
      <c r="B270" s="229">
        <v>96.000005577533997</v>
      </c>
      <c r="C270" s="229">
        <v>157.22490581496399</v>
      </c>
      <c r="D270" s="230">
        <v>61.224900237428997</v>
      </c>
      <c r="E270" s="231">
        <v>1.6377593404190001</v>
      </c>
      <c r="F270" s="229">
        <v>293.038017439241</v>
      </c>
      <c r="G270" s="230">
        <v>219.77851307943101</v>
      </c>
      <c r="H270" s="232">
        <v>7.83345</v>
      </c>
      <c r="I270" s="229">
        <v>285.87747999999999</v>
      </c>
      <c r="J270" s="230">
        <v>66.098966920568998</v>
      </c>
      <c r="K270" s="233">
        <v>0.975564476234</v>
      </c>
    </row>
    <row r="271" spans="1:11" ht="14.4" customHeight="1" thickBot="1" x14ac:dyDescent="0.35">
      <c r="A271" s="250" t="s">
        <v>391</v>
      </c>
      <c r="B271" s="234">
        <v>4.9406564584124654E-324</v>
      </c>
      <c r="C271" s="234">
        <v>6.0059994500230003</v>
      </c>
      <c r="D271" s="235">
        <v>6.0059994500230003</v>
      </c>
      <c r="E271" s="236" t="s">
        <v>135</v>
      </c>
      <c r="F271" s="234">
        <v>0</v>
      </c>
      <c r="G271" s="235">
        <v>0</v>
      </c>
      <c r="H271" s="237">
        <v>4.9406564584124654E-324</v>
      </c>
      <c r="I271" s="234">
        <v>4.4465908125712189E-323</v>
      </c>
      <c r="J271" s="235">
        <v>4.4465908125712189E-323</v>
      </c>
      <c r="K271" s="238" t="s">
        <v>129</v>
      </c>
    </row>
    <row r="272" spans="1:11" ht="14.4" customHeight="1" thickBot="1" x14ac:dyDescent="0.35">
      <c r="A272" s="251" t="s">
        <v>392</v>
      </c>
      <c r="B272" s="229">
        <v>4.9406564584124654E-324</v>
      </c>
      <c r="C272" s="229">
        <v>6.0059994500230003</v>
      </c>
      <c r="D272" s="230">
        <v>6.0059994500230003</v>
      </c>
      <c r="E272" s="239" t="s">
        <v>135</v>
      </c>
      <c r="F272" s="229">
        <v>0</v>
      </c>
      <c r="G272" s="230">
        <v>0</v>
      </c>
      <c r="H272" s="232">
        <v>4.9406564584124654E-324</v>
      </c>
      <c r="I272" s="229">
        <v>4.4465908125712189E-323</v>
      </c>
      <c r="J272" s="230">
        <v>4.4465908125712189E-323</v>
      </c>
      <c r="K272" s="240" t="s">
        <v>129</v>
      </c>
    </row>
    <row r="273" spans="1:11" ht="14.4" customHeight="1" thickBot="1" x14ac:dyDescent="0.35">
      <c r="A273" s="250" t="s">
        <v>393</v>
      </c>
      <c r="B273" s="234">
        <v>96.000005577533997</v>
      </c>
      <c r="C273" s="234">
        <v>151.21890636494001</v>
      </c>
      <c r="D273" s="235">
        <v>55.218900787404998</v>
      </c>
      <c r="E273" s="241">
        <v>1.575196849783</v>
      </c>
      <c r="F273" s="234">
        <v>293.038017439241</v>
      </c>
      <c r="G273" s="235">
        <v>219.77851307943101</v>
      </c>
      <c r="H273" s="237">
        <v>7.83345</v>
      </c>
      <c r="I273" s="234">
        <v>285.87747999999999</v>
      </c>
      <c r="J273" s="235">
        <v>66.098966920568998</v>
      </c>
      <c r="K273" s="242">
        <v>0.975564476234</v>
      </c>
    </row>
    <row r="274" spans="1:11" ht="14.4" customHeight="1" thickBot="1" x14ac:dyDescent="0.35">
      <c r="A274" s="251" t="s">
        <v>394</v>
      </c>
      <c r="B274" s="229">
        <v>96.000005577533997</v>
      </c>
      <c r="C274" s="229">
        <v>-269.71497529318901</v>
      </c>
      <c r="D274" s="230">
        <v>-365.71498087072399</v>
      </c>
      <c r="E274" s="231">
        <v>-2.8095308294049999</v>
      </c>
      <c r="F274" s="229">
        <v>293.038017439241</v>
      </c>
      <c r="G274" s="230">
        <v>219.77851307943101</v>
      </c>
      <c r="H274" s="232">
        <v>4.9406564584124654E-324</v>
      </c>
      <c r="I274" s="229">
        <v>4.4465908125712189E-323</v>
      </c>
      <c r="J274" s="230">
        <v>-219.77851307943101</v>
      </c>
      <c r="K274" s="233">
        <v>0</v>
      </c>
    </row>
    <row r="275" spans="1:11" ht="14.4" customHeight="1" thickBot="1" x14ac:dyDescent="0.35">
      <c r="A275" s="251" t="s">
        <v>395</v>
      </c>
      <c r="B275" s="229">
        <v>4.9406564584124654E-324</v>
      </c>
      <c r="C275" s="229">
        <v>35.857386716496997</v>
      </c>
      <c r="D275" s="230">
        <v>35.857386716496997</v>
      </c>
      <c r="E275" s="239" t="s">
        <v>135</v>
      </c>
      <c r="F275" s="229">
        <v>0</v>
      </c>
      <c r="G275" s="230">
        <v>0</v>
      </c>
      <c r="H275" s="232">
        <v>4.9406564584124654E-324</v>
      </c>
      <c r="I275" s="229">
        <v>4.4465908125712189E-323</v>
      </c>
      <c r="J275" s="230">
        <v>4.4465908125712189E-323</v>
      </c>
      <c r="K275" s="240" t="s">
        <v>129</v>
      </c>
    </row>
    <row r="276" spans="1:11" ht="14.4" customHeight="1" thickBot="1" x14ac:dyDescent="0.35">
      <c r="A276" s="251" t="s">
        <v>396</v>
      </c>
      <c r="B276" s="229">
        <v>4.9406564584124654E-324</v>
      </c>
      <c r="C276" s="229">
        <v>4.9406564584124654E-324</v>
      </c>
      <c r="D276" s="230">
        <v>0</v>
      </c>
      <c r="E276" s="231">
        <v>1</v>
      </c>
      <c r="F276" s="229">
        <v>4.9406564584124654E-324</v>
      </c>
      <c r="G276" s="230">
        <v>0</v>
      </c>
      <c r="H276" s="232">
        <v>4.9406564584124654E-324</v>
      </c>
      <c r="I276" s="229">
        <v>7.6529999999999996</v>
      </c>
      <c r="J276" s="230">
        <v>7.6529999999999996</v>
      </c>
      <c r="K276" s="240" t="s">
        <v>135</v>
      </c>
    </row>
    <row r="277" spans="1:11" ht="14.4" customHeight="1" thickBot="1" x14ac:dyDescent="0.35">
      <c r="A277" s="251" t="s">
        <v>397</v>
      </c>
      <c r="B277" s="229">
        <v>4.9406564584124654E-324</v>
      </c>
      <c r="C277" s="229">
        <v>74.310993195256003</v>
      </c>
      <c r="D277" s="230">
        <v>74.310993195256003</v>
      </c>
      <c r="E277" s="239" t="s">
        <v>135</v>
      </c>
      <c r="F277" s="229">
        <v>0</v>
      </c>
      <c r="G277" s="230">
        <v>0</v>
      </c>
      <c r="H277" s="232">
        <v>4.9406564584124654E-324</v>
      </c>
      <c r="I277" s="229">
        <v>186.13345000000001</v>
      </c>
      <c r="J277" s="230">
        <v>186.13345000000001</v>
      </c>
      <c r="K277" s="240" t="s">
        <v>129</v>
      </c>
    </row>
    <row r="278" spans="1:11" ht="14.4" customHeight="1" thickBot="1" x14ac:dyDescent="0.35">
      <c r="A278" s="251" t="s">
        <v>398</v>
      </c>
      <c r="B278" s="229">
        <v>4.9406564584124654E-324</v>
      </c>
      <c r="C278" s="229">
        <v>106.555190242618</v>
      </c>
      <c r="D278" s="230">
        <v>106.555190242618</v>
      </c>
      <c r="E278" s="239" t="s">
        <v>135</v>
      </c>
      <c r="F278" s="229">
        <v>0</v>
      </c>
      <c r="G278" s="230">
        <v>0</v>
      </c>
      <c r="H278" s="232">
        <v>4.9406564584124654E-324</v>
      </c>
      <c r="I278" s="229">
        <v>34.40428</v>
      </c>
      <c r="J278" s="230">
        <v>34.40428</v>
      </c>
      <c r="K278" s="240" t="s">
        <v>129</v>
      </c>
    </row>
    <row r="279" spans="1:11" ht="14.4" customHeight="1" thickBot="1" x14ac:dyDescent="0.35">
      <c r="A279" s="251" t="s">
        <v>399</v>
      </c>
      <c r="B279" s="229">
        <v>4.9406564584124654E-324</v>
      </c>
      <c r="C279" s="229">
        <v>154.53108584941</v>
      </c>
      <c r="D279" s="230">
        <v>154.53108584941</v>
      </c>
      <c r="E279" s="239" t="s">
        <v>135</v>
      </c>
      <c r="F279" s="229">
        <v>0</v>
      </c>
      <c r="G279" s="230">
        <v>0</v>
      </c>
      <c r="H279" s="232">
        <v>4.9406564584124654E-324</v>
      </c>
      <c r="I279" s="229">
        <v>19.37678</v>
      </c>
      <c r="J279" s="230">
        <v>19.37678</v>
      </c>
      <c r="K279" s="240" t="s">
        <v>129</v>
      </c>
    </row>
    <row r="280" spans="1:11" ht="14.4" customHeight="1" thickBot="1" x14ac:dyDescent="0.35">
      <c r="A280" s="251" t="s">
        <v>400</v>
      </c>
      <c r="B280" s="229">
        <v>4.9406564584124654E-324</v>
      </c>
      <c r="C280" s="229">
        <v>49.679225654345998</v>
      </c>
      <c r="D280" s="230">
        <v>49.679225654345998</v>
      </c>
      <c r="E280" s="239" t="s">
        <v>135</v>
      </c>
      <c r="F280" s="229">
        <v>0</v>
      </c>
      <c r="G280" s="230">
        <v>0</v>
      </c>
      <c r="H280" s="232">
        <v>7.83345</v>
      </c>
      <c r="I280" s="229">
        <v>38.30997</v>
      </c>
      <c r="J280" s="230">
        <v>38.30997</v>
      </c>
      <c r="K280" s="240" t="s">
        <v>129</v>
      </c>
    </row>
    <row r="281" spans="1:11" ht="14.4" customHeight="1" thickBot="1" x14ac:dyDescent="0.35">
      <c r="A281" s="252" t="s">
        <v>401</v>
      </c>
      <c r="B281" s="234">
        <v>1.4341700833240001</v>
      </c>
      <c r="C281" s="234">
        <v>2755.9089663876098</v>
      </c>
      <c r="D281" s="235">
        <v>2754.4747963042901</v>
      </c>
      <c r="E281" s="241">
        <v>1921.6053928552301</v>
      </c>
      <c r="F281" s="234">
        <v>877.14820743580503</v>
      </c>
      <c r="G281" s="235">
        <v>657.86115557685298</v>
      </c>
      <c r="H281" s="237">
        <v>276.32004000000001</v>
      </c>
      <c r="I281" s="234">
        <v>900.00390000000004</v>
      </c>
      <c r="J281" s="235">
        <v>242.14274442314701</v>
      </c>
      <c r="K281" s="242">
        <v>1.0260568195549999</v>
      </c>
    </row>
    <row r="282" spans="1:11" ht="14.4" customHeight="1" thickBot="1" x14ac:dyDescent="0.35">
      <c r="A282" s="250" t="s">
        <v>402</v>
      </c>
      <c r="B282" s="234">
        <v>4.9406564584124654E-324</v>
      </c>
      <c r="C282" s="234">
        <v>12.378118866655001</v>
      </c>
      <c r="D282" s="235">
        <v>12.378118866655001</v>
      </c>
      <c r="E282" s="236" t="s">
        <v>135</v>
      </c>
      <c r="F282" s="234">
        <v>0</v>
      </c>
      <c r="G282" s="235">
        <v>0</v>
      </c>
      <c r="H282" s="237">
        <v>1.17E-3</v>
      </c>
      <c r="I282" s="234">
        <v>1.3799999999999999E-3</v>
      </c>
      <c r="J282" s="235">
        <v>1.3799999999999999E-3</v>
      </c>
      <c r="K282" s="238" t="s">
        <v>129</v>
      </c>
    </row>
    <row r="283" spans="1:11" ht="14.4" customHeight="1" thickBot="1" x14ac:dyDescent="0.35">
      <c r="A283" s="251" t="s">
        <v>403</v>
      </c>
      <c r="B283" s="229">
        <v>4.9406564584124654E-324</v>
      </c>
      <c r="C283" s="229">
        <v>7.1000007300000005E-4</v>
      </c>
      <c r="D283" s="230">
        <v>7.1000007300000005E-4</v>
      </c>
      <c r="E283" s="239" t="s">
        <v>135</v>
      </c>
      <c r="F283" s="229">
        <v>0</v>
      </c>
      <c r="G283" s="230">
        <v>0</v>
      </c>
      <c r="H283" s="232">
        <v>1.17E-3</v>
      </c>
      <c r="I283" s="229">
        <v>1.3799999999999999E-3</v>
      </c>
      <c r="J283" s="230">
        <v>1.3799999999999999E-3</v>
      </c>
      <c r="K283" s="240" t="s">
        <v>129</v>
      </c>
    </row>
    <row r="284" spans="1:11" ht="14.4" customHeight="1" thickBot="1" x14ac:dyDescent="0.35">
      <c r="A284" s="251" t="s">
        <v>404</v>
      </c>
      <c r="B284" s="229">
        <v>4.9406564584124654E-324</v>
      </c>
      <c r="C284" s="229">
        <v>0.51440995289000002</v>
      </c>
      <c r="D284" s="230">
        <v>0.51440995289000002</v>
      </c>
      <c r="E284" s="239" t="s">
        <v>135</v>
      </c>
      <c r="F284" s="229">
        <v>0</v>
      </c>
      <c r="G284" s="230">
        <v>0</v>
      </c>
      <c r="H284" s="232">
        <v>4.9406564584124654E-324</v>
      </c>
      <c r="I284" s="229">
        <v>4.4465908125712189E-323</v>
      </c>
      <c r="J284" s="230">
        <v>4.4465908125712189E-323</v>
      </c>
      <c r="K284" s="240" t="s">
        <v>129</v>
      </c>
    </row>
    <row r="285" spans="1:11" ht="14.4" customHeight="1" thickBot="1" x14ac:dyDescent="0.35">
      <c r="A285" s="251" t="s">
        <v>405</v>
      </c>
      <c r="B285" s="229">
        <v>4.9406564584124654E-324</v>
      </c>
      <c r="C285" s="229">
        <v>11.862998913690999</v>
      </c>
      <c r="D285" s="230">
        <v>11.862998913690999</v>
      </c>
      <c r="E285" s="239" t="s">
        <v>135</v>
      </c>
      <c r="F285" s="229">
        <v>0</v>
      </c>
      <c r="G285" s="230">
        <v>0</v>
      </c>
      <c r="H285" s="232">
        <v>4.9406564584124654E-324</v>
      </c>
      <c r="I285" s="229">
        <v>4.4465908125712189E-323</v>
      </c>
      <c r="J285" s="230">
        <v>4.4465908125712189E-323</v>
      </c>
      <c r="K285" s="240" t="s">
        <v>129</v>
      </c>
    </row>
    <row r="286" spans="1:11" ht="14.4" customHeight="1" thickBot="1" x14ac:dyDescent="0.35">
      <c r="A286" s="250" t="s">
        <v>406</v>
      </c>
      <c r="B286" s="234">
        <v>1.4341700833240001</v>
      </c>
      <c r="C286" s="234">
        <v>2743.5308475209599</v>
      </c>
      <c r="D286" s="235">
        <v>2742.0966774376302</v>
      </c>
      <c r="E286" s="241">
        <v>1912.97453448593</v>
      </c>
      <c r="F286" s="234">
        <v>877.14820743580503</v>
      </c>
      <c r="G286" s="235">
        <v>657.86115557685298</v>
      </c>
      <c r="H286" s="237">
        <v>276.31887</v>
      </c>
      <c r="I286" s="234">
        <v>900.00252</v>
      </c>
      <c r="J286" s="235">
        <v>242.141364423147</v>
      </c>
      <c r="K286" s="242">
        <v>1.026055246274</v>
      </c>
    </row>
    <row r="287" spans="1:11" ht="14.4" customHeight="1" thickBot="1" x14ac:dyDescent="0.35">
      <c r="A287" s="251" t="s">
        <v>407</v>
      </c>
      <c r="B287" s="229">
        <v>4.9406564584124654E-324</v>
      </c>
      <c r="C287" s="229">
        <v>1577.36624913435</v>
      </c>
      <c r="D287" s="230">
        <v>1577.36624913435</v>
      </c>
      <c r="E287" s="239" t="s">
        <v>135</v>
      </c>
      <c r="F287" s="229">
        <v>0</v>
      </c>
      <c r="G287" s="230">
        <v>0</v>
      </c>
      <c r="H287" s="232">
        <v>4.9406564584124654E-324</v>
      </c>
      <c r="I287" s="229">
        <v>4.4465908125712189E-323</v>
      </c>
      <c r="J287" s="230">
        <v>4.4465908125712189E-323</v>
      </c>
      <c r="K287" s="240" t="s">
        <v>129</v>
      </c>
    </row>
    <row r="288" spans="1:11" ht="14.4" customHeight="1" thickBot="1" x14ac:dyDescent="0.35">
      <c r="A288" s="251" t="s">
        <v>408</v>
      </c>
      <c r="B288" s="229">
        <v>4.9406564584124654E-324</v>
      </c>
      <c r="C288" s="229">
        <v>277.172177191956</v>
      </c>
      <c r="D288" s="230">
        <v>277.172177191956</v>
      </c>
      <c r="E288" s="239" t="s">
        <v>135</v>
      </c>
      <c r="F288" s="229">
        <v>0</v>
      </c>
      <c r="G288" s="230">
        <v>0</v>
      </c>
      <c r="H288" s="232">
        <v>4.9406564584124654E-324</v>
      </c>
      <c r="I288" s="229">
        <v>4.4465908125712189E-323</v>
      </c>
      <c r="J288" s="230">
        <v>4.4465908125712189E-323</v>
      </c>
      <c r="K288" s="240" t="s">
        <v>129</v>
      </c>
    </row>
    <row r="289" spans="1:11" ht="14.4" customHeight="1" thickBot="1" x14ac:dyDescent="0.35">
      <c r="A289" s="251" t="s">
        <v>409</v>
      </c>
      <c r="B289" s="229">
        <v>4.9406564584124654E-324</v>
      </c>
      <c r="C289" s="229">
        <v>48.417995566308001</v>
      </c>
      <c r="D289" s="230">
        <v>48.417995566308001</v>
      </c>
      <c r="E289" s="239" t="s">
        <v>135</v>
      </c>
      <c r="F289" s="229">
        <v>0</v>
      </c>
      <c r="G289" s="230">
        <v>0</v>
      </c>
      <c r="H289" s="232">
        <v>4.9406564584124654E-324</v>
      </c>
      <c r="I289" s="229">
        <v>4.4465908125712189E-323</v>
      </c>
      <c r="J289" s="230">
        <v>4.4465908125712189E-323</v>
      </c>
      <c r="K289" s="240" t="s">
        <v>129</v>
      </c>
    </row>
    <row r="290" spans="1:11" ht="14.4" customHeight="1" thickBot="1" x14ac:dyDescent="0.35">
      <c r="A290" s="251" t="s">
        <v>410</v>
      </c>
      <c r="B290" s="229">
        <v>4.9406564584124654E-324</v>
      </c>
      <c r="C290" s="229">
        <v>0.27299997500099998</v>
      </c>
      <c r="D290" s="230">
        <v>0.27299997500099998</v>
      </c>
      <c r="E290" s="239" t="s">
        <v>135</v>
      </c>
      <c r="F290" s="229">
        <v>0</v>
      </c>
      <c r="G290" s="230">
        <v>0</v>
      </c>
      <c r="H290" s="232">
        <v>4.9406564584124654E-324</v>
      </c>
      <c r="I290" s="229">
        <v>4.4465908125712189E-323</v>
      </c>
      <c r="J290" s="230">
        <v>4.4465908125712189E-323</v>
      </c>
      <c r="K290" s="240" t="s">
        <v>129</v>
      </c>
    </row>
    <row r="291" spans="1:11" ht="14.4" customHeight="1" thickBot="1" x14ac:dyDescent="0.35">
      <c r="A291" s="251" t="s">
        <v>411</v>
      </c>
      <c r="B291" s="229">
        <v>4.9406564584124654E-324</v>
      </c>
      <c r="C291" s="229">
        <v>837.02807595308695</v>
      </c>
      <c r="D291" s="230">
        <v>837.02807595308695</v>
      </c>
      <c r="E291" s="239" t="s">
        <v>135</v>
      </c>
      <c r="F291" s="229">
        <v>873.95534010708695</v>
      </c>
      <c r="G291" s="230">
        <v>655.46650508031496</v>
      </c>
      <c r="H291" s="232">
        <v>274.87257</v>
      </c>
      <c r="I291" s="229">
        <v>895.66362000000004</v>
      </c>
      <c r="J291" s="230">
        <v>240.19711491968499</v>
      </c>
      <c r="K291" s="233">
        <v>1.0248391180830001</v>
      </c>
    </row>
    <row r="292" spans="1:11" ht="14.4" customHeight="1" thickBot="1" x14ac:dyDescent="0.35">
      <c r="A292" s="251" t="s">
        <v>412</v>
      </c>
      <c r="B292" s="229">
        <v>4.9406564584124654E-324</v>
      </c>
      <c r="C292" s="229">
        <v>0.56499994826199995</v>
      </c>
      <c r="D292" s="230">
        <v>0.56499994826199995</v>
      </c>
      <c r="E292" s="239" t="s">
        <v>135</v>
      </c>
      <c r="F292" s="229">
        <v>0.61187049656600001</v>
      </c>
      <c r="G292" s="230">
        <v>0.45890287242400002</v>
      </c>
      <c r="H292" s="232">
        <v>4.9406564584124654E-324</v>
      </c>
      <c r="I292" s="229">
        <v>4.4465908125712189E-323</v>
      </c>
      <c r="J292" s="230">
        <v>-0.45890287242400002</v>
      </c>
      <c r="K292" s="233">
        <v>7.4109846876186982E-323</v>
      </c>
    </row>
    <row r="293" spans="1:11" ht="14.4" customHeight="1" thickBot="1" x14ac:dyDescent="0.35">
      <c r="A293" s="251" t="s">
        <v>413</v>
      </c>
      <c r="B293" s="229">
        <v>1.4341700833240001</v>
      </c>
      <c r="C293" s="229">
        <v>2.708349751993</v>
      </c>
      <c r="D293" s="230">
        <v>1.274179668668</v>
      </c>
      <c r="E293" s="231">
        <v>1.8884439045850001</v>
      </c>
      <c r="F293" s="229">
        <v>2.580996832151</v>
      </c>
      <c r="G293" s="230">
        <v>1.9357476241130001</v>
      </c>
      <c r="H293" s="232">
        <v>1.4462999999999999</v>
      </c>
      <c r="I293" s="229">
        <v>4.3388999999999998</v>
      </c>
      <c r="J293" s="230">
        <v>2.4031523758860001</v>
      </c>
      <c r="K293" s="233">
        <v>1.681094663096</v>
      </c>
    </row>
    <row r="294" spans="1:11" ht="14.4" customHeight="1" thickBot="1" x14ac:dyDescent="0.35">
      <c r="A294" s="248" t="s">
        <v>414</v>
      </c>
      <c r="B294" s="229">
        <v>110.000046390927</v>
      </c>
      <c r="C294" s="229">
        <v>21.425908038004</v>
      </c>
      <c r="D294" s="230">
        <v>-88.574138352922006</v>
      </c>
      <c r="E294" s="231">
        <v>0.19478090001699999</v>
      </c>
      <c r="F294" s="229">
        <v>0</v>
      </c>
      <c r="G294" s="230">
        <v>0</v>
      </c>
      <c r="H294" s="232">
        <v>4.9406564584124654E-324</v>
      </c>
      <c r="I294" s="229">
        <v>0.56272</v>
      </c>
      <c r="J294" s="230">
        <v>0.56272</v>
      </c>
      <c r="K294" s="240" t="s">
        <v>129</v>
      </c>
    </row>
    <row r="295" spans="1:11" ht="14.4" customHeight="1" thickBot="1" x14ac:dyDescent="0.35">
      <c r="A295" s="252" t="s">
        <v>415</v>
      </c>
      <c r="B295" s="234">
        <v>110.000046390927</v>
      </c>
      <c r="C295" s="234">
        <v>20.540148119114001</v>
      </c>
      <c r="D295" s="235">
        <v>-89.459898271811994</v>
      </c>
      <c r="E295" s="241">
        <v>0.18672854051400001</v>
      </c>
      <c r="F295" s="234">
        <v>0</v>
      </c>
      <c r="G295" s="235">
        <v>0</v>
      </c>
      <c r="H295" s="237">
        <v>4.9406564584124654E-324</v>
      </c>
      <c r="I295" s="234">
        <v>4.4465908125712189E-323</v>
      </c>
      <c r="J295" s="235">
        <v>4.4465908125712189E-323</v>
      </c>
      <c r="K295" s="238" t="s">
        <v>129</v>
      </c>
    </row>
    <row r="296" spans="1:11" ht="14.4" customHeight="1" thickBot="1" x14ac:dyDescent="0.35">
      <c r="A296" s="250" t="s">
        <v>416</v>
      </c>
      <c r="B296" s="234">
        <v>110.000046390927</v>
      </c>
      <c r="C296" s="234">
        <v>20.540148119114001</v>
      </c>
      <c r="D296" s="235">
        <v>-89.459898271811994</v>
      </c>
      <c r="E296" s="241">
        <v>0.18672854051400001</v>
      </c>
      <c r="F296" s="234">
        <v>0</v>
      </c>
      <c r="G296" s="235">
        <v>0</v>
      </c>
      <c r="H296" s="237">
        <v>4.9406564584124654E-324</v>
      </c>
      <c r="I296" s="234">
        <v>4.4465908125712189E-323</v>
      </c>
      <c r="J296" s="235">
        <v>4.4465908125712189E-323</v>
      </c>
      <c r="K296" s="238" t="s">
        <v>129</v>
      </c>
    </row>
    <row r="297" spans="1:11" ht="14.4" customHeight="1" thickBot="1" x14ac:dyDescent="0.35">
      <c r="A297" s="251" t="s">
        <v>417</v>
      </c>
      <c r="B297" s="229">
        <v>110.000046390927</v>
      </c>
      <c r="C297" s="229">
        <v>20.540148119114001</v>
      </c>
      <c r="D297" s="230">
        <v>-89.459898271811994</v>
      </c>
      <c r="E297" s="231">
        <v>0.18672854051400001</v>
      </c>
      <c r="F297" s="229">
        <v>0</v>
      </c>
      <c r="G297" s="230">
        <v>0</v>
      </c>
      <c r="H297" s="232">
        <v>4.9406564584124654E-324</v>
      </c>
      <c r="I297" s="229">
        <v>4.4465908125712189E-323</v>
      </c>
      <c r="J297" s="230">
        <v>4.4465908125712189E-323</v>
      </c>
      <c r="K297" s="240" t="s">
        <v>129</v>
      </c>
    </row>
    <row r="298" spans="1:11" ht="14.4" customHeight="1" thickBot="1" x14ac:dyDescent="0.35">
      <c r="A298" s="252" t="s">
        <v>418</v>
      </c>
      <c r="B298" s="234">
        <v>4.9406564584124654E-324</v>
      </c>
      <c r="C298" s="234">
        <v>0.88575991888899996</v>
      </c>
      <c r="D298" s="235">
        <v>0.88575991888899996</v>
      </c>
      <c r="E298" s="236" t="s">
        <v>135</v>
      </c>
      <c r="F298" s="234">
        <v>0</v>
      </c>
      <c r="G298" s="235">
        <v>0</v>
      </c>
      <c r="H298" s="237">
        <v>4.9406564584124654E-324</v>
      </c>
      <c r="I298" s="234">
        <v>0.56272</v>
      </c>
      <c r="J298" s="235">
        <v>0.56272</v>
      </c>
      <c r="K298" s="238" t="s">
        <v>129</v>
      </c>
    </row>
    <row r="299" spans="1:11" ht="14.4" customHeight="1" thickBot="1" x14ac:dyDescent="0.35">
      <c r="A299" s="250" t="s">
        <v>419</v>
      </c>
      <c r="B299" s="234">
        <v>4.9406564584124654E-324</v>
      </c>
      <c r="C299" s="234">
        <v>0.88575991888899996</v>
      </c>
      <c r="D299" s="235">
        <v>0.88575991888899996</v>
      </c>
      <c r="E299" s="236" t="s">
        <v>135</v>
      </c>
      <c r="F299" s="234">
        <v>0</v>
      </c>
      <c r="G299" s="235">
        <v>0</v>
      </c>
      <c r="H299" s="237">
        <v>4.9406564584124654E-324</v>
      </c>
      <c r="I299" s="234">
        <v>0.56272</v>
      </c>
      <c r="J299" s="235">
        <v>0.56272</v>
      </c>
      <c r="K299" s="238" t="s">
        <v>129</v>
      </c>
    </row>
    <row r="300" spans="1:11" ht="14.4" customHeight="1" thickBot="1" x14ac:dyDescent="0.35">
      <c r="A300" s="251" t="s">
        <v>420</v>
      </c>
      <c r="B300" s="229">
        <v>4.9406564584124654E-324</v>
      </c>
      <c r="C300" s="229">
        <v>0.88575991888899996</v>
      </c>
      <c r="D300" s="230">
        <v>0.88575991888899996</v>
      </c>
      <c r="E300" s="239" t="s">
        <v>135</v>
      </c>
      <c r="F300" s="229">
        <v>0</v>
      </c>
      <c r="G300" s="230">
        <v>0</v>
      </c>
      <c r="H300" s="232">
        <v>4.9406564584124654E-324</v>
      </c>
      <c r="I300" s="229">
        <v>0.56272</v>
      </c>
      <c r="J300" s="230">
        <v>0.56272</v>
      </c>
      <c r="K300" s="240" t="s">
        <v>129</v>
      </c>
    </row>
    <row r="301" spans="1:11" ht="14.4" customHeight="1" thickBot="1" x14ac:dyDescent="0.35">
      <c r="A301" s="247" t="s">
        <v>421</v>
      </c>
      <c r="B301" s="229">
        <v>6720.9957849844805</v>
      </c>
      <c r="C301" s="229">
        <v>6267.5833024148296</v>
      </c>
      <c r="D301" s="230">
        <v>-453.41248256965002</v>
      </c>
      <c r="E301" s="231">
        <v>0.93253790106699996</v>
      </c>
      <c r="F301" s="229">
        <v>6887.1283806311003</v>
      </c>
      <c r="G301" s="230">
        <v>5165.3462854733298</v>
      </c>
      <c r="H301" s="232">
        <v>464.65699000000001</v>
      </c>
      <c r="I301" s="229">
        <v>4481.2447099999999</v>
      </c>
      <c r="J301" s="230">
        <v>-684.10157547332801</v>
      </c>
      <c r="K301" s="233">
        <v>0.65066954793499998</v>
      </c>
    </row>
    <row r="302" spans="1:11" ht="14.4" customHeight="1" thickBot="1" x14ac:dyDescent="0.35">
      <c r="A302" s="253" t="s">
        <v>422</v>
      </c>
      <c r="B302" s="234">
        <v>6720.9957849844805</v>
      </c>
      <c r="C302" s="234">
        <v>6267.5833024148296</v>
      </c>
      <c r="D302" s="235">
        <v>-453.41248256965002</v>
      </c>
      <c r="E302" s="241">
        <v>0.93253790106699996</v>
      </c>
      <c r="F302" s="234">
        <v>6887.1283806311003</v>
      </c>
      <c r="G302" s="235">
        <v>5165.3462854733298</v>
      </c>
      <c r="H302" s="237">
        <v>464.65699000000001</v>
      </c>
      <c r="I302" s="234">
        <v>4481.2447099999999</v>
      </c>
      <c r="J302" s="235">
        <v>-684.10157547332801</v>
      </c>
      <c r="K302" s="242">
        <v>0.65066954793499998</v>
      </c>
    </row>
    <row r="303" spans="1:11" ht="14.4" customHeight="1" thickBot="1" x14ac:dyDescent="0.35">
      <c r="A303" s="252" t="s">
        <v>57</v>
      </c>
      <c r="B303" s="234">
        <v>6720.9957849844805</v>
      </c>
      <c r="C303" s="234">
        <v>6267.5833024148296</v>
      </c>
      <c r="D303" s="235">
        <v>-453.41248256965002</v>
      </c>
      <c r="E303" s="241">
        <v>0.93253790106699996</v>
      </c>
      <c r="F303" s="234">
        <v>6887.1283806311003</v>
      </c>
      <c r="G303" s="235">
        <v>5165.3462854733298</v>
      </c>
      <c r="H303" s="237">
        <v>464.65699000000001</v>
      </c>
      <c r="I303" s="234">
        <v>4481.2447099999999</v>
      </c>
      <c r="J303" s="235">
        <v>-684.10157547332801</v>
      </c>
      <c r="K303" s="242">
        <v>0.65066954793499998</v>
      </c>
    </row>
    <row r="304" spans="1:11" ht="14.4" customHeight="1" thickBot="1" x14ac:dyDescent="0.35">
      <c r="A304" s="250" t="s">
        <v>423</v>
      </c>
      <c r="B304" s="234">
        <v>4.9406564584124654E-324</v>
      </c>
      <c r="C304" s="234">
        <v>-31.829478075381999</v>
      </c>
      <c r="D304" s="235">
        <v>-31.829478075381999</v>
      </c>
      <c r="E304" s="236" t="s">
        <v>135</v>
      </c>
      <c r="F304" s="234">
        <v>0</v>
      </c>
      <c r="G304" s="235">
        <v>0</v>
      </c>
      <c r="H304" s="237">
        <v>-6.41629</v>
      </c>
      <c r="I304" s="234">
        <v>-18.459599999999998</v>
      </c>
      <c r="J304" s="235">
        <v>-18.459599999999998</v>
      </c>
      <c r="K304" s="238" t="s">
        <v>129</v>
      </c>
    </row>
    <row r="305" spans="1:11" ht="14.4" customHeight="1" thickBot="1" x14ac:dyDescent="0.35">
      <c r="A305" s="251" t="s">
        <v>424</v>
      </c>
      <c r="B305" s="229">
        <v>4.9406564584124654E-324</v>
      </c>
      <c r="C305" s="229">
        <v>-31.829478075381999</v>
      </c>
      <c r="D305" s="230">
        <v>-31.829478075381999</v>
      </c>
      <c r="E305" s="239" t="s">
        <v>135</v>
      </c>
      <c r="F305" s="229">
        <v>0</v>
      </c>
      <c r="G305" s="230">
        <v>0</v>
      </c>
      <c r="H305" s="232">
        <v>-6.41629</v>
      </c>
      <c r="I305" s="229">
        <v>-18.459599999999998</v>
      </c>
      <c r="J305" s="230">
        <v>-18.459599999999998</v>
      </c>
      <c r="K305" s="240" t="s">
        <v>129</v>
      </c>
    </row>
    <row r="306" spans="1:11" ht="14.4" customHeight="1" thickBot="1" x14ac:dyDescent="0.35">
      <c r="A306" s="250" t="s">
        <v>425</v>
      </c>
      <c r="B306" s="234">
        <v>83.000222513381004</v>
      </c>
      <c r="C306" s="234">
        <v>67.494355467372003</v>
      </c>
      <c r="D306" s="235">
        <v>-15.505867046007999</v>
      </c>
      <c r="E306" s="241">
        <v>0.81318282558199995</v>
      </c>
      <c r="F306" s="234">
        <v>16.999999999999002</v>
      </c>
      <c r="G306" s="235">
        <v>12.749999999999</v>
      </c>
      <c r="H306" s="237">
        <v>5.5324799999999996</v>
      </c>
      <c r="I306" s="234">
        <v>49.929720000000003</v>
      </c>
      <c r="J306" s="235">
        <v>37.179720000000003</v>
      </c>
      <c r="K306" s="242">
        <v>2.9370423529409999</v>
      </c>
    </row>
    <row r="307" spans="1:11" ht="14.4" customHeight="1" thickBot="1" x14ac:dyDescent="0.35">
      <c r="A307" s="251" t="s">
        <v>426</v>
      </c>
      <c r="B307" s="229">
        <v>83.000222513381004</v>
      </c>
      <c r="C307" s="229">
        <v>67.494355467372003</v>
      </c>
      <c r="D307" s="230">
        <v>-15.505867046007999</v>
      </c>
      <c r="E307" s="231">
        <v>0.81318282558199995</v>
      </c>
      <c r="F307" s="229">
        <v>16.999999999999002</v>
      </c>
      <c r="G307" s="230">
        <v>12.749999999999</v>
      </c>
      <c r="H307" s="232">
        <v>5.5324799999999996</v>
      </c>
      <c r="I307" s="229">
        <v>49.929720000000003</v>
      </c>
      <c r="J307" s="230">
        <v>37.179720000000003</v>
      </c>
      <c r="K307" s="233">
        <v>2.9370423529409999</v>
      </c>
    </row>
    <row r="308" spans="1:11" ht="14.4" customHeight="1" thickBot="1" x14ac:dyDescent="0.35">
      <c r="A308" s="250" t="s">
        <v>427</v>
      </c>
      <c r="B308" s="234">
        <v>1830.9986918356401</v>
      </c>
      <c r="C308" s="234">
        <v>1184.50292065912</v>
      </c>
      <c r="D308" s="235">
        <v>-646.49577117651597</v>
      </c>
      <c r="E308" s="241">
        <v>0.646916311814</v>
      </c>
      <c r="F308" s="234">
        <v>1484.59113458151</v>
      </c>
      <c r="G308" s="235">
        <v>1113.4433509361299</v>
      </c>
      <c r="H308" s="237">
        <v>121.1</v>
      </c>
      <c r="I308" s="234">
        <v>1087.5730000000001</v>
      </c>
      <c r="J308" s="235">
        <v>-25.870350936133999</v>
      </c>
      <c r="K308" s="242">
        <v>0.73257409037800003</v>
      </c>
    </row>
    <row r="309" spans="1:11" ht="14.4" customHeight="1" thickBot="1" x14ac:dyDescent="0.35">
      <c r="A309" s="251" t="s">
        <v>428</v>
      </c>
      <c r="B309" s="229">
        <v>1830.9986918356401</v>
      </c>
      <c r="C309" s="229">
        <v>1184.50292065912</v>
      </c>
      <c r="D309" s="230">
        <v>-646.49577117651597</v>
      </c>
      <c r="E309" s="231">
        <v>0.646916311814</v>
      </c>
      <c r="F309" s="229">
        <v>1484.59113458151</v>
      </c>
      <c r="G309" s="230">
        <v>1113.4433509361299</v>
      </c>
      <c r="H309" s="232">
        <v>121.1</v>
      </c>
      <c r="I309" s="229">
        <v>1087.5730000000001</v>
      </c>
      <c r="J309" s="230">
        <v>-25.870350936133999</v>
      </c>
      <c r="K309" s="233">
        <v>0.73257409037800003</v>
      </c>
    </row>
    <row r="310" spans="1:11" ht="14.4" customHeight="1" thickBot="1" x14ac:dyDescent="0.35">
      <c r="A310" s="250" t="s">
        <v>429</v>
      </c>
      <c r="B310" s="234">
        <v>162.999967104917</v>
      </c>
      <c r="C310" s="234">
        <v>195.40598681323499</v>
      </c>
      <c r="D310" s="235">
        <v>32.406019708316997</v>
      </c>
      <c r="E310" s="241">
        <v>1.198809976982</v>
      </c>
      <c r="F310" s="234">
        <v>196.53724604965899</v>
      </c>
      <c r="G310" s="235">
        <v>147.40293453724399</v>
      </c>
      <c r="H310" s="237">
        <v>17.619299999999999</v>
      </c>
      <c r="I310" s="234">
        <v>163.91130000000001</v>
      </c>
      <c r="J310" s="235">
        <v>16.508365462754998</v>
      </c>
      <c r="K310" s="242">
        <v>0.83399611673899998</v>
      </c>
    </row>
    <row r="311" spans="1:11" ht="14.4" customHeight="1" thickBot="1" x14ac:dyDescent="0.35">
      <c r="A311" s="251" t="s">
        <v>430</v>
      </c>
      <c r="B311" s="229">
        <v>162.999967104917</v>
      </c>
      <c r="C311" s="229">
        <v>195.40598681323499</v>
      </c>
      <c r="D311" s="230">
        <v>32.406019708316997</v>
      </c>
      <c r="E311" s="231">
        <v>1.198809976982</v>
      </c>
      <c r="F311" s="229">
        <v>196.53724604965899</v>
      </c>
      <c r="G311" s="230">
        <v>147.40293453724399</v>
      </c>
      <c r="H311" s="232">
        <v>17.619299999999999</v>
      </c>
      <c r="I311" s="229">
        <v>163.91130000000001</v>
      </c>
      <c r="J311" s="230">
        <v>16.508365462754998</v>
      </c>
      <c r="K311" s="233">
        <v>0.83399611673899998</v>
      </c>
    </row>
    <row r="312" spans="1:11" ht="14.4" customHeight="1" thickBot="1" x14ac:dyDescent="0.35">
      <c r="A312" s="250" t="s">
        <v>431</v>
      </c>
      <c r="B312" s="234">
        <v>969.99940817063896</v>
      </c>
      <c r="C312" s="234">
        <v>898.65007073166203</v>
      </c>
      <c r="D312" s="235">
        <v>-71.349337438977003</v>
      </c>
      <c r="E312" s="241">
        <v>0.92644393714200002</v>
      </c>
      <c r="F312" s="234">
        <v>897.99999999998897</v>
      </c>
      <c r="G312" s="235">
        <v>673.49999999999102</v>
      </c>
      <c r="H312" s="237">
        <v>48.522840000000002</v>
      </c>
      <c r="I312" s="234">
        <v>593.96736999999996</v>
      </c>
      <c r="J312" s="235">
        <v>-79.532629999991002</v>
      </c>
      <c r="K312" s="242">
        <v>0.66143359688100001</v>
      </c>
    </row>
    <row r="313" spans="1:11" ht="14.4" customHeight="1" thickBot="1" x14ac:dyDescent="0.35">
      <c r="A313" s="251" t="s">
        <v>432</v>
      </c>
      <c r="B313" s="229">
        <v>969.99940817063896</v>
      </c>
      <c r="C313" s="229">
        <v>898.65007073166203</v>
      </c>
      <c r="D313" s="230">
        <v>-71.349337438977003</v>
      </c>
      <c r="E313" s="231">
        <v>0.92644393714200002</v>
      </c>
      <c r="F313" s="229">
        <v>897.99999999998897</v>
      </c>
      <c r="G313" s="230">
        <v>673.49999999999102</v>
      </c>
      <c r="H313" s="232">
        <v>48.522840000000002</v>
      </c>
      <c r="I313" s="229">
        <v>593.96736999999996</v>
      </c>
      <c r="J313" s="230">
        <v>-79.532629999991002</v>
      </c>
      <c r="K313" s="233">
        <v>0.66143359688100001</v>
      </c>
    </row>
    <row r="314" spans="1:11" ht="14.4" customHeight="1" thickBot="1" x14ac:dyDescent="0.35">
      <c r="A314" s="250" t="s">
        <v>433</v>
      </c>
      <c r="B314" s="234">
        <v>4.9406564584124654E-324</v>
      </c>
      <c r="C314" s="234">
        <v>253.118463573654</v>
      </c>
      <c r="D314" s="235">
        <v>253.118463573654</v>
      </c>
      <c r="E314" s="236" t="s">
        <v>135</v>
      </c>
      <c r="F314" s="234">
        <v>0</v>
      </c>
      <c r="G314" s="235">
        <v>0</v>
      </c>
      <c r="H314" s="237">
        <v>4.9406564584124654E-324</v>
      </c>
      <c r="I314" s="234">
        <v>4.4465908125712189E-323</v>
      </c>
      <c r="J314" s="235">
        <v>4.4465908125712189E-323</v>
      </c>
      <c r="K314" s="238" t="s">
        <v>129</v>
      </c>
    </row>
    <row r="315" spans="1:11" ht="14.4" customHeight="1" thickBot="1" x14ac:dyDescent="0.35">
      <c r="A315" s="251" t="s">
        <v>434</v>
      </c>
      <c r="B315" s="229">
        <v>4.9406564584124654E-324</v>
      </c>
      <c r="C315" s="229">
        <v>253.118463573654</v>
      </c>
      <c r="D315" s="230">
        <v>253.118463573654</v>
      </c>
      <c r="E315" s="239" t="s">
        <v>135</v>
      </c>
      <c r="F315" s="229">
        <v>0</v>
      </c>
      <c r="G315" s="230">
        <v>0</v>
      </c>
      <c r="H315" s="232">
        <v>4.9406564584124654E-324</v>
      </c>
      <c r="I315" s="229">
        <v>4.4465908125712189E-323</v>
      </c>
      <c r="J315" s="230">
        <v>4.4465908125712189E-323</v>
      </c>
      <c r="K315" s="240" t="s">
        <v>129</v>
      </c>
    </row>
    <row r="316" spans="1:11" ht="14.4" customHeight="1" thickBot="1" x14ac:dyDescent="0.35">
      <c r="A316" s="250" t="s">
        <v>435</v>
      </c>
      <c r="B316" s="234">
        <v>3673.9974953598999</v>
      </c>
      <c r="C316" s="234">
        <v>3668.41150516978</v>
      </c>
      <c r="D316" s="235">
        <v>-5.5859901901209996</v>
      </c>
      <c r="E316" s="241">
        <v>0.99847958791500002</v>
      </c>
      <c r="F316" s="234">
        <v>4290.99999999994</v>
      </c>
      <c r="G316" s="235">
        <v>3218.24999999996</v>
      </c>
      <c r="H316" s="237">
        <v>271.88236999999998</v>
      </c>
      <c r="I316" s="234">
        <v>2585.8633199999999</v>
      </c>
      <c r="J316" s="235">
        <v>-632.38667999995903</v>
      </c>
      <c r="K316" s="242">
        <v>0.60262487065899994</v>
      </c>
    </row>
    <row r="317" spans="1:11" ht="14.4" customHeight="1" thickBot="1" x14ac:dyDescent="0.35">
      <c r="A317" s="251" t="s">
        <v>436</v>
      </c>
      <c r="B317" s="229">
        <v>3673.9974953598999</v>
      </c>
      <c r="C317" s="229">
        <v>3668.41150516978</v>
      </c>
      <c r="D317" s="230">
        <v>-5.5859901901209996</v>
      </c>
      <c r="E317" s="231">
        <v>0.99847958791500002</v>
      </c>
      <c r="F317" s="229">
        <v>4290.99999999994</v>
      </c>
      <c r="G317" s="230">
        <v>3218.24999999996</v>
      </c>
      <c r="H317" s="232">
        <v>271.88236999999998</v>
      </c>
      <c r="I317" s="229">
        <v>2585.8633199999999</v>
      </c>
      <c r="J317" s="230">
        <v>-632.38667999995903</v>
      </c>
      <c r="K317" s="233">
        <v>0.60262487065899994</v>
      </c>
    </row>
    <row r="318" spans="1:11" ht="14.4" customHeight="1" thickBot="1" x14ac:dyDescent="0.35">
      <c r="A318" s="250" t="s">
        <v>437</v>
      </c>
      <c r="B318" s="234">
        <v>4.9406564584124654E-324</v>
      </c>
      <c r="C318" s="234">
        <v>31.829478075381999</v>
      </c>
      <c r="D318" s="235">
        <v>31.829478075381999</v>
      </c>
      <c r="E318" s="236" t="s">
        <v>135</v>
      </c>
      <c r="F318" s="234">
        <v>0</v>
      </c>
      <c r="G318" s="235">
        <v>0</v>
      </c>
      <c r="H318" s="237">
        <v>6.41629</v>
      </c>
      <c r="I318" s="234">
        <v>18.459599999999998</v>
      </c>
      <c r="J318" s="235">
        <v>18.459599999999998</v>
      </c>
      <c r="K318" s="238" t="s">
        <v>129</v>
      </c>
    </row>
    <row r="319" spans="1:11" ht="14.4" customHeight="1" thickBot="1" x14ac:dyDescent="0.35">
      <c r="A319" s="251" t="s">
        <v>438</v>
      </c>
      <c r="B319" s="229">
        <v>4.9406564584124654E-324</v>
      </c>
      <c r="C319" s="229">
        <v>0.10810999393200001</v>
      </c>
      <c r="D319" s="230">
        <v>0.10810999393200001</v>
      </c>
      <c r="E319" s="239" t="s">
        <v>135</v>
      </c>
      <c r="F319" s="229">
        <v>0</v>
      </c>
      <c r="G319" s="230">
        <v>0</v>
      </c>
      <c r="H319" s="232">
        <v>3.7190000000000001E-2</v>
      </c>
      <c r="I319" s="229">
        <v>0.11372</v>
      </c>
      <c r="J319" s="230">
        <v>0.11372</v>
      </c>
      <c r="K319" s="240" t="s">
        <v>129</v>
      </c>
    </row>
    <row r="320" spans="1:11" ht="14.4" customHeight="1" thickBot="1" x14ac:dyDescent="0.35">
      <c r="A320" s="251" t="s">
        <v>439</v>
      </c>
      <c r="B320" s="229">
        <v>4.9406564584124654E-324</v>
      </c>
      <c r="C320" s="229">
        <v>4.9406564584124654E-324</v>
      </c>
      <c r="D320" s="230">
        <v>0</v>
      </c>
      <c r="E320" s="231">
        <v>1</v>
      </c>
      <c r="F320" s="229">
        <v>4.9406564584124654E-324</v>
      </c>
      <c r="G320" s="230">
        <v>0</v>
      </c>
      <c r="H320" s="232">
        <v>-7.0000000000000306E-5</v>
      </c>
      <c r="I320" s="229">
        <v>1.0160000000000001E-2</v>
      </c>
      <c r="J320" s="230">
        <v>1.0160000000000001E-2</v>
      </c>
      <c r="K320" s="240" t="s">
        <v>135</v>
      </c>
    </row>
    <row r="321" spans="1:11" ht="14.4" customHeight="1" thickBot="1" x14ac:dyDescent="0.35">
      <c r="A321" s="251" t="s">
        <v>440</v>
      </c>
      <c r="B321" s="229">
        <v>4.9406564584124654E-324</v>
      </c>
      <c r="C321" s="229">
        <v>4.7733497245669998</v>
      </c>
      <c r="D321" s="230">
        <v>4.7733497245669998</v>
      </c>
      <c r="E321" s="239" t="s">
        <v>135</v>
      </c>
      <c r="F321" s="229">
        <v>0</v>
      </c>
      <c r="G321" s="230">
        <v>0</v>
      </c>
      <c r="H321" s="232">
        <v>1.1178900000000001</v>
      </c>
      <c r="I321" s="229">
        <v>4.5013800000000002</v>
      </c>
      <c r="J321" s="230">
        <v>4.5013800000000002</v>
      </c>
      <c r="K321" s="240" t="s">
        <v>129</v>
      </c>
    </row>
    <row r="322" spans="1:11" ht="14.4" customHeight="1" thickBot="1" x14ac:dyDescent="0.35">
      <c r="A322" s="251" t="s">
        <v>441</v>
      </c>
      <c r="B322" s="229">
        <v>4.9406564584124654E-324</v>
      </c>
      <c r="C322" s="229">
        <v>26.948018356881999</v>
      </c>
      <c r="D322" s="230">
        <v>26.948018356881999</v>
      </c>
      <c r="E322" s="239" t="s">
        <v>135</v>
      </c>
      <c r="F322" s="229">
        <v>0</v>
      </c>
      <c r="G322" s="230">
        <v>0</v>
      </c>
      <c r="H322" s="232">
        <v>5.2612800000000002</v>
      </c>
      <c r="I322" s="229">
        <v>13.834339999999999</v>
      </c>
      <c r="J322" s="230">
        <v>13.834339999999999</v>
      </c>
      <c r="K322" s="240" t="s">
        <v>129</v>
      </c>
    </row>
    <row r="323" spans="1:11" ht="14.4" customHeight="1" thickBot="1" x14ac:dyDescent="0.35">
      <c r="A323" s="255" t="s">
        <v>442</v>
      </c>
      <c r="B323" s="234">
        <v>4.9406564584124654E-324</v>
      </c>
      <c r="C323" s="234">
        <v>2756.4197723196598</v>
      </c>
      <c r="D323" s="235">
        <v>2756.4197723196598</v>
      </c>
      <c r="E323" s="236" t="s">
        <v>135</v>
      </c>
      <c r="F323" s="234">
        <v>0</v>
      </c>
      <c r="G323" s="235">
        <v>0</v>
      </c>
      <c r="H323" s="237">
        <v>4.9406564584124654E-324</v>
      </c>
      <c r="I323" s="234">
        <v>204.46700000000001</v>
      </c>
      <c r="J323" s="235">
        <v>204.46700000000001</v>
      </c>
      <c r="K323" s="238" t="s">
        <v>129</v>
      </c>
    </row>
    <row r="324" spans="1:11" ht="14.4" customHeight="1" thickBot="1" x14ac:dyDescent="0.35">
      <c r="A324" s="253" t="s">
        <v>443</v>
      </c>
      <c r="B324" s="234">
        <v>4.9406564584124654E-324</v>
      </c>
      <c r="C324" s="234">
        <v>2756.4197723196598</v>
      </c>
      <c r="D324" s="235">
        <v>2756.4197723196598</v>
      </c>
      <c r="E324" s="236" t="s">
        <v>135</v>
      </c>
      <c r="F324" s="234">
        <v>0</v>
      </c>
      <c r="G324" s="235">
        <v>0</v>
      </c>
      <c r="H324" s="237">
        <v>4.9406564584124654E-324</v>
      </c>
      <c r="I324" s="234">
        <v>204.46700000000001</v>
      </c>
      <c r="J324" s="235">
        <v>204.46700000000001</v>
      </c>
      <c r="K324" s="238" t="s">
        <v>129</v>
      </c>
    </row>
    <row r="325" spans="1:11" ht="14.4" customHeight="1" thickBot="1" x14ac:dyDescent="0.35">
      <c r="A325" s="252" t="s">
        <v>444</v>
      </c>
      <c r="B325" s="234">
        <v>4.9406564584124654E-324</v>
      </c>
      <c r="C325" s="234">
        <v>2756.4197723196598</v>
      </c>
      <c r="D325" s="235">
        <v>2756.4197723196598</v>
      </c>
      <c r="E325" s="236" t="s">
        <v>135</v>
      </c>
      <c r="F325" s="234">
        <v>0</v>
      </c>
      <c r="G325" s="235">
        <v>0</v>
      </c>
      <c r="H325" s="237">
        <v>4.9406564584124654E-324</v>
      </c>
      <c r="I325" s="234">
        <v>204.46700000000001</v>
      </c>
      <c r="J325" s="235">
        <v>204.46700000000001</v>
      </c>
      <c r="K325" s="238" t="s">
        <v>129</v>
      </c>
    </row>
    <row r="326" spans="1:11" ht="14.4" customHeight="1" thickBot="1" x14ac:dyDescent="0.35">
      <c r="A326" s="250" t="s">
        <v>445</v>
      </c>
      <c r="B326" s="234">
        <v>4.9406564584124654E-324</v>
      </c>
      <c r="C326" s="234">
        <v>2756.4197723196598</v>
      </c>
      <c r="D326" s="235">
        <v>2756.4197723196598</v>
      </c>
      <c r="E326" s="236" t="s">
        <v>135</v>
      </c>
      <c r="F326" s="234">
        <v>0</v>
      </c>
      <c r="G326" s="235">
        <v>0</v>
      </c>
      <c r="H326" s="237">
        <v>4.9406564584124654E-324</v>
      </c>
      <c r="I326" s="234">
        <v>204.46700000000001</v>
      </c>
      <c r="J326" s="235">
        <v>204.46700000000001</v>
      </c>
      <c r="K326" s="238" t="s">
        <v>129</v>
      </c>
    </row>
    <row r="327" spans="1:11" ht="14.4" customHeight="1" thickBot="1" x14ac:dyDescent="0.35">
      <c r="A327" s="251" t="s">
        <v>446</v>
      </c>
      <c r="B327" s="229">
        <v>4.9406564584124654E-324</v>
      </c>
      <c r="C327" s="229">
        <v>2756.4197723196598</v>
      </c>
      <c r="D327" s="230">
        <v>2756.4197723196598</v>
      </c>
      <c r="E327" s="239" t="s">
        <v>135</v>
      </c>
      <c r="F327" s="229">
        <v>0</v>
      </c>
      <c r="G327" s="230">
        <v>0</v>
      </c>
      <c r="H327" s="232">
        <v>4.9406564584124654E-324</v>
      </c>
      <c r="I327" s="229">
        <v>204.46700000000001</v>
      </c>
      <c r="J327" s="230">
        <v>204.46700000000001</v>
      </c>
      <c r="K327" s="240" t="s">
        <v>129</v>
      </c>
    </row>
    <row r="328" spans="1:11" ht="14.4" customHeight="1" thickBot="1" x14ac:dyDescent="0.35">
      <c r="A328" s="256"/>
      <c r="B328" s="229">
        <v>4018.08976165782</v>
      </c>
      <c r="C328" s="229">
        <v>4.9406564584124654E-324</v>
      </c>
      <c r="D328" s="230">
        <v>-4018.08976165782</v>
      </c>
      <c r="E328" s="231">
        <v>0</v>
      </c>
      <c r="F328" s="229">
        <v>12553.0417019448</v>
      </c>
      <c r="G328" s="230">
        <v>9414.7812764586306</v>
      </c>
      <c r="H328" s="232">
        <v>1742.33312</v>
      </c>
      <c r="I328" s="229">
        <v>7947.10736000001</v>
      </c>
      <c r="J328" s="230">
        <v>-1467.6739164586199</v>
      </c>
      <c r="K328" s="233">
        <v>0.63308220817600003</v>
      </c>
    </row>
    <row r="329" spans="1:11" ht="14.4" customHeight="1" thickBot="1" x14ac:dyDescent="0.35">
      <c r="A329" s="257" t="s">
        <v>76</v>
      </c>
      <c r="B329" s="243">
        <v>4018.08976165782</v>
      </c>
      <c r="C329" s="243">
        <v>12176.288024643</v>
      </c>
      <c r="D329" s="244">
        <v>8158.1982629851</v>
      </c>
      <c r="E329" s="245" t="s">
        <v>135</v>
      </c>
      <c r="F329" s="243">
        <v>12553.0417019448</v>
      </c>
      <c r="G329" s="244">
        <v>9414.7812764586397</v>
      </c>
      <c r="H329" s="243">
        <v>1742.33312</v>
      </c>
      <c r="I329" s="243">
        <v>7947.10736000002</v>
      </c>
      <c r="J329" s="244">
        <v>-1467.6739164586199</v>
      </c>
      <c r="K329" s="246">
        <v>0.63308220817600003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4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10" t="s">
        <v>110</v>
      </c>
      <c r="B1" s="211"/>
      <c r="C1" s="211"/>
      <c r="D1" s="211"/>
      <c r="E1" s="211"/>
      <c r="F1" s="211"/>
      <c r="G1" s="185"/>
    </row>
    <row r="2" spans="1:8" ht="14.4" customHeight="1" thickBot="1" x14ac:dyDescent="0.35">
      <c r="A2" s="228" t="s">
        <v>128</v>
      </c>
      <c r="B2" s="91"/>
      <c r="C2" s="91"/>
      <c r="D2" s="91"/>
      <c r="E2" s="91"/>
      <c r="F2" s="91"/>
    </row>
    <row r="3" spans="1:8" ht="14.4" customHeight="1" thickBot="1" x14ac:dyDescent="0.35">
      <c r="A3" s="100" t="s">
        <v>0</v>
      </c>
      <c r="B3" s="101" t="s">
        <v>1</v>
      </c>
      <c r="C3" s="118" t="s">
        <v>2</v>
      </c>
      <c r="D3" s="119" t="s">
        <v>3</v>
      </c>
      <c r="E3" s="119" t="s">
        <v>4</v>
      </c>
      <c r="F3" s="119" t="s">
        <v>5</v>
      </c>
      <c r="G3" s="120" t="s">
        <v>115</v>
      </c>
    </row>
    <row r="4" spans="1:8" ht="14.4" customHeight="1" x14ac:dyDescent="0.3">
      <c r="A4" s="258" t="s">
        <v>447</v>
      </c>
      <c r="B4" s="259" t="s">
        <v>448</v>
      </c>
      <c r="C4" s="260" t="s">
        <v>449</v>
      </c>
      <c r="D4" s="260" t="s">
        <v>448</v>
      </c>
      <c r="E4" s="260" t="s">
        <v>448</v>
      </c>
      <c r="F4" s="261" t="s">
        <v>448</v>
      </c>
      <c r="G4" s="260" t="s">
        <v>448</v>
      </c>
      <c r="H4" s="260" t="s">
        <v>77</v>
      </c>
    </row>
    <row r="5" spans="1:8" ht="14.4" customHeight="1" x14ac:dyDescent="0.3">
      <c r="A5" s="258" t="s">
        <v>447</v>
      </c>
      <c r="B5" s="259" t="s">
        <v>450</v>
      </c>
      <c r="C5" s="260" t="s">
        <v>451</v>
      </c>
      <c r="D5" s="260">
        <v>694313.42684647418</v>
      </c>
      <c r="E5" s="260">
        <v>260356.81518602581</v>
      </c>
      <c r="F5" s="261">
        <v>0.37498456045787465</v>
      </c>
      <c r="G5" s="260">
        <v>-433956.61166044837</v>
      </c>
      <c r="H5" s="260" t="s">
        <v>2</v>
      </c>
    </row>
    <row r="6" spans="1:8" ht="14.4" customHeight="1" x14ac:dyDescent="0.3">
      <c r="A6" s="258" t="s">
        <v>447</v>
      </c>
      <c r="B6" s="259" t="s">
        <v>452</v>
      </c>
      <c r="C6" s="260" t="s">
        <v>453</v>
      </c>
      <c r="D6" s="260">
        <v>387.74396275981803</v>
      </c>
      <c r="E6" s="260">
        <v>3796.9414750127471</v>
      </c>
      <c r="F6" s="261">
        <v>9.7923935371875892</v>
      </c>
      <c r="G6" s="260">
        <v>3409.1975122529293</v>
      </c>
      <c r="H6" s="260" t="s">
        <v>2</v>
      </c>
    </row>
    <row r="7" spans="1:8" ht="14.4" customHeight="1" x14ac:dyDescent="0.3">
      <c r="A7" s="258" t="s">
        <v>447</v>
      </c>
      <c r="B7" s="259" t="s">
        <v>454</v>
      </c>
      <c r="C7" s="260" t="s">
        <v>455</v>
      </c>
      <c r="D7" s="260">
        <v>0</v>
      </c>
      <c r="E7" s="260">
        <v>1785.3640000091</v>
      </c>
      <c r="F7" s="261" t="s">
        <v>448</v>
      </c>
      <c r="G7" s="260">
        <v>1785.3640000091</v>
      </c>
      <c r="H7" s="260" t="s">
        <v>2</v>
      </c>
    </row>
    <row r="8" spans="1:8" ht="14.4" customHeight="1" x14ac:dyDescent="0.3">
      <c r="A8" s="258" t="s">
        <v>447</v>
      </c>
      <c r="B8" s="259" t="s">
        <v>456</v>
      </c>
      <c r="C8" s="260" t="s">
        <v>457</v>
      </c>
      <c r="D8" s="260">
        <v>25.991427024690001</v>
      </c>
      <c r="E8" s="260">
        <v>634.18000000200004</v>
      </c>
      <c r="F8" s="261">
        <v>24.399583731958014</v>
      </c>
      <c r="G8" s="260">
        <v>608.18857297731006</v>
      </c>
      <c r="H8" s="260" t="s">
        <v>2</v>
      </c>
    </row>
    <row r="9" spans="1:8" ht="14.4" customHeight="1" x14ac:dyDescent="0.3">
      <c r="A9" s="258" t="s">
        <v>447</v>
      </c>
      <c r="B9" s="259" t="s">
        <v>6</v>
      </c>
      <c r="C9" s="260" t="s">
        <v>449</v>
      </c>
      <c r="D9" s="260">
        <v>694727.41723625863</v>
      </c>
      <c r="E9" s="260">
        <v>266573.30066104961</v>
      </c>
      <c r="F9" s="261">
        <v>0.38370919881285614</v>
      </c>
      <c r="G9" s="260">
        <v>-428154.11657520902</v>
      </c>
      <c r="H9" s="260" t="s">
        <v>458</v>
      </c>
    </row>
    <row r="11" spans="1:8" ht="14.4" customHeight="1" x14ac:dyDescent="0.3">
      <c r="A11" s="258" t="s">
        <v>447</v>
      </c>
      <c r="B11" s="259" t="s">
        <v>448</v>
      </c>
      <c r="C11" s="260" t="s">
        <v>449</v>
      </c>
      <c r="D11" s="260" t="s">
        <v>448</v>
      </c>
      <c r="E11" s="260" t="s">
        <v>448</v>
      </c>
      <c r="F11" s="261" t="s">
        <v>448</v>
      </c>
      <c r="G11" s="260" t="s">
        <v>448</v>
      </c>
      <c r="H11" s="260" t="s">
        <v>77</v>
      </c>
    </row>
    <row r="12" spans="1:8" ht="14.4" customHeight="1" x14ac:dyDescent="0.3">
      <c r="A12" s="258" t="s">
        <v>459</v>
      </c>
      <c r="B12" s="259" t="s">
        <v>450</v>
      </c>
      <c r="C12" s="260" t="s">
        <v>451</v>
      </c>
      <c r="D12" s="260">
        <v>23335.126281362926</v>
      </c>
      <c r="E12" s="260">
        <v>100309.81025611921</v>
      </c>
      <c r="F12" s="261">
        <v>4.2986615562579438</v>
      </c>
      <c r="G12" s="260">
        <v>76974.683974756277</v>
      </c>
      <c r="H12" s="260" t="s">
        <v>2</v>
      </c>
    </row>
    <row r="13" spans="1:8" ht="14.4" customHeight="1" x14ac:dyDescent="0.3">
      <c r="A13" s="258" t="s">
        <v>459</v>
      </c>
      <c r="B13" s="259" t="s">
        <v>454</v>
      </c>
      <c r="C13" s="260" t="s">
        <v>455</v>
      </c>
      <c r="D13" s="260">
        <v>0</v>
      </c>
      <c r="E13" s="260">
        <v>396.66999999999996</v>
      </c>
      <c r="F13" s="261" t="s">
        <v>448</v>
      </c>
      <c r="G13" s="260">
        <v>396.66999999999996</v>
      </c>
      <c r="H13" s="260" t="s">
        <v>2</v>
      </c>
    </row>
    <row r="14" spans="1:8" ht="14.4" customHeight="1" x14ac:dyDescent="0.3">
      <c r="A14" s="258" t="s">
        <v>459</v>
      </c>
      <c r="B14" s="259" t="s">
        <v>456</v>
      </c>
      <c r="C14" s="260" t="s">
        <v>457</v>
      </c>
      <c r="D14" s="260">
        <v>0</v>
      </c>
      <c r="E14" s="260">
        <v>383.08</v>
      </c>
      <c r="F14" s="261" t="s">
        <v>448</v>
      </c>
      <c r="G14" s="260">
        <v>383.08</v>
      </c>
      <c r="H14" s="260" t="s">
        <v>2</v>
      </c>
    </row>
    <row r="15" spans="1:8" ht="14.4" customHeight="1" x14ac:dyDescent="0.3">
      <c r="A15" s="258" t="s">
        <v>459</v>
      </c>
      <c r="B15" s="259" t="s">
        <v>6</v>
      </c>
      <c r="C15" s="260" t="s">
        <v>460</v>
      </c>
      <c r="D15" s="260">
        <v>23335.126281362926</v>
      </c>
      <c r="E15" s="260">
        <v>101089.56025611921</v>
      </c>
      <c r="F15" s="261">
        <v>4.3320768457489107</v>
      </c>
      <c r="G15" s="260">
        <v>77754.433974756277</v>
      </c>
      <c r="H15" s="260" t="s">
        <v>461</v>
      </c>
    </row>
    <row r="16" spans="1:8" ht="14.4" customHeight="1" x14ac:dyDescent="0.3">
      <c r="A16" s="258" t="s">
        <v>448</v>
      </c>
      <c r="B16" s="259" t="s">
        <v>448</v>
      </c>
      <c r="C16" s="260" t="s">
        <v>448</v>
      </c>
      <c r="D16" s="260" t="s">
        <v>448</v>
      </c>
      <c r="E16" s="260" t="s">
        <v>448</v>
      </c>
      <c r="F16" s="261" t="s">
        <v>448</v>
      </c>
      <c r="G16" s="260" t="s">
        <v>448</v>
      </c>
      <c r="H16" s="260" t="s">
        <v>462</v>
      </c>
    </row>
    <row r="17" spans="1:8" ht="14.4" customHeight="1" x14ac:dyDescent="0.3">
      <c r="A17" s="258" t="s">
        <v>463</v>
      </c>
      <c r="B17" s="259" t="s">
        <v>450</v>
      </c>
      <c r="C17" s="260" t="s">
        <v>451</v>
      </c>
      <c r="D17" s="260">
        <v>44560.827020349971</v>
      </c>
      <c r="E17" s="260">
        <v>17989.900389899653</v>
      </c>
      <c r="F17" s="261">
        <v>0.40371558592671658</v>
      </c>
      <c r="G17" s="260">
        <v>-26570.926630450318</v>
      </c>
      <c r="H17" s="260" t="s">
        <v>2</v>
      </c>
    </row>
    <row r="18" spans="1:8" ht="14.4" customHeight="1" x14ac:dyDescent="0.3">
      <c r="A18" s="258" t="s">
        <v>463</v>
      </c>
      <c r="B18" s="259" t="s">
        <v>454</v>
      </c>
      <c r="C18" s="260" t="s">
        <v>455</v>
      </c>
      <c r="D18" s="260">
        <v>0</v>
      </c>
      <c r="E18" s="260">
        <v>567.09799999999996</v>
      </c>
      <c r="F18" s="261" t="s">
        <v>448</v>
      </c>
      <c r="G18" s="260">
        <v>567.09799999999996</v>
      </c>
      <c r="H18" s="260" t="s">
        <v>2</v>
      </c>
    </row>
    <row r="19" spans="1:8" ht="14.4" customHeight="1" x14ac:dyDescent="0.3">
      <c r="A19" s="258" t="s">
        <v>463</v>
      </c>
      <c r="B19" s="259" t="s">
        <v>456</v>
      </c>
      <c r="C19" s="260" t="s">
        <v>457</v>
      </c>
      <c r="D19" s="260">
        <v>0</v>
      </c>
      <c r="E19" s="260">
        <v>72.88</v>
      </c>
      <c r="F19" s="261" t="s">
        <v>448</v>
      </c>
      <c r="G19" s="260">
        <v>72.88</v>
      </c>
      <c r="H19" s="260" t="s">
        <v>2</v>
      </c>
    </row>
    <row r="20" spans="1:8" ht="14.4" customHeight="1" x14ac:dyDescent="0.3">
      <c r="A20" s="258" t="s">
        <v>463</v>
      </c>
      <c r="B20" s="259" t="s">
        <v>6</v>
      </c>
      <c r="C20" s="260" t="s">
        <v>464</v>
      </c>
      <c r="D20" s="260">
        <v>44700.692007496262</v>
      </c>
      <c r="E20" s="260">
        <v>18629.878389899652</v>
      </c>
      <c r="F20" s="261">
        <v>0.41676935083634586</v>
      </c>
      <c r="G20" s="260">
        <v>-26070.81361759661</v>
      </c>
      <c r="H20" s="260" t="s">
        <v>461</v>
      </c>
    </row>
    <row r="21" spans="1:8" ht="14.4" customHeight="1" x14ac:dyDescent="0.3">
      <c r="A21" s="258" t="s">
        <v>448</v>
      </c>
      <c r="B21" s="259" t="s">
        <v>448</v>
      </c>
      <c r="C21" s="260" t="s">
        <v>448</v>
      </c>
      <c r="D21" s="260" t="s">
        <v>448</v>
      </c>
      <c r="E21" s="260" t="s">
        <v>448</v>
      </c>
      <c r="F21" s="261" t="s">
        <v>448</v>
      </c>
      <c r="G21" s="260" t="s">
        <v>448</v>
      </c>
      <c r="H21" s="260" t="s">
        <v>462</v>
      </c>
    </row>
    <row r="22" spans="1:8" ht="14.4" customHeight="1" x14ac:dyDescent="0.3">
      <c r="A22" s="258" t="s">
        <v>465</v>
      </c>
      <c r="B22" s="259" t="s">
        <v>450</v>
      </c>
      <c r="C22" s="260" t="s">
        <v>451</v>
      </c>
      <c r="D22" s="260">
        <v>51628.466817566397</v>
      </c>
      <c r="E22" s="260">
        <v>47109.483615464545</v>
      </c>
      <c r="F22" s="261">
        <v>0.91247109432728135</v>
      </c>
      <c r="G22" s="260">
        <v>-4518.9832021018519</v>
      </c>
      <c r="H22" s="260" t="s">
        <v>2</v>
      </c>
    </row>
    <row r="23" spans="1:8" ht="14.4" customHeight="1" x14ac:dyDescent="0.3">
      <c r="A23" s="258" t="s">
        <v>465</v>
      </c>
      <c r="B23" s="259" t="s">
        <v>452</v>
      </c>
      <c r="C23" s="260" t="s">
        <v>453</v>
      </c>
      <c r="D23" s="260">
        <v>0</v>
      </c>
      <c r="E23" s="260">
        <v>3796.9414750127471</v>
      </c>
      <c r="F23" s="261" t="s">
        <v>448</v>
      </c>
      <c r="G23" s="260">
        <v>3796.9414750127471</v>
      </c>
      <c r="H23" s="260" t="s">
        <v>2</v>
      </c>
    </row>
    <row r="24" spans="1:8" ht="14.4" customHeight="1" x14ac:dyDescent="0.3">
      <c r="A24" s="258" t="s">
        <v>465</v>
      </c>
      <c r="B24" s="259" t="s">
        <v>454</v>
      </c>
      <c r="C24" s="260" t="s">
        <v>455</v>
      </c>
      <c r="D24" s="260">
        <v>0</v>
      </c>
      <c r="E24" s="260">
        <v>319.39600000910002</v>
      </c>
      <c r="F24" s="261" t="s">
        <v>448</v>
      </c>
      <c r="G24" s="260">
        <v>319.39600000910002</v>
      </c>
      <c r="H24" s="260" t="s">
        <v>2</v>
      </c>
    </row>
    <row r="25" spans="1:8" ht="14.4" customHeight="1" x14ac:dyDescent="0.3">
      <c r="A25" s="258" t="s">
        <v>465</v>
      </c>
      <c r="B25" s="259" t="s">
        <v>456</v>
      </c>
      <c r="C25" s="260" t="s">
        <v>457</v>
      </c>
      <c r="D25" s="260">
        <v>0</v>
      </c>
      <c r="E25" s="260">
        <v>178.22000000200001</v>
      </c>
      <c r="F25" s="261" t="s">
        <v>448</v>
      </c>
      <c r="G25" s="260">
        <v>178.22000000200001</v>
      </c>
      <c r="H25" s="260" t="s">
        <v>2</v>
      </c>
    </row>
    <row r="26" spans="1:8" ht="14.4" customHeight="1" x14ac:dyDescent="0.3">
      <c r="A26" s="258" t="s">
        <v>465</v>
      </c>
      <c r="B26" s="259" t="s">
        <v>6</v>
      </c>
      <c r="C26" s="260" t="s">
        <v>466</v>
      </c>
      <c r="D26" s="260">
        <v>51628.466817566397</v>
      </c>
      <c r="E26" s="260">
        <v>51404.041090488397</v>
      </c>
      <c r="F26" s="261">
        <v>0.99565306233340167</v>
      </c>
      <c r="G26" s="260">
        <v>-224.42572707799991</v>
      </c>
      <c r="H26" s="260" t="s">
        <v>461</v>
      </c>
    </row>
    <row r="27" spans="1:8" ht="14.4" customHeight="1" x14ac:dyDescent="0.3">
      <c r="A27" s="258" t="s">
        <v>448</v>
      </c>
      <c r="B27" s="259" t="s">
        <v>448</v>
      </c>
      <c r="C27" s="260" t="s">
        <v>448</v>
      </c>
      <c r="D27" s="260" t="s">
        <v>448</v>
      </c>
      <c r="E27" s="260" t="s">
        <v>448</v>
      </c>
      <c r="F27" s="261" t="s">
        <v>448</v>
      </c>
      <c r="G27" s="260" t="s">
        <v>448</v>
      </c>
      <c r="H27" s="260" t="s">
        <v>462</v>
      </c>
    </row>
    <row r="28" spans="1:8" ht="14.4" customHeight="1" x14ac:dyDescent="0.3">
      <c r="A28" s="258" t="s">
        <v>467</v>
      </c>
      <c r="B28" s="259" t="s">
        <v>450</v>
      </c>
      <c r="C28" s="260" t="s">
        <v>451</v>
      </c>
      <c r="D28" s="260">
        <v>561192.21780845174</v>
      </c>
      <c r="E28" s="260">
        <v>70728.636857824633</v>
      </c>
      <c r="F28" s="261">
        <v>0.12603281837020414</v>
      </c>
      <c r="G28" s="260">
        <v>-490463.5809506271</v>
      </c>
      <c r="H28" s="260" t="s">
        <v>2</v>
      </c>
    </row>
    <row r="29" spans="1:8" ht="14.4" customHeight="1" x14ac:dyDescent="0.3">
      <c r="A29" s="258" t="s">
        <v>467</v>
      </c>
      <c r="B29" s="259" t="s">
        <v>6</v>
      </c>
      <c r="C29" s="260" t="s">
        <v>468</v>
      </c>
      <c r="D29" s="260">
        <v>561192.47280845174</v>
      </c>
      <c r="E29" s="260">
        <v>70728.636857824633</v>
      </c>
      <c r="F29" s="261">
        <v>0.12603276110220743</v>
      </c>
      <c r="G29" s="260">
        <v>-490463.83595062711</v>
      </c>
      <c r="H29" s="260" t="s">
        <v>461</v>
      </c>
    </row>
    <row r="30" spans="1:8" ht="14.4" customHeight="1" x14ac:dyDescent="0.3">
      <c r="A30" s="258" t="s">
        <v>448</v>
      </c>
      <c r="B30" s="259" t="s">
        <v>448</v>
      </c>
      <c r="C30" s="260" t="s">
        <v>448</v>
      </c>
      <c r="D30" s="260" t="s">
        <v>448</v>
      </c>
      <c r="E30" s="260" t="s">
        <v>448</v>
      </c>
      <c r="F30" s="261" t="s">
        <v>448</v>
      </c>
      <c r="G30" s="260" t="s">
        <v>448</v>
      </c>
      <c r="H30" s="260" t="s">
        <v>462</v>
      </c>
    </row>
    <row r="31" spans="1:8" ht="14.4" customHeight="1" x14ac:dyDescent="0.3">
      <c r="A31" s="258" t="s">
        <v>469</v>
      </c>
      <c r="B31" s="259" t="s">
        <v>450</v>
      </c>
      <c r="C31" s="260" t="s">
        <v>451</v>
      </c>
      <c r="D31" s="260">
        <v>217.38517776874949</v>
      </c>
      <c r="E31" s="260">
        <v>136.10731699612009</v>
      </c>
      <c r="F31" s="261">
        <v>0.6261113034160436</v>
      </c>
      <c r="G31" s="260">
        <v>-81.277860772629396</v>
      </c>
      <c r="H31" s="260" t="s">
        <v>2</v>
      </c>
    </row>
    <row r="32" spans="1:8" ht="14.4" customHeight="1" x14ac:dyDescent="0.3">
      <c r="A32" s="258" t="s">
        <v>469</v>
      </c>
      <c r="B32" s="259" t="s">
        <v>6</v>
      </c>
      <c r="C32" s="260" t="s">
        <v>470</v>
      </c>
      <c r="D32" s="260">
        <v>217.38517776874949</v>
      </c>
      <c r="E32" s="260">
        <v>136.10731699612009</v>
      </c>
      <c r="F32" s="261">
        <v>0.6261113034160436</v>
      </c>
      <c r="G32" s="260">
        <v>-81.277860772629396</v>
      </c>
      <c r="H32" s="260" t="s">
        <v>461</v>
      </c>
    </row>
    <row r="33" spans="1:8" ht="14.4" customHeight="1" x14ac:dyDescent="0.3">
      <c r="A33" s="258" t="s">
        <v>448</v>
      </c>
      <c r="B33" s="259" t="s">
        <v>448</v>
      </c>
      <c r="C33" s="260" t="s">
        <v>448</v>
      </c>
      <c r="D33" s="260" t="s">
        <v>448</v>
      </c>
      <c r="E33" s="260" t="s">
        <v>448</v>
      </c>
      <c r="F33" s="261" t="s">
        <v>448</v>
      </c>
      <c r="G33" s="260" t="s">
        <v>448</v>
      </c>
      <c r="H33" s="260" t="s">
        <v>462</v>
      </c>
    </row>
    <row r="34" spans="1:8" ht="14.4" customHeight="1" x14ac:dyDescent="0.3">
      <c r="A34" s="258" t="s">
        <v>471</v>
      </c>
      <c r="B34" s="259" t="s">
        <v>450</v>
      </c>
      <c r="C34" s="260" t="s">
        <v>451</v>
      </c>
      <c r="D34" s="260">
        <v>13379.4037409745</v>
      </c>
      <c r="E34" s="260">
        <v>24082.876749721578</v>
      </c>
      <c r="F34" s="261">
        <v>1.7999962641061225</v>
      </c>
      <c r="G34" s="260">
        <v>10703.473008747078</v>
      </c>
      <c r="H34" s="260" t="s">
        <v>2</v>
      </c>
    </row>
    <row r="35" spans="1:8" ht="14.4" customHeight="1" x14ac:dyDescent="0.3">
      <c r="A35" s="258" t="s">
        <v>471</v>
      </c>
      <c r="B35" s="259" t="s">
        <v>454</v>
      </c>
      <c r="C35" s="260" t="s">
        <v>455</v>
      </c>
      <c r="D35" s="260">
        <v>0</v>
      </c>
      <c r="E35" s="260">
        <v>502.2</v>
      </c>
      <c r="F35" s="261" t="s">
        <v>448</v>
      </c>
      <c r="G35" s="260">
        <v>502.2</v>
      </c>
      <c r="H35" s="260" t="s">
        <v>2</v>
      </c>
    </row>
    <row r="36" spans="1:8" ht="14.4" customHeight="1" x14ac:dyDescent="0.3">
      <c r="A36" s="258" t="s">
        <v>471</v>
      </c>
      <c r="B36" s="259" t="s">
        <v>6</v>
      </c>
      <c r="C36" s="260" t="s">
        <v>472</v>
      </c>
      <c r="D36" s="260">
        <v>13653.274143612718</v>
      </c>
      <c r="E36" s="260">
        <v>24585.076749721578</v>
      </c>
      <c r="F36" s="261">
        <v>1.8006726072531827</v>
      </c>
      <c r="G36" s="260">
        <v>10931.80260610886</v>
      </c>
      <c r="H36" s="260" t="s">
        <v>461</v>
      </c>
    </row>
    <row r="37" spans="1:8" ht="14.4" customHeight="1" x14ac:dyDescent="0.3">
      <c r="A37" s="258" t="s">
        <v>448</v>
      </c>
      <c r="B37" s="259" t="s">
        <v>448</v>
      </c>
      <c r="C37" s="260" t="s">
        <v>448</v>
      </c>
      <c r="D37" s="260" t="s">
        <v>448</v>
      </c>
      <c r="E37" s="260" t="s">
        <v>448</v>
      </c>
      <c r="F37" s="261" t="s">
        <v>448</v>
      </c>
      <c r="G37" s="260" t="s">
        <v>448</v>
      </c>
      <c r="H37" s="260" t="s">
        <v>462</v>
      </c>
    </row>
    <row r="38" spans="1:8" ht="14.4" customHeight="1" x14ac:dyDescent="0.3">
      <c r="A38" s="258" t="s">
        <v>473</v>
      </c>
      <c r="B38" s="259" t="s">
        <v>450</v>
      </c>
      <c r="C38" s="260" t="s">
        <v>451</v>
      </c>
      <c r="D38" s="260" t="s">
        <v>448</v>
      </c>
      <c r="E38" s="260">
        <v>0</v>
      </c>
      <c r="F38" s="261" t="s">
        <v>448</v>
      </c>
      <c r="G38" s="260">
        <v>0</v>
      </c>
      <c r="H38" s="260" t="s">
        <v>2</v>
      </c>
    </row>
    <row r="39" spans="1:8" ht="14.4" customHeight="1" x14ac:dyDescent="0.3">
      <c r="A39" s="258" t="s">
        <v>473</v>
      </c>
      <c r="B39" s="259" t="s">
        <v>6</v>
      </c>
      <c r="C39" s="260" t="s">
        <v>474</v>
      </c>
      <c r="D39" s="260" t="s">
        <v>448</v>
      </c>
      <c r="E39" s="260">
        <v>0</v>
      </c>
      <c r="F39" s="261" t="s">
        <v>448</v>
      </c>
      <c r="G39" s="260">
        <v>0</v>
      </c>
      <c r="H39" s="260" t="s">
        <v>461</v>
      </c>
    </row>
    <row r="40" spans="1:8" ht="14.4" customHeight="1" x14ac:dyDescent="0.3">
      <c r="A40" s="258" t="s">
        <v>448</v>
      </c>
      <c r="B40" s="259" t="s">
        <v>448</v>
      </c>
      <c r="C40" s="260" t="s">
        <v>448</v>
      </c>
      <c r="D40" s="260" t="s">
        <v>448</v>
      </c>
      <c r="E40" s="260" t="s">
        <v>448</v>
      </c>
      <c r="F40" s="261" t="s">
        <v>448</v>
      </c>
      <c r="G40" s="260" t="s">
        <v>448</v>
      </c>
      <c r="H40" s="260" t="s">
        <v>462</v>
      </c>
    </row>
    <row r="41" spans="1:8" ht="14.4" customHeight="1" x14ac:dyDescent="0.3">
      <c r="A41" s="258" t="s">
        <v>447</v>
      </c>
      <c r="B41" s="259" t="s">
        <v>6</v>
      </c>
      <c r="C41" s="260" t="s">
        <v>449</v>
      </c>
      <c r="D41" s="260">
        <v>694727.41723625863</v>
      </c>
      <c r="E41" s="260">
        <v>266573.30066104955</v>
      </c>
      <c r="F41" s="261">
        <v>0.38370919881285603</v>
      </c>
      <c r="G41" s="260">
        <v>-428154.11657520907</v>
      </c>
      <c r="H41" s="260" t="s">
        <v>458</v>
      </c>
    </row>
  </sheetData>
  <autoFilter ref="A3:G3"/>
  <mergeCells count="1">
    <mergeCell ref="A1:G1"/>
  </mergeCells>
  <conditionalFormatting sqref="F10 F42:F65536">
    <cfRule type="cellIs" dxfId="39" priority="19" stopIfTrue="1" operator="greaterThan">
      <formula>1</formula>
    </cfRule>
  </conditionalFormatting>
  <conditionalFormatting sqref="F4:F9">
    <cfRule type="cellIs" dxfId="38" priority="14" operator="greaterThan">
      <formula>1</formula>
    </cfRule>
  </conditionalFormatting>
  <conditionalFormatting sqref="B4:B9">
    <cfRule type="expression" dxfId="37" priority="18">
      <formula>AND(LEFT(H4,6)&lt;&gt;"mezera",H4&lt;&gt;"")</formula>
    </cfRule>
  </conditionalFormatting>
  <conditionalFormatting sqref="A4:A9">
    <cfRule type="expression" dxfId="36" priority="15">
      <formula>AND(H4&lt;&gt;"",H4&lt;&gt;"mezeraKL")</formula>
    </cfRule>
  </conditionalFormatting>
  <conditionalFormatting sqref="B4:G9">
    <cfRule type="expression" dxfId="35" priority="16">
      <formula>$H4="SumaNS"</formula>
    </cfRule>
    <cfRule type="expression" dxfId="34" priority="17">
      <formula>OR($H4="KL",$H4="SumaKL")</formula>
    </cfRule>
  </conditionalFormatting>
  <conditionalFormatting sqref="A4:G9">
    <cfRule type="expression" dxfId="33" priority="13">
      <formula>$H4&lt;&gt;""</formula>
    </cfRule>
  </conditionalFormatting>
  <conditionalFormatting sqref="G4:G9">
    <cfRule type="cellIs" dxfId="32" priority="12" operator="greaterThan">
      <formula>0</formula>
    </cfRule>
  </conditionalFormatting>
  <conditionalFormatting sqref="F4:F9">
    <cfRule type="cellIs" dxfId="31" priority="9" operator="greaterThan">
      <formula>1</formula>
    </cfRule>
  </conditionalFormatting>
  <conditionalFormatting sqref="F4:F9">
    <cfRule type="expression" dxfId="30" priority="10">
      <formula>$H4="SumaNS"</formula>
    </cfRule>
    <cfRule type="expression" dxfId="29" priority="11">
      <formula>OR($H4="KL",$H4="SumaKL")</formula>
    </cfRule>
  </conditionalFormatting>
  <conditionalFormatting sqref="F4:F9">
    <cfRule type="expression" dxfId="28" priority="8">
      <formula>$H4&lt;&gt;""</formula>
    </cfRule>
  </conditionalFormatting>
  <conditionalFormatting sqref="F11:F41">
    <cfRule type="cellIs" dxfId="27" priority="3" operator="greaterThan">
      <formula>1</formula>
    </cfRule>
  </conditionalFormatting>
  <conditionalFormatting sqref="B11:B41">
    <cfRule type="expression" dxfId="26" priority="7">
      <formula>AND(LEFT(H11,6)&lt;&gt;"mezera",H11&lt;&gt;"")</formula>
    </cfRule>
  </conditionalFormatting>
  <conditionalFormatting sqref="A11:A41">
    <cfRule type="expression" dxfId="25" priority="4">
      <formula>AND(H11&lt;&gt;"",H11&lt;&gt;"mezeraKL")</formula>
    </cfRule>
  </conditionalFormatting>
  <conditionalFormatting sqref="B11:G41">
    <cfRule type="expression" dxfId="24" priority="5">
      <formula>$H11="SumaNS"</formula>
    </cfRule>
    <cfRule type="expression" dxfId="23" priority="6">
      <formula>OR($H11="KL",$H11="SumaKL")</formula>
    </cfRule>
  </conditionalFormatting>
  <conditionalFormatting sqref="A11:G41">
    <cfRule type="expression" dxfId="22" priority="2">
      <formula>$H11&lt;&gt;""</formula>
    </cfRule>
  </conditionalFormatting>
  <conditionalFormatting sqref="G11:G41">
    <cfRule type="cellIs" dxfId="2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16" t="s">
        <v>109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14.4" customHeight="1" thickBot="1" x14ac:dyDescent="0.35">
      <c r="A2" s="228" t="s">
        <v>128</v>
      </c>
      <c r="B2" s="83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</row>
    <row r="3" spans="1:14" ht="14.4" customHeight="1" thickBot="1" x14ac:dyDescent="0.35">
      <c r="A3" s="83"/>
      <c r="B3" s="83"/>
      <c r="C3" s="212"/>
      <c r="D3" s="213"/>
      <c r="E3" s="213"/>
      <c r="F3" s="213"/>
      <c r="G3" s="213"/>
      <c r="H3" s="213"/>
      <c r="I3" s="213"/>
      <c r="J3" s="214" t="s">
        <v>99</v>
      </c>
      <c r="K3" s="215"/>
      <c r="L3" s="123">
        <f>IF(M3&lt;&gt;0,N3/M3,0)</f>
        <v>16.55617248173311</v>
      </c>
      <c r="M3" s="123">
        <f>SUBTOTAL(9,M5:M1048576)</f>
        <v>16101.143</v>
      </c>
      <c r="N3" s="124">
        <f>SUBTOTAL(9,N5:N1048576)</f>
        <v>266573.30066104973</v>
      </c>
    </row>
    <row r="4" spans="1:14" s="84" customFormat="1" ht="14.4" customHeight="1" thickBot="1" x14ac:dyDescent="0.35">
      <c r="A4" s="262" t="s">
        <v>7</v>
      </c>
      <c r="B4" s="263" t="s">
        <v>8</v>
      </c>
      <c r="C4" s="263" t="s">
        <v>0</v>
      </c>
      <c r="D4" s="263" t="s">
        <v>9</v>
      </c>
      <c r="E4" s="263" t="s">
        <v>10</v>
      </c>
      <c r="F4" s="263" t="s">
        <v>2</v>
      </c>
      <c r="G4" s="263" t="s">
        <v>11</v>
      </c>
      <c r="H4" s="263" t="s">
        <v>12</v>
      </c>
      <c r="I4" s="263" t="s">
        <v>13</v>
      </c>
      <c r="J4" s="264" t="s">
        <v>14</v>
      </c>
      <c r="K4" s="264" t="s">
        <v>15</v>
      </c>
      <c r="L4" s="265" t="s">
        <v>116</v>
      </c>
      <c r="M4" s="265" t="s">
        <v>16</v>
      </c>
      <c r="N4" s="266" t="s">
        <v>127</v>
      </c>
    </row>
    <row r="5" spans="1:14" ht="14.4" customHeight="1" x14ac:dyDescent="0.3">
      <c r="A5" s="267" t="s">
        <v>447</v>
      </c>
      <c r="B5" s="268" t="s">
        <v>449</v>
      </c>
      <c r="C5" s="269" t="s">
        <v>459</v>
      </c>
      <c r="D5" s="270" t="s">
        <v>460</v>
      </c>
      <c r="E5" s="269" t="s">
        <v>450</v>
      </c>
      <c r="F5" s="270" t="s">
        <v>451</v>
      </c>
      <c r="G5" s="269"/>
      <c r="H5" s="269" t="s">
        <v>475</v>
      </c>
      <c r="I5" s="269" t="s">
        <v>476</v>
      </c>
      <c r="J5" s="269" t="s">
        <v>477</v>
      </c>
      <c r="K5" s="269" t="s">
        <v>478</v>
      </c>
      <c r="L5" s="271">
        <v>53.699948201655403</v>
      </c>
      <c r="M5" s="271">
        <v>10</v>
      </c>
      <c r="N5" s="272">
        <v>536.999482016554</v>
      </c>
    </row>
    <row r="6" spans="1:14" ht="14.4" customHeight="1" x14ac:dyDescent="0.3">
      <c r="A6" s="273" t="s">
        <v>447</v>
      </c>
      <c r="B6" s="274" t="s">
        <v>449</v>
      </c>
      <c r="C6" s="275" t="s">
        <v>459</v>
      </c>
      <c r="D6" s="276" t="s">
        <v>460</v>
      </c>
      <c r="E6" s="275" t="s">
        <v>450</v>
      </c>
      <c r="F6" s="276" t="s">
        <v>451</v>
      </c>
      <c r="G6" s="275"/>
      <c r="H6" s="275" t="s">
        <v>479</v>
      </c>
      <c r="I6" s="275" t="s">
        <v>480</v>
      </c>
      <c r="J6" s="275" t="s">
        <v>481</v>
      </c>
      <c r="K6" s="275" t="s">
        <v>482</v>
      </c>
      <c r="L6" s="277">
        <v>269.76409999999998</v>
      </c>
      <c r="M6" s="277">
        <v>1</v>
      </c>
      <c r="N6" s="278">
        <v>269.76409999999998</v>
      </c>
    </row>
    <row r="7" spans="1:14" ht="14.4" customHeight="1" x14ac:dyDescent="0.3">
      <c r="A7" s="273" t="s">
        <v>447</v>
      </c>
      <c r="B7" s="274" t="s">
        <v>449</v>
      </c>
      <c r="C7" s="275" t="s">
        <v>459</v>
      </c>
      <c r="D7" s="276" t="s">
        <v>460</v>
      </c>
      <c r="E7" s="275" t="s">
        <v>450</v>
      </c>
      <c r="F7" s="276" t="s">
        <v>451</v>
      </c>
      <c r="G7" s="275"/>
      <c r="H7" s="275" t="s">
        <v>483</v>
      </c>
      <c r="I7" s="275" t="s">
        <v>483</v>
      </c>
      <c r="J7" s="275" t="s">
        <v>484</v>
      </c>
      <c r="K7" s="275" t="s">
        <v>485</v>
      </c>
      <c r="L7" s="277">
        <v>5290.25</v>
      </c>
      <c r="M7" s="277">
        <v>4</v>
      </c>
      <c r="N7" s="278">
        <v>21161</v>
      </c>
    </row>
    <row r="8" spans="1:14" ht="14.4" customHeight="1" x14ac:dyDescent="0.3">
      <c r="A8" s="273" t="s">
        <v>447</v>
      </c>
      <c r="B8" s="274" t="s">
        <v>449</v>
      </c>
      <c r="C8" s="275" t="s">
        <v>459</v>
      </c>
      <c r="D8" s="276" t="s">
        <v>460</v>
      </c>
      <c r="E8" s="275" t="s">
        <v>450</v>
      </c>
      <c r="F8" s="276" t="s">
        <v>451</v>
      </c>
      <c r="G8" s="275"/>
      <c r="H8" s="275" t="s">
        <v>486</v>
      </c>
      <c r="I8" s="275" t="s">
        <v>487</v>
      </c>
      <c r="J8" s="275" t="s">
        <v>488</v>
      </c>
      <c r="K8" s="275" t="s">
        <v>489</v>
      </c>
      <c r="L8" s="277">
        <v>99.660000000000011</v>
      </c>
      <c r="M8" s="277">
        <v>6</v>
      </c>
      <c r="N8" s="278">
        <v>597.96</v>
      </c>
    </row>
    <row r="9" spans="1:14" ht="14.4" customHeight="1" x14ac:dyDescent="0.3">
      <c r="A9" s="273" t="s">
        <v>447</v>
      </c>
      <c r="B9" s="274" t="s">
        <v>449</v>
      </c>
      <c r="C9" s="275" t="s">
        <v>459</v>
      </c>
      <c r="D9" s="276" t="s">
        <v>460</v>
      </c>
      <c r="E9" s="275" t="s">
        <v>450</v>
      </c>
      <c r="F9" s="276" t="s">
        <v>451</v>
      </c>
      <c r="G9" s="275"/>
      <c r="H9" s="275" t="s">
        <v>490</v>
      </c>
      <c r="I9" s="275" t="s">
        <v>491</v>
      </c>
      <c r="J9" s="275" t="s">
        <v>492</v>
      </c>
      <c r="K9" s="275" t="s">
        <v>493</v>
      </c>
      <c r="L9" s="277">
        <v>135.827502907698</v>
      </c>
      <c r="M9" s="277">
        <v>4</v>
      </c>
      <c r="N9" s="278">
        <v>543.31001163079202</v>
      </c>
    </row>
    <row r="10" spans="1:14" ht="14.4" customHeight="1" x14ac:dyDescent="0.3">
      <c r="A10" s="273" t="s">
        <v>447</v>
      </c>
      <c r="B10" s="274" t="s">
        <v>449</v>
      </c>
      <c r="C10" s="275" t="s">
        <v>459</v>
      </c>
      <c r="D10" s="276" t="s">
        <v>460</v>
      </c>
      <c r="E10" s="275" t="s">
        <v>450</v>
      </c>
      <c r="F10" s="276" t="s">
        <v>451</v>
      </c>
      <c r="G10" s="275"/>
      <c r="H10" s="275" t="s">
        <v>494</v>
      </c>
      <c r="I10" s="275" t="s">
        <v>495</v>
      </c>
      <c r="J10" s="275" t="s">
        <v>496</v>
      </c>
      <c r="K10" s="275" t="s">
        <v>497</v>
      </c>
      <c r="L10" s="277">
        <v>214.04927360774801</v>
      </c>
      <c r="M10" s="277">
        <v>7</v>
      </c>
      <c r="N10" s="278">
        <v>1498.344915254236</v>
      </c>
    </row>
    <row r="11" spans="1:14" ht="14.4" customHeight="1" x14ac:dyDescent="0.3">
      <c r="A11" s="273" t="s">
        <v>447</v>
      </c>
      <c r="B11" s="274" t="s">
        <v>449</v>
      </c>
      <c r="C11" s="275" t="s">
        <v>459</v>
      </c>
      <c r="D11" s="276" t="s">
        <v>460</v>
      </c>
      <c r="E11" s="275" t="s">
        <v>450</v>
      </c>
      <c r="F11" s="276" t="s">
        <v>451</v>
      </c>
      <c r="G11" s="275"/>
      <c r="H11" s="275" t="s">
        <v>498</v>
      </c>
      <c r="I11" s="275" t="s">
        <v>499</v>
      </c>
      <c r="J11" s="275" t="s">
        <v>500</v>
      </c>
      <c r="K11" s="275" t="s">
        <v>501</v>
      </c>
      <c r="L11" s="277">
        <v>274.386666666667</v>
      </c>
      <c r="M11" s="277">
        <v>2</v>
      </c>
      <c r="N11" s="278">
        <v>548.77333333333399</v>
      </c>
    </row>
    <row r="12" spans="1:14" ht="14.4" customHeight="1" x14ac:dyDescent="0.3">
      <c r="A12" s="273" t="s">
        <v>447</v>
      </c>
      <c r="B12" s="274" t="s">
        <v>449</v>
      </c>
      <c r="C12" s="275" t="s">
        <v>459</v>
      </c>
      <c r="D12" s="276" t="s">
        <v>460</v>
      </c>
      <c r="E12" s="275" t="s">
        <v>450</v>
      </c>
      <c r="F12" s="276" t="s">
        <v>451</v>
      </c>
      <c r="G12" s="275"/>
      <c r="H12" s="275" t="s">
        <v>502</v>
      </c>
      <c r="I12" s="275" t="s">
        <v>502</v>
      </c>
      <c r="J12" s="275" t="s">
        <v>503</v>
      </c>
      <c r="K12" s="275" t="s">
        <v>504</v>
      </c>
      <c r="L12" s="277">
        <v>434.62001632040153</v>
      </c>
      <c r="M12" s="277">
        <v>2</v>
      </c>
      <c r="N12" s="278">
        <v>869.24003264080307</v>
      </c>
    </row>
    <row r="13" spans="1:14" ht="14.4" customHeight="1" x14ac:dyDescent="0.3">
      <c r="A13" s="273" t="s">
        <v>447</v>
      </c>
      <c r="B13" s="274" t="s">
        <v>449</v>
      </c>
      <c r="C13" s="275" t="s">
        <v>459</v>
      </c>
      <c r="D13" s="276" t="s">
        <v>460</v>
      </c>
      <c r="E13" s="275" t="s">
        <v>450</v>
      </c>
      <c r="F13" s="276" t="s">
        <v>451</v>
      </c>
      <c r="G13" s="275"/>
      <c r="H13" s="275" t="s">
        <v>505</v>
      </c>
      <c r="I13" s="275" t="s">
        <v>506</v>
      </c>
      <c r="J13" s="275" t="s">
        <v>507</v>
      </c>
      <c r="K13" s="275" t="s">
        <v>508</v>
      </c>
      <c r="L13" s="277">
        <v>100.96799999999999</v>
      </c>
      <c r="M13" s="277">
        <v>2</v>
      </c>
      <c r="N13" s="278">
        <v>201.93599999999998</v>
      </c>
    </row>
    <row r="14" spans="1:14" ht="14.4" customHeight="1" x14ac:dyDescent="0.3">
      <c r="A14" s="273" t="s">
        <v>447</v>
      </c>
      <c r="B14" s="274" t="s">
        <v>449</v>
      </c>
      <c r="C14" s="275" t="s">
        <v>459</v>
      </c>
      <c r="D14" s="276" t="s">
        <v>460</v>
      </c>
      <c r="E14" s="275" t="s">
        <v>450</v>
      </c>
      <c r="F14" s="276" t="s">
        <v>451</v>
      </c>
      <c r="G14" s="275"/>
      <c r="H14" s="275" t="s">
        <v>509</v>
      </c>
      <c r="I14" s="275" t="s">
        <v>509</v>
      </c>
      <c r="J14" s="275" t="s">
        <v>510</v>
      </c>
      <c r="K14" s="275" t="s">
        <v>511</v>
      </c>
      <c r="L14" s="277">
        <v>1212.18</v>
      </c>
      <c r="M14" s="277">
        <v>3</v>
      </c>
      <c r="N14" s="278">
        <v>3636.54</v>
      </c>
    </row>
    <row r="15" spans="1:14" ht="14.4" customHeight="1" x14ac:dyDescent="0.3">
      <c r="A15" s="273" t="s">
        <v>447</v>
      </c>
      <c r="B15" s="274" t="s">
        <v>449</v>
      </c>
      <c r="C15" s="275" t="s">
        <v>459</v>
      </c>
      <c r="D15" s="276" t="s">
        <v>460</v>
      </c>
      <c r="E15" s="275" t="s">
        <v>450</v>
      </c>
      <c r="F15" s="276" t="s">
        <v>451</v>
      </c>
      <c r="G15" s="275"/>
      <c r="H15" s="275" t="s">
        <v>512</v>
      </c>
      <c r="I15" s="275" t="s">
        <v>513</v>
      </c>
      <c r="J15" s="275" t="s">
        <v>514</v>
      </c>
      <c r="K15" s="275" t="s">
        <v>515</v>
      </c>
      <c r="L15" s="277">
        <v>127.989746921294</v>
      </c>
      <c r="M15" s="277">
        <v>4</v>
      </c>
      <c r="N15" s="278">
        <v>511.958987685176</v>
      </c>
    </row>
    <row r="16" spans="1:14" ht="14.4" customHeight="1" x14ac:dyDescent="0.3">
      <c r="A16" s="273" t="s">
        <v>447</v>
      </c>
      <c r="B16" s="274" t="s">
        <v>449</v>
      </c>
      <c r="C16" s="275" t="s">
        <v>459</v>
      </c>
      <c r="D16" s="276" t="s">
        <v>460</v>
      </c>
      <c r="E16" s="275" t="s">
        <v>450</v>
      </c>
      <c r="F16" s="276" t="s">
        <v>451</v>
      </c>
      <c r="G16" s="275"/>
      <c r="H16" s="275" t="s">
        <v>516</v>
      </c>
      <c r="I16" s="275" t="s">
        <v>517</v>
      </c>
      <c r="J16" s="275" t="s">
        <v>518</v>
      </c>
      <c r="K16" s="275" t="s">
        <v>519</v>
      </c>
      <c r="L16" s="277">
        <v>98.834999999999994</v>
      </c>
      <c r="M16" s="277">
        <v>2</v>
      </c>
      <c r="N16" s="278">
        <v>197.67</v>
      </c>
    </row>
    <row r="17" spans="1:14" ht="14.4" customHeight="1" x14ac:dyDescent="0.3">
      <c r="A17" s="273" t="s">
        <v>447</v>
      </c>
      <c r="B17" s="274" t="s">
        <v>449</v>
      </c>
      <c r="C17" s="275" t="s">
        <v>459</v>
      </c>
      <c r="D17" s="276" t="s">
        <v>460</v>
      </c>
      <c r="E17" s="275" t="s">
        <v>450</v>
      </c>
      <c r="F17" s="276" t="s">
        <v>451</v>
      </c>
      <c r="G17" s="275"/>
      <c r="H17" s="275" t="s">
        <v>520</v>
      </c>
      <c r="I17" s="275" t="s">
        <v>521</v>
      </c>
      <c r="J17" s="275" t="s">
        <v>522</v>
      </c>
      <c r="K17" s="275"/>
      <c r="L17" s="277">
        <v>90.035454545454499</v>
      </c>
      <c r="M17" s="277">
        <v>4</v>
      </c>
      <c r="N17" s="278">
        <v>360.141818181818</v>
      </c>
    </row>
    <row r="18" spans="1:14" ht="14.4" customHeight="1" x14ac:dyDescent="0.3">
      <c r="A18" s="273" t="s">
        <v>447</v>
      </c>
      <c r="B18" s="274" t="s">
        <v>449</v>
      </c>
      <c r="C18" s="275" t="s">
        <v>459</v>
      </c>
      <c r="D18" s="276" t="s">
        <v>460</v>
      </c>
      <c r="E18" s="275" t="s">
        <v>450</v>
      </c>
      <c r="F18" s="276" t="s">
        <v>451</v>
      </c>
      <c r="G18" s="275"/>
      <c r="H18" s="275" t="s">
        <v>523</v>
      </c>
      <c r="I18" s="275" t="s">
        <v>524</v>
      </c>
      <c r="J18" s="275" t="s">
        <v>525</v>
      </c>
      <c r="K18" s="275" t="s">
        <v>526</v>
      </c>
      <c r="L18" s="277">
        <v>197.66</v>
      </c>
      <c r="M18" s="277">
        <v>3</v>
      </c>
      <c r="N18" s="278">
        <v>592.98</v>
      </c>
    </row>
    <row r="19" spans="1:14" ht="14.4" customHeight="1" x14ac:dyDescent="0.3">
      <c r="A19" s="273" t="s">
        <v>447</v>
      </c>
      <c r="B19" s="274" t="s">
        <v>449</v>
      </c>
      <c r="C19" s="275" t="s">
        <v>459</v>
      </c>
      <c r="D19" s="276" t="s">
        <v>460</v>
      </c>
      <c r="E19" s="275" t="s">
        <v>450</v>
      </c>
      <c r="F19" s="276" t="s">
        <v>451</v>
      </c>
      <c r="G19" s="275" t="s">
        <v>527</v>
      </c>
      <c r="H19" s="275" t="s">
        <v>528</v>
      </c>
      <c r="I19" s="275" t="s">
        <v>529</v>
      </c>
      <c r="J19" s="275" t="s">
        <v>530</v>
      </c>
      <c r="K19" s="275" t="s">
        <v>531</v>
      </c>
      <c r="L19" s="277">
        <v>57.849000000000004</v>
      </c>
      <c r="M19" s="277">
        <v>5</v>
      </c>
      <c r="N19" s="278">
        <v>289.245</v>
      </c>
    </row>
    <row r="20" spans="1:14" ht="14.4" customHeight="1" x14ac:dyDescent="0.3">
      <c r="A20" s="273" t="s">
        <v>447</v>
      </c>
      <c r="B20" s="274" t="s">
        <v>449</v>
      </c>
      <c r="C20" s="275" t="s">
        <v>459</v>
      </c>
      <c r="D20" s="276" t="s">
        <v>460</v>
      </c>
      <c r="E20" s="275" t="s">
        <v>450</v>
      </c>
      <c r="F20" s="276" t="s">
        <v>451</v>
      </c>
      <c r="G20" s="275" t="s">
        <v>527</v>
      </c>
      <c r="H20" s="275" t="s">
        <v>532</v>
      </c>
      <c r="I20" s="275" t="s">
        <v>533</v>
      </c>
      <c r="J20" s="275" t="s">
        <v>534</v>
      </c>
      <c r="K20" s="275" t="s">
        <v>535</v>
      </c>
      <c r="L20" s="277">
        <v>119.76799999999999</v>
      </c>
      <c r="M20" s="277">
        <v>3</v>
      </c>
      <c r="N20" s="278">
        <v>359.30399999999997</v>
      </c>
    </row>
    <row r="21" spans="1:14" ht="14.4" customHeight="1" x14ac:dyDescent="0.3">
      <c r="A21" s="273" t="s">
        <v>447</v>
      </c>
      <c r="B21" s="274" t="s">
        <v>449</v>
      </c>
      <c r="C21" s="275" t="s">
        <v>459</v>
      </c>
      <c r="D21" s="276" t="s">
        <v>460</v>
      </c>
      <c r="E21" s="275" t="s">
        <v>450</v>
      </c>
      <c r="F21" s="276" t="s">
        <v>451</v>
      </c>
      <c r="G21" s="275" t="s">
        <v>527</v>
      </c>
      <c r="H21" s="275" t="s">
        <v>536</v>
      </c>
      <c r="I21" s="275" t="s">
        <v>537</v>
      </c>
      <c r="J21" s="275" t="s">
        <v>538</v>
      </c>
      <c r="K21" s="275" t="s">
        <v>539</v>
      </c>
      <c r="L21" s="277">
        <v>1643.059</v>
      </c>
      <c r="M21" s="277">
        <v>2</v>
      </c>
      <c r="N21" s="278">
        <v>3286.1179999999999</v>
      </c>
    </row>
    <row r="22" spans="1:14" ht="14.4" customHeight="1" x14ac:dyDescent="0.3">
      <c r="A22" s="273" t="s">
        <v>447</v>
      </c>
      <c r="B22" s="274" t="s">
        <v>449</v>
      </c>
      <c r="C22" s="275" t="s">
        <v>459</v>
      </c>
      <c r="D22" s="276" t="s">
        <v>460</v>
      </c>
      <c r="E22" s="275" t="s">
        <v>450</v>
      </c>
      <c r="F22" s="276" t="s">
        <v>451</v>
      </c>
      <c r="G22" s="275" t="s">
        <v>527</v>
      </c>
      <c r="H22" s="275" t="s">
        <v>540</v>
      </c>
      <c r="I22" s="275" t="s">
        <v>541</v>
      </c>
      <c r="J22" s="275" t="s">
        <v>542</v>
      </c>
      <c r="K22" s="275" t="s">
        <v>543</v>
      </c>
      <c r="L22" s="277">
        <v>49.72</v>
      </c>
      <c r="M22" s="277">
        <v>1</v>
      </c>
      <c r="N22" s="278">
        <v>49.72</v>
      </c>
    </row>
    <row r="23" spans="1:14" ht="14.4" customHeight="1" x14ac:dyDescent="0.3">
      <c r="A23" s="273" t="s">
        <v>447</v>
      </c>
      <c r="B23" s="274" t="s">
        <v>449</v>
      </c>
      <c r="C23" s="275" t="s">
        <v>459</v>
      </c>
      <c r="D23" s="276" t="s">
        <v>460</v>
      </c>
      <c r="E23" s="275" t="s">
        <v>450</v>
      </c>
      <c r="F23" s="276" t="s">
        <v>451</v>
      </c>
      <c r="G23" s="275" t="s">
        <v>527</v>
      </c>
      <c r="H23" s="275" t="s">
        <v>544</v>
      </c>
      <c r="I23" s="275" t="s">
        <v>545</v>
      </c>
      <c r="J23" s="275" t="s">
        <v>546</v>
      </c>
      <c r="K23" s="275" t="s">
        <v>547</v>
      </c>
      <c r="L23" s="277">
        <v>248.179509265777</v>
      </c>
      <c r="M23" s="277">
        <v>2</v>
      </c>
      <c r="N23" s="278">
        <v>496.359018531554</v>
      </c>
    </row>
    <row r="24" spans="1:14" ht="14.4" customHeight="1" x14ac:dyDescent="0.3">
      <c r="A24" s="273" t="s">
        <v>447</v>
      </c>
      <c r="B24" s="274" t="s">
        <v>449</v>
      </c>
      <c r="C24" s="275" t="s">
        <v>459</v>
      </c>
      <c r="D24" s="276" t="s">
        <v>460</v>
      </c>
      <c r="E24" s="275" t="s">
        <v>450</v>
      </c>
      <c r="F24" s="276" t="s">
        <v>451</v>
      </c>
      <c r="G24" s="275" t="s">
        <v>527</v>
      </c>
      <c r="H24" s="275" t="s">
        <v>548</v>
      </c>
      <c r="I24" s="275" t="s">
        <v>549</v>
      </c>
      <c r="J24" s="275" t="s">
        <v>550</v>
      </c>
      <c r="K24" s="275" t="s">
        <v>551</v>
      </c>
      <c r="L24" s="277">
        <v>1438.7896666666666</v>
      </c>
      <c r="M24" s="277">
        <v>3</v>
      </c>
      <c r="N24" s="278">
        <v>4316.3689999999997</v>
      </c>
    </row>
    <row r="25" spans="1:14" ht="14.4" customHeight="1" x14ac:dyDescent="0.3">
      <c r="A25" s="273" t="s">
        <v>447</v>
      </c>
      <c r="B25" s="274" t="s">
        <v>449</v>
      </c>
      <c r="C25" s="275" t="s">
        <v>459</v>
      </c>
      <c r="D25" s="276" t="s">
        <v>460</v>
      </c>
      <c r="E25" s="275" t="s">
        <v>450</v>
      </c>
      <c r="F25" s="276" t="s">
        <v>451</v>
      </c>
      <c r="G25" s="275" t="s">
        <v>527</v>
      </c>
      <c r="H25" s="275" t="s">
        <v>552</v>
      </c>
      <c r="I25" s="275" t="s">
        <v>553</v>
      </c>
      <c r="J25" s="275" t="s">
        <v>554</v>
      </c>
      <c r="K25" s="275" t="s">
        <v>555</v>
      </c>
      <c r="L25" s="277">
        <v>2069.06</v>
      </c>
      <c r="M25" s="277">
        <v>1</v>
      </c>
      <c r="N25" s="278">
        <v>2069.06</v>
      </c>
    </row>
    <row r="26" spans="1:14" ht="14.4" customHeight="1" x14ac:dyDescent="0.3">
      <c r="A26" s="273" t="s">
        <v>447</v>
      </c>
      <c r="B26" s="274" t="s">
        <v>449</v>
      </c>
      <c r="C26" s="275" t="s">
        <v>459</v>
      </c>
      <c r="D26" s="276" t="s">
        <v>460</v>
      </c>
      <c r="E26" s="275" t="s">
        <v>450</v>
      </c>
      <c r="F26" s="276" t="s">
        <v>451</v>
      </c>
      <c r="G26" s="275" t="s">
        <v>527</v>
      </c>
      <c r="H26" s="275" t="s">
        <v>556</v>
      </c>
      <c r="I26" s="275" t="s">
        <v>557</v>
      </c>
      <c r="J26" s="275" t="s">
        <v>558</v>
      </c>
      <c r="K26" s="275" t="s">
        <v>559</v>
      </c>
      <c r="L26" s="277">
        <v>65.675000000000011</v>
      </c>
      <c r="M26" s="277">
        <v>2</v>
      </c>
      <c r="N26" s="278">
        <v>131.35000000000002</v>
      </c>
    </row>
    <row r="27" spans="1:14" ht="14.4" customHeight="1" x14ac:dyDescent="0.3">
      <c r="A27" s="273" t="s">
        <v>447</v>
      </c>
      <c r="B27" s="274" t="s">
        <v>449</v>
      </c>
      <c r="C27" s="275" t="s">
        <v>459</v>
      </c>
      <c r="D27" s="276" t="s">
        <v>460</v>
      </c>
      <c r="E27" s="275" t="s">
        <v>450</v>
      </c>
      <c r="F27" s="276" t="s">
        <v>451</v>
      </c>
      <c r="G27" s="275" t="s">
        <v>527</v>
      </c>
      <c r="H27" s="275" t="s">
        <v>560</v>
      </c>
      <c r="I27" s="275" t="s">
        <v>560</v>
      </c>
      <c r="J27" s="275" t="s">
        <v>561</v>
      </c>
      <c r="K27" s="275" t="s">
        <v>562</v>
      </c>
      <c r="L27" s="277">
        <v>688.91916556387696</v>
      </c>
      <c r="M27" s="277">
        <v>2</v>
      </c>
      <c r="N27" s="278">
        <v>1377.8383311277539</v>
      </c>
    </row>
    <row r="28" spans="1:14" ht="14.4" customHeight="1" x14ac:dyDescent="0.3">
      <c r="A28" s="273" t="s">
        <v>447</v>
      </c>
      <c r="B28" s="274" t="s">
        <v>449</v>
      </c>
      <c r="C28" s="275" t="s">
        <v>459</v>
      </c>
      <c r="D28" s="276" t="s">
        <v>460</v>
      </c>
      <c r="E28" s="275" t="s">
        <v>450</v>
      </c>
      <c r="F28" s="276" t="s">
        <v>451</v>
      </c>
      <c r="G28" s="275" t="s">
        <v>527</v>
      </c>
      <c r="H28" s="275" t="s">
        <v>563</v>
      </c>
      <c r="I28" s="275" t="s">
        <v>564</v>
      </c>
      <c r="J28" s="275" t="s">
        <v>565</v>
      </c>
      <c r="K28" s="275" t="s">
        <v>566</v>
      </c>
      <c r="L28" s="277">
        <v>1487</v>
      </c>
      <c r="M28" s="277">
        <v>1</v>
      </c>
      <c r="N28" s="278">
        <v>1487</v>
      </c>
    </row>
    <row r="29" spans="1:14" ht="14.4" customHeight="1" x14ac:dyDescent="0.3">
      <c r="A29" s="273" t="s">
        <v>447</v>
      </c>
      <c r="B29" s="274" t="s">
        <v>449</v>
      </c>
      <c r="C29" s="275" t="s">
        <v>459</v>
      </c>
      <c r="D29" s="276" t="s">
        <v>460</v>
      </c>
      <c r="E29" s="275" t="s">
        <v>450</v>
      </c>
      <c r="F29" s="276" t="s">
        <v>451</v>
      </c>
      <c r="G29" s="275" t="s">
        <v>527</v>
      </c>
      <c r="H29" s="275" t="s">
        <v>567</v>
      </c>
      <c r="I29" s="275" t="s">
        <v>568</v>
      </c>
      <c r="J29" s="275" t="s">
        <v>569</v>
      </c>
      <c r="K29" s="275" t="s">
        <v>570</v>
      </c>
      <c r="L29" s="277">
        <v>232.14400000000001</v>
      </c>
      <c r="M29" s="277">
        <v>1</v>
      </c>
      <c r="N29" s="278">
        <v>232.14400000000001</v>
      </c>
    </row>
    <row r="30" spans="1:14" ht="14.4" customHeight="1" x14ac:dyDescent="0.3">
      <c r="A30" s="273" t="s">
        <v>447</v>
      </c>
      <c r="B30" s="274" t="s">
        <v>449</v>
      </c>
      <c r="C30" s="275" t="s">
        <v>459</v>
      </c>
      <c r="D30" s="276" t="s">
        <v>460</v>
      </c>
      <c r="E30" s="275" t="s">
        <v>450</v>
      </c>
      <c r="F30" s="276" t="s">
        <v>451</v>
      </c>
      <c r="G30" s="275" t="s">
        <v>527</v>
      </c>
      <c r="H30" s="275" t="s">
        <v>571</v>
      </c>
      <c r="I30" s="275" t="s">
        <v>521</v>
      </c>
      <c r="J30" s="275" t="s">
        <v>572</v>
      </c>
      <c r="K30" s="275"/>
      <c r="L30" s="277">
        <v>136.69</v>
      </c>
      <c r="M30" s="277">
        <v>1</v>
      </c>
      <c r="N30" s="278">
        <v>136.69</v>
      </c>
    </row>
    <row r="31" spans="1:14" ht="14.4" customHeight="1" x14ac:dyDescent="0.3">
      <c r="A31" s="273" t="s">
        <v>447</v>
      </c>
      <c r="B31" s="274" t="s">
        <v>449</v>
      </c>
      <c r="C31" s="275" t="s">
        <v>459</v>
      </c>
      <c r="D31" s="276" t="s">
        <v>460</v>
      </c>
      <c r="E31" s="275" t="s">
        <v>450</v>
      </c>
      <c r="F31" s="276" t="s">
        <v>451</v>
      </c>
      <c r="G31" s="275" t="s">
        <v>527</v>
      </c>
      <c r="H31" s="275" t="s">
        <v>573</v>
      </c>
      <c r="I31" s="275" t="s">
        <v>521</v>
      </c>
      <c r="J31" s="275" t="s">
        <v>574</v>
      </c>
      <c r="K31" s="275" t="s">
        <v>575</v>
      </c>
      <c r="L31" s="277">
        <v>157.602483379137</v>
      </c>
      <c r="M31" s="277">
        <v>1</v>
      </c>
      <c r="N31" s="278">
        <v>157.602483379137</v>
      </c>
    </row>
    <row r="32" spans="1:14" ht="14.4" customHeight="1" x14ac:dyDescent="0.3">
      <c r="A32" s="273" t="s">
        <v>447</v>
      </c>
      <c r="B32" s="274" t="s">
        <v>449</v>
      </c>
      <c r="C32" s="275" t="s">
        <v>459</v>
      </c>
      <c r="D32" s="276" t="s">
        <v>460</v>
      </c>
      <c r="E32" s="275" t="s">
        <v>450</v>
      </c>
      <c r="F32" s="276" t="s">
        <v>451</v>
      </c>
      <c r="G32" s="275" t="s">
        <v>527</v>
      </c>
      <c r="H32" s="275" t="s">
        <v>576</v>
      </c>
      <c r="I32" s="275" t="s">
        <v>521</v>
      </c>
      <c r="J32" s="275" t="s">
        <v>577</v>
      </c>
      <c r="K32" s="275"/>
      <c r="L32" s="277">
        <v>113.67</v>
      </c>
      <c r="M32" s="277">
        <v>1</v>
      </c>
      <c r="N32" s="278">
        <v>113.67</v>
      </c>
    </row>
    <row r="33" spans="1:14" ht="14.4" customHeight="1" x14ac:dyDescent="0.3">
      <c r="A33" s="273" t="s">
        <v>447</v>
      </c>
      <c r="B33" s="274" t="s">
        <v>449</v>
      </c>
      <c r="C33" s="275" t="s">
        <v>459</v>
      </c>
      <c r="D33" s="276" t="s">
        <v>460</v>
      </c>
      <c r="E33" s="275" t="s">
        <v>450</v>
      </c>
      <c r="F33" s="276" t="s">
        <v>451</v>
      </c>
      <c r="G33" s="275" t="s">
        <v>527</v>
      </c>
      <c r="H33" s="275" t="s">
        <v>578</v>
      </c>
      <c r="I33" s="275" t="s">
        <v>521</v>
      </c>
      <c r="J33" s="275" t="s">
        <v>579</v>
      </c>
      <c r="K33" s="275" t="s">
        <v>580</v>
      </c>
      <c r="L33" s="277">
        <v>13.59</v>
      </c>
      <c r="M33" s="277">
        <v>2</v>
      </c>
      <c r="N33" s="278">
        <v>27.18</v>
      </c>
    </row>
    <row r="34" spans="1:14" ht="14.4" customHeight="1" x14ac:dyDescent="0.3">
      <c r="A34" s="273" t="s">
        <v>447</v>
      </c>
      <c r="B34" s="274" t="s">
        <v>449</v>
      </c>
      <c r="C34" s="275" t="s">
        <v>459</v>
      </c>
      <c r="D34" s="276" t="s">
        <v>460</v>
      </c>
      <c r="E34" s="275" t="s">
        <v>450</v>
      </c>
      <c r="F34" s="276" t="s">
        <v>451</v>
      </c>
      <c r="G34" s="275" t="s">
        <v>527</v>
      </c>
      <c r="H34" s="275" t="s">
        <v>581</v>
      </c>
      <c r="I34" s="275" t="s">
        <v>521</v>
      </c>
      <c r="J34" s="275" t="s">
        <v>582</v>
      </c>
      <c r="K34" s="275"/>
      <c r="L34" s="277">
        <v>314.99599999999998</v>
      </c>
      <c r="M34" s="277">
        <v>3</v>
      </c>
      <c r="N34" s="278">
        <v>944.98799999999994</v>
      </c>
    </row>
    <row r="35" spans="1:14" ht="14.4" customHeight="1" x14ac:dyDescent="0.3">
      <c r="A35" s="273" t="s">
        <v>447</v>
      </c>
      <c r="B35" s="274" t="s">
        <v>449</v>
      </c>
      <c r="C35" s="275" t="s">
        <v>459</v>
      </c>
      <c r="D35" s="276" t="s">
        <v>460</v>
      </c>
      <c r="E35" s="275" t="s">
        <v>450</v>
      </c>
      <c r="F35" s="276" t="s">
        <v>451</v>
      </c>
      <c r="G35" s="275" t="s">
        <v>527</v>
      </c>
      <c r="H35" s="275" t="s">
        <v>583</v>
      </c>
      <c r="I35" s="275" t="s">
        <v>584</v>
      </c>
      <c r="J35" s="275" t="s">
        <v>585</v>
      </c>
      <c r="K35" s="275" t="s">
        <v>586</v>
      </c>
      <c r="L35" s="277">
        <v>75.14500000000001</v>
      </c>
      <c r="M35" s="277">
        <v>2</v>
      </c>
      <c r="N35" s="278">
        <v>150.29000000000002</v>
      </c>
    </row>
    <row r="36" spans="1:14" ht="14.4" customHeight="1" x14ac:dyDescent="0.3">
      <c r="A36" s="273" t="s">
        <v>447</v>
      </c>
      <c r="B36" s="274" t="s">
        <v>449</v>
      </c>
      <c r="C36" s="275" t="s">
        <v>459</v>
      </c>
      <c r="D36" s="276" t="s">
        <v>460</v>
      </c>
      <c r="E36" s="275" t="s">
        <v>450</v>
      </c>
      <c r="F36" s="276" t="s">
        <v>451</v>
      </c>
      <c r="G36" s="275" t="s">
        <v>527</v>
      </c>
      <c r="H36" s="275" t="s">
        <v>587</v>
      </c>
      <c r="I36" s="275" t="s">
        <v>521</v>
      </c>
      <c r="J36" s="275" t="s">
        <v>588</v>
      </c>
      <c r="K36" s="275"/>
      <c r="L36" s="277">
        <v>75.59</v>
      </c>
      <c r="M36" s="277">
        <v>1</v>
      </c>
      <c r="N36" s="278">
        <v>75.59</v>
      </c>
    </row>
    <row r="37" spans="1:14" ht="14.4" customHeight="1" x14ac:dyDescent="0.3">
      <c r="A37" s="273" t="s">
        <v>447</v>
      </c>
      <c r="B37" s="274" t="s">
        <v>449</v>
      </c>
      <c r="C37" s="275" t="s">
        <v>459</v>
      </c>
      <c r="D37" s="276" t="s">
        <v>460</v>
      </c>
      <c r="E37" s="275" t="s">
        <v>450</v>
      </c>
      <c r="F37" s="276" t="s">
        <v>451</v>
      </c>
      <c r="G37" s="275" t="s">
        <v>527</v>
      </c>
      <c r="H37" s="275" t="s">
        <v>589</v>
      </c>
      <c r="I37" s="275" t="s">
        <v>521</v>
      </c>
      <c r="J37" s="275" t="s">
        <v>590</v>
      </c>
      <c r="K37" s="275"/>
      <c r="L37" s="277">
        <v>79.7226</v>
      </c>
      <c r="M37" s="277">
        <v>1</v>
      </c>
      <c r="N37" s="278">
        <v>79.7226</v>
      </c>
    </row>
    <row r="38" spans="1:14" ht="14.4" customHeight="1" x14ac:dyDescent="0.3">
      <c r="A38" s="273" t="s">
        <v>447</v>
      </c>
      <c r="B38" s="274" t="s">
        <v>449</v>
      </c>
      <c r="C38" s="275" t="s">
        <v>459</v>
      </c>
      <c r="D38" s="276" t="s">
        <v>460</v>
      </c>
      <c r="E38" s="275" t="s">
        <v>450</v>
      </c>
      <c r="F38" s="276" t="s">
        <v>451</v>
      </c>
      <c r="G38" s="275" t="s">
        <v>527</v>
      </c>
      <c r="H38" s="275" t="s">
        <v>591</v>
      </c>
      <c r="I38" s="275" t="s">
        <v>521</v>
      </c>
      <c r="J38" s="275" t="s">
        <v>592</v>
      </c>
      <c r="K38" s="275"/>
      <c r="L38" s="277">
        <v>372.053</v>
      </c>
      <c r="M38" s="277">
        <v>1</v>
      </c>
      <c r="N38" s="278">
        <v>372.053</v>
      </c>
    </row>
    <row r="39" spans="1:14" ht="14.4" customHeight="1" x14ac:dyDescent="0.3">
      <c r="A39" s="273" t="s">
        <v>447</v>
      </c>
      <c r="B39" s="274" t="s">
        <v>449</v>
      </c>
      <c r="C39" s="275" t="s">
        <v>459</v>
      </c>
      <c r="D39" s="276" t="s">
        <v>460</v>
      </c>
      <c r="E39" s="275" t="s">
        <v>450</v>
      </c>
      <c r="F39" s="276" t="s">
        <v>451</v>
      </c>
      <c r="G39" s="275" t="s">
        <v>527</v>
      </c>
      <c r="H39" s="275" t="s">
        <v>593</v>
      </c>
      <c r="I39" s="275" t="s">
        <v>594</v>
      </c>
      <c r="J39" s="275" t="s">
        <v>595</v>
      </c>
      <c r="K39" s="275" t="s">
        <v>596</v>
      </c>
      <c r="L39" s="277">
        <v>1785.135</v>
      </c>
      <c r="M39" s="277">
        <v>1</v>
      </c>
      <c r="N39" s="278">
        <v>1785.135</v>
      </c>
    </row>
    <row r="40" spans="1:14" ht="14.4" customHeight="1" x14ac:dyDescent="0.3">
      <c r="A40" s="273" t="s">
        <v>447</v>
      </c>
      <c r="B40" s="274" t="s">
        <v>449</v>
      </c>
      <c r="C40" s="275" t="s">
        <v>459</v>
      </c>
      <c r="D40" s="276" t="s">
        <v>460</v>
      </c>
      <c r="E40" s="275" t="s">
        <v>450</v>
      </c>
      <c r="F40" s="276" t="s">
        <v>451</v>
      </c>
      <c r="G40" s="275" t="s">
        <v>527</v>
      </c>
      <c r="H40" s="275" t="s">
        <v>597</v>
      </c>
      <c r="I40" s="275" t="s">
        <v>598</v>
      </c>
      <c r="J40" s="275" t="s">
        <v>599</v>
      </c>
      <c r="K40" s="275" t="s">
        <v>600</v>
      </c>
      <c r="L40" s="277">
        <v>5161.46</v>
      </c>
      <c r="M40" s="277">
        <v>1</v>
      </c>
      <c r="N40" s="278">
        <v>5161.46</v>
      </c>
    </row>
    <row r="41" spans="1:14" ht="14.4" customHeight="1" x14ac:dyDescent="0.3">
      <c r="A41" s="273" t="s">
        <v>447</v>
      </c>
      <c r="B41" s="274" t="s">
        <v>449</v>
      </c>
      <c r="C41" s="275" t="s">
        <v>459</v>
      </c>
      <c r="D41" s="276" t="s">
        <v>460</v>
      </c>
      <c r="E41" s="275" t="s">
        <v>450</v>
      </c>
      <c r="F41" s="276" t="s">
        <v>451</v>
      </c>
      <c r="G41" s="275" t="s">
        <v>527</v>
      </c>
      <c r="H41" s="275" t="s">
        <v>601</v>
      </c>
      <c r="I41" s="275" t="s">
        <v>602</v>
      </c>
      <c r="J41" s="275" t="s">
        <v>603</v>
      </c>
      <c r="K41" s="275" t="s">
        <v>604</v>
      </c>
      <c r="L41" s="277">
        <v>517.25982846761883</v>
      </c>
      <c r="M41" s="277">
        <v>5</v>
      </c>
      <c r="N41" s="278">
        <v>2586.299142338094</v>
      </c>
    </row>
    <row r="42" spans="1:14" ht="14.4" customHeight="1" x14ac:dyDescent="0.3">
      <c r="A42" s="273" t="s">
        <v>447</v>
      </c>
      <c r="B42" s="274" t="s">
        <v>449</v>
      </c>
      <c r="C42" s="275" t="s">
        <v>459</v>
      </c>
      <c r="D42" s="276" t="s">
        <v>460</v>
      </c>
      <c r="E42" s="275" t="s">
        <v>450</v>
      </c>
      <c r="F42" s="276" t="s">
        <v>451</v>
      </c>
      <c r="G42" s="275" t="s">
        <v>527</v>
      </c>
      <c r="H42" s="275" t="s">
        <v>605</v>
      </c>
      <c r="I42" s="275" t="s">
        <v>606</v>
      </c>
      <c r="J42" s="275" t="s">
        <v>607</v>
      </c>
      <c r="K42" s="275" t="s">
        <v>600</v>
      </c>
      <c r="L42" s="277">
        <v>5161.46</v>
      </c>
      <c r="M42" s="277">
        <v>2</v>
      </c>
      <c r="N42" s="278">
        <v>10322.92</v>
      </c>
    </row>
    <row r="43" spans="1:14" ht="14.4" customHeight="1" x14ac:dyDescent="0.3">
      <c r="A43" s="273" t="s">
        <v>447</v>
      </c>
      <c r="B43" s="274" t="s">
        <v>449</v>
      </c>
      <c r="C43" s="275" t="s">
        <v>459</v>
      </c>
      <c r="D43" s="276" t="s">
        <v>460</v>
      </c>
      <c r="E43" s="275" t="s">
        <v>450</v>
      </c>
      <c r="F43" s="276" t="s">
        <v>451</v>
      </c>
      <c r="G43" s="275" t="s">
        <v>608</v>
      </c>
      <c r="H43" s="275" t="s">
        <v>609</v>
      </c>
      <c r="I43" s="275" t="s">
        <v>610</v>
      </c>
      <c r="J43" s="275" t="s">
        <v>611</v>
      </c>
      <c r="K43" s="275" t="s">
        <v>612</v>
      </c>
      <c r="L43" s="277">
        <v>198.24200000000002</v>
      </c>
      <c r="M43" s="277">
        <v>2</v>
      </c>
      <c r="N43" s="278">
        <v>396.48400000000004</v>
      </c>
    </row>
    <row r="44" spans="1:14" ht="14.4" customHeight="1" x14ac:dyDescent="0.3">
      <c r="A44" s="273" t="s">
        <v>447</v>
      </c>
      <c r="B44" s="274" t="s">
        <v>449</v>
      </c>
      <c r="C44" s="275" t="s">
        <v>459</v>
      </c>
      <c r="D44" s="276" t="s">
        <v>460</v>
      </c>
      <c r="E44" s="275" t="s">
        <v>450</v>
      </c>
      <c r="F44" s="276" t="s">
        <v>451</v>
      </c>
      <c r="G44" s="275" t="s">
        <v>608</v>
      </c>
      <c r="H44" s="275" t="s">
        <v>613</v>
      </c>
      <c r="I44" s="275" t="s">
        <v>614</v>
      </c>
      <c r="J44" s="275" t="s">
        <v>615</v>
      </c>
      <c r="K44" s="275" t="s">
        <v>616</v>
      </c>
      <c r="L44" s="277">
        <v>1684.54</v>
      </c>
      <c r="M44" s="277">
        <v>4</v>
      </c>
      <c r="N44" s="278">
        <v>6738.16</v>
      </c>
    </row>
    <row r="45" spans="1:14" ht="14.4" customHeight="1" x14ac:dyDescent="0.3">
      <c r="A45" s="273" t="s">
        <v>447</v>
      </c>
      <c r="B45" s="274" t="s">
        <v>449</v>
      </c>
      <c r="C45" s="275" t="s">
        <v>459</v>
      </c>
      <c r="D45" s="276" t="s">
        <v>460</v>
      </c>
      <c r="E45" s="275" t="s">
        <v>450</v>
      </c>
      <c r="F45" s="276" t="s">
        <v>451</v>
      </c>
      <c r="G45" s="275" t="s">
        <v>608</v>
      </c>
      <c r="H45" s="275" t="s">
        <v>617</v>
      </c>
      <c r="I45" s="275" t="s">
        <v>618</v>
      </c>
      <c r="J45" s="275" t="s">
        <v>619</v>
      </c>
      <c r="K45" s="275" t="s">
        <v>620</v>
      </c>
      <c r="L45" s="277">
        <v>6410.11</v>
      </c>
      <c r="M45" s="277">
        <v>4</v>
      </c>
      <c r="N45" s="278">
        <v>25640.44</v>
      </c>
    </row>
    <row r="46" spans="1:14" ht="14.4" customHeight="1" x14ac:dyDescent="0.3">
      <c r="A46" s="273" t="s">
        <v>447</v>
      </c>
      <c r="B46" s="274" t="s">
        <v>449</v>
      </c>
      <c r="C46" s="275" t="s">
        <v>459</v>
      </c>
      <c r="D46" s="276" t="s">
        <v>460</v>
      </c>
      <c r="E46" s="275" t="s">
        <v>454</v>
      </c>
      <c r="F46" s="276" t="s">
        <v>455</v>
      </c>
      <c r="G46" s="275" t="s">
        <v>527</v>
      </c>
      <c r="H46" s="275" t="s">
        <v>621</v>
      </c>
      <c r="I46" s="275" t="s">
        <v>622</v>
      </c>
      <c r="J46" s="275" t="s">
        <v>623</v>
      </c>
      <c r="K46" s="275" t="s">
        <v>624</v>
      </c>
      <c r="L46" s="277">
        <v>23.91</v>
      </c>
      <c r="M46" s="277">
        <v>2</v>
      </c>
      <c r="N46" s="278">
        <v>47.82</v>
      </c>
    </row>
    <row r="47" spans="1:14" ht="14.4" customHeight="1" x14ac:dyDescent="0.3">
      <c r="A47" s="273" t="s">
        <v>447</v>
      </c>
      <c r="B47" s="274" t="s">
        <v>449</v>
      </c>
      <c r="C47" s="275" t="s">
        <v>459</v>
      </c>
      <c r="D47" s="276" t="s">
        <v>460</v>
      </c>
      <c r="E47" s="275" t="s">
        <v>454</v>
      </c>
      <c r="F47" s="276" t="s">
        <v>455</v>
      </c>
      <c r="G47" s="275" t="s">
        <v>608</v>
      </c>
      <c r="H47" s="275" t="s">
        <v>625</v>
      </c>
      <c r="I47" s="275" t="s">
        <v>626</v>
      </c>
      <c r="J47" s="275" t="s">
        <v>627</v>
      </c>
      <c r="K47" s="275" t="s">
        <v>624</v>
      </c>
      <c r="L47" s="277">
        <v>31.2</v>
      </c>
      <c r="M47" s="277">
        <v>1</v>
      </c>
      <c r="N47" s="278">
        <v>31.2</v>
      </c>
    </row>
    <row r="48" spans="1:14" ht="14.4" customHeight="1" x14ac:dyDescent="0.3">
      <c r="A48" s="273" t="s">
        <v>447</v>
      </c>
      <c r="B48" s="274" t="s">
        <v>449</v>
      </c>
      <c r="C48" s="275" t="s">
        <v>459</v>
      </c>
      <c r="D48" s="276" t="s">
        <v>460</v>
      </c>
      <c r="E48" s="275" t="s">
        <v>454</v>
      </c>
      <c r="F48" s="276" t="s">
        <v>455</v>
      </c>
      <c r="G48" s="275" t="s">
        <v>608</v>
      </c>
      <c r="H48" s="275" t="s">
        <v>628</v>
      </c>
      <c r="I48" s="275" t="s">
        <v>629</v>
      </c>
      <c r="J48" s="275" t="s">
        <v>630</v>
      </c>
      <c r="K48" s="275" t="s">
        <v>631</v>
      </c>
      <c r="L48" s="277">
        <v>317.64999999999998</v>
      </c>
      <c r="M48" s="277">
        <v>1</v>
      </c>
      <c r="N48" s="278">
        <v>317.64999999999998</v>
      </c>
    </row>
    <row r="49" spans="1:14" ht="14.4" customHeight="1" x14ac:dyDescent="0.3">
      <c r="A49" s="273" t="s">
        <v>447</v>
      </c>
      <c r="B49" s="274" t="s">
        <v>449</v>
      </c>
      <c r="C49" s="275" t="s">
        <v>459</v>
      </c>
      <c r="D49" s="276" t="s">
        <v>460</v>
      </c>
      <c r="E49" s="275" t="s">
        <v>456</v>
      </c>
      <c r="F49" s="276" t="s">
        <v>457</v>
      </c>
      <c r="G49" s="275" t="s">
        <v>527</v>
      </c>
      <c r="H49" s="275" t="s">
        <v>632</v>
      </c>
      <c r="I49" s="275" t="s">
        <v>633</v>
      </c>
      <c r="J49" s="275" t="s">
        <v>634</v>
      </c>
      <c r="K49" s="275" t="s">
        <v>635</v>
      </c>
      <c r="L49" s="277">
        <v>95.77</v>
      </c>
      <c r="M49" s="277">
        <v>4</v>
      </c>
      <c r="N49" s="278">
        <v>383.08</v>
      </c>
    </row>
    <row r="50" spans="1:14" ht="14.4" customHeight="1" x14ac:dyDescent="0.3">
      <c r="A50" s="273" t="s">
        <v>447</v>
      </c>
      <c r="B50" s="274" t="s">
        <v>449</v>
      </c>
      <c r="C50" s="275" t="s">
        <v>463</v>
      </c>
      <c r="D50" s="276" t="s">
        <v>464</v>
      </c>
      <c r="E50" s="275" t="s">
        <v>450</v>
      </c>
      <c r="F50" s="276" t="s">
        <v>451</v>
      </c>
      <c r="G50" s="275"/>
      <c r="H50" s="275" t="s">
        <v>516</v>
      </c>
      <c r="I50" s="275" t="s">
        <v>517</v>
      </c>
      <c r="J50" s="275" t="s">
        <v>518</v>
      </c>
      <c r="K50" s="275" t="s">
        <v>519</v>
      </c>
      <c r="L50" s="277">
        <v>99.016109386664496</v>
      </c>
      <c r="M50" s="277">
        <v>2</v>
      </c>
      <c r="N50" s="278">
        <v>198.03221877332899</v>
      </c>
    </row>
    <row r="51" spans="1:14" ht="14.4" customHeight="1" x14ac:dyDescent="0.3">
      <c r="A51" s="273" t="s">
        <v>447</v>
      </c>
      <c r="B51" s="274" t="s">
        <v>449</v>
      </c>
      <c r="C51" s="275" t="s">
        <v>463</v>
      </c>
      <c r="D51" s="276" t="s">
        <v>464</v>
      </c>
      <c r="E51" s="275" t="s">
        <v>450</v>
      </c>
      <c r="F51" s="276" t="s">
        <v>451</v>
      </c>
      <c r="G51" s="275"/>
      <c r="H51" s="275" t="s">
        <v>636</v>
      </c>
      <c r="I51" s="275" t="s">
        <v>521</v>
      </c>
      <c r="J51" s="275" t="s">
        <v>637</v>
      </c>
      <c r="K51" s="275" t="s">
        <v>638</v>
      </c>
      <c r="L51" s="277">
        <v>153.59299999999999</v>
      </c>
      <c r="M51" s="277">
        <v>2</v>
      </c>
      <c r="N51" s="278">
        <v>307.18599999999998</v>
      </c>
    </row>
    <row r="52" spans="1:14" ht="14.4" customHeight="1" x14ac:dyDescent="0.3">
      <c r="A52" s="273" t="s">
        <v>447</v>
      </c>
      <c r="B52" s="274" t="s">
        <v>449</v>
      </c>
      <c r="C52" s="275" t="s">
        <v>463</v>
      </c>
      <c r="D52" s="276" t="s">
        <v>464</v>
      </c>
      <c r="E52" s="275" t="s">
        <v>450</v>
      </c>
      <c r="F52" s="276" t="s">
        <v>451</v>
      </c>
      <c r="G52" s="275"/>
      <c r="H52" s="275" t="s">
        <v>639</v>
      </c>
      <c r="I52" s="275" t="s">
        <v>640</v>
      </c>
      <c r="J52" s="275" t="s">
        <v>641</v>
      </c>
      <c r="K52" s="275" t="s">
        <v>526</v>
      </c>
      <c r="L52" s="277">
        <v>203.98</v>
      </c>
      <c r="M52" s="277">
        <v>3</v>
      </c>
      <c r="N52" s="278">
        <v>611.93999999999994</v>
      </c>
    </row>
    <row r="53" spans="1:14" ht="14.4" customHeight="1" x14ac:dyDescent="0.3">
      <c r="A53" s="273" t="s">
        <v>447</v>
      </c>
      <c r="B53" s="274" t="s">
        <v>449</v>
      </c>
      <c r="C53" s="275" t="s">
        <v>463</v>
      </c>
      <c r="D53" s="276" t="s">
        <v>464</v>
      </c>
      <c r="E53" s="275" t="s">
        <v>450</v>
      </c>
      <c r="F53" s="276" t="s">
        <v>451</v>
      </c>
      <c r="G53" s="275" t="s">
        <v>527</v>
      </c>
      <c r="H53" s="275" t="s">
        <v>642</v>
      </c>
      <c r="I53" s="275" t="s">
        <v>643</v>
      </c>
      <c r="J53" s="275" t="s">
        <v>644</v>
      </c>
      <c r="K53" s="275" t="s">
        <v>645</v>
      </c>
      <c r="L53" s="277">
        <v>23.0502721664093</v>
      </c>
      <c r="M53" s="277">
        <v>1</v>
      </c>
      <c r="N53" s="278">
        <v>23.0502721664093</v>
      </c>
    </row>
    <row r="54" spans="1:14" ht="14.4" customHeight="1" x14ac:dyDescent="0.3">
      <c r="A54" s="273" t="s">
        <v>447</v>
      </c>
      <c r="B54" s="274" t="s">
        <v>449</v>
      </c>
      <c r="C54" s="275" t="s">
        <v>463</v>
      </c>
      <c r="D54" s="276" t="s">
        <v>464</v>
      </c>
      <c r="E54" s="275" t="s">
        <v>450</v>
      </c>
      <c r="F54" s="276" t="s">
        <v>451</v>
      </c>
      <c r="G54" s="275" t="s">
        <v>527</v>
      </c>
      <c r="H54" s="275" t="s">
        <v>646</v>
      </c>
      <c r="I54" s="275" t="s">
        <v>647</v>
      </c>
      <c r="J54" s="275" t="s">
        <v>648</v>
      </c>
      <c r="K54" s="275" t="s">
        <v>649</v>
      </c>
      <c r="L54" s="277">
        <v>72.529823343587296</v>
      </c>
      <c r="M54" s="277">
        <v>2</v>
      </c>
      <c r="N54" s="278">
        <v>145.05964668717459</v>
      </c>
    </row>
    <row r="55" spans="1:14" ht="14.4" customHeight="1" x14ac:dyDescent="0.3">
      <c r="A55" s="273" t="s">
        <v>447</v>
      </c>
      <c r="B55" s="274" t="s">
        <v>449</v>
      </c>
      <c r="C55" s="275" t="s">
        <v>463</v>
      </c>
      <c r="D55" s="276" t="s">
        <v>464</v>
      </c>
      <c r="E55" s="275" t="s">
        <v>450</v>
      </c>
      <c r="F55" s="276" t="s">
        <v>451</v>
      </c>
      <c r="G55" s="275" t="s">
        <v>527</v>
      </c>
      <c r="H55" s="275" t="s">
        <v>650</v>
      </c>
      <c r="I55" s="275" t="s">
        <v>651</v>
      </c>
      <c r="J55" s="275" t="s">
        <v>652</v>
      </c>
      <c r="K55" s="275" t="s">
        <v>653</v>
      </c>
      <c r="L55" s="277">
        <v>77.541747958010703</v>
      </c>
      <c r="M55" s="277">
        <v>2</v>
      </c>
      <c r="N55" s="278">
        <v>155.08349591602141</v>
      </c>
    </row>
    <row r="56" spans="1:14" ht="14.4" customHeight="1" x14ac:dyDescent="0.3">
      <c r="A56" s="273" t="s">
        <v>447</v>
      </c>
      <c r="B56" s="274" t="s">
        <v>449</v>
      </c>
      <c r="C56" s="275" t="s">
        <v>463</v>
      </c>
      <c r="D56" s="276" t="s">
        <v>464</v>
      </c>
      <c r="E56" s="275" t="s">
        <v>450</v>
      </c>
      <c r="F56" s="276" t="s">
        <v>451</v>
      </c>
      <c r="G56" s="275" t="s">
        <v>527</v>
      </c>
      <c r="H56" s="275" t="s">
        <v>654</v>
      </c>
      <c r="I56" s="275" t="s">
        <v>655</v>
      </c>
      <c r="J56" s="275" t="s">
        <v>656</v>
      </c>
      <c r="K56" s="275" t="s">
        <v>657</v>
      </c>
      <c r="L56" s="277">
        <v>22.240099149888898</v>
      </c>
      <c r="M56" s="277">
        <v>2</v>
      </c>
      <c r="N56" s="278">
        <v>44.480198299777797</v>
      </c>
    </row>
    <row r="57" spans="1:14" ht="14.4" customHeight="1" x14ac:dyDescent="0.3">
      <c r="A57" s="273" t="s">
        <v>447</v>
      </c>
      <c r="B57" s="274" t="s">
        <v>449</v>
      </c>
      <c r="C57" s="275" t="s">
        <v>463</v>
      </c>
      <c r="D57" s="276" t="s">
        <v>464</v>
      </c>
      <c r="E57" s="275" t="s">
        <v>450</v>
      </c>
      <c r="F57" s="276" t="s">
        <v>451</v>
      </c>
      <c r="G57" s="275" t="s">
        <v>527</v>
      </c>
      <c r="H57" s="275" t="s">
        <v>658</v>
      </c>
      <c r="I57" s="275" t="s">
        <v>659</v>
      </c>
      <c r="J57" s="275" t="s">
        <v>660</v>
      </c>
      <c r="K57" s="275" t="s">
        <v>661</v>
      </c>
      <c r="L57" s="277">
        <v>187.68999999999997</v>
      </c>
      <c r="M57" s="277">
        <v>3</v>
      </c>
      <c r="N57" s="278">
        <v>563.06999999999994</v>
      </c>
    </row>
    <row r="58" spans="1:14" ht="14.4" customHeight="1" x14ac:dyDescent="0.3">
      <c r="A58" s="273" t="s">
        <v>447</v>
      </c>
      <c r="B58" s="274" t="s">
        <v>449</v>
      </c>
      <c r="C58" s="275" t="s">
        <v>463</v>
      </c>
      <c r="D58" s="276" t="s">
        <v>464</v>
      </c>
      <c r="E58" s="275" t="s">
        <v>450</v>
      </c>
      <c r="F58" s="276" t="s">
        <v>451</v>
      </c>
      <c r="G58" s="275" t="s">
        <v>527</v>
      </c>
      <c r="H58" s="275" t="s">
        <v>662</v>
      </c>
      <c r="I58" s="275" t="s">
        <v>663</v>
      </c>
      <c r="J58" s="275" t="s">
        <v>664</v>
      </c>
      <c r="K58" s="275" t="s">
        <v>665</v>
      </c>
      <c r="L58" s="277">
        <v>331.5</v>
      </c>
      <c r="M58" s="277">
        <v>1</v>
      </c>
      <c r="N58" s="278">
        <v>331.5</v>
      </c>
    </row>
    <row r="59" spans="1:14" ht="14.4" customHeight="1" x14ac:dyDescent="0.3">
      <c r="A59" s="273" t="s">
        <v>447</v>
      </c>
      <c r="B59" s="274" t="s">
        <v>449</v>
      </c>
      <c r="C59" s="275" t="s">
        <v>463</v>
      </c>
      <c r="D59" s="276" t="s">
        <v>464</v>
      </c>
      <c r="E59" s="275" t="s">
        <v>450</v>
      </c>
      <c r="F59" s="276" t="s">
        <v>451</v>
      </c>
      <c r="G59" s="275" t="s">
        <v>527</v>
      </c>
      <c r="H59" s="275" t="s">
        <v>666</v>
      </c>
      <c r="I59" s="275" t="s">
        <v>667</v>
      </c>
      <c r="J59" s="275" t="s">
        <v>668</v>
      </c>
      <c r="K59" s="275" t="s">
        <v>669</v>
      </c>
      <c r="L59" s="277">
        <v>32.01</v>
      </c>
      <c r="M59" s="277">
        <v>1</v>
      </c>
      <c r="N59" s="278">
        <v>32.01</v>
      </c>
    </row>
    <row r="60" spans="1:14" ht="14.4" customHeight="1" x14ac:dyDescent="0.3">
      <c r="A60" s="273" t="s">
        <v>447</v>
      </c>
      <c r="B60" s="274" t="s">
        <v>449</v>
      </c>
      <c r="C60" s="275" t="s">
        <v>463</v>
      </c>
      <c r="D60" s="276" t="s">
        <v>464</v>
      </c>
      <c r="E60" s="275" t="s">
        <v>450</v>
      </c>
      <c r="F60" s="276" t="s">
        <v>451</v>
      </c>
      <c r="G60" s="275" t="s">
        <v>527</v>
      </c>
      <c r="H60" s="275" t="s">
        <v>670</v>
      </c>
      <c r="I60" s="275" t="s">
        <v>671</v>
      </c>
      <c r="J60" s="275" t="s">
        <v>672</v>
      </c>
      <c r="K60" s="275" t="s">
        <v>657</v>
      </c>
      <c r="L60" s="277">
        <v>53.115699999999997</v>
      </c>
      <c r="M60" s="277">
        <v>1</v>
      </c>
      <c r="N60" s="278">
        <v>53.115699999999997</v>
      </c>
    </row>
    <row r="61" spans="1:14" ht="14.4" customHeight="1" x14ac:dyDescent="0.3">
      <c r="A61" s="273" t="s">
        <v>447</v>
      </c>
      <c r="B61" s="274" t="s">
        <v>449</v>
      </c>
      <c r="C61" s="275" t="s">
        <v>463</v>
      </c>
      <c r="D61" s="276" t="s">
        <v>464</v>
      </c>
      <c r="E61" s="275" t="s">
        <v>450</v>
      </c>
      <c r="F61" s="276" t="s">
        <v>451</v>
      </c>
      <c r="G61" s="275" t="s">
        <v>527</v>
      </c>
      <c r="H61" s="275" t="s">
        <v>673</v>
      </c>
      <c r="I61" s="275" t="s">
        <v>674</v>
      </c>
      <c r="J61" s="275" t="s">
        <v>675</v>
      </c>
      <c r="K61" s="275" t="s">
        <v>676</v>
      </c>
      <c r="L61" s="277">
        <v>36.046999999999997</v>
      </c>
      <c r="M61" s="277">
        <v>1</v>
      </c>
      <c r="N61" s="278">
        <v>36.046999999999997</v>
      </c>
    </row>
    <row r="62" spans="1:14" ht="14.4" customHeight="1" x14ac:dyDescent="0.3">
      <c r="A62" s="273" t="s">
        <v>447</v>
      </c>
      <c r="B62" s="274" t="s">
        <v>449</v>
      </c>
      <c r="C62" s="275" t="s">
        <v>463</v>
      </c>
      <c r="D62" s="276" t="s">
        <v>464</v>
      </c>
      <c r="E62" s="275" t="s">
        <v>450</v>
      </c>
      <c r="F62" s="276" t="s">
        <v>451</v>
      </c>
      <c r="G62" s="275" t="s">
        <v>527</v>
      </c>
      <c r="H62" s="275" t="s">
        <v>677</v>
      </c>
      <c r="I62" s="275" t="s">
        <v>678</v>
      </c>
      <c r="J62" s="275" t="s">
        <v>679</v>
      </c>
      <c r="K62" s="275" t="s">
        <v>680</v>
      </c>
      <c r="L62" s="277">
        <v>70.94</v>
      </c>
      <c r="M62" s="277">
        <v>1</v>
      </c>
      <c r="N62" s="278">
        <v>70.94</v>
      </c>
    </row>
    <row r="63" spans="1:14" ht="14.4" customHeight="1" x14ac:dyDescent="0.3">
      <c r="A63" s="273" t="s">
        <v>447</v>
      </c>
      <c r="B63" s="274" t="s">
        <v>449</v>
      </c>
      <c r="C63" s="275" t="s">
        <v>463</v>
      </c>
      <c r="D63" s="276" t="s">
        <v>464</v>
      </c>
      <c r="E63" s="275" t="s">
        <v>450</v>
      </c>
      <c r="F63" s="276" t="s">
        <v>451</v>
      </c>
      <c r="G63" s="275" t="s">
        <v>527</v>
      </c>
      <c r="H63" s="275" t="s">
        <v>681</v>
      </c>
      <c r="I63" s="275" t="s">
        <v>682</v>
      </c>
      <c r="J63" s="275" t="s">
        <v>683</v>
      </c>
      <c r="K63" s="275" t="s">
        <v>684</v>
      </c>
      <c r="L63" s="277">
        <v>27.7</v>
      </c>
      <c r="M63" s="277">
        <v>1</v>
      </c>
      <c r="N63" s="278">
        <v>27.7</v>
      </c>
    </row>
    <row r="64" spans="1:14" ht="14.4" customHeight="1" x14ac:dyDescent="0.3">
      <c r="A64" s="273" t="s">
        <v>447</v>
      </c>
      <c r="B64" s="274" t="s">
        <v>449</v>
      </c>
      <c r="C64" s="275" t="s">
        <v>463</v>
      </c>
      <c r="D64" s="276" t="s">
        <v>464</v>
      </c>
      <c r="E64" s="275" t="s">
        <v>450</v>
      </c>
      <c r="F64" s="276" t="s">
        <v>451</v>
      </c>
      <c r="G64" s="275" t="s">
        <v>527</v>
      </c>
      <c r="H64" s="275" t="s">
        <v>685</v>
      </c>
      <c r="I64" s="275" t="s">
        <v>686</v>
      </c>
      <c r="J64" s="275" t="s">
        <v>687</v>
      </c>
      <c r="K64" s="275" t="s">
        <v>688</v>
      </c>
      <c r="L64" s="277">
        <v>162.69</v>
      </c>
      <c r="M64" s="277">
        <v>1</v>
      </c>
      <c r="N64" s="278">
        <v>162.69</v>
      </c>
    </row>
    <row r="65" spans="1:14" ht="14.4" customHeight="1" x14ac:dyDescent="0.3">
      <c r="A65" s="273" t="s">
        <v>447</v>
      </c>
      <c r="B65" s="274" t="s">
        <v>449</v>
      </c>
      <c r="C65" s="275" t="s">
        <v>463</v>
      </c>
      <c r="D65" s="276" t="s">
        <v>464</v>
      </c>
      <c r="E65" s="275" t="s">
        <v>450</v>
      </c>
      <c r="F65" s="276" t="s">
        <v>451</v>
      </c>
      <c r="G65" s="275" t="s">
        <v>527</v>
      </c>
      <c r="H65" s="275" t="s">
        <v>689</v>
      </c>
      <c r="I65" s="275" t="s">
        <v>690</v>
      </c>
      <c r="J65" s="275" t="s">
        <v>691</v>
      </c>
      <c r="K65" s="275" t="s">
        <v>692</v>
      </c>
      <c r="L65" s="277">
        <v>171.5</v>
      </c>
      <c r="M65" s="277">
        <v>1</v>
      </c>
      <c r="N65" s="278">
        <v>171.5</v>
      </c>
    </row>
    <row r="66" spans="1:14" ht="14.4" customHeight="1" x14ac:dyDescent="0.3">
      <c r="A66" s="273" t="s">
        <v>447</v>
      </c>
      <c r="B66" s="274" t="s">
        <v>449</v>
      </c>
      <c r="C66" s="275" t="s">
        <v>463</v>
      </c>
      <c r="D66" s="276" t="s">
        <v>464</v>
      </c>
      <c r="E66" s="275" t="s">
        <v>450</v>
      </c>
      <c r="F66" s="276" t="s">
        <v>451</v>
      </c>
      <c r="G66" s="275" t="s">
        <v>527</v>
      </c>
      <c r="H66" s="275" t="s">
        <v>693</v>
      </c>
      <c r="I66" s="275" t="s">
        <v>693</v>
      </c>
      <c r="J66" s="275" t="s">
        <v>694</v>
      </c>
      <c r="K66" s="275" t="s">
        <v>695</v>
      </c>
      <c r="L66" s="277">
        <v>350.74</v>
      </c>
      <c r="M66" s="277">
        <v>1</v>
      </c>
      <c r="N66" s="278">
        <v>350.74</v>
      </c>
    </row>
    <row r="67" spans="1:14" ht="14.4" customHeight="1" x14ac:dyDescent="0.3">
      <c r="A67" s="273" t="s">
        <v>447</v>
      </c>
      <c r="B67" s="274" t="s">
        <v>449</v>
      </c>
      <c r="C67" s="275" t="s">
        <v>463</v>
      </c>
      <c r="D67" s="276" t="s">
        <v>464</v>
      </c>
      <c r="E67" s="275" t="s">
        <v>450</v>
      </c>
      <c r="F67" s="276" t="s">
        <v>451</v>
      </c>
      <c r="G67" s="275" t="s">
        <v>527</v>
      </c>
      <c r="H67" s="275" t="s">
        <v>696</v>
      </c>
      <c r="I67" s="275" t="s">
        <v>697</v>
      </c>
      <c r="J67" s="275" t="s">
        <v>698</v>
      </c>
      <c r="K67" s="275" t="s">
        <v>699</v>
      </c>
      <c r="L67" s="277">
        <v>38.357100000000003</v>
      </c>
      <c r="M67" s="277">
        <v>1</v>
      </c>
      <c r="N67" s="278">
        <v>38.357100000000003</v>
      </c>
    </row>
    <row r="68" spans="1:14" ht="14.4" customHeight="1" x14ac:dyDescent="0.3">
      <c r="A68" s="273" t="s">
        <v>447</v>
      </c>
      <c r="B68" s="274" t="s">
        <v>449</v>
      </c>
      <c r="C68" s="275" t="s">
        <v>463</v>
      </c>
      <c r="D68" s="276" t="s">
        <v>464</v>
      </c>
      <c r="E68" s="275" t="s">
        <v>450</v>
      </c>
      <c r="F68" s="276" t="s">
        <v>451</v>
      </c>
      <c r="G68" s="275" t="s">
        <v>527</v>
      </c>
      <c r="H68" s="275" t="s">
        <v>700</v>
      </c>
      <c r="I68" s="275" t="s">
        <v>701</v>
      </c>
      <c r="J68" s="275" t="s">
        <v>702</v>
      </c>
      <c r="K68" s="275" t="s">
        <v>555</v>
      </c>
      <c r="L68" s="277">
        <v>1907.4803642362999</v>
      </c>
      <c r="M68" s="277">
        <v>1</v>
      </c>
      <c r="N68" s="278">
        <v>1907.4803642362999</v>
      </c>
    </row>
    <row r="69" spans="1:14" ht="14.4" customHeight="1" x14ac:dyDescent="0.3">
      <c r="A69" s="273" t="s">
        <v>447</v>
      </c>
      <c r="B69" s="274" t="s">
        <v>449</v>
      </c>
      <c r="C69" s="275" t="s">
        <v>463</v>
      </c>
      <c r="D69" s="276" t="s">
        <v>464</v>
      </c>
      <c r="E69" s="275" t="s">
        <v>450</v>
      </c>
      <c r="F69" s="276" t="s">
        <v>451</v>
      </c>
      <c r="G69" s="275" t="s">
        <v>527</v>
      </c>
      <c r="H69" s="275" t="s">
        <v>703</v>
      </c>
      <c r="I69" s="275" t="s">
        <v>704</v>
      </c>
      <c r="J69" s="275" t="s">
        <v>705</v>
      </c>
      <c r="K69" s="275" t="s">
        <v>706</v>
      </c>
      <c r="L69" s="277">
        <v>201.76</v>
      </c>
      <c r="M69" s="277">
        <v>3</v>
      </c>
      <c r="N69" s="278">
        <v>605.28</v>
      </c>
    </row>
    <row r="70" spans="1:14" ht="14.4" customHeight="1" x14ac:dyDescent="0.3">
      <c r="A70" s="273" t="s">
        <v>447</v>
      </c>
      <c r="B70" s="274" t="s">
        <v>449</v>
      </c>
      <c r="C70" s="275" t="s">
        <v>463</v>
      </c>
      <c r="D70" s="276" t="s">
        <v>464</v>
      </c>
      <c r="E70" s="275" t="s">
        <v>450</v>
      </c>
      <c r="F70" s="276" t="s">
        <v>451</v>
      </c>
      <c r="G70" s="275" t="s">
        <v>527</v>
      </c>
      <c r="H70" s="275" t="s">
        <v>707</v>
      </c>
      <c r="I70" s="275" t="s">
        <v>708</v>
      </c>
      <c r="J70" s="275" t="s">
        <v>709</v>
      </c>
      <c r="K70" s="275" t="s">
        <v>710</v>
      </c>
      <c r="L70" s="277">
        <v>941.63249999999994</v>
      </c>
      <c r="M70" s="277">
        <v>4</v>
      </c>
      <c r="N70" s="278">
        <v>3766.5299999999997</v>
      </c>
    </row>
    <row r="71" spans="1:14" ht="14.4" customHeight="1" x14ac:dyDescent="0.3">
      <c r="A71" s="273" t="s">
        <v>447</v>
      </c>
      <c r="B71" s="274" t="s">
        <v>449</v>
      </c>
      <c r="C71" s="275" t="s">
        <v>463</v>
      </c>
      <c r="D71" s="276" t="s">
        <v>464</v>
      </c>
      <c r="E71" s="275" t="s">
        <v>450</v>
      </c>
      <c r="F71" s="276" t="s">
        <v>451</v>
      </c>
      <c r="G71" s="275" t="s">
        <v>527</v>
      </c>
      <c r="H71" s="275" t="s">
        <v>711</v>
      </c>
      <c r="I71" s="275" t="s">
        <v>712</v>
      </c>
      <c r="J71" s="275" t="s">
        <v>713</v>
      </c>
      <c r="K71" s="275" t="s">
        <v>714</v>
      </c>
      <c r="L71" s="277">
        <v>90.250276394388393</v>
      </c>
      <c r="M71" s="277">
        <v>1</v>
      </c>
      <c r="N71" s="278">
        <v>90.250276394388393</v>
      </c>
    </row>
    <row r="72" spans="1:14" ht="14.4" customHeight="1" x14ac:dyDescent="0.3">
      <c r="A72" s="273" t="s">
        <v>447</v>
      </c>
      <c r="B72" s="274" t="s">
        <v>449</v>
      </c>
      <c r="C72" s="275" t="s">
        <v>463</v>
      </c>
      <c r="D72" s="276" t="s">
        <v>464</v>
      </c>
      <c r="E72" s="275" t="s">
        <v>450</v>
      </c>
      <c r="F72" s="276" t="s">
        <v>451</v>
      </c>
      <c r="G72" s="275" t="s">
        <v>527</v>
      </c>
      <c r="H72" s="275" t="s">
        <v>715</v>
      </c>
      <c r="I72" s="275" t="s">
        <v>716</v>
      </c>
      <c r="J72" s="275" t="s">
        <v>717</v>
      </c>
      <c r="K72" s="275" t="s">
        <v>718</v>
      </c>
      <c r="L72" s="277">
        <v>77.033000000000001</v>
      </c>
      <c r="M72" s="277">
        <v>2</v>
      </c>
      <c r="N72" s="278">
        <v>154.066</v>
      </c>
    </row>
    <row r="73" spans="1:14" ht="14.4" customHeight="1" x14ac:dyDescent="0.3">
      <c r="A73" s="273" t="s">
        <v>447</v>
      </c>
      <c r="B73" s="274" t="s">
        <v>449</v>
      </c>
      <c r="C73" s="275" t="s">
        <v>463</v>
      </c>
      <c r="D73" s="276" t="s">
        <v>464</v>
      </c>
      <c r="E73" s="275" t="s">
        <v>450</v>
      </c>
      <c r="F73" s="276" t="s">
        <v>451</v>
      </c>
      <c r="G73" s="275" t="s">
        <v>527</v>
      </c>
      <c r="H73" s="275" t="s">
        <v>719</v>
      </c>
      <c r="I73" s="275" t="s">
        <v>720</v>
      </c>
      <c r="J73" s="275" t="s">
        <v>721</v>
      </c>
      <c r="K73" s="275" t="s">
        <v>722</v>
      </c>
      <c r="L73" s="277">
        <v>191.55</v>
      </c>
      <c r="M73" s="277">
        <v>1</v>
      </c>
      <c r="N73" s="278">
        <v>191.55</v>
      </c>
    </row>
    <row r="74" spans="1:14" ht="14.4" customHeight="1" x14ac:dyDescent="0.3">
      <c r="A74" s="273" t="s">
        <v>447</v>
      </c>
      <c r="B74" s="274" t="s">
        <v>449</v>
      </c>
      <c r="C74" s="275" t="s">
        <v>463</v>
      </c>
      <c r="D74" s="276" t="s">
        <v>464</v>
      </c>
      <c r="E74" s="275" t="s">
        <v>450</v>
      </c>
      <c r="F74" s="276" t="s">
        <v>451</v>
      </c>
      <c r="G74" s="275" t="s">
        <v>527</v>
      </c>
      <c r="H74" s="275" t="s">
        <v>723</v>
      </c>
      <c r="I74" s="275" t="s">
        <v>724</v>
      </c>
      <c r="J74" s="275" t="s">
        <v>725</v>
      </c>
      <c r="K74" s="275" t="s">
        <v>726</v>
      </c>
      <c r="L74" s="277">
        <v>75.790000000000006</v>
      </c>
      <c r="M74" s="277">
        <v>4</v>
      </c>
      <c r="N74" s="278">
        <v>303.16000000000003</v>
      </c>
    </row>
    <row r="75" spans="1:14" ht="14.4" customHeight="1" x14ac:dyDescent="0.3">
      <c r="A75" s="273" t="s">
        <v>447</v>
      </c>
      <c r="B75" s="274" t="s">
        <v>449</v>
      </c>
      <c r="C75" s="275" t="s">
        <v>463</v>
      </c>
      <c r="D75" s="276" t="s">
        <v>464</v>
      </c>
      <c r="E75" s="275" t="s">
        <v>450</v>
      </c>
      <c r="F75" s="276" t="s">
        <v>451</v>
      </c>
      <c r="G75" s="275" t="s">
        <v>527</v>
      </c>
      <c r="H75" s="275" t="s">
        <v>727</v>
      </c>
      <c r="I75" s="275" t="s">
        <v>728</v>
      </c>
      <c r="J75" s="275" t="s">
        <v>729</v>
      </c>
      <c r="K75" s="275" t="s">
        <v>478</v>
      </c>
      <c r="L75" s="277">
        <v>103.499</v>
      </c>
      <c r="M75" s="277">
        <v>4</v>
      </c>
      <c r="N75" s="278">
        <v>413.99599999999998</v>
      </c>
    </row>
    <row r="76" spans="1:14" ht="14.4" customHeight="1" x14ac:dyDescent="0.3">
      <c r="A76" s="273" t="s">
        <v>447</v>
      </c>
      <c r="B76" s="274" t="s">
        <v>449</v>
      </c>
      <c r="C76" s="275" t="s">
        <v>463</v>
      </c>
      <c r="D76" s="276" t="s">
        <v>464</v>
      </c>
      <c r="E76" s="275" t="s">
        <v>450</v>
      </c>
      <c r="F76" s="276" t="s">
        <v>451</v>
      </c>
      <c r="G76" s="275" t="s">
        <v>527</v>
      </c>
      <c r="H76" s="275" t="s">
        <v>730</v>
      </c>
      <c r="I76" s="275" t="s">
        <v>731</v>
      </c>
      <c r="J76" s="275" t="s">
        <v>732</v>
      </c>
      <c r="K76" s="275" t="s">
        <v>733</v>
      </c>
      <c r="L76" s="277">
        <v>459.36</v>
      </c>
      <c r="M76" s="277">
        <v>2</v>
      </c>
      <c r="N76" s="278">
        <v>918.72</v>
      </c>
    </row>
    <row r="77" spans="1:14" ht="14.4" customHeight="1" x14ac:dyDescent="0.3">
      <c r="A77" s="273" t="s">
        <v>447</v>
      </c>
      <c r="B77" s="274" t="s">
        <v>449</v>
      </c>
      <c r="C77" s="275" t="s">
        <v>463</v>
      </c>
      <c r="D77" s="276" t="s">
        <v>464</v>
      </c>
      <c r="E77" s="275" t="s">
        <v>450</v>
      </c>
      <c r="F77" s="276" t="s">
        <v>451</v>
      </c>
      <c r="G77" s="275" t="s">
        <v>527</v>
      </c>
      <c r="H77" s="275" t="s">
        <v>734</v>
      </c>
      <c r="I77" s="275" t="s">
        <v>735</v>
      </c>
      <c r="J77" s="275" t="s">
        <v>736</v>
      </c>
      <c r="K77" s="275" t="s">
        <v>737</v>
      </c>
      <c r="L77" s="277">
        <v>77.89</v>
      </c>
      <c r="M77" s="277">
        <v>3</v>
      </c>
      <c r="N77" s="278">
        <v>233.67000000000002</v>
      </c>
    </row>
    <row r="78" spans="1:14" ht="14.4" customHeight="1" x14ac:dyDescent="0.3">
      <c r="A78" s="273" t="s">
        <v>447</v>
      </c>
      <c r="B78" s="274" t="s">
        <v>449</v>
      </c>
      <c r="C78" s="275" t="s">
        <v>463</v>
      </c>
      <c r="D78" s="276" t="s">
        <v>464</v>
      </c>
      <c r="E78" s="275" t="s">
        <v>450</v>
      </c>
      <c r="F78" s="276" t="s">
        <v>451</v>
      </c>
      <c r="G78" s="275" t="s">
        <v>527</v>
      </c>
      <c r="H78" s="275" t="s">
        <v>738</v>
      </c>
      <c r="I78" s="275" t="s">
        <v>739</v>
      </c>
      <c r="J78" s="275" t="s">
        <v>740</v>
      </c>
      <c r="K78" s="275"/>
      <c r="L78" s="277">
        <v>150.59</v>
      </c>
      <c r="M78" s="277">
        <v>1</v>
      </c>
      <c r="N78" s="278">
        <v>150.59</v>
      </c>
    </row>
    <row r="79" spans="1:14" ht="14.4" customHeight="1" x14ac:dyDescent="0.3">
      <c r="A79" s="273" t="s">
        <v>447</v>
      </c>
      <c r="B79" s="274" t="s">
        <v>449</v>
      </c>
      <c r="C79" s="275" t="s">
        <v>463</v>
      </c>
      <c r="D79" s="276" t="s">
        <v>464</v>
      </c>
      <c r="E79" s="275" t="s">
        <v>450</v>
      </c>
      <c r="F79" s="276" t="s">
        <v>451</v>
      </c>
      <c r="G79" s="275" t="s">
        <v>527</v>
      </c>
      <c r="H79" s="275" t="s">
        <v>741</v>
      </c>
      <c r="I79" s="275" t="s">
        <v>521</v>
      </c>
      <c r="J79" s="275" t="s">
        <v>742</v>
      </c>
      <c r="K79" s="275"/>
      <c r="L79" s="277">
        <v>191.25</v>
      </c>
      <c r="M79" s="277">
        <v>1</v>
      </c>
      <c r="N79" s="278">
        <v>191.25</v>
      </c>
    </row>
    <row r="80" spans="1:14" ht="14.4" customHeight="1" x14ac:dyDescent="0.3">
      <c r="A80" s="273" t="s">
        <v>447</v>
      </c>
      <c r="B80" s="274" t="s">
        <v>449</v>
      </c>
      <c r="C80" s="275" t="s">
        <v>463</v>
      </c>
      <c r="D80" s="276" t="s">
        <v>464</v>
      </c>
      <c r="E80" s="275" t="s">
        <v>450</v>
      </c>
      <c r="F80" s="276" t="s">
        <v>451</v>
      </c>
      <c r="G80" s="275" t="s">
        <v>527</v>
      </c>
      <c r="H80" s="275" t="s">
        <v>743</v>
      </c>
      <c r="I80" s="275" t="s">
        <v>521</v>
      </c>
      <c r="J80" s="275" t="s">
        <v>744</v>
      </c>
      <c r="K80" s="275" t="s">
        <v>745</v>
      </c>
      <c r="L80" s="277">
        <v>38.954999999999998</v>
      </c>
      <c r="M80" s="277">
        <v>1</v>
      </c>
      <c r="N80" s="278">
        <v>38.954999999999998</v>
      </c>
    </row>
    <row r="81" spans="1:14" ht="14.4" customHeight="1" x14ac:dyDescent="0.3">
      <c r="A81" s="273" t="s">
        <v>447</v>
      </c>
      <c r="B81" s="274" t="s">
        <v>449</v>
      </c>
      <c r="C81" s="275" t="s">
        <v>463</v>
      </c>
      <c r="D81" s="276" t="s">
        <v>464</v>
      </c>
      <c r="E81" s="275" t="s">
        <v>450</v>
      </c>
      <c r="F81" s="276" t="s">
        <v>451</v>
      </c>
      <c r="G81" s="275" t="s">
        <v>527</v>
      </c>
      <c r="H81" s="275" t="s">
        <v>746</v>
      </c>
      <c r="I81" s="275" t="s">
        <v>521</v>
      </c>
      <c r="J81" s="275" t="s">
        <v>747</v>
      </c>
      <c r="K81" s="275" t="s">
        <v>748</v>
      </c>
      <c r="L81" s="277">
        <v>28.94</v>
      </c>
      <c r="M81" s="277">
        <v>3</v>
      </c>
      <c r="N81" s="278">
        <v>86.820000000000007</v>
      </c>
    </row>
    <row r="82" spans="1:14" ht="14.4" customHeight="1" x14ac:dyDescent="0.3">
      <c r="A82" s="273" t="s">
        <v>447</v>
      </c>
      <c r="B82" s="274" t="s">
        <v>449</v>
      </c>
      <c r="C82" s="275" t="s">
        <v>463</v>
      </c>
      <c r="D82" s="276" t="s">
        <v>464</v>
      </c>
      <c r="E82" s="275" t="s">
        <v>450</v>
      </c>
      <c r="F82" s="276" t="s">
        <v>451</v>
      </c>
      <c r="G82" s="275" t="s">
        <v>527</v>
      </c>
      <c r="H82" s="275" t="s">
        <v>749</v>
      </c>
      <c r="I82" s="275" t="s">
        <v>521</v>
      </c>
      <c r="J82" s="275" t="s">
        <v>750</v>
      </c>
      <c r="K82" s="275"/>
      <c r="L82" s="277">
        <v>59.95</v>
      </c>
      <c r="M82" s="277">
        <v>1</v>
      </c>
      <c r="N82" s="278">
        <v>59.95</v>
      </c>
    </row>
    <row r="83" spans="1:14" ht="14.4" customHeight="1" x14ac:dyDescent="0.3">
      <c r="A83" s="273" t="s">
        <v>447</v>
      </c>
      <c r="B83" s="274" t="s">
        <v>449</v>
      </c>
      <c r="C83" s="275" t="s">
        <v>463</v>
      </c>
      <c r="D83" s="276" t="s">
        <v>464</v>
      </c>
      <c r="E83" s="275" t="s">
        <v>450</v>
      </c>
      <c r="F83" s="276" t="s">
        <v>451</v>
      </c>
      <c r="G83" s="275" t="s">
        <v>527</v>
      </c>
      <c r="H83" s="275" t="s">
        <v>751</v>
      </c>
      <c r="I83" s="275" t="s">
        <v>521</v>
      </c>
      <c r="J83" s="275" t="s">
        <v>752</v>
      </c>
      <c r="K83" s="275"/>
      <c r="L83" s="277">
        <v>12.42</v>
      </c>
      <c r="M83" s="277">
        <v>3</v>
      </c>
      <c r="N83" s="278">
        <v>37.26</v>
      </c>
    </row>
    <row r="84" spans="1:14" ht="14.4" customHeight="1" x14ac:dyDescent="0.3">
      <c r="A84" s="273" t="s">
        <v>447</v>
      </c>
      <c r="B84" s="274" t="s">
        <v>449</v>
      </c>
      <c r="C84" s="275" t="s">
        <v>463</v>
      </c>
      <c r="D84" s="276" t="s">
        <v>464</v>
      </c>
      <c r="E84" s="275" t="s">
        <v>450</v>
      </c>
      <c r="F84" s="276" t="s">
        <v>451</v>
      </c>
      <c r="G84" s="275" t="s">
        <v>527</v>
      </c>
      <c r="H84" s="275" t="s">
        <v>753</v>
      </c>
      <c r="I84" s="275" t="s">
        <v>521</v>
      </c>
      <c r="J84" s="275" t="s">
        <v>754</v>
      </c>
      <c r="K84" s="275"/>
      <c r="L84" s="277">
        <v>30.310000000000002</v>
      </c>
      <c r="M84" s="277">
        <v>10</v>
      </c>
      <c r="N84" s="278">
        <v>303.10000000000002</v>
      </c>
    </row>
    <row r="85" spans="1:14" ht="14.4" customHeight="1" x14ac:dyDescent="0.3">
      <c r="A85" s="273" t="s">
        <v>447</v>
      </c>
      <c r="B85" s="274" t="s">
        <v>449</v>
      </c>
      <c r="C85" s="275" t="s">
        <v>463</v>
      </c>
      <c r="D85" s="276" t="s">
        <v>464</v>
      </c>
      <c r="E85" s="275" t="s">
        <v>450</v>
      </c>
      <c r="F85" s="276" t="s">
        <v>451</v>
      </c>
      <c r="G85" s="275" t="s">
        <v>527</v>
      </c>
      <c r="H85" s="275" t="s">
        <v>755</v>
      </c>
      <c r="I85" s="275" t="s">
        <v>521</v>
      </c>
      <c r="J85" s="275" t="s">
        <v>756</v>
      </c>
      <c r="K85" s="275"/>
      <c r="L85" s="277">
        <v>25.19</v>
      </c>
      <c r="M85" s="277">
        <v>1</v>
      </c>
      <c r="N85" s="278">
        <v>25.19</v>
      </c>
    </row>
    <row r="86" spans="1:14" ht="14.4" customHeight="1" x14ac:dyDescent="0.3">
      <c r="A86" s="273" t="s">
        <v>447</v>
      </c>
      <c r="B86" s="274" t="s">
        <v>449</v>
      </c>
      <c r="C86" s="275" t="s">
        <v>463</v>
      </c>
      <c r="D86" s="276" t="s">
        <v>464</v>
      </c>
      <c r="E86" s="275" t="s">
        <v>450</v>
      </c>
      <c r="F86" s="276" t="s">
        <v>451</v>
      </c>
      <c r="G86" s="275" t="s">
        <v>527</v>
      </c>
      <c r="H86" s="275" t="s">
        <v>757</v>
      </c>
      <c r="I86" s="275" t="s">
        <v>521</v>
      </c>
      <c r="J86" s="275" t="s">
        <v>758</v>
      </c>
      <c r="K86" s="275"/>
      <c r="L86" s="277">
        <v>81.516000000000005</v>
      </c>
      <c r="M86" s="277">
        <v>3</v>
      </c>
      <c r="N86" s="278">
        <v>244.548</v>
      </c>
    </row>
    <row r="87" spans="1:14" ht="14.4" customHeight="1" x14ac:dyDescent="0.3">
      <c r="A87" s="273" t="s">
        <v>447</v>
      </c>
      <c r="B87" s="274" t="s">
        <v>449</v>
      </c>
      <c r="C87" s="275" t="s">
        <v>463</v>
      </c>
      <c r="D87" s="276" t="s">
        <v>464</v>
      </c>
      <c r="E87" s="275" t="s">
        <v>450</v>
      </c>
      <c r="F87" s="276" t="s">
        <v>451</v>
      </c>
      <c r="G87" s="275" t="s">
        <v>527</v>
      </c>
      <c r="H87" s="275" t="s">
        <v>759</v>
      </c>
      <c r="I87" s="275" t="s">
        <v>521</v>
      </c>
      <c r="J87" s="275" t="s">
        <v>760</v>
      </c>
      <c r="K87" s="275"/>
      <c r="L87" s="277">
        <v>32.027999999999999</v>
      </c>
      <c r="M87" s="277">
        <v>2</v>
      </c>
      <c r="N87" s="278">
        <v>64.055999999999997</v>
      </c>
    </row>
    <row r="88" spans="1:14" ht="14.4" customHeight="1" x14ac:dyDescent="0.3">
      <c r="A88" s="273" t="s">
        <v>447</v>
      </c>
      <c r="B88" s="274" t="s">
        <v>449</v>
      </c>
      <c r="C88" s="275" t="s">
        <v>463</v>
      </c>
      <c r="D88" s="276" t="s">
        <v>464</v>
      </c>
      <c r="E88" s="275" t="s">
        <v>450</v>
      </c>
      <c r="F88" s="276" t="s">
        <v>451</v>
      </c>
      <c r="G88" s="275" t="s">
        <v>527</v>
      </c>
      <c r="H88" s="275" t="s">
        <v>761</v>
      </c>
      <c r="I88" s="275" t="s">
        <v>521</v>
      </c>
      <c r="J88" s="275" t="s">
        <v>762</v>
      </c>
      <c r="K88" s="275"/>
      <c r="L88" s="277">
        <v>59.18</v>
      </c>
      <c r="M88" s="277">
        <v>1</v>
      </c>
      <c r="N88" s="278">
        <v>59.18</v>
      </c>
    </row>
    <row r="89" spans="1:14" ht="14.4" customHeight="1" x14ac:dyDescent="0.3">
      <c r="A89" s="273" t="s">
        <v>447</v>
      </c>
      <c r="B89" s="274" t="s">
        <v>449</v>
      </c>
      <c r="C89" s="275" t="s">
        <v>463</v>
      </c>
      <c r="D89" s="276" t="s">
        <v>464</v>
      </c>
      <c r="E89" s="275" t="s">
        <v>450</v>
      </c>
      <c r="F89" s="276" t="s">
        <v>451</v>
      </c>
      <c r="G89" s="275" t="s">
        <v>527</v>
      </c>
      <c r="H89" s="275" t="s">
        <v>763</v>
      </c>
      <c r="I89" s="275" t="s">
        <v>521</v>
      </c>
      <c r="J89" s="275" t="s">
        <v>764</v>
      </c>
      <c r="K89" s="275"/>
      <c r="L89" s="277">
        <v>165.42</v>
      </c>
      <c r="M89" s="277">
        <v>3</v>
      </c>
      <c r="N89" s="278">
        <v>496.26</v>
      </c>
    </row>
    <row r="90" spans="1:14" ht="14.4" customHeight="1" x14ac:dyDescent="0.3">
      <c r="A90" s="273" t="s">
        <v>447</v>
      </c>
      <c r="B90" s="274" t="s">
        <v>449</v>
      </c>
      <c r="C90" s="275" t="s">
        <v>463</v>
      </c>
      <c r="D90" s="276" t="s">
        <v>464</v>
      </c>
      <c r="E90" s="275" t="s">
        <v>450</v>
      </c>
      <c r="F90" s="276" t="s">
        <v>451</v>
      </c>
      <c r="G90" s="275" t="s">
        <v>527</v>
      </c>
      <c r="H90" s="275" t="s">
        <v>765</v>
      </c>
      <c r="I90" s="275" t="s">
        <v>521</v>
      </c>
      <c r="J90" s="275" t="s">
        <v>766</v>
      </c>
      <c r="K90" s="275"/>
      <c r="L90" s="277">
        <v>97.908000000000001</v>
      </c>
      <c r="M90" s="277">
        <v>1</v>
      </c>
      <c r="N90" s="278">
        <v>97.908000000000001</v>
      </c>
    </row>
    <row r="91" spans="1:14" ht="14.4" customHeight="1" x14ac:dyDescent="0.3">
      <c r="A91" s="273" t="s">
        <v>447</v>
      </c>
      <c r="B91" s="274" t="s">
        <v>449</v>
      </c>
      <c r="C91" s="275" t="s">
        <v>463</v>
      </c>
      <c r="D91" s="276" t="s">
        <v>464</v>
      </c>
      <c r="E91" s="275" t="s">
        <v>450</v>
      </c>
      <c r="F91" s="276" t="s">
        <v>451</v>
      </c>
      <c r="G91" s="275" t="s">
        <v>527</v>
      </c>
      <c r="H91" s="275" t="s">
        <v>767</v>
      </c>
      <c r="I91" s="275" t="s">
        <v>521</v>
      </c>
      <c r="J91" s="275" t="s">
        <v>768</v>
      </c>
      <c r="K91" s="275"/>
      <c r="L91" s="277">
        <v>207.6</v>
      </c>
      <c r="M91" s="277">
        <v>1</v>
      </c>
      <c r="N91" s="278">
        <v>207.6</v>
      </c>
    </row>
    <row r="92" spans="1:14" ht="14.4" customHeight="1" x14ac:dyDescent="0.3">
      <c r="A92" s="273" t="s">
        <v>447</v>
      </c>
      <c r="B92" s="274" t="s">
        <v>449</v>
      </c>
      <c r="C92" s="275" t="s">
        <v>463</v>
      </c>
      <c r="D92" s="276" t="s">
        <v>464</v>
      </c>
      <c r="E92" s="275" t="s">
        <v>450</v>
      </c>
      <c r="F92" s="276" t="s">
        <v>451</v>
      </c>
      <c r="G92" s="275" t="s">
        <v>527</v>
      </c>
      <c r="H92" s="275" t="s">
        <v>769</v>
      </c>
      <c r="I92" s="275" t="s">
        <v>521</v>
      </c>
      <c r="J92" s="275" t="s">
        <v>770</v>
      </c>
      <c r="K92" s="275" t="s">
        <v>771</v>
      </c>
      <c r="L92" s="277">
        <v>275.08999999999997</v>
      </c>
      <c r="M92" s="277">
        <v>1</v>
      </c>
      <c r="N92" s="278">
        <v>275.08999999999997</v>
      </c>
    </row>
    <row r="93" spans="1:14" ht="14.4" customHeight="1" x14ac:dyDescent="0.3">
      <c r="A93" s="273" t="s">
        <v>447</v>
      </c>
      <c r="B93" s="274" t="s">
        <v>449</v>
      </c>
      <c r="C93" s="275" t="s">
        <v>463</v>
      </c>
      <c r="D93" s="276" t="s">
        <v>464</v>
      </c>
      <c r="E93" s="275" t="s">
        <v>450</v>
      </c>
      <c r="F93" s="276" t="s">
        <v>451</v>
      </c>
      <c r="G93" s="275" t="s">
        <v>527</v>
      </c>
      <c r="H93" s="275" t="s">
        <v>772</v>
      </c>
      <c r="I93" s="275" t="s">
        <v>521</v>
      </c>
      <c r="J93" s="275" t="s">
        <v>773</v>
      </c>
      <c r="K93" s="275"/>
      <c r="L93" s="277">
        <v>235.98</v>
      </c>
      <c r="M93" s="277">
        <v>1</v>
      </c>
      <c r="N93" s="278">
        <v>235.98</v>
      </c>
    </row>
    <row r="94" spans="1:14" ht="14.4" customHeight="1" x14ac:dyDescent="0.3">
      <c r="A94" s="273" t="s">
        <v>447</v>
      </c>
      <c r="B94" s="274" t="s">
        <v>449</v>
      </c>
      <c r="C94" s="275" t="s">
        <v>463</v>
      </c>
      <c r="D94" s="276" t="s">
        <v>464</v>
      </c>
      <c r="E94" s="275" t="s">
        <v>450</v>
      </c>
      <c r="F94" s="276" t="s">
        <v>451</v>
      </c>
      <c r="G94" s="275" t="s">
        <v>527</v>
      </c>
      <c r="H94" s="275" t="s">
        <v>774</v>
      </c>
      <c r="I94" s="275" t="s">
        <v>521</v>
      </c>
      <c r="J94" s="275" t="s">
        <v>775</v>
      </c>
      <c r="K94" s="275"/>
      <c r="L94" s="277">
        <v>61.14</v>
      </c>
      <c r="M94" s="277">
        <v>2</v>
      </c>
      <c r="N94" s="278">
        <v>122.28</v>
      </c>
    </row>
    <row r="95" spans="1:14" ht="14.4" customHeight="1" x14ac:dyDescent="0.3">
      <c r="A95" s="273" t="s">
        <v>447</v>
      </c>
      <c r="B95" s="274" t="s">
        <v>449</v>
      </c>
      <c r="C95" s="275" t="s">
        <v>463</v>
      </c>
      <c r="D95" s="276" t="s">
        <v>464</v>
      </c>
      <c r="E95" s="275" t="s">
        <v>450</v>
      </c>
      <c r="F95" s="276" t="s">
        <v>451</v>
      </c>
      <c r="G95" s="275" t="s">
        <v>527</v>
      </c>
      <c r="H95" s="275" t="s">
        <v>776</v>
      </c>
      <c r="I95" s="275" t="s">
        <v>521</v>
      </c>
      <c r="J95" s="275" t="s">
        <v>777</v>
      </c>
      <c r="K95" s="275"/>
      <c r="L95" s="277">
        <v>103.05</v>
      </c>
      <c r="M95" s="277">
        <v>1</v>
      </c>
      <c r="N95" s="278">
        <v>103.05</v>
      </c>
    </row>
    <row r="96" spans="1:14" ht="14.4" customHeight="1" x14ac:dyDescent="0.3">
      <c r="A96" s="273" t="s">
        <v>447</v>
      </c>
      <c r="B96" s="274" t="s">
        <v>449</v>
      </c>
      <c r="C96" s="275" t="s">
        <v>463</v>
      </c>
      <c r="D96" s="276" t="s">
        <v>464</v>
      </c>
      <c r="E96" s="275" t="s">
        <v>450</v>
      </c>
      <c r="F96" s="276" t="s">
        <v>451</v>
      </c>
      <c r="G96" s="275" t="s">
        <v>527</v>
      </c>
      <c r="H96" s="275" t="s">
        <v>778</v>
      </c>
      <c r="I96" s="275" t="s">
        <v>779</v>
      </c>
      <c r="J96" s="275" t="s">
        <v>780</v>
      </c>
      <c r="K96" s="275" t="s">
        <v>781</v>
      </c>
      <c r="L96" s="277">
        <v>124.75</v>
      </c>
      <c r="M96" s="277">
        <v>1</v>
      </c>
      <c r="N96" s="278">
        <v>124.75</v>
      </c>
    </row>
    <row r="97" spans="1:14" ht="14.4" customHeight="1" x14ac:dyDescent="0.3">
      <c r="A97" s="273" t="s">
        <v>447</v>
      </c>
      <c r="B97" s="274" t="s">
        <v>449</v>
      </c>
      <c r="C97" s="275" t="s">
        <v>463</v>
      </c>
      <c r="D97" s="276" t="s">
        <v>464</v>
      </c>
      <c r="E97" s="275" t="s">
        <v>450</v>
      </c>
      <c r="F97" s="276" t="s">
        <v>451</v>
      </c>
      <c r="G97" s="275" t="s">
        <v>527</v>
      </c>
      <c r="H97" s="275" t="s">
        <v>782</v>
      </c>
      <c r="I97" s="275" t="s">
        <v>521</v>
      </c>
      <c r="J97" s="275" t="s">
        <v>783</v>
      </c>
      <c r="K97" s="275" t="s">
        <v>784</v>
      </c>
      <c r="L97" s="277">
        <v>207.17</v>
      </c>
      <c r="M97" s="277">
        <v>1</v>
      </c>
      <c r="N97" s="278">
        <v>207.17</v>
      </c>
    </row>
    <row r="98" spans="1:14" ht="14.4" customHeight="1" x14ac:dyDescent="0.3">
      <c r="A98" s="273" t="s">
        <v>447</v>
      </c>
      <c r="B98" s="274" t="s">
        <v>449</v>
      </c>
      <c r="C98" s="275" t="s">
        <v>463</v>
      </c>
      <c r="D98" s="276" t="s">
        <v>464</v>
      </c>
      <c r="E98" s="275" t="s">
        <v>450</v>
      </c>
      <c r="F98" s="276" t="s">
        <v>451</v>
      </c>
      <c r="G98" s="275" t="s">
        <v>527</v>
      </c>
      <c r="H98" s="275" t="s">
        <v>785</v>
      </c>
      <c r="I98" s="275" t="s">
        <v>521</v>
      </c>
      <c r="J98" s="275" t="s">
        <v>786</v>
      </c>
      <c r="K98" s="275"/>
      <c r="L98" s="277">
        <v>151.5</v>
      </c>
      <c r="M98" s="277">
        <v>1</v>
      </c>
      <c r="N98" s="278">
        <v>151.5</v>
      </c>
    </row>
    <row r="99" spans="1:14" ht="14.4" customHeight="1" x14ac:dyDescent="0.3">
      <c r="A99" s="273" t="s">
        <v>447</v>
      </c>
      <c r="B99" s="274" t="s">
        <v>449</v>
      </c>
      <c r="C99" s="275" t="s">
        <v>463</v>
      </c>
      <c r="D99" s="276" t="s">
        <v>464</v>
      </c>
      <c r="E99" s="275" t="s">
        <v>450</v>
      </c>
      <c r="F99" s="276" t="s">
        <v>451</v>
      </c>
      <c r="G99" s="275" t="s">
        <v>527</v>
      </c>
      <c r="H99" s="275" t="s">
        <v>787</v>
      </c>
      <c r="I99" s="275" t="s">
        <v>521</v>
      </c>
      <c r="J99" s="275" t="s">
        <v>788</v>
      </c>
      <c r="K99" s="275"/>
      <c r="L99" s="277">
        <v>283.70999999999998</v>
      </c>
      <c r="M99" s="277">
        <v>1</v>
      </c>
      <c r="N99" s="278">
        <v>283.70999999999998</v>
      </c>
    </row>
    <row r="100" spans="1:14" ht="14.4" customHeight="1" x14ac:dyDescent="0.3">
      <c r="A100" s="273" t="s">
        <v>447</v>
      </c>
      <c r="B100" s="274" t="s">
        <v>449</v>
      </c>
      <c r="C100" s="275" t="s">
        <v>463</v>
      </c>
      <c r="D100" s="276" t="s">
        <v>464</v>
      </c>
      <c r="E100" s="275" t="s">
        <v>450</v>
      </c>
      <c r="F100" s="276" t="s">
        <v>451</v>
      </c>
      <c r="G100" s="275" t="s">
        <v>527</v>
      </c>
      <c r="H100" s="275" t="s">
        <v>789</v>
      </c>
      <c r="I100" s="275" t="s">
        <v>521</v>
      </c>
      <c r="J100" s="275" t="s">
        <v>790</v>
      </c>
      <c r="K100" s="275" t="s">
        <v>791</v>
      </c>
      <c r="L100" s="277">
        <v>112.035</v>
      </c>
      <c r="M100" s="277">
        <v>1</v>
      </c>
      <c r="N100" s="278">
        <v>112.035</v>
      </c>
    </row>
    <row r="101" spans="1:14" ht="14.4" customHeight="1" x14ac:dyDescent="0.3">
      <c r="A101" s="273" t="s">
        <v>447</v>
      </c>
      <c r="B101" s="274" t="s">
        <v>449</v>
      </c>
      <c r="C101" s="275" t="s">
        <v>463</v>
      </c>
      <c r="D101" s="276" t="s">
        <v>464</v>
      </c>
      <c r="E101" s="275" t="s">
        <v>450</v>
      </c>
      <c r="F101" s="276" t="s">
        <v>451</v>
      </c>
      <c r="G101" s="275" t="s">
        <v>527</v>
      </c>
      <c r="H101" s="275" t="s">
        <v>792</v>
      </c>
      <c r="I101" s="275" t="s">
        <v>521</v>
      </c>
      <c r="J101" s="275" t="s">
        <v>793</v>
      </c>
      <c r="K101" s="275"/>
      <c r="L101" s="277">
        <v>84.196117426253906</v>
      </c>
      <c r="M101" s="277">
        <v>1</v>
      </c>
      <c r="N101" s="278">
        <v>84.196117426253906</v>
      </c>
    </row>
    <row r="102" spans="1:14" ht="14.4" customHeight="1" x14ac:dyDescent="0.3">
      <c r="A102" s="273" t="s">
        <v>447</v>
      </c>
      <c r="B102" s="274" t="s">
        <v>449</v>
      </c>
      <c r="C102" s="275" t="s">
        <v>463</v>
      </c>
      <c r="D102" s="276" t="s">
        <v>464</v>
      </c>
      <c r="E102" s="275" t="s">
        <v>450</v>
      </c>
      <c r="F102" s="276" t="s">
        <v>451</v>
      </c>
      <c r="G102" s="275" t="s">
        <v>608</v>
      </c>
      <c r="H102" s="275" t="s">
        <v>794</v>
      </c>
      <c r="I102" s="275" t="s">
        <v>795</v>
      </c>
      <c r="J102" s="275" t="s">
        <v>796</v>
      </c>
      <c r="K102" s="275" t="s">
        <v>797</v>
      </c>
      <c r="L102" s="277">
        <v>67.408000000000001</v>
      </c>
      <c r="M102" s="277">
        <v>1</v>
      </c>
      <c r="N102" s="278">
        <v>67.408000000000001</v>
      </c>
    </row>
    <row r="103" spans="1:14" ht="14.4" customHeight="1" x14ac:dyDescent="0.3">
      <c r="A103" s="273" t="s">
        <v>447</v>
      </c>
      <c r="B103" s="274" t="s">
        <v>449</v>
      </c>
      <c r="C103" s="275" t="s">
        <v>463</v>
      </c>
      <c r="D103" s="276" t="s">
        <v>464</v>
      </c>
      <c r="E103" s="275" t="s">
        <v>450</v>
      </c>
      <c r="F103" s="276" t="s">
        <v>451</v>
      </c>
      <c r="G103" s="275" t="s">
        <v>608</v>
      </c>
      <c r="H103" s="275" t="s">
        <v>798</v>
      </c>
      <c r="I103" s="275" t="s">
        <v>799</v>
      </c>
      <c r="J103" s="275" t="s">
        <v>800</v>
      </c>
      <c r="K103" s="275" t="s">
        <v>801</v>
      </c>
      <c r="L103" s="277">
        <v>129.63</v>
      </c>
      <c r="M103" s="277">
        <v>1</v>
      </c>
      <c r="N103" s="278">
        <v>129.63</v>
      </c>
    </row>
    <row r="104" spans="1:14" ht="14.4" customHeight="1" x14ac:dyDescent="0.3">
      <c r="A104" s="273" t="s">
        <v>447</v>
      </c>
      <c r="B104" s="274" t="s">
        <v>449</v>
      </c>
      <c r="C104" s="275" t="s">
        <v>463</v>
      </c>
      <c r="D104" s="276" t="s">
        <v>464</v>
      </c>
      <c r="E104" s="275" t="s">
        <v>450</v>
      </c>
      <c r="F104" s="276" t="s">
        <v>451</v>
      </c>
      <c r="G104" s="275" t="s">
        <v>608</v>
      </c>
      <c r="H104" s="275" t="s">
        <v>802</v>
      </c>
      <c r="I104" s="275" t="s">
        <v>803</v>
      </c>
      <c r="J104" s="275" t="s">
        <v>804</v>
      </c>
      <c r="K104" s="275" t="s">
        <v>805</v>
      </c>
      <c r="L104" s="277">
        <v>72.680000000000007</v>
      </c>
      <c r="M104" s="277">
        <v>3</v>
      </c>
      <c r="N104" s="278">
        <v>218.04000000000002</v>
      </c>
    </row>
    <row r="105" spans="1:14" ht="14.4" customHeight="1" x14ac:dyDescent="0.3">
      <c r="A105" s="273" t="s">
        <v>447</v>
      </c>
      <c r="B105" s="274" t="s">
        <v>449</v>
      </c>
      <c r="C105" s="275" t="s">
        <v>463</v>
      </c>
      <c r="D105" s="276" t="s">
        <v>464</v>
      </c>
      <c r="E105" s="275" t="s">
        <v>450</v>
      </c>
      <c r="F105" s="276" t="s">
        <v>451</v>
      </c>
      <c r="G105" s="275" t="s">
        <v>608</v>
      </c>
      <c r="H105" s="275" t="s">
        <v>609</v>
      </c>
      <c r="I105" s="275" t="s">
        <v>610</v>
      </c>
      <c r="J105" s="275" t="s">
        <v>611</v>
      </c>
      <c r="K105" s="275" t="s">
        <v>612</v>
      </c>
      <c r="L105" s="277">
        <v>161.4855</v>
      </c>
      <c r="M105" s="277">
        <v>4</v>
      </c>
      <c r="N105" s="278">
        <v>645.94200000000001</v>
      </c>
    </row>
    <row r="106" spans="1:14" ht="14.4" customHeight="1" x14ac:dyDescent="0.3">
      <c r="A106" s="273" t="s">
        <v>447</v>
      </c>
      <c r="B106" s="274" t="s">
        <v>449</v>
      </c>
      <c r="C106" s="275" t="s">
        <v>463</v>
      </c>
      <c r="D106" s="276" t="s">
        <v>464</v>
      </c>
      <c r="E106" s="275" t="s">
        <v>450</v>
      </c>
      <c r="F106" s="276" t="s">
        <v>451</v>
      </c>
      <c r="G106" s="275" t="s">
        <v>608</v>
      </c>
      <c r="H106" s="275" t="s">
        <v>806</v>
      </c>
      <c r="I106" s="275" t="s">
        <v>807</v>
      </c>
      <c r="J106" s="275" t="s">
        <v>808</v>
      </c>
      <c r="K106" s="275" t="s">
        <v>653</v>
      </c>
      <c r="L106" s="277">
        <v>314.81200000000001</v>
      </c>
      <c r="M106" s="277">
        <v>4</v>
      </c>
      <c r="N106" s="278">
        <v>1259.248</v>
      </c>
    </row>
    <row r="107" spans="1:14" ht="14.4" customHeight="1" x14ac:dyDescent="0.3">
      <c r="A107" s="273" t="s">
        <v>447</v>
      </c>
      <c r="B107" s="274" t="s">
        <v>449</v>
      </c>
      <c r="C107" s="275" t="s">
        <v>463</v>
      </c>
      <c r="D107" s="276" t="s">
        <v>464</v>
      </c>
      <c r="E107" s="275" t="s">
        <v>454</v>
      </c>
      <c r="F107" s="276" t="s">
        <v>455</v>
      </c>
      <c r="G107" s="275" t="s">
        <v>527</v>
      </c>
      <c r="H107" s="275" t="s">
        <v>621</v>
      </c>
      <c r="I107" s="275" t="s">
        <v>622</v>
      </c>
      <c r="J107" s="275" t="s">
        <v>623</v>
      </c>
      <c r="K107" s="275" t="s">
        <v>624</v>
      </c>
      <c r="L107" s="277">
        <v>23.86</v>
      </c>
      <c r="M107" s="277">
        <v>1</v>
      </c>
      <c r="N107" s="278">
        <v>23.86</v>
      </c>
    </row>
    <row r="108" spans="1:14" ht="14.4" customHeight="1" x14ac:dyDescent="0.3">
      <c r="A108" s="273" t="s">
        <v>447</v>
      </c>
      <c r="B108" s="274" t="s">
        <v>449</v>
      </c>
      <c r="C108" s="275" t="s">
        <v>463</v>
      </c>
      <c r="D108" s="276" t="s">
        <v>464</v>
      </c>
      <c r="E108" s="275" t="s">
        <v>454</v>
      </c>
      <c r="F108" s="276" t="s">
        <v>455</v>
      </c>
      <c r="G108" s="275" t="s">
        <v>527</v>
      </c>
      <c r="H108" s="275" t="s">
        <v>809</v>
      </c>
      <c r="I108" s="275" t="s">
        <v>810</v>
      </c>
      <c r="J108" s="275" t="s">
        <v>811</v>
      </c>
      <c r="K108" s="275" t="s">
        <v>812</v>
      </c>
      <c r="L108" s="277">
        <v>112.794</v>
      </c>
      <c r="M108" s="277">
        <v>2</v>
      </c>
      <c r="N108" s="278">
        <v>225.58799999999999</v>
      </c>
    </row>
    <row r="109" spans="1:14" ht="14.4" customHeight="1" x14ac:dyDescent="0.3">
      <c r="A109" s="273" t="s">
        <v>447</v>
      </c>
      <c r="B109" s="274" t="s">
        <v>449</v>
      </c>
      <c r="C109" s="275" t="s">
        <v>463</v>
      </c>
      <c r="D109" s="276" t="s">
        <v>464</v>
      </c>
      <c r="E109" s="275" t="s">
        <v>454</v>
      </c>
      <c r="F109" s="276" t="s">
        <v>455</v>
      </c>
      <c r="G109" s="275" t="s">
        <v>608</v>
      </c>
      <c r="H109" s="275" t="s">
        <v>628</v>
      </c>
      <c r="I109" s="275" t="s">
        <v>629</v>
      </c>
      <c r="J109" s="275" t="s">
        <v>630</v>
      </c>
      <c r="K109" s="275" t="s">
        <v>631</v>
      </c>
      <c r="L109" s="277">
        <v>317.64999999999998</v>
      </c>
      <c r="M109" s="277">
        <v>1</v>
      </c>
      <c r="N109" s="278">
        <v>317.64999999999998</v>
      </c>
    </row>
    <row r="110" spans="1:14" ht="14.4" customHeight="1" x14ac:dyDescent="0.3">
      <c r="A110" s="273" t="s">
        <v>447</v>
      </c>
      <c r="B110" s="274" t="s">
        <v>449</v>
      </c>
      <c r="C110" s="275" t="s">
        <v>463</v>
      </c>
      <c r="D110" s="276" t="s">
        <v>464</v>
      </c>
      <c r="E110" s="275" t="s">
        <v>456</v>
      </c>
      <c r="F110" s="276" t="s">
        <v>457</v>
      </c>
      <c r="G110" s="275" t="s">
        <v>527</v>
      </c>
      <c r="H110" s="275" t="s">
        <v>813</v>
      </c>
      <c r="I110" s="275" t="s">
        <v>814</v>
      </c>
      <c r="J110" s="275" t="s">
        <v>815</v>
      </c>
      <c r="K110" s="275" t="s">
        <v>816</v>
      </c>
      <c r="L110" s="277">
        <v>72.88</v>
      </c>
      <c r="M110" s="277">
        <v>1</v>
      </c>
      <c r="N110" s="278">
        <v>72.88</v>
      </c>
    </row>
    <row r="111" spans="1:14" ht="14.4" customHeight="1" x14ac:dyDescent="0.3">
      <c r="A111" s="273" t="s">
        <v>447</v>
      </c>
      <c r="B111" s="274" t="s">
        <v>449</v>
      </c>
      <c r="C111" s="275" t="s">
        <v>465</v>
      </c>
      <c r="D111" s="276" t="s">
        <v>466</v>
      </c>
      <c r="E111" s="275" t="s">
        <v>450</v>
      </c>
      <c r="F111" s="276" t="s">
        <v>451</v>
      </c>
      <c r="G111" s="275"/>
      <c r="H111" s="275" t="s">
        <v>817</v>
      </c>
      <c r="I111" s="275" t="s">
        <v>818</v>
      </c>
      <c r="J111" s="275" t="s">
        <v>819</v>
      </c>
      <c r="K111" s="275" t="s">
        <v>820</v>
      </c>
      <c r="L111" s="277">
        <v>108.20666666699999</v>
      </c>
      <c r="M111" s="277">
        <v>1</v>
      </c>
      <c r="N111" s="278">
        <v>108.20666666699999</v>
      </c>
    </row>
    <row r="112" spans="1:14" ht="14.4" customHeight="1" x14ac:dyDescent="0.3">
      <c r="A112" s="273" t="s">
        <v>447</v>
      </c>
      <c r="B112" s="274" t="s">
        <v>449</v>
      </c>
      <c r="C112" s="275" t="s">
        <v>465</v>
      </c>
      <c r="D112" s="276" t="s">
        <v>466</v>
      </c>
      <c r="E112" s="275" t="s">
        <v>450</v>
      </c>
      <c r="F112" s="276" t="s">
        <v>451</v>
      </c>
      <c r="G112" s="275"/>
      <c r="H112" s="275" t="s">
        <v>821</v>
      </c>
      <c r="I112" s="275" t="s">
        <v>821</v>
      </c>
      <c r="J112" s="275" t="s">
        <v>822</v>
      </c>
      <c r="K112" s="275" t="s">
        <v>823</v>
      </c>
      <c r="L112" s="277">
        <v>7.45</v>
      </c>
      <c r="M112" s="277">
        <v>27</v>
      </c>
      <c r="N112" s="278">
        <v>201.15</v>
      </c>
    </row>
    <row r="113" spans="1:14" ht="14.4" customHeight="1" x14ac:dyDescent="0.3">
      <c r="A113" s="273" t="s">
        <v>447</v>
      </c>
      <c r="B113" s="274" t="s">
        <v>449</v>
      </c>
      <c r="C113" s="275" t="s">
        <v>465</v>
      </c>
      <c r="D113" s="276" t="s">
        <v>466</v>
      </c>
      <c r="E113" s="275" t="s">
        <v>450</v>
      </c>
      <c r="F113" s="276" t="s">
        <v>451</v>
      </c>
      <c r="G113" s="275"/>
      <c r="H113" s="275" t="s">
        <v>824</v>
      </c>
      <c r="I113" s="275" t="s">
        <v>824</v>
      </c>
      <c r="J113" s="275" t="s">
        <v>825</v>
      </c>
      <c r="K113" s="275" t="s">
        <v>826</v>
      </c>
      <c r="L113" s="277">
        <v>7.45</v>
      </c>
      <c r="M113" s="277">
        <v>31</v>
      </c>
      <c r="N113" s="278">
        <v>230.95000000000002</v>
      </c>
    </row>
    <row r="114" spans="1:14" ht="14.4" customHeight="1" x14ac:dyDescent="0.3">
      <c r="A114" s="273" t="s">
        <v>447</v>
      </c>
      <c r="B114" s="274" t="s">
        <v>449</v>
      </c>
      <c r="C114" s="275" t="s">
        <v>465</v>
      </c>
      <c r="D114" s="276" t="s">
        <v>466</v>
      </c>
      <c r="E114" s="275" t="s">
        <v>450</v>
      </c>
      <c r="F114" s="276" t="s">
        <v>451</v>
      </c>
      <c r="G114" s="275"/>
      <c r="H114" s="275" t="s">
        <v>827</v>
      </c>
      <c r="I114" s="275" t="s">
        <v>827</v>
      </c>
      <c r="J114" s="275" t="s">
        <v>828</v>
      </c>
      <c r="K114" s="275" t="s">
        <v>829</v>
      </c>
      <c r="L114" s="277">
        <v>137.50967509976201</v>
      </c>
      <c r="M114" s="277">
        <v>3</v>
      </c>
      <c r="N114" s="278">
        <v>412.52902529928599</v>
      </c>
    </row>
    <row r="115" spans="1:14" ht="14.4" customHeight="1" x14ac:dyDescent="0.3">
      <c r="A115" s="273" t="s">
        <v>447</v>
      </c>
      <c r="B115" s="274" t="s">
        <v>449</v>
      </c>
      <c r="C115" s="275" t="s">
        <v>465</v>
      </c>
      <c r="D115" s="276" t="s">
        <v>466</v>
      </c>
      <c r="E115" s="275" t="s">
        <v>450</v>
      </c>
      <c r="F115" s="276" t="s">
        <v>451</v>
      </c>
      <c r="G115" s="275"/>
      <c r="H115" s="275" t="s">
        <v>830</v>
      </c>
      <c r="I115" s="275" t="s">
        <v>831</v>
      </c>
      <c r="J115" s="275" t="s">
        <v>832</v>
      </c>
      <c r="K115" s="275" t="s">
        <v>833</v>
      </c>
      <c r="L115" s="277">
        <v>246.02333330900001</v>
      </c>
      <c r="M115" s="277">
        <v>1</v>
      </c>
      <c r="N115" s="278">
        <v>246.02333330900001</v>
      </c>
    </row>
    <row r="116" spans="1:14" ht="14.4" customHeight="1" x14ac:dyDescent="0.3">
      <c r="A116" s="273" t="s">
        <v>447</v>
      </c>
      <c r="B116" s="274" t="s">
        <v>449</v>
      </c>
      <c r="C116" s="275" t="s">
        <v>465</v>
      </c>
      <c r="D116" s="276" t="s">
        <v>466</v>
      </c>
      <c r="E116" s="275" t="s">
        <v>450</v>
      </c>
      <c r="F116" s="276" t="s">
        <v>451</v>
      </c>
      <c r="G116" s="275"/>
      <c r="H116" s="275" t="s">
        <v>834</v>
      </c>
      <c r="I116" s="275" t="s">
        <v>835</v>
      </c>
      <c r="J116" s="275" t="s">
        <v>836</v>
      </c>
      <c r="K116" s="275"/>
      <c r="L116" s="277">
        <v>45.02</v>
      </c>
      <c r="M116" s="277">
        <v>2</v>
      </c>
      <c r="N116" s="278">
        <v>90.04</v>
      </c>
    </row>
    <row r="117" spans="1:14" ht="14.4" customHeight="1" x14ac:dyDescent="0.3">
      <c r="A117" s="273" t="s">
        <v>447</v>
      </c>
      <c r="B117" s="274" t="s">
        <v>449</v>
      </c>
      <c r="C117" s="275" t="s">
        <v>465</v>
      </c>
      <c r="D117" s="276" t="s">
        <v>466</v>
      </c>
      <c r="E117" s="275" t="s">
        <v>450</v>
      </c>
      <c r="F117" s="276" t="s">
        <v>451</v>
      </c>
      <c r="G117" s="275"/>
      <c r="H117" s="275" t="s">
        <v>837</v>
      </c>
      <c r="I117" s="275" t="s">
        <v>838</v>
      </c>
      <c r="J117" s="275" t="s">
        <v>839</v>
      </c>
      <c r="K117" s="275" t="s">
        <v>840</v>
      </c>
      <c r="L117" s="277">
        <v>82.995000000000005</v>
      </c>
      <c r="M117" s="277">
        <v>2</v>
      </c>
      <c r="N117" s="278">
        <v>165.99</v>
      </c>
    </row>
    <row r="118" spans="1:14" ht="14.4" customHeight="1" x14ac:dyDescent="0.3">
      <c r="A118" s="273" t="s">
        <v>447</v>
      </c>
      <c r="B118" s="274" t="s">
        <v>449</v>
      </c>
      <c r="C118" s="275" t="s">
        <v>465</v>
      </c>
      <c r="D118" s="276" t="s">
        <v>466</v>
      </c>
      <c r="E118" s="275" t="s">
        <v>450</v>
      </c>
      <c r="F118" s="276" t="s">
        <v>451</v>
      </c>
      <c r="G118" s="275"/>
      <c r="H118" s="275" t="s">
        <v>841</v>
      </c>
      <c r="I118" s="275" t="s">
        <v>521</v>
      </c>
      <c r="J118" s="275" t="s">
        <v>842</v>
      </c>
      <c r="K118" s="275"/>
      <c r="L118" s="277">
        <v>146.41999999000001</v>
      </c>
      <c r="M118" s="277">
        <v>4</v>
      </c>
      <c r="N118" s="278">
        <v>585.67999996000003</v>
      </c>
    </row>
    <row r="119" spans="1:14" ht="14.4" customHeight="1" x14ac:dyDescent="0.3">
      <c r="A119" s="273" t="s">
        <v>447</v>
      </c>
      <c r="B119" s="274" t="s">
        <v>449</v>
      </c>
      <c r="C119" s="275" t="s">
        <v>465</v>
      </c>
      <c r="D119" s="276" t="s">
        <v>466</v>
      </c>
      <c r="E119" s="275" t="s">
        <v>450</v>
      </c>
      <c r="F119" s="276" t="s">
        <v>451</v>
      </c>
      <c r="G119" s="275" t="s">
        <v>527</v>
      </c>
      <c r="H119" s="275" t="s">
        <v>843</v>
      </c>
      <c r="I119" s="275" t="s">
        <v>844</v>
      </c>
      <c r="J119" s="275" t="s">
        <v>845</v>
      </c>
      <c r="K119" s="275" t="s">
        <v>846</v>
      </c>
      <c r="L119" s="277">
        <v>93.8892916232505</v>
      </c>
      <c r="M119" s="277">
        <v>1</v>
      </c>
      <c r="N119" s="278">
        <v>93.8892916232505</v>
      </c>
    </row>
    <row r="120" spans="1:14" ht="14.4" customHeight="1" x14ac:dyDescent="0.3">
      <c r="A120" s="273" t="s">
        <v>447</v>
      </c>
      <c r="B120" s="274" t="s">
        <v>449</v>
      </c>
      <c r="C120" s="275" t="s">
        <v>465</v>
      </c>
      <c r="D120" s="276" t="s">
        <v>466</v>
      </c>
      <c r="E120" s="275" t="s">
        <v>450</v>
      </c>
      <c r="F120" s="276" t="s">
        <v>451</v>
      </c>
      <c r="G120" s="275" t="s">
        <v>527</v>
      </c>
      <c r="H120" s="275" t="s">
        <v>847</v>
      </c>
      <c r="I120" s="275" t="s">
        <v>848</v>
      </c>
      <c r="J120" s="275" t="s">
        <v>849</v>
      </c>
      <c r="K120" s="275" t="s">
        <v>850</v>
      </c>
      <c r="L120" s="277">
        <v>67.47</v>
      </c>
      <c r="M120" s="277">
        <v>1</v>
      </c>
      <c r="N120" s="278">
        <v>67.47</v>
      </c>
    </row>
    <row r="121" spans="1:14" ht="14.4" customHeight="1" x14ac:dyDescent="0.3">
      <c r="A121" s="273" t="s">
        <v>447</v>
      </c>
      <c r="B121" s="274" t="s">
        <v>449</v>
      </c>
      <c r="C121" s="275" t="s">
        <v>465</v>
      </c>
      <c r="D121" s="276" t="s">
        <v>466</v>
      </c>
      <c r="E121" s="275" t="s">
        <v>450</v>
      </c>
      <c r="F121" s="276" t="s">
        <v>451</v>
      </c>
      <c r="G121" s="275" t="s">
        <v>527</v>
      </c>
      <c r="H121" s="275" t="s">
        <v>851</v>
      </c>
      <c r="I121" s="275" t="s">
        <v>852</v>
      </c>
      <c r="J121" s="275" t="s">
        <v>853</v>
      </c>
      <c r="K121" s="275"/>
      <c r="L121" s="277">
        <v>102.01</v>
      </c>
      <c r="M121" s="277">
        <v>1</v>
      </c>
      <c r="N121" s="278">
        <v>102.01</v>
      </c>
    </row>
    <row r="122" spans="1:14" ht="14.4" customHeight="1" x14ac:dyDescent="0.3">
      <c r="A122" s="273" t="s">
        <v>447</v>
      </c>
      <c r="B122" s="274" t="s">
        <v>449</v>
      </c>
      <c r="C122" s="275" t="s">
        <v>465</v>
      </c>
      <c r="D122" s="276" t="s">
        <v>466</v>
      </c>
      <c r="E122" s="275" t="s">
        <v>450</v>
      </c>
      <c r="F122" s="276" t="s">
        <v>451</v>
      </c>
      <c r="G122" s="275" t="s">
        <v>527</v>
      </c>
      <c r="H122" s="275" t="s">
        <v>854</v>
      </c>
      <c r="I122" s="275" t="s">
        <v>855</v>
      </c>
      <c r="J122" s="275" t="s">
        <v>856</v>
      </c>
      <c r="K122" s="275" t="s">
        <v>857</v>
      </c>
      <c r="L122" s="277">
        <v>213.242955571327</v>
      </c>
      <c r="M122" s="277">
        <v>0.1</v>
      </c>
      <c r="N122" s="278">
        <v>21.3242955571327</v>
      </c>
    </row>
    <row r="123" spans="1:14" ht="14.4" customHeight="1" x14ac:dyDescent="0.3">
      <c r="A123" s="273" t="s">
        <v>447</v>
      </c>
      <c r="B123" s="274" t="s">
        <v>449</v>
      </c>
      <c r="C123" s="275" t="s">
        <v>465</v>
      </c>
      <c r="D123" s="276" t="s">
        <v>466</v>
      </c>
      <c r="E123" s="275" t="s">
        <v>450</v>
      </c>
      <c r="F123" s="276" t="s">
        <v>451</v>
      </c>
      <c r="G123" s="275" t="s">
        <v>527</v>
      </c>
      <c r="H123" s="275" t="s">
        <v>858</v>
      </c>
      <c r="I123" s="275" t="s">
        <v>859</v>
      </c>
      <c r="J123" s="275" t="s">
        <v>860</v>
      </c>
      <c r="K123" s="275" t="s">
        <v>861</v>
      </c>
      <c r="L123" s="277">
        <v>159.4</v>
      </c>
      <c r="M123" s="277">
        <v>1</v>
      </c>
      <c r="N123" s="278">
        <v>159.4</v>
      </c>
    </row>
    <row r="124" spans="1:14" ht="14.4" customHeight="1" x14ac:dyDescent="0.3">
      <c r="A124" s="273" t="s">
        <v>447</v>
      </c>
      <c r="B124" s="274" t="s">
        <v>449</v>
      </c>
      <c r="C124" s="275" t="s">
        <v>465</v>
      </c>
      <c r="D124" s="276" t="s">
        <v>466</v>
      </c>
      <c r="E124" s="275" t="s">
        <v>450</v>
      </c>
      <c r="F124" s="276" t="s">
        <v>451</v>
      </c>
      <c r="G124" s="275" t="s">
        <v>527</v>
      </c>
      <c r="H124" s="275" t="s">
        <v>862</v>
      </c>
      <c r="I124" s="275" t="s">
        <v>521</v>
      </c>
      <c r="J124" s="275" t="s">
        <v>863</v>
      </c>
      <c r="K124" s="275"/>
      <c r="L124" s="277">
        <v>36.340067422732197</v>
      </c>
      <c r="M124" s="277">
        <v>2</v>
      </c>
      <c r="N124" s="278">
        <v>72.680134845464394</v>
      </c>
    </row>
    <row r="125" spans="1:14" ht="14.4" customHeight="1" x14ac:dyDescent="0.3">
      <c r="A125" s="273" t="s">
        <v>447</v>
      </c>
      <c r="B125" s="274" t="s">
        <v>449</v>
      </c>
      <c r="C125" s="275" t="s">
        <v>465</v>
      </c>
      <c r="D125" s="276" t="s">
        <v>466</v>
      </c>
      <c r="E125" s="275" t="s">
        <v>450</v>
      </c>
      <c r="F125" s="276" t="s">
        <v>451</v>
      </c>
      <c r="G125" s="275" t="s">
        <v>527</v>
      </c>
      <c r="H125" s="275" t="s">
        <v>864</v>
      </c>
      <c r="I125" s="275" t="s">
        <v>521</v>
      </c>
      <c r="J125" s="275" t="s">
        <v>865</v>
      </c>
      <c r="K125" s="275"/>
      <c r="L125" s="277">
        <v>39.89</v>
      </c>
      <c r="M125" s="277">
        <v>4</v>
      </c>
      <c r="N125" s="278">
        <v>159.56</v>
      </c>
    </row>
    <row r="126" spans="1:14" ht="14.4" customHeight="1" x14ac:dyDescent="0.3">
      <c r="A126" s="273" t="s">
        <v>447</v>
      </c>
      <c r="B126" s="274" t="s">
        <v>449</v>
      </c>
      <c r="C126" s="275" t="s">
        <v>465</v>
      </c>
      <c r="D126" s="276" t="s">
        <v>466</v>
      </c>
      <c r="E126" s="275" t="s">
        <v>450</v>
      </c>
      <c r="F126" s="276" t="s">
        <v>451</v>
      </c>
      <c r="G126" s="275" t="s">
        <v>527</v>
      </c>
      <c r="H126" s="275" t="s">
        <v>866</v>
      </c>
      <c r="I126" s="275" t="s">
        <v>867</v>
      </c>
      <c r="J126" s="275" t="s">
        <v>868</v>
      </c>
      <c r="K126" s="275" t="s">
        <v>869</v>
      </c>
      <c r="L126" s="277">
        <v>65.529310543087902</v>
      </c>
      <c r="M126" s="277">
        <v>1</v>
      </c>
      <c r="N126" s="278">
        <v>65.529310543087902</v>
      </c>
    </row>
    <row r="127" spans="1:14" ht="14.4" customHeight="1" x14ac:dyDescent="0.3">
      <c r="A127" s="273" t="s">
        <v>447</v>
      </c>
      <c r="B127" s="274" t="s">
        <v>449</v>
      </c>
      <c r="C127" s="275" t="s">
        <v>465</v>
      </c>
      <c r="D127" s="276" t="s">
        <v>466</v>
      </c>
      <c r="E127" s="275" t="s">
        <v>450</v>
      </c>
      <c r="F127" s="276" t="s">
        <v>451</v>
      </c>
      <c r="G127" s="275" t="s">
        <v>527</v>
      </c>
      <c r="H127" s="275" t="s">
        <v>870</v>
      </c>
      <c r="I127" s="275" t="s">
        <v>521</v>
      </c>
      <c r="J127" s="275" t="s">
        <v>871</v>
      </c>
      <c r="K127" s="275" t="s">
        <v>872</v>
      </c>
      <c r="L127" s="277">
        <v>40.660005919742531</v>
      </c>
      <c r="M127" s="277">
        <v>3</v>
      </c>
      <c r="N127" s="278">
        <v>121.98001775922759</v>
      </c>
    </row>
    <row r="128" spans="1:14" ht="14.4" customHeight="1" x14ac:dyDescent="0.3">
      <c r="A128" s="273" t="s">
        <v>447</v>
      </c>
      <c r="B128" s="274" t="s">
        <v>449</v>
      </c>
      <c r="C128" s="275" t="s">
        <v>465</v>
      </c>
      <c r="D128" s="276" t="s">
        <v>466</v>
      </c>
      <c r="E128" s="275" t="s">
        <v>450</v>
      </c>
      <c r="F128" s="276" t="s">
        <v>451</v>
      </c>
      <c r="G128" s="275" t="s">
        <v>527</v>
      </c>
      <c r="H128" s="275" t="s">
        <v>873</v>
      </c>
      <c r="I128" s="275" t="s">
        <v>874</v>
      </c>
      <c r="J128" s="275" t="s">
        <v>875</v>
      </c>
      <c r="K128" s="275" t="s">
        <v>876</v>
      </c>
      <c r="L128" s="277">
        <v>37.560002881896601</v>
      </c>
      <c r="M128" s="277">
        <v>1</v>
      </c>
      <c r="N128" s="278">
        <v>37.560002881896601</v>
      </c>
    </row>
    <row r="129" spans="1:14" ht="14.4" customHeight="1" x14ac:dyDescent="0.3">
      <c r="A129" s="273" t="s">
        <v>447</v>
      </c>
      <c r="B129" s="274" t="s">
        <v>449</v>
      </c>
      <c r="C129" s="275" t="s">
        <v>465</v>
      </c>
      <c r="D129" s="276" t="s">
        <v>466</v>
      </c>
      <c r="E129" s="275" t="s">
        <v>450</v>
      </c>
      <c r="F129" s="276" t="s">
        <v>451</v>
      </c>
      <c r="G129" s="275" t="s">
        <v>527</v>
      </c>
      <c r="H129" s="275" t="s">
        <v>877</v>
      </c>
      <c r="I129" s="275" t="s">
        <v>878</v>
      </c>
      <c r="J129" s="275" t="s">
        <v>879</v>
      </c>
      <c r="K129" s="275" t="s">
        <v>880</v>
      </c>
      <c r="L129" s="277">
        <v>28.22</v>
      </c>
      <c r="M129" s="277">
        <v>2</v>
      </c>
      <c r="N129" s="278">
        <v>56.44</v>
      </c>
    </row>
    <row r="130" spans="1:14" ht="14.4" customHeight="1" x14ac:dyDescent="0.3">
      <c r="A130" s="273" t="s">
        <v>447</v>
      </c>
      <c r="B130" s="274" t="s">
        <v>449</v>
      </c>
      <c r="C130" s="275" t="s">
        <v>465</v>
      </c>
      <c r="D130" s="276" t="s">
        <v>466</v>
      </c>
      <c r="E130" s="275" t="s">
        <v>450</v>
      </c>
      <c r="F130" s="276" t="s">
        <v>451</v>
      </c>
      <c r="G130" s="275" t="s">
        <v>527</v>
      </c>
      <c r="H130" s="275" t="s">
        <v>881</v>
      </c>
      <c r="I130" s="275" t="s">
        <v>521</v>
      </c>
      <c r="J130" s="275" t="s">
        <v>882</v>
      </c>
      <c r="K130" s="275" t="s">
        <v>883</v>
      </c>
      <c r="L130" s="277">
        <v>162.45458890795899</v>
      </c>
      <c r="M130" s="277">
        <v>1</v>
      </c>
      <c r="N130" s="278">
        <v>162.45458890795899</v>
      </c>
    </row>
    <row r="131" spans="1:14" ht="14.4" customHeight="1" x14ac:dyDescent="0.3">
      <c r="A131" s="273" t="s">
        <v>447</v>
      </c>
      <c r="B131" s="274" t="s">
        <v>449</v>
      </c>
      <c r="C131" s="275" t="s">
        <v>465</v>
      </c>
      <c r="D131" s="276" t="s">
        <v>466</v>
      </c>
      <c r="E131" s="275" t="s">
        <v>450</v>
      </c>
      <c r="F131" s="276" t="s">
        <v>451</v>
      </c>
      <c r="G131" s="275" t="s">
        <v>527</v>
      </c>
      <c r="H131" s="275" t="s">
        <v>884</v>
      </c>
      <c r="I131" s="275" t="s">
        <v>885</v>
      </c>
      <c r="J131" s="275" t="s">
        <v>886</v>
      </c>
      <c r="K131" s="275" t="s">
        <v>887</v>
      </c>
      <c r="L131" s="277">
        <v>68.23</v>
      </c>
      <c r="M131" s="277">
        <v>1</v>
      </c>
      <c r="N131" s="278">
        <v>68.23</v>
      </c>
    </row>
    <row r="132" spans="1:14" ht="14.4" customHeight="1" x14ac:dyDescent="0.3">
      <c r="A132" s="273" t="s">
        <v>447</v>
      </c>
      <c r="B132" s="274" t="s">
        <v>449</v>
      </c>
      <c r="C132" s="275" t="s">
        <v>465</v>
      </c>
      <c r="D132" s="276" t="s">
        <v>466</v>
      </c>
      <c r="E132" s="275" t="s">
        <v>450</v>
      </c>
      <c r="F132" s="276" t="s">
        <v>451</v>
      </c>
      <c r="G132" s="275" t="s">
        <v>527</v>
      </c>
      <c r="H132" s="275" t="s">
        <v>888</v>
      </c>
      <c r="I132" s="275" t="s">
        <v>889</v>
      </c>
      <c r="J132" s="275" t="s">
        <v>890</v>
      </c>
      <c r="K132" s="275" t="s">
        <v>891</v>
      </c>
      <c r="L132" s="277">
        <v>177.80000000000004</v>
      </c>
      <c r="M132" s="277">
        <v>3</v>
      </c>
      <c r="N132" s="278">
        <v>533.40000000000009</v>
      </c>
    </row>
    <row r="133" spans="1:14" ht="14.4" customHeight="1" x14ac:dyDescent="0.3">
      <c r="A133" s="273" t="s">
        <v>447</v>
      </c>
      <c r="B133" s="274" t="s">
        <v>449</v>
      </c>
      <c r="C133" s="275" t="s">
        <v>465</v>
      </c>
      <c r="D133" s="276" t="s">
        <v>466</v>
      </c>
      <c r="E133" s="275" t="s">
        <v>450</v>
      </c>
      <c r="F133" s="276" t="s">
        <v>451</v>
      </c>
      <c r="G133" s="275" t="s">
        <v>527</v>
      </c>
      <c r="H133" s="275" t="s">
        <v>892</v>
      </c>
      <c r="I133" s="275" t="s">
        <v>893</v>
      </c>
      <c r="J133" s="275" t="s">
        <v>894</v>
      </c>
      <c r="K133" s="275" t="s">
        <v>895</v>
      </c>
      <c r="L133" s="277">
        <v>23.078856987122549</v>
      </c>
      <c r="M133" s="277">
        <v>24</v>
      </c>
      <c r="N133" s="278">
        <v>553.89256769094118</v>
      </c>
    </row>
    <row r="134" spans="1:14" ht="14.4" customHeight="1" x14ac:dyDescent="0.3">
      <c r="A134" s="273" t="s">
        <v>447</v>
      </c>
      <c r="B134" s="274" t="s">
        <v>449</v>
      </c>
      <c r="C134" s="275" t="s">
        <v>465</v>
      </c>
      <c r="D134" s="276" t="s">
        <v>466</v>
      </c>
      <c r="E134" s="275" t="s">
        <v>450</v>
      </c>
      <c r="F134" s="276" t="s">
        <v>451</v>
      </c>
      <c r="G134" s="275" t="s">
        <v>527</v>
      </c>
      <c r="H134" s="275" t="s">
        <v>896</v>
      </c>
      <c r="I134" s="275" t="s">
        <v>897</v>
      </c>
      <c r="J134" s="275" t="s">
        <v>898</v>
      </c>
      <c r="K134" s="275" t="s">
        <v>899</v>
      </c>
      <c r="L134" s="277">
        <v>106.82</v>
      </c>
      <c r="M134" s="277">
        <v>1</v>
      </c>
      <c r="N134" s="278">
        <v>106.82</v>
      </c>
    </row>
    <row r="135" spans="1:14" ht="14.4" customHeight="1" x14ac:dyDescent="0.3">
      <c r="A135" s="273" t="s">
        <v>447</v>
      </c>
      <c r="B135" s="274" t="s">
        <v>449</v>
      </c>
      <c r="C135" s="275" t="s">
        <v>465</v>
      </c>
      <c r="D135" s="276" t="s">
        <v>466</v>
      </c>
      <c r="E135" s="275" t="s">
        <v>450</v>
      </c>
      <c r="F135" s="276" t="s">
        <v>451</v>
      </c>
      <c r="G135" s="275" t="s">
        <v>527</v>
      </c>
      <c r="H135" s="275" t="s">
        <v>900</v>
      </c>
      <c r="I135" s="275" t="s">
        <v>901</v>
      </c>
      <c r="J135" s="275" t="s">
        <v>902</v>
      </c>
      <c r="K135" s="275" t="s">
        <v>903</v>
      </c>
      <c r="L135" s="277">
        <v>34.31</v>
      </c>
      <c r="M135" s="277">
        <v>2</v>
      </c>
      <c r="N135" s="278">
        <v>68.62</v>
      </c>
    </row>
    <row r="136" spans="1:14" ht="14.4" customHeight="1" x14ac:dyDescent="0.3">
      <c r="A136" s="273" t="s">
        <v>447</v>
      </c>
      <c r="B136" s="274" t="s">
        <v>449</v>
      </c>
      <c r="C136" s="275" t="s">
        <v>465</v>
      </c>
      <c r="D136" s="276" t="s">
        <v>466</v>
      </c>
      <c r="E136" s="275" t="s">
        <v>450</v>
      </c>
      <c r="F136" s="276" t="s">
        <v>451</v>
      </c>
      <c r="G136" s="275" t="s">
        <v>527</v>
      </c>
      <c r="H136" s="275" t="s">
        <v>904</v>
      </c>
      <c r="I136" s="275" t="s">
        <v>521</v>
      </c>
      <c r="J136" s="275" t="s">
        <v>905</v>
      </c>
      <c r="K136" s="275"/>
      <c r="L136" s="277">
        <v>21.89</v>
      </c>
      <c r="M136" s="277">
        <v>1</v>
      </c>
      <c r="N136" s="278">
        <v>21.89</v>
      </c>
    </row>
    <row r="137" spans="1:14" ht="14.4" customHeight="1" x14ac:dyDescent="0.3">
      <c r="A137" s="273" t="s">
        <v>447</v>
      </c>
      <c r="B137" s="274" t="s">
        <v>449</v>
      </c>
      <c r="C137" s="275" t="s">
        <v>465</v>
      </c>
      <c r="D137" s="276" t="s">
        <v>466</v>
      </c>
      <c r="E137" s="275" t="s">
        <v>450</v>
      </c>
      <c r="F137" s="276" t="s">
        <v>451</v>
      </c>
      <c r="G137" s="275" t="s">
        <v>527</v>
      </c>
      <c r="H137" s="275" t="s">
        <v>906</v>
      </c>
      <c r="I137" s="275" t="s">
        <v>907</v>
      </c>
      <c r="J137" s="275" t="s">
        <v>908</v>
      </c>
      <c r="K137" s="275" t="s">
        <v>909</v>
      </c>
      <c r="L137" s="277">
        <v>163.21999488052001</v>
      </c>
      <c r="M137" s="277">
        <v>1</v>
      </c>
      <c r="N137" s="278">
        <v>163.21999488052001</v>
      </c>
    </row>
    <row r="138" spans="1:14" ht="14.4" customHeight="1" x14ac:dyDescent="0.3">
      <c r="A138" s="273" t="s">
        <v>447</v>
      </c>
      <c r="B138" s="274" t="s">
        <v>449</v>
      </c>
      <c r="C138" s="275" t="s">
        <v>465</v>
      </c>
      <c r="D138" s="276" t="s">
        <v>466</v>
      </c>
      <c r="E138" s="275" t="s">
        <v>450</v>
      </c>
      <c r="F138" s="276" t="s">
        <v>451</v>
      </c>
      <c r="G138" s="275" t="s">
        <v>527</v>
      </c>
      <c r="H138" s="275" t="s">
        <v>910</v>
      </c>
      <c r="I138" s="275" t="s">
        <v>911</v>
      </c>
      <c r="J138" s="275" t="s">
        <v>912</v>
      </c>
      <c r="K138" s="275" t="s">
        <v>913</v>
      </c>
      <c r="L138" s="277">
        <v>269.93</v>
      </c>
      <c r="M138" s="277">
        <v>2</v>
      </c>
      <c r="N138" s="278">
        <v>539.86</v>
      </c>
    </row>
    <row r="139" spans="1:14" ht="14.4" customHeight="1" x14ac:dyDescent="0.3">
      <c r="A139" s="273" t="s">
        <v>447</v>
      </c>
      <c r="B139" s="274" t="s">
        <v>449</v>
      </c>
      <c r="C139" s="275" t="s">
        <v>465</v>
      </c>
      <c r="D139" s="276" t="s">
        <v>466</v>
      </c>
      <c r="E139" s="275" t="s">
        <v>450</v>
      </c>
      <c r="F139" s="276" t="s">
        <v>451</v>
      </c>
      <c r="G139" s="275" t="s">
        <v>527</v>
      </c>
      <c r="H139" s="275" t="s">
        <v>914</v>
      </c>
      <c r="I139" s="275" t="s">
        <v>914</v>
      </c>
      <c r="J139" s="275" t="s">
        <v>915</v>
      </c>
      <c r="K139" s="275" t="s">
        <v>916</v>
      </c>
      <c r="L139" s="277">
        <v>4765.53</v>
      </c>
      <c r="M139" s="277">
        <v>2</v>
      </c>
      <c r="N139" s="278">
        <v>9531.06</v>
      </c>
    </row>
    <row r="140" spans="1:14" ht="14.4" customHeight="1" x14ac:dyDescent="0.3">
      <c r="A140" s="273" t="s">
        <v>447</v>
      </c>
      <c r="B140" s="274" t="s">
        <v>449</v>
      </c>
      <c r="C140" s="275" t="s">
        <v>465</v>
      </c>
      <c r="D140" s="276" t="s">
        <v>466</v>
      </c>
      <c r="E140" s="275" t="s">
        <v>450</v>
      </c>
      <c r="F140" s="276" t="s">
        <v>451</v>
      </c>
      <c r="G140" s="275" t="s">
        <v>527</v>
      </c>
      <c r="H140" s="275" t="s">
        <v>917</v>
      </c>
      <c r="I140" s="275" t="s">
        <v>918</v>
      </c>
      <c r="J140" s="275" t="s">
        <v>919</v>
      </c>
      <c r="K140" s="275" t="s">
        <v>920</v>
      </c>
      <c r="L140" s="277">
        <v>127.05999998999999</v>
      </c>
      <c r="M140" s="277">
        <v>1</v>
      </c>
      <c r="N140" s="278">
        <v>127.05999998999999</v>
      </c>
    </row>
    <row r="141" spans="1:14" ht="14.4" customHeight="1" x14ac:dyDescent="0.3">
      <c r="A141" s="273" t="s">
        <v>447</v>
      </c>
      <c r="B141" s="274" t="s">
        <v>449</v>
      </c>
      <c r="C141" s="275" t="s">
        <v>465</v>
      </c>
      <c r="D141" s="276" t="s">
        <v>466</v>
      </c>
      <c r="E141" s="275" t="s">
        <v>450</v>
      </c>
      <c r="F141" s="276" t="s">
        <v>451</v>
      </c>
      <c r="G141" s="275" t="s">
        <v>527</v>
      </c>
      <c r="H141" s="275" t="s">
        <v>921</v>
      </c>
      <c r="I141" s="275" t="s">
        <v>922</v>
      </c>
      <c r="J141" s="275" t="s">
        <v>923</v>
      </c>
      <c r="K141" s="275" t="s">
        <v>924</v>
      </c>
      <c r="L141" s="277">
        <v>67.98</v>
      </c>
      <c r="M141" s="277">
        <v>6</v>
      </c>
      <c r="N141" s="278">
        <v>407.88</v>
      </c>
    </row>
    <row r="142" spans="1:14" ht="14.4" customHeight="1" x14ac:dyDescent="0.3">
      <c r="A142" s="273" t="s">
        <v>447</v>
      </c>
      <c r="B142" s="274" t="s">
        <v>449</v>
      </c>
      <c r="C142" s="275" t="s">
        <v>465</v>
      </c>
      <c r="D142" s="276" t="s">
        <v>466</v>
      </c>
      <c r="E142" s="275" t="s">
        <v>450</v>
      </c>
      <c r="F142" s="276" t="s">
        <v>451</v>
      </c>
      <c r="G142" s="275" t="s">
        <v>527</v>
      </c>
      <c r="H142" s="275" t="s">
        <v>925</v>
      </c>
      <c r="I142" s="275" t="s">
        <v>926</v>
      </c>
      <c r="J142" s="275" t="s">
        <v>927</v>
      </c>
      <c r="K142" s="275" t="s">
        <v>928</v>
      </c>
      <c r="L142" s="277">
        <v>75.309982766938106</v>
      </c>
      <c r="M142" s="277">
        <v>2</v>
      </c>
      <c r="N142" s="278">
        <v>150.61996553387621</v>
      </c>
    </row>
    <row r="143" spans="1:14" ht="14.4" customHeight="1" x14ac:dyDescent="0.3">
      <c r="A143" s="273" t="s">
        <v>447</v>
      </c>
      <c r="B143" s="274" t="s">
        <v>449</v>
      </c>
      <c r="C143" s="275" t="s">
        <v>465</v>
      </c>
      <c r="D143" s="276" t="s">
        <v>466</v>
      </c>
      <c r="E143" s="275" t="s">
        <v>450</v>
      </c>
      <c r="F143" s="276" t="s">
        <v>451</v>
      </c>
      <c r="G143" s="275" t="s">
        <v>527</v>
      </c>
      <c r="H143" s="275" t="s">
        <v>929</v>
      </c>
      <c r="I143" s="275" t="s">
        <v>930</v>
      </c>
      <c r="J143" s="275" t="s">
        <v>931</v>
      </c>
      <c r="K143" s="275" t="s">
        <v>932</v>
      </c>
      <c r="L143" s="277">
        <v>74.432015544949877</v>
      </c>
      <c r="M143" s="277">
        <v>5</v>
      </c>
      <c r="N143" s="278">
        <v>372.16007772474939</v>
      </c>
    </row>
    <row r="144" spans="1:14" ht="14.4" customHeight="1" x14ac:dyDescent="0.3">
      <c r="A144" s="273" t="s">
        <v>447</v>
      </c>
      <c r="B144" s="274" t="s">
        <v>449</v>
      </c>
      <c r="C144" s="275" t="s">
        <v>465</v>
      </c>
      <c r="D144" s="276" t="s">
        <v>466</v>
      </c>
      <c r="E144" s="275" t="s">
        <v>450</v>
      </c>
      <c r="F144" s="276" t="s">
        <v>451</v>
      </c>
      <c r="G144" s="275" t="s">
        <v>527</v>
      </c>
      <c r="H144" s="275" t="s">
        <v>933</v>
      </c>
      <c r="I144" s="275" t="s">
        <v>934</v>
      </c>
      <c r="J144" s="275" t="s">
        <v>935</v>
      </c>
      <c r="K144" s="275" t="s">
        <v>936</v>
      </c>
      <c r="L144" s="277">
        <v>235.40925148974799</v>
      </c>
      <c r="M144" s="277">
        <v>2</v>
      </c>
      <c r="N144" s="278">
        <v>470.81850297949597</v>
      </c>
    </row>
    <row r="145" spans="1:14" ht="14.4" customHeight="1" x14ac:dyDescent="0.3">
      <c r="A145" s="273" t="s">
        <v>447</v>
      </c>
      <c r="B145" s="274" t="s">
        <v>449</v>
      </c>
      <c r="C145" s="275" t="s">
        <v>465</v>
      </c>
      <c r="D145" s="276" t="s">
        <v>466</v>
      </c>
      <c r="E145" s="275" t="s">
        <v>450</v>
      </c>
      <c r="F145" s="276" t="s">
        <v>451</v>
      </c>
      <c r="G145" s="275" t="s">
        <v>527</v>
      </c>
      <c r="H145" s="275" t="s">
        <v>937</v>
      </c>
      <c r="I145" s="275" t="s">
        <v>938</v>
      </c>
      <c r="J145" s="275" t="s">
        <v>939</v>
      </c>
      <c r="K145" s="275" t="s">
        <v>940</v>
      </c>
      <c r="L145" s="277">
        <v>74.381999997299999</v>
      </c>
      <c r="M145" s="277">
        <v>3</v>
      </c>
      <c r="N145" s="278">
        <v>223.1459999919</v>
      </c>
    </row>
    <row r="146" spans="1:14" ht="14.4" customHeight="1" x14ac:dyDescent="0.3">
      <c r="A146" s="273" t="s">
        <v>447</v>
      </c>
      <c r="B146" s="274" t="s">
        <v>449</v>
      </c>
      <c r="C146" s="275" t="s">
        <v>465</v>
      </c>
      <c r="D146" s="276" t="s">
        <v>466</v>
      </c>
      <c r="E146" s="275" t="s">
        <v>450</v>
      </c>
      <c r="F146" s="276" t="s">
        <v>451</v>
      </c>
      <c r="G146" s="275" t="s">
        <v>527</v>
      </c>
      <c r="H146" s="275" t="s">
        <v>941</v>
      </c>
      <c r="I146" s="275" t="s">
        <v>942</v>
      </c>
      <c r="J146" s="275" t="s">
        <v>943</v>
      </c>
      <c r="K146" s="275" t="s">
        <v>944</v>
      </c>
      <c r="L146" s="277">
        <v>141.58000000000001</v>
      </c>
      <c r="M146" s="277">
        <v>2</v>
      </c>
      <c r="N146" s="278">
        <v>283.16000000000003</v>
      </c>
    </row>
    <row r="147" spans="1:14" ht="14.4" customHeight="1" x14ac:dyDescent="0.3">
      <c r="A147" s="273" t="s">
        <v>447</v>
      </c>
      <c r="B147" s="274" t="s">
        <v>449</v>
      </c>
      <c r="C147" s="275" t="s">
        <v>465</v>
      </c>
      <c r="D147" s="276" t="s">
        <v>466</v>
      </c>
      <c r="E147" s="275" t="s">
        <v>450</v>
      </c>
      <c r="F147" s="276" t="s">
        <v>451</v>
      </c>
      <c r="G147" s="275" t="s">
        <v>527</v>
      </c>
      <c r="H147" s="275" t="s">
        <v>945</v>
      </c>
      <c r="I147" s="275" t="s">
        <v>946</v>
      </c>
      <c r="J147" s="275" t="s">
        <v>947</v>
      </c>
      <c r="K147" s="275" t="s">
        <v>948</v>
      </c>
      <c r="L147" s="277">
        <v>191.39249999999998</v>
      </c>
      <c r="M147" s="277">
        <v>4</v>
      </c>
      <c r="N147" s="278">
        <v>765.56999999999994</v>
      </c>
    </row>
    <row r="148" spans="1:14" ht="14.4" customHeight="1" x14ac:dyDescent="0.3">
      <c r="A148" s="273" t="s">
        <v>447</v>
      </c>
      <c r="B148" s="274" t="s">
        <v>449</v>
      </c>
      <c r="C148" s="275" t="s">
        <v>465</v>
      </c>
      <c r="D148" s="276" t="s">
        <v>466</v>
      </c>
      <c r="E148" s="275" t="s">
        <v>450</v>
      </c>
      <c r="F148" s="276" t="s">
        <v>451</v>
      </c>
      <c r="G148" s="275" t="s">
        <v>527</v>
      </c>
      <c r="H148" s="275" t="s">
        <v>949</v>
      </c>
      <c r="I148" s="275" t="s">
        <v>521</v>
      </c>
      <c r="J148" s="275" t="s">
        <v>950</v>
      </c>
      <c r="K148" s="275"/>
      <c r="L148" s="277">
        <v>4.6100000000000003</v>
      </c>
      <c r="M148" s="277">
        <v>5</v>
      </c>
      <c r="N148" s="278">
        <v>23.05</v>
      </c>
    </row>
    <row r="149" spans="1:14" ht="14.4" customHeight="1" x14ac:dyDescent="0.3">
      <c r="A149" s="273" t="s">
        <v>447</v>
      </c>
      <c r="B149" s="274" t="s">
        <v>449</v>
      </c>
      <c r="C149" s="275" t="s">
        <v>465</v>
      </c>
      <c r="D149" s="276" t="s">
        <v>466</v>
      </c>
      <c r="E149" s="275" t="s">
        <v>450</v>
      </c>
      <c r="F149" s="276" t="s">
        <v>451</v>
      </c>
      <c r="G149" s="275" t="s">
        <v>527</v>
      </c>
      <c r="H149" s="275" t="s">
        <v>951</v>
      </c>
      <c r="I149" s="275" t="s">
        <v>521</v>
      </c>
      <c r="J149" s="275" t="s">
        <v>952</v>
      </c>
      <c r="K149" s="275"/>
      <c r="L149" s="277">
        <v>20.41</v>
      </c>
      <c r="M149" s="277">
        <v>1</v>
      </c>
      <c r="N149" s="278">
        <v>20.41</v>
      </c>
    </row>
    <row r="150" spans="1:14" ht="14.4" customHeight="1" x14ac:dyDescent="0.3">
      <c r="A150" s="273" t="s">
        <v>447</v>
      </c>
      <c r="B150" s="274" t="s">
        <v>449</v>
      </c>
      <c r="C150" s="275" t="s">
        <v>465</v>
      </c>
      <c r="D150" s="276" t="s">
        <v>466</v>
      </c>
      <c r="E150" s="275" t="s">
        <v>450</v>
      </c>
      <c r="F150" s="276" t="s">
        <v>451</v>
      </c>
      <c r="G150" s="275" t="s">
        <v>527</v>
      </c>
      <c r="H150" s="275" t="s">
        <v>953</v>
      </c>
      <c r="I150" s="275" t="s">
        <v>954</v>
      </c>
      <c r="J150" s="275" t="s">
        <v>955</v>
      </c>
      <c r="K150" s="275" t="s">
        <v>956</v>
      </c>
      <c r="L150" s="277">
        <v>20.68</v>
      </c>
      <c r="M150" s="277">
        <v>1</v>
      </c>
      <c r="N150" s="278">
        <v>20.68</v>
      </c>
    </row>
    <row r="151" spans="1:14" ht="14.4" customHeight="1" x14ac:dyDescent="0.3">
      <c r="A151" s="273" t="s">
        <v>447</v>
      </c>
      <c r="B151" s="274" t="s">
        <v>449</v>
      </c>
      <c r="C151" s="275" t="s">
        <v>465</v>
      </c>
      <c r="D151" s="276" t="s">
        <v>466</v>
      </c>
      <c r="E151" s="275" t="s">
        <v>450</v>
      </c>
      <c r="F151" s="276" t="s">
        <v>451</v>
      </c>
      <c r="G151" s="275" t="s">
        <v>527</v>
      </c>
      <c r="H151" s="275" t="s">
        <v>957</v>
      </c>
      <c r="I151" s="275" t="s">
        <v>958</v>
      </c>
      <c r="J151" s="275" t="s">
        <v>959</v>
      </c>
      <c r="K151" s="275" t="s">
        <v>960</v>
      </c>
      <c r="L151" s="277">
        <v>165.73118669594399</v>
      </c>
      <c r="M151" s="277">
        <v>1</v>
      </c>
      <c r="N151" s="278">
        <v>165.73118669594399</v>
      </c>
    </row>
    <row r="152" spans="1:14" ht="14.4" customHeight="1" x14ac:dyDescent="0.3">
      <c r="A152" s="273" t="s">
        <v>447</v>
      </c>
      <c r="B152" s="274" t="s">
        <v>449</v>
      </c>
      <c r="C152" s="275" t="s">
        <v>465</v>
      </c>
      <c r="D152" s="276" t="s">
        <v>466</v>
      </c>
      <c r="E152" s="275" t="s">
        <v>450</v>
      </c>
      <c r="F152" s="276" t="s">
        <v>451</v>
      </c>
      <c r="G152" s="275" t="s">
        <v>527</v>
      </c>
      <c r="H152" s="275" t="s">
        <v>961</v>
      </c>
      <c r="I152" s="275" t="s">
        <v>521</v>
      </c>
      <c r="J152" s="275" t="s">
        <v>962</v>
      </c>
      <c r="K152" s="275" t="s">
        <v>963</v>
      </c>
      <c r="L152" s="277">
        <v>0.1202</v>
      </c>
      <c r="M152" s="277">
        <v>1200</v>
      </c>
      <c r="N152" s="278">
        <v>144.24</v>
      </c>
    </row>
    <row r="153" spans="1:14" ht="14.4" customHeight="1" x14ac:dyDescent="0.3">
      <c r="A153" s="273" t="s">
        <v>447</v>
      </c>
      <c r="B153" s="274" t="s">
        <v>449</v>
      </c>
      <c r="C153" s="275" t="s">
        <v>465</v>
      </c>
      <c r="D153" s="276" t="s">
        <v>466</v>
      </c>
      <c r="E153" s="275" t="s">
        <v>450</v>
      </c>
      <c r="F153" s="276" t="s">
        <v>451</v>
      </c>
      <c r="G153" s="275" t="s">
        <v>527</v>
      </c>
      <c r="H153" s="275" t="s">
        <v>556</v>
      </c>
      <c r="I153" s="275" t="s">
        <v>557</v>
      </c>
      <c r="J153" s="275" t="s">
        <v>558</v>
      </c>
      <c r="K153" s="275" t="s">
        <v>559</v>
      </c>
      <c r="L153" s="277">
        <v>65.319999999999993</v>
      </c>
      <c r="M153" s="277">
        <v>1</v>
      </c>
      <c r="N153" s="278">
        <v>65.319999999999993</v>
      </c>
    </row>
    <row r="154" spans="1:14" ht="14.4" customHeight="1" x14ac:dyDescent="0.3">
      <c r="A154" s="273" t="s">
        <v>447</v>
      </c>
      <c r="B154" s="274" t="s">
        <v>449</v>
      </c>
      <c r="C154" s="275" t="s">
        <v>465</v>
      </c>
      <c r="D154" s="276" t="s">
        <v>466</v>
      </c>
      <c r="E154" s="275" t="s">
        <v>450</v>
      </c>
      <c r="F154" s="276" t="s">
        <v>451</v>
      </c>
      <c r="G154" s="275" t="s">
        <v>527</v>
      </c>
      <c r="H154" s="275" t="s">
        <v>703</v>
      </c>
      <c r="I154" s="275" t="s">
        <v>704</v>
      </c>
      <c r="J154" s="275" t="s">
        <v>705</v>
      </c>
      <c r="K154" s="275" t="s">
        <v>706</v>
      </c>
      <c r="L154" s="277">
        <v>201.76</v>
      </c>
      <c r="M154" s="277">
        <v>14</v>
      </c>
      <c r="N154" s="278">
        <v>2824.64</v>
      </c>
    </row>
    <row r="155" spans="1:14" ht="14.4" customHeight="1" x14ac:dyDescent="0.3">
      <c r="A155" s="273" t="s">
        <v>447</v>
      </c>
      <c r="B155" s="274" t="s">
        <v>449</v>
      </c>
      <c r="C155" s="275" t="s">
        <v>465</v>
      </c>
      <c r="D155" s="276" t="s">
        <v>466</v>
      </c>
      <c r="E155" s="275" t="s">
        <v>450</v>
      </c>
      <c r="F155" s="276" t="s">
        <v>451</v>
      </c>
      <c r="G155" s="275" t="s">
        <v>527</v>
      </c>
      <c r="H155" s="275" t="s">
        <v>964</v>
      </c>
      <c r="I155" s="275" t="s">
        <v>965</v>
      </c>
      <c r="J155" s="275" t="s">
        <v>966</v>
      </c>
      <c r="K155" s="275" t="s">
        <v>967</v>
      </c>
      <c r="L155" s="277">
        <v>22.540000000000003</v>
      </c>
      <c r="M155" s="277">
        <v>3</v>
      </c>
      <c r="N155" s="278">
        <v>67.62</v>
      </c>
    </row>
    <row r="156" spans="1:14" ht="14.4" customHeight="1" x14ac:dyDescent="0.3">
      <c r="A156" s="273" t="s">
        <v>447</v>
      </c>
      <c r="B156" s="274" t="s">
        <v>449</v>
      </c>
      <c r="C156" s="275" t="s">
        <v>465</v>
      </c>
      <c r="D156" s="276" t="s">
        <v>466</v>
      </c>
      <c r="E156" s="275" t="s">
        <v>450</v>
      </c>
      <c r="F156" s="276" t="s">
        <v>451</v>
      </c>
      <c r="G156" s="275" t="s">
        <v>527</v>
      </c>
      <c r="H156" s="275" t="s">
        <v>968</v>
      </c>
      <c r="I156" s="275" t="s">
        <v>969</v>
      </c>
      <c r="J156" s="275" t="s">
        <v>970</v>
      </c>
      <c r="K156" s="275" t="s">
        <v>971</v>
      </c>
      <c r="L156" s="277">
        <v>102.73</v>
      </c>
      <c r="M156" s="277">
        <v>1</v>
      </c>
      <c r="N156" s="278">
        <v>102.73</v>
      </c>
    </row>
    <row r="157" spans="1:14" ht="14.4" customHeight="1" x14ac:dyDescent="0.3">
      <c r="A157" s="273" t="s">
        <v>447</v>
      </c>
      <c r="B157" s="274" t="s">
        <v>449</v>
      </c>
      <c r="C157" s="275" t="s">
        <v>465</v>
      </c>
      <c r="D157" s="276" t="s">
        <v>466</v>
      </c>
      <c r="E157" s="275" t="s">
        <v>450</v>
      </c>
      <c r="F157" s="276" t="s">
        <v>451</v>
      </c>
      <c r="G157" s="275" t="s">
        <v>527</v>
      </c>
      <c r="H157" s="275" t="s">
        <v>972</v>
      </c>
      <c r="I157" s="275" t="s">
        <v>973</v>
      </c>
      <c r="J157" s="275" t="s">
        <v>974</v>
      </c>
      <c r="K157" s="275" t="s">
        <v>975</v>
      </c>
      <c r="L157" s="277">
        <v>138.16999999999999</v>
      </c>
      <c r="M157" s="277">
        <v>1</v>
      </c>
      <c r="N157" s="278">
        <v>138.16999999999999</v>
      </c>
    </row>
    <row r="158" spans="1:14" ht="14.4" customHeight="1" x14ac:dyDescent="0.3">
      <c r="A158" s="273" t="s">
        <v>447</v>
      </c>
      <c r="B158" s="274" t="s">
        <v>449</v>
      </c>
      <c r="C158" s="275" t="s">
        <v>465</v>
      </c>
      <c r="D158" s="276" t="s">
        <v>466</v>
      </c>
      <c r="E158" s="275" t="s">
        <v>450</v>
      </c>
      <c r="F158" s="276" t="s">
        <v>451</v>
      </c>
      <c r="G158" s="275" t="s">
        <v>527</v>
      </c>
      <c r="H158" s="275" t="s">
        <v>976</v>
      </c>
      <c r="I158" s="275" t="s">
        <v>977</v>
      </c>
      <c r="J158" s="275" t="s">
        <v>978</v>
      </c>
      <c r="K158" s="275" t="s">
        <v>979</v>
      </c>
      <c r="L158" s="277">
        <v>409.59</v>
      </c>
      <c r="M158" s="277">
        <v>1</v>
      </c>
      <c r="N158" s="278">
        <v>409.59</v>
      </c>
    </row>
    <row r="159" spans="1:14" ht="14.4" customHeight="1" x14ac:dyDescent="0.3">
      <c r="A159" s="273" t="s">
        <v>447</v>
      </c>
      <c r="B159" s="274" t="s">
        <v>449</v>
      </c>
      <c r="C159" s="275" t="s">
        <v>465</v>
      </c>
      <c r="D159" s="276" t="s">
        <v>466</v>
      </c>
      <c r="E159" s="275" t="s">
        <v>450</v>
      </c>
      <c r="F159" s="276" t="s">
        <v>451</v>
      </c>
      <c r="G159" s="275" t="s">
        <v>527</v>
      </c>
      <c r="H159" s="275" t="s">
        <v>980</v>
      </c>
      <c r="I159" s="275" t="s">
        <v>981</v>
      </c>
      <c r="J159" s="275" t="s">
        <v>982</v>
      </c>
      <c r="K159" s="275" t="s">
        <v>983</v>
      </c>
      <c r="L159" s="277">
        <v>723.20000004999997</v>
      </c>
      <c r="M159" s="277">
        <v>1</v>
      </c>
      <c r="N159" s="278">
        <v>723.20000004999997</v>
      </c>
    </row>
    <row r="160" spans="1:14" ht="14.4" customHeight="1" x14ac:dyDescent="0.3">
      <c r="A160" s="273" t="s">
        <v>447</v>
      </c>
      <c r="B160" s="274" t="s">
        <v>449</v>
      </c>
      <c r="C160" s="275" t="s">
        <v>465</v>
      </c>
      <c r="D160" s="276" t="s">
        <v>466</v>
      </c>
      <c r="E160" s="275" t="s">
        <v>450</v>
      </c>
      <c r="F160" s="276" t="s">
        <v>451</v>
      </c>
      <c r="G160" s="275" t="s">
        <v>527</v>
      </c>
      <c r="H160" s="275" t="s">
        <v>984</v>
      </c>
      <c r="I160" s="275" t="s">
        <v>985</v>
      </c>
      <c r="J160" s="275" t="s">
        <v>986</v>
      </c>
      <c r="K160" s="275" t="s">
        <v>987</v>
      </c>
      <c r="L160" s="277">
        <v>340.2</v>
      </c>
      <c r="M160" s="277">
        <v>1</v>
      </c>
      <c r="N160" s="278">
        <v>340.2</v>
      </c>
    </row>
    <row r="161" spans="1:14" ht="14.4" customHeight="1" x14ac:dyDescent="0.3">
      <c r="A161" s="273" t="s">
        <v>447</v>
      </c>
      <c r="B161" s="274" t="s">
        <v>449</v>
      </c>
      <c r="C161" s="275" t="s">
        <v>465</v>
      </c>
      <c r="D161" s="276" t="s">
        <v>466</v>
      </c>
      <c r="E161" s="275" t="s">
        <v>450</v>
      </c>
      <c r="F161" s="276" t="s">
        <v>451</v>
      </c>
      <c r="G161" s="275" t="s">
        <v>527</v>
      </c>
      <c r="H161" s="275" t="s">
        <v>988</v>
      </c>
      <c r="I161" s="275" t="s">
        <v>989</v>
      </c>
      <c r="J161" s="275" t="s">
        <v>990</v>
      </c>
      <c r="K161" s="275" t="s">
        <v>991</v>
      </c>
      <c r="L161" s="277">
        <v>81.652499994999999</v>
      </c>
      <c r="M161" s="277">
        <v>1</v>
      </c>
      <c r="N161" s="278">
        <v>81.652499994999999</v>
      </c>
    </row>
    <row r="162" spans="1:14" ht="14.4" customHeight="1" x14ac:dyDescent="0.3">
      <c r="A162" s="273" t="s">
        <v>447</v>
      </c>
      <c r="B162" s="274" t="s">
        <v>449</v>
      </c>
      <c r="C162" s="275" t="s">
        <v>465</v>
      </c>
      <c r="D162" s="276" t="s">
        <v>466</v>
      </c>
      <c r="E162" s="275" t="s">
        <v>450</v>
      </c>
      <c r="F162" s="276" t="s">
        <v>451</v>
      </c>
      <c r="G162" s="275" t="s">
        <v>527</v>
      </c>
      <c r="H162" s="275" t="s">
        <v>992</v>
      </c>
      <c r="I162" s="275" t="s">
        <v>993</v>
      </c>
      <c r="J162" s="275" t="s">
        <v>994</v>
      </c>
      <c r="K162" s="275" t="s">
        <v>995</v>
      </c>
      <c r="L162" s="277">
        <v>45.29</v>
      </c>
      <c r="M162" s="277">
        <v>2</v>
      </c>
      <c r="N162" s="278">
        <v>90.58</v>
      </c>
    </row>
    <row r="163" spans="1:14" ht="14.4" customHeight="1" x14ac:dyDescent="0.3">
      <c r="A163" s="273" t="s">
        <v>447</v>
      </c>
      <c r="B163" s="274" t="s">
        <v>449</v>
      </c>
      <c r="C163" s="275" t="s">
        <v>465</v>
      </c>
      <c r="D163" s="276" t="s">
        <v>466</v>
      </c>
      <c r="E163" s="275" t="s">
        <v>450</v>
      </c>
      <c r="F163" s="276" t="s">
        <v>451</v>
      </c>
      <c r="G163" s="275" t="s">
        <v>527</v>
      </c>
      <c r="H163" s="275" t="s">
        <v>996</v>
      </c>
      <c r="I163" s="275" t="s">
        <v>997</v>
      </c>
      <c r="J163" s="275" t="s">
        <v>998</v>
      </c>
      <c r="K163" s="275" t="s">
        <v>999</v>
      </c>
      <c r="L163" s="277">
        <v>82.660002034400605</v>
      </c>
      <c r="M163" s="277">
        <v>8</v>
      </c>
      <c r="N163" s="278">
        <v>661.28001627520484</v>
      </c>
    </row>
    <row r="164" spans="1:14" ht="14.4" customHeight="1" x14ac:dyDescent="0.3">
      <c r="A164" s="273" t="s">
        <v>447</v>
      </c>
      <c r="B164" s="274" t="s">
        <v>449</v>
      </c>
      <c r="C164" s="275" t="s">
        <v>465</v>
      </c>
      <c r="D164" s="276" t="s">
        <v>466</v>
      </c>
      <c r="E164" s="275" t="s">
        <v>450</v>
      </c>
      <c r="F164" s="276" t="s">
        <v>451</v>
      </c>
      <c r="G164" s="275" t="s">
        <v>527</v>
      </c>
      <c r="H164" s="275" t="s">
        <v>1000</v>
      </c>
      <c r="I164" s="275" t="s">
        <v>1001</v>
      </c>
      <c r="J164" s="275" t="s">
        <v>1002</v>
      </c>
      <c r="K164" s="275" t="s">
        <v>559</v>
      </c>
      <c r="L164" s="277">
        <v>71.82583333383333</v>
      </c>
      <c r="M164" s="277">
        <v>12</v>
      </c>
      <c r="N164" s="278">
        <v>861.91000000600002</v>
      </c>
    </row>
    <row r="165" spans="1:14" ht="14.4" customHeight="1" x14ac:dyDescent="0.3">
      <c r="A165" s="273" t="s">
        <v>447</v>
      </c>
      <c r="B165" s="274" t="s">
        <v>449</v>
      </c>
      <c r="C165" s="275" t="s">
        <v>465</v>
      </c>
      <c r="D165" s="276" t="s">
        <v>466</v>
      </c>
      <c r="E165" s="275" t="s">
        <v>450</v>
      </c>
      <c r="F165" s="276" t="s">
        <v>451</v>
      </c>
      <c r="G165" s="275" t="s">
        <v>527</v>
      </c>
      <c r="H165" s="275" t="s">
        <v>1003</v>
      </c>
      <c r="I165" s="275" t="s">
        <v>1004</v>
      </c>
      <c r="J165" s="275" t="s">
        <v>1005</v>
      </c>
      <c r="K165" s="275" t="s">
        <v>956</v>
      </c>
      <c r="L165" s="277">
        <v>110.099999987</v>
      </c>
      <c r="M165" s="277">
        <v>1</v>
      </c>
      <c r="N165" s="278">
        <v>110.099999987</v>
      </c>
    </row>
    <row r="166" spans="1:14" ht="14.4" customHeight="1" x14ac:dyDescent="0.3">
      <c r="A166" s="273" t="s">
        <v>447</v>
      </c>
      <c r="B166" s="274" t="s">
        <v>449</v>
      </c>
      <c r="C166" s="275" t="s">
        <v>465</v>
      </c>
      <c r="D166" s="276" t="s">
        <v>466</v>
      </c>
      <c r="E166" s="275" t="s">
        <v>450</v>
      </c>
      <c r="F166" s="276" t="s">
        <v>451</v>
      </c>
      <c r="G166" s="275" t="s">
        <v>527</v>
      </c>
      <c r="H166" s="275" t="s">
        <v>1006</v>
      </c>
      <c r="I166" s="275" t="s">
        <v>1007</v>
      </c>
      <c r="J166" s="275" t="s">
        <v>1008</v>
      </c>
      <c r="K166" s="275" t="s">
        <v>1009</v>
      </c>
      <c r="L166" s="277">
        <v>89.55</v>
      </c>
      <c r="M166" s="277">
        <v>1</v>
      </c>
      <c r="N166" s="278">
        <v>89.55</v>
      </c>
    </row>
    <row r="167" spans="1:14" ht="14.4" customHeight="1" x14ac:dyDescent="0.3">
      <c r="A167" s="273" t="s">
        <v>447</v>
      </c>
      <c r="B167" s="274" t="s">
        <v>449</v>
      </c>
      <c r="C167" s="275" t="s">
        <v>465</v>
      </c>
      <c r="D167" s="276" t="s">
        <v>466</v>
      </c>
      <c r="E167" s="275" t="s">
        <v>450</v>
      </c>
      <c r="F167" s="276" t="s">
        <v>451</v>
      </c>
      <c r="G167" s="275" t="s">
        <v>527</v>
      </c>
      <c r="H167" s="275" t="s">
        <v>1010</v>
      </c>
      <c r="I167" s="275" t="s">
        <v>1011</v>
      </c>
      <c r="J167" s="275" t="s">
        <v>1012</v>
      </c>
      <c r="K167" s="275"/>
      <c r="L167" s="277">
        <v>59.15</v>
      </c>
      <c r="M167" s="277">
        <v>39</v>
      </c>
      <c r="N167" s="278">
        <v>2306.85</v>
      </c>
    </row>
    <row r="168" spans="1:14" ht="14.4" customHeight="1" x14ac:dyDescent="0.3">
      <c r="A168" s="273" t="s">
        <v>447</v>
      </c>
      <c r="B168" s="274" t="s">
        <v>449</v>
      </c>
      <c r="C168" s="275" t="s">
        <v>465</v>
      </c>
      <c r="D168" s="276" t="s">
        <v>466</v>
      </c>
      <c r="E168" s="275" t="s">
        <v>450</v>
      </c>
      <c r="F168" s="276" t="s">
        <v>451</v>
      </c>
      <c r="G168" s="275" t="s">
        <v>527</v>
      </c>
      <c r="H168" s="275" t="s">
        <v>1013</v>
      </c>
      <c r="I168" s="275" t="s">
        <v>521</v>
      </c>
      <c r="J168" s="275" t="s">
        <v>1014</v>
      </c>
      <c r="K168" s="275" t="s">
        <v>1015</v>
      </c>
      <c r="L168" s="277">
        <v>0.224000000000001</v>
      </c>
      <c r="M168" s="277">
        <v>500</v>
      </c>
      <c r="N168" s="278">
        <v>112.0000000000005</v>
      </c>
    </row>
    <row r="169" spans="1:14" ht="14.4" customHeight="1" x14ac:dyDescent="0.3">
      <c r="A169" s="273" t="s">
        <v>447</v>
      </c>
      <c r="B169" s="274" t="s">
        <v>449</v>
      </c>
      <c r="C169" s="275" t="s">
        <v>465</v>
      </c>
      <c r="D169" s="276" t="s">
        <v>466</v>
      </c>
      <c r="E169" s="275" t="s">
        <v>450</v>
      </c>
      <c r="F169" s="276" t="s">
        <v>451</v>
      </c>
      <c r="G169" s="275" t="s">
        <v>527</v>
      </c>
      <c r="H169" s="275" t="s">
        <v>1016</v>
      </c>
      <c r="I169" s="275" t="s">
        <v>521</v>
      </c>
      <c r="J169" s="275" t="s">
        <v>1017</v>
      </c>
      <c r="K169" s="275"/>
      <c r="L169" s="277">
        <v>0.5585</v>
      </c>
      <c r="M169" s="277">
        <v>100</v>
      </c>
      <c r="N169" s="278">
        <v>55.85</v>
      </c>
    </row>
    <row r="170" spans="1:14" ht="14.4" customHeight="1" x14ac:dyDescent="0.3">
      <c r="A170" s="273" t="s">
        <v>447</v>
      </c>
      <c r="B170" s="274" t="s">
        <v>449</v>
      </c>
      <c r="C170" s="275" t="s">
        <v>465</v>
      </c>
      <c r="D170" s="276" t="s">
        <v>466</v>
      </c>
      <c r="E170" s="275" t="s">
        <v>450</v>
      </c>
      <c r="F170" s="276" t="s">
        <v>451</v>
      </c>
      <c r="G170" s="275" t="s">
        <v>527</v>
      </c>
      <c r="H170" s="275" t="s">
        <v>1018</v>
      </c>
      <c r="I170" s="275" t="s">
        <v>521</v>
      </c>
      <c r="J170" s="275" t="s">
        <v>1019</v>
      </c>
      <c r="K170" s="275" t="s">
        <v>1020</v>
      </c>
      <c r="L170" s="277">
        <v>33.07</v>
      </c>
      <c r="M170" s="277">
        <v>4</v>
      </c>
      <c r="N170" s="278">
        <v>132.28</v>
      </c>
    </row>
    <row r="171" spans="1:14" ht="14.4" customHeight="1" x14ac:dyDescent="0.3">
      <c r="A171" s="273" t="s">
        <v>447</v>
      </c>
      <c r="B171" s="274" t="s">
        <v>449</v>
      </c>
      <c r="C171" s="275" t="s">
        <v>465</v>
      </c>
      <c r="D171" s="276" t="s">
        <v>466</v>
      </c>
      <c r="E171" s="275" t="s">
        <v>450</v>
      </c>
      <c r="F171" s="276" t="s">
        <v>451</v>
      </c>
      <c r="G171" s="275" t="s">
        <v>527</v>
      </c>
      <c r="H171" s="275" t="s">
        <v>1021</v>
      </c>
      <c r="I171" s="275" t="s">
        <v>521</v>
      </c>
      <c r="J171" s="275" t="s">
        <v>1022</v>
      </c>
      <c r="K171" s="275"/>
      <c r="L171" s="277">
        <v>219.349767956758</v>
      </c>
      <c r="M171" s="277">
        <v>1</v>
      </c>
      <c r="N171" s="278">
        <v>219.349767956758</v>
      </c>
    </row>
    <row r="172" spans="1:14" ht="14.4" customHeight="1" x14ac:dyDescent="0.3">
      <c r="A172" s="273" t="s">
        <v>447</v>
      </c>
      <c r="B172" s="274" t="s">
        <v>449</v>
      </c>
      <c r="C172" s="275" t="s">
        <v>465</v>
      </c>
      <c r="D172" s="276" t="s">
        <v>466</v>
      </c>
      <c r="E172" s="275" t="s">
        <v>450</v>
      </c>
      <c r="F172" s="276" t="s">
        <v>451</v>
      </c>
      <c r="G172" s="275" t="s">
        <v>527</v>
      </c>
      <c r="H172" s="275" t="s">
        <v>1023</v>
      </c>
      <c r="I172" s="275" t="s">
        <v>1023</v>
      </c>
      <c r="J172" s="275" t="s">
        <v>1024</v>
      </c>
      <c r="K172" s="275" t="s">
        <v>1025</v>
      </c>
      <c r="L172" s="277">
        <v>1307.5250000000001</v>
      </c>
      <c r="M172" s="277">
        <v>4</v>
      </c>
      <c r="N172" s="278">
        <v>5230.1000000000004</v>
      </c>
    </row>
    <row r="173" spans="1:14" ht="14.4" customHeight="1" x14ac:dyDescent="0.3">
      <c r="A173" s="273" t="s">
        <v>447</v>
      </c>
      <c r="B173" s="274" t="s">
        <v>449</v>
      </c>
      <c r="C173" s="275" t="s">
        <v>465</v>
      </c>
      <c r="D173" s="276" t="s">
        <v>466</v>
      </c>
      <c r="E173" s="275" t="s">
        <v>450</v>
      </c>
      <c r="F173" s="276" t="s">
        <v>451</v>
      </c>
      <c r="G173" s="275" t="s">
        <v>527</v>
      </c>
      <c r="H173" s="275" t="s">
        <v>1026</v>
      </c>
      <c r="I173" s="275" t="s">
        <v>521</v>
      </c>
      <c r="J173" s="275" t="s">
        <v>1027</v>
      </c>
      <c r="K173" s="275"/>
      <c r="L173" s="277">
        <v>5.4122976644590501</v>
      </c>
      <c r="M173" s="277">
        <v>50</v>
      </c>
      <c r="N173" s="278">
        <v>270.61488322295253</v>
      </c>
    </row>
    <row r="174" spans="1:14" ht="14.4" customHeight="1" x14ac:dyDescent="0.3">
      <c r="A174" s="273" t="s">
        <v>447</v>
      </c>
      <c r="B174" s="274" t="s">
        <v>449</v>
      </c>
      <c r="C174" s="275" t="s">
        <v>465</v>
      </c>
      <c r="D174" s="276" t="s">
        <v>466</v>
      </c>
      <c r="E174" s="275" t="s">
        <v>450</v>
      </c>
      <c r="F174" s="276" t="s">
        <v>451</v>
      </c>
      <c r="G174" s="275" t="s">
        <v>527</v>
      </c>
      <c r="H174" s="275" t="s">
        <v>1028</v>
      </c>
      <c r="I174" s="275" t="s">
        <v>521</v>
      </c>
      <c r="J174" s="275" t="s">
        <v>1029</v>
      </c>
      <c r="K174" s="275"/>
      <c r="L174" s="277">
        <v>66</v>
      </c>
      <c r="M174" s="277">
        <v>80</v>
      </c>
      <c r="N174" s="278">
        <v>5280</v>
      </c>
    </row>
    <row r="175" spans="1:14" ht="14.4" customHeight="1" x14ac:dyDescent="0.3">
      <c r="A175" s="273" t="s">
        <v>447</v>
      </c>
      <c r="B175" s="274" t="s">
        <v>449</v>
      </c>
      <c r="C175" s="275" t="s">
        <v>465</v>
      </c>
      <c r="D175" s="276" t="s">
        <v>466</v>
      </c>
      <c r="E175" s="275" t="s">
        <v>450</v>
      </c>
      <c r="F175" s="276" t="s">
        <v>451</v>
      </c>
      <c r="G175" s="275" t="s">
        <v>527</v>
      </c>
      <c r="H175" s="275" t="s">
        <v>1030</v>
      </c>
      <c r="I175" s="275" t="s">
        <v>521</v>
      </c>
      <c r="J175" s="275" t="s">
        <v>1031</v>
      </c>
      <c r="K175" s="275"/>
      <c r="L175" s="277">
        <v>14.34</v>
      </c>
      <c r="M175" s="277">
        <v>1</v>
      </c>
      <c r="N175" s="278">
        <v>14.34</v>
      </c>
    </row>
    <row r="176" spans="1:14" ht="14.4" customHeight="1" x14ac:dyDescent="0.3">
      <c r="A176" s="273" t="s">
        <v>447</v>
      </c>
      <c r="B176" s="274" t="s">
        <v>449</v>
      </c>
      <c r="C176" s="275" t="s">
        <v>465</v>
      </c>
      <c r="D176" s="276" t="s">
        <v>466</v>
      </c>
      <c r="E176" s="275" t="s">
        <v>450</v>
      </c>
      <c r="F176" s="276" t="s">
        <v>451</v>
      </c>
      <c r="G176" s="275" t="s">
        <v>527</v>
      </c>
      <c r="H176" s="275" t="s">
        <v>1032</v>
      </c>
      <c r="I176" s="275" t="s">
        <v>521</v>
      </c>
      <c r="J176" s="275" t="s">
        <v>1033</v>
      </c>
      <c r="K176" s="275"/>
      <c r="L176" s="277">
        <v>25.35</v>
      </c>
      <c r="M176" s="277">
        <v>2</v>
      </c>
      <c r="N176" s="278">
        <v>50.7</v>
      </c>
    </row>
    <row r="177" spans="1:14" ht="14.4" customHeight="1" x14ac:dyDescent="0.3">
      <c r="A177" s="273" t="s">
        <v>447</v>
      </c>
      <c r="B177" s="274" t="s">
        <v>449</v>
      </c>
      <c r="C177" s="275" t="s">
        <v>465</v>
      </c>
      <c r="D177" s="276" t="s">
        <v>466</v>
      </c>
      <c r="E177" s="275" t="s">
        <v>450</v>
      </c>
      <c r="F177" s="276" t="s">
        <v>451</v>
      </c>
      <c r="G177" s="275" t="s">
        <v>527</v>
      </c>
      <c r="H177" s="275" t="s">
        <v>1034</v>
      </c>
      <c r="I177" s="275" t="s">
        <v>521</v>
      </c>
      <c r="J177" s="275" t="s">
        <v>1035</v>
      </c>
      <c r="K177" s="275"/>
      <c r="L177" s="277">
        <v>81.755000003999996</v>
      </c>
      <c r="M177" s="277">
        <v>1</v>
      </c>
      <c r="N177" s="278">
        <v>81.755000003999996</v>
      </c>
    </row>
    <row r="178" spans="1:14" ht="14.4" customHeight="1" x14ac:dyDescent="0.3">
      <c r="A178" s="273" t="s">
        <v>447</v>
      </c>
      <c r="B178" s="274" t="s">
        <v>449</v>
      </c>
      <c r="C178" s="275" t="s">
        <v>465</v>
      </c>
      <c r="D178" s="276" t="s">
        <v>466</v>
      </c>
      <c r="E178" s="275" t="s">
        <v>450</v>
      </c>
      <c r="F178" s="276" t="s">
        <v>451</v>
      </c>
      <c r="G178" s="275" t="s">
        <v>527</v>
      </c>
      <c r="H178" s="275" t="s">
        <v>1036</v>
      </c>
      <c r="I178" s="275" t="s">
        <v>521</v>
      </c>
      <c r="J178" s="275" t="s">
        <v>1037</v>
      </c>
      <c r="K178" s="275"/>
      <c r="L178" s="277">
        <v>230.02</v>
      </c>
      <c r="M178" s="277">
        <v>1</v>
      </c>
      <c r="N178" s="278">
        <v>230.02</v>
      </c>
    </row>
    <row r="179" spans="1:14" ht="14.4" customHeight="1" x14ac:dyDescent="0.3">
      <c r="A179" s="273" t="s">
        <v>447</v>
      </c>
      <c r="B179" s="274" t="s">
        <v>449</v>
      </c>
      <c r="C179" s="275" t="s">
        <v>465</v>
      </c>
      <c r="D179" s="276" t="s">
        <v>466</v>
      </c>
      <c r="E179" s="275" t="s">
        <v>450</v>
      </c>
      <c r="F179" s="276" t="s">
        <v>451</v>
      </c>
      <c r="G179" s="275" t="s">
        <v>527</v>
      </c>
      <c r="H179" s="275" t="s">
        <v>1038</v>
      </c>
      <c r="I179" s="275" t="s">
        <v>521</v>
      </c>
      <c r="J179" s="275" t="s">
        <v>1039</v>
      </c>
      <c r="K179" s="275"/>
      <c r="L179" s="277">
        <v>100.88</v>
      </c>
      <c r="M179" s="277">
        <v>5</v>
      </c>
      <c r="N179" s="278">
        <v>504.4</v>
      </c>
    </row>
    <row r="180" spans="1:14" ht="14.4" customHeight="1" x14ac:dyDescent="0.3">
      <c r="A180" s="273" t="s">
        <v>447</v>
      </c>
      <c r="B180" s="274" t="s">
        <v>449</v>
      </c>
      <c r="C180" s="275" t="s">
        <v>465</v>
      </c>
      <c r="D180" s="276" t="s">
        <v>466</v>
      </c>
      <c r="E180" s="275" t="s">
        <v>450</v>
      </c>
      <c r="F180" s="276" t="s">
        <v>451</v>
      </c>
      <c r="G180" s="275" t="s">
        <v>527</v>
      </c>
      <c r="H180" s="275" t="s">
        <v>1040</v>
      </c>
      <c r="I180" s="275" t="s">
        <v>521</v>
      </c>
      <c r="J180" s="275" t="s">
        <v>1041</v>
      </c>
      <c r="K180" s="275"/>
      <c r="L180" s="277">
        <v>32.44</v>
      </c>
      <c r="M180" s="277">
        <v>2</v>
      </c>
      <c r="N180" s="278">
        <v>64.88</v>
      </c>
    </row>
    <row r="181" spans="1:14" ht="14.4" customHeight="1" x14ac:dyDescent="0.3">
      <c r="A181" s="273" t="s">
        <v>447</v>
      </c>
      <c r="B181" s="274" t="s">
        <v>449</v>
      </c>
      <c r="C181" s="275" t="s">
        <v>465</v>
      </c>
      <c r="D181" s="276" t="s">
        <v>466</v>
      </c>
      <c r="E181" s="275" t="s">
        <v>450</v>
      </c>
      <c r="F181" s="276" t="s">
        <v>451</v>
      </c>
      <c r="G181" s="275" t="s">
        <v>527</v>
      </c>
      <c r="H181" s="275" t="s">
        <v>1042</v>
      </c>
      <c r="I181" s="275" t="s">
        <v>521</v>
      </c>
      <c r="J181" s="275" t="s">
        <v>1043</v>
      </c>
      <c r="K181" s="275"/>
      <c r="L181" s="277">
        <v>126.04</v>
      </c>
      <c r="M181" s="277">
        <v>1</v>
      </c>
      <c r="N181" s="278">
        <v>126.04</v>
      </c>
    </row>
    <row r="182" spans="1:14" ht="14.4" customHeight="1" x14ac:dyDescent="0.3">
      <c r="A182" s="273" t="s">
        <v>447</v>
      </c>
      <c r="B182" s="274" t="s">
        <v>449</v>
      </c>
      <c r="C182" s="275" t="s">
        <v>465</v>
      </c>
      <c r="D182" s="276" t="s">
        <v>466</v>
      </c>
      <c r="E182" s="275" t="s">
        <v>450</v>
      </c>
      <c r="F182" s="276" t="s">
        <v>451</v>
      </c>
      <c r="G182" s="275" t="s">
        <v>527</v>
      </c>
      <c r="H182" s="275" t="s">
        <v>1044</v>
      </c>
      <c r="I182" s="275" t="s">
        <v>521</v>
      </c>
      <c r="J182" s="275" t="s">
        <v>1045</v>
      </c>
      <c r="K182" s="275"/>
      <c r="L182" s="277">
        <v>124.820714418335</v>
      </c>
      <c r="M182" s="277">
        <v>1</v>
      </c>
      <c r="N182" s="278">
        <v>124.820714418335</v>
      </c>
    </row>
    <row r="183" spans="1:14" ht="14.4" customHeight="1" x14ac:dyDescent="0.3">
      <c r="A183" s="273" t="s">
        <v>447</v>
      </c>
      <c r="B183" s="274" t="s">
        <v>449</v>
      </c>
      <c r="C183" s="275" t="s">
        <v>465</v>
      </c>
      <c r="D183" s="276" t="s">
        <v>466</v>
      </c>
      <c r="E183" s="275" t="s">
        <v>450</v>
      </c>
      <c r="F183" s="276" t="s">
        <v>451</v>
      </c>
      <c r="G183" s="275" t="s">
        <v>527</v>
      </c>
      <c r="H183" s="275" t="s">
        <v>1046</v>
      </c>
      <c r="I183" s="275" t="s">
        <v>521</v>
      </c>
      <c r="J183" s="275" t="s">
        <v>1047</v>
      </c>
      <c r="K183" s="275"/>
      <c r="L183" s="277">
        <v>64.78</v>
      </c>
      <c r="M183" s="277">
        <v>2</v>
      </c>
      <c r="N183" s="278">
        <v>129.56</v>
      </c>
    </row>
    <row r="184" spans="1:14" ht="14.4" customHeight="1" x14ac:dyDescent="0.3">
      <c r="A184" s="273" t="s">
        <v>447</v>
      </c>
      <c r="B184" s="274" t="s">
        <v>449</v>
      </c>
      <c r="C184" s="275" t="s">
        <v>465</v>
      </c>
      <c r="D184" s="276" t="s">
        <v>466</v>
      </c>
      <c r="E184" s="275" t="s">
        <v>450</v>
      </c>
      <c r="F184" s="276" t="s">
        <v>451</v>
      </c>
      <c r="G184" s="275" t="s">
        <v>527</v>
      </c>
      <c r="H184" s="275" t="s">
        <v>1048</v>
      </c>
      <c r="I184" s="275" t="s">
        <v>1049</v>
      </c>
      <c r="J184" s="275" t="s">
        <v>1050</v>
      </c>
      <c r="K184" s="275" t="s">
        <v>1051</v>
      </c>
      <c r="L184" s="277">
        <v>112</v>
      </c>
      <c r="M184" s="277">
        <v>3</v>
      </c>
      <c r="N184" s="278">
        <v>336</v>
      </c>
    </row>
    <row r="185" spans="1:14" ht="14.4" customHeight="1" x14ac:dyDescent="0.3">
      <c r="A185" s="273" t="s">
        <v>447</v>
      </c>
      <c r="B185" s="274" t="s">
        <v>449</v>
      </c>
      <c r="C185" s="275" t="s">
        <v>465</v>
      </c>
      <c r="D185" s="276" t="s">
        <v>466</v>
      </c>
      <c r="E185" s="275" t="s">
        <v>450</v>
      </c>
      <c r="F185" s="276" t="s">
        <v>451</v>
      </c>
      <c r="G185" s="275" t="s">
        <v>527</v>
      </c>
      <c r="H185" s="275" t="s">
        <v>1052</v>
      </c>
      <c r="I185" s="275" t="s">
        <v>521</v>
      </c>
      <c r="J185" s="275" t="s">
        <v>1053</v>
      </c>
      <c r="K185" s="275"/>
      <c r="L185" s="277">
        <v>205.51033079187201</v>
      </c>
      <c r="M185" s="277">
        <v>1</v>
      </c>
      <c r="N185" s="278">
        <v>205.51033079187201</v>
      </c>
    </row>
    <row r="186" spans="1:14" ht="14.4" customHeight="1" x14ac:dyDescent="0.3">
      <c r="A186" s="273" t="s">
        <v>447</v>
      </c>
      <c r="B186" s="274" t="s">
        <v>449</v>
      </c>
      <c r="C186" s="275" t="s">
        <v>465</v>
      </c>
      <c r="D186" s="276" t="s">
        <v>466</v>
      </c>
      <c r="E186" s="275" t="s">
        <v>450</v>
      </c>
      <c r="F186" s="276" t="s">
        <v>451</v>
      </c>
      <c r="G186" s="275" t="s">
        <v>527</v>
      </c>
      <c r="H186" s="275" t="s">
        <v>1054</v>
      </c>
      <c r="I186" s="275" t="s">
        <v>521</v>
      </c>
      <c r="J186" s="275" t="s">
        <v>1055</v>
      </c>
      <c r="K186" s="275"/>
      <c r="L186" s="277">
        <v>104.55</v>
      </c>
      <c r="M186" s="277">
        <v>1</v>
      </c>
      <c r="N186" s="278">
        <v>104.55</v>
      </c>
    </row>
    <row r="187" spans="1:14" ht="14.4" customHeight="1" x14ac:dyDescent="0.3">
      <c r="A187" s="273" t="s">
        <v>447</v>
      </c>
      <c r="B187" s="274" t="s">
        <v>449</v>
      </c>
      <c r="C187" s="275" t="s">
        <v>465</v>
      </c>
      <c r="D187" s="276" t="s">
        <v>466</v>
      </c>
      <c r="E187" s="275" t="s">
        <v>450</v>
      </c>
      <c r="F187" s="276" t="s">
        <v>451</v>
      </c>
      <c r="G187" s="275" t="s">
        <v>527</v>
      </c>
      <c r="H187" s="275" t="s">
        <v>1056</v>
      </c>
      <c r="I187" s="275" t="s">
        <v>521</v>
      </c>
      <c r="J187" s="275" t="s">
        <v>1057</v>
      </c>
      <c r="K187" s="275" t="s">
        <v>1058</v>
      </c>
      <c r="L187" s="277">
        <v>166.584</v>
      </c>
      <c r="M187" s="277">
        <v>1</v>
      </c>
      <c r="N187" s="278">
        <v>166.584</v>
      </c>
    </row>
    <row r="188" spans="1:14" ht="14.4" customHeight="1" x14ac:dyDescent="0.3">
      <c r="A188" s="273" t="s">
        <v>447</v>
      </c>
      <c r="B188" s="274" t="s">
        <v>449</v>
      </c>
      <c r="C188" s="275" t="s">
        <v>465</v>
      </c>
      <c r="D188" s="276" t="s">
        <v>466</v>
      </c>
      <c r="E188" s="275" t="s">
        <v>450</v>
      </c>
      <c r="F188" s="276" t="s">
        <v>451</v>
      </c>
      <c r="G188" s="275" t="s">
        <v>527</v>
      </c>
      <c r="H188" s="275" t="s">
        <v>1059</v>
      </c>
      <c r="I188" s="275" t="s">
        <v>1060</v>
      </c>
      <c r="J188" s="275" t="s">
        <v>1061</v>
      </c>
      <c r="K188" s="275" t="s">
        <v>1062</v>
      </c>
      <c r="L188" s="277">
        <v>45.584000000000003</v>
      </c>
      <c r="M188" s="277">
        <v>3</v>
      </c>
      <c r="N188" s="278">
        <v>136.75200000000001</v>
      </c>
    </row>
    <row r="189" spans="1:14" ht="14.4" customHeight="1" x14ac:dyDescent="0.3">
      <c r="A189" s="273" t="s">
        <v>447</v>
      </c>
      <c r="B189" s="274" t="s">
        <v>449</v>
      </c>
      <c r="C189" s="275" t="s">
        <v>465</v>
      </c>
      <c r="D189" s="276" t="s">
        <v>466</v>
      </c>
      <c r="E189" s="275" t="s">
        <v>450</v>
      </c>
      <c r="F189" s="276" t="s">
        <v>451</v>
      </c>
      <c r="G189" s="275" t="s">
        <v>527</v>
      </c>
      <c r="H189" s="275" t="s">
        <v>1063</v>
      </c>
      <c r="I189" s="275" t="s">
        <v>521</v>
      </c>
      <c r="J189" s="275" t="s">
        <v>1064</v>
      </c>
      <c r="K189" s="275"/>
      <c r="L189" s="277">
        <v>201.14</v>
      </c>
      <c r="M189" s="277">
        <v>1</v>
      </c>
      <c r="N189" s="278">
        <v>201.14</v>
      </c>
    </row>
    <row r="190" spans="1:14" ht="14.4" customHeight="1" x14ac:dyDescent="0.3">
      <c r="A190" s="273" t="s">
        <v>447</v>
      </c>
      <c r="B190" s="274" t="s">
        <v>449</v>
      </c>
      <c r="C190" s="275" t="s">
        <v>465</v>
      </c>
      <c r="D190" s="276" t="s">
        <v>466</v>
      </c>
      <c r="E190" s="275" t="s">
        <v>450</v>
      </c>
      <c r="F190" s="276" t="s">
        <v>451</v>
      </c>
      <c r="G190" s="275" t="s">
        <v>527</v>
      </c>
      <c r="H190" s="275" t="s">
        <v>1065</v>
      </c>
      <c r="I190" s="275" t="s">
        <v>521</v>
      </c>
      <c r="J190" s="275" t="s">
        <v>1066</v>
      </c>
      <c r="K190" s="275"/>
      <c r="L190" s="277">
        <v>76.539999997999999</v>
      </c>
      <c r="M190" s="277">
        <v>1</v>
      </c>
      <c r="N190" s="278">
        <v>76.539999997999999</v>
      </c>
    </row>
    <row r="191" spans="1:14" ht="14.4" customHeight="1" x14ac:dyDescent="0.3">
      <c r="A191" s="273" t="s">
        <v>447</v>
      </c>
      <c r="B191" s="274" t="s">
        <v>449</v>
      </c>
      <c r="C191" s="275" t="s">
        <v>465</v>
      </c>
      <c r="D191" s="276" t="s">
        <v>466</v>
      </c>
      <c r="E191" s="275" t="s">
        <v>450</v>
      </c>
      <c r="F191" s="276" t="s">
        <v>451</v>
      </c>
      <c r="G191" s="275" t="s">
        <v>527</v>
      </c>
      <c r="H191" s="275" t="s">
        <v>1067</v>
      </c>
      <c r="I191" s="275" t="s">
        <v>521</v>
      </c>
      <c r="J191" s="275" t="s">
        <v>1068</v>
      </c>
      <c r="K191" s="275"/>
      <c r="L191" s="277">
        <v>0.75229985065791216</v>
      </c>
      <c r="M191" s="277">
        <v>100</v>
      </c>
      <c r="N191" s="278">
        <v>75.229985065791212</v>
      </c>
    </row>
    <row r="192" spans="1:14" ht="14.4" customHeight="1" x14ac:dyDescent="0.3">
      <c r="A192" s="273" t="s">
        <v>447</v>
      </c>
      <c r="B192" s="274" t="s">
        <v>449</v>
      </c>
      <c r="C192" s="275" t="s">
        <v>465</v>
      </c>
      <c r="D192" s="276" t="s">
        <v>466</v>
      </c>
      <c r="E192" s="275" t="s">
        <v>450</v>
      </c>
      <c r="F192" s="276" t="s">
        <v>451</v>
      </c>
      <c r="G192" s="275" t="s">
        <v>527</v>
      </c>
      <c r="H192" s="275" t="s">
        <v>1069</v>
      </c>
      <c r="I192" s="275" t="s">
        <v>521</v>
      </c>
      <c r="J192" s="275" t="s">
        <v>1070</v>
      </c>
      <c r="K192" s="275"/>
      <c r="L192" s="277">
        <v>0.1857</v>
      </c>
      <c r="M192" s="277">
        <v>500</v>
      </c>
      <c r="N192" s="278">
        <v>92.850000000000009</v>
      </c>
    </row>
    <row r="193" spans="1:14" ht="14.4" customHeight="1" x14ac:dyDescent="0.3">
      <c r="A193" s="273" t="s">
        <v>447</v>
      </c>
      <c r="B193" s="274" t="s">
        <v>449</v>
      </c>
      <c r="C193" s="275" t="s">
        <v>465</v>
      </c>
      <c r="D193" s="276" t="s">
        <v>466</v>
      </c>
      <c r="E193" s="275" t="s">
        <v>450</v>
      </c>
      <c r="F193" s="276" t="s">
        <v>451</v>
      </c>
      <c r="G193" s="275" t="s">
        <v>527</v>
      </c>
      <c r="H193" s="275" t="s">
        <v>1071</v>
      </c>
      <c r="I193" s="275" t="s">
        <v>521</v>
      </c>
      <c r="J193" s="275" t="s">
        <v>1072</v>
      </c>
      <c r="K193" s="275"/>
      <c r="L193" s="277">
        <v>6.4154</v>
      </c>
      <c r="M193" s="277">
        <v>50</v>
      </c>
      <c r="N193" s="278">
        <v>320.77</v>
      </c>
    </row>
    <row r="194" spans="1:14" ht="14.4" customHeight="1" x14ac:dyDescent="0.3">
      <c r="A194" s="273" t="s">
        <v>447</v>
      </c>
      <c r="B194" s="274" t="s">
        <v>449</v>
      </c>
      <c r="C194" s="275" t="s">
        <v>465</v>
      </c>
      <c r="D194" s="276" t="s">
        <v>466</v>
      </c>
      <c r="E194" s="275" t="s">
        <v>450</v>
      </c>
      <c r="F194" s="276" t="s">
        <v>451</v>
      </c>
      <c r="G194" s="275" t="s">
        <v>527</v>
      </c>
      <c r="H194" s="275" t="s">
        <v>1073</v>
      </c>
      <c r="I194" s="275" t="s">
        <v>521</v>
      </c>
      <c r="J194" s="275" t="s">
        <v>1074</v>
      </c>
      <c r="K194" s="275"/>
      <c r="L194" s="277">
        <v>2.4711275428656201</v>
      </c>
      <c r="M194" s="277">
        <v>22.843</v>
      </c>
      <c r="N194" s="278">
        <v>56.447966461679357</v>
      </c>
    </row>
    <row r="195" spans="1:14" ht="14.4" customHeight="1" x14ac:dyDescent="0.3">
      <c r="A195" s="273" t="s">
        <v>447</v>
      </c>
      <c r="B195" s="274" t="s">
        <v>449</v>
      </c>
      <c r="C195" s="275" t="s">
        <v>465</v>
      </c>
      <c r="D195" s="276" t="s">
        <v>466</v>
      </c>
      <c r="E195" s="275" t="s">
        <v>450</v>
      </c>
      <c r="F195" s="276" t="s">
        <v>451</v>
      </c>
      <c r="G195" s="275" t="s">
        <v>527</v>
      </c>
      <c r="H195" s="275" t="s">
        <v>1075</v>
      </c>
      <c r="I195" s="275" t="s">
        <v>521</v>
      </c>
      <c r="J195" s="275" t="s">
        <v>1076</v>
      </c>
      <c r="K195" s="275" t="s">
        <v>1077</v>
      </c>
      <c r="L195" s="277">
        <v>13.343890797396</v>
      </c>
      <c r="M195" s="277">
        <v>50</v>
      </c>
      <c r="N195" s="278">
        <v>667.1945398698</v>
      </c>
    </row>
    <row r="196" spans="1:14" ht="14.4" customHeight="1" x14ac:dyDescent="0.3">
      <c r="A196" s="273" t="s">
        <v>447</v>
      </c>
      <c r="B196" s="274" t="s">
        <v>449</v>
      </c>
      <c r="C196" s="275" t="s">
        <v>465</v>
      </c>
      <c r="D196" s="276" t="s">
        <v>466</v>
      </c>
      <c r="E196" s="275" t="s">
        <v>450</v>
      </c>
      <c r="F196" s="276" t="s">
        <v>451</v>
      </c>
      <c r="G196" s="275" t="s">
        <v>527</v>
      </c>
      <c r="H196" s="275" t="s">
        <v>1078</v>
      </c>
      <c r="I196" s="275" t="s">
        <v>521</v>
      </c>
      <c r="J196" s="275" t="s">
        <v>1079</v>
      </c>
      <c r="K196" s="275" t="s">
        <v>1080</v>
      </c>
      <c r="L196" s="277">
        <v>0.54336245569879271</v>
      </c>
      <c r="M196" s="277">
        <v>60</v>
      </c>
      <c r="N196" s="278">
        <v>32.601747341927563</v>
      </c>
    </row>
    <row r="197" spans="1:14" ht="14.4" customHeight="1" x14ac:dyDescent="0.3">
      <c r="A197" s="273" t="s">
        <v>447</v>
      </c>
      <c r="B197" s="274" t="s">
        <v>449</v>
      </c>
      <c r="C197" s="275" t="s">
        <v>465</v>
      </c>
      <c r="D197" s="276" t="s">
        <v>466</v>
      </c>
      <c r="E197" s="275" t="s">
        <v>450</v>
      </c>
      <c r="F197" s="276" t="s">
        <v>451</v>
      </c>
      <c r="G197" s="275" t="s">
        <v>527</v>
      </c>
      <c r="H197" s="275" t="s">
        <v>1081</v>
      </c>
      <c r="I197" s="275" t="s">
        <v>521</v>
      </c>
      <c r="J197" s="275" t="s">
        <v>1082</v>
      </c>
      <c r="K197" s="275" t="s">
        <v>1083</v>
      </c>
      <c r="L197" s="277">
        <v>10.6176753668041</v>
      </c>
      <c r="M197" s="277">
        <v>5</v>
      </c>
      <c r="N197" s="278">
        <v>53.088376834020501</v>
      </c>
    </row>
    <row r="198" spans="1:14" ht="14.4" customHeight="1" x14ac:dyDescent="0.3">
      <c r="A198" s="273" t="s">
        <v>447</v>
      </c>
      <c r="B198" s="274" t="s">
        <v>449</v>
      </c>
      <c r="C198" s="275" t="s">
        <v>465</v>
      </c>
      <c r="D198" s="276" t="s">
        <v>466</v>
      </c>
      <c r="E198" s="275" t="s">
        <v>450</v>
      </c>
      <c r="F198" s="276" t="s">
        <v>451</v>
      </c>
      <c r="G198" s="275" t="s">
        <v>527</v>
      </c>
      <c r="H198" s="275" t="s">
        <v>1084</v>
      </c>
      <c r="I198" s="275" t="s">
        <v>521</v>
      </c>
      <c r="J198" s="275" t="s">
        <v>1085</v>
      </c>
      <c r="K198" s="275" t="s">
        <v>1086</v>
      </c>
      <c r="L198" s="277">
        <v>0.13159999999999999</v>
      </c>
      <c r="M198" s="277">
        <v>330</v>
      </c>
      <c r="N198" s="278">
        <v>43.427999999999997</v>
      </c>
    </row>
    <row r="199" spans="1:14" ht="14.4" customHeight="1" x14ac:dyDescent="0.3">
      <c r="A199" s="273" t="s">
        <v>447</v>
      </c>
      <c r="B199" s="274" t="s">
        <v>449</v>
      </c>
      <c r="C199" s="275" t="s">
        <v>465</v>
      </c>
      <c r="D199" s="276" t="s">
        <v>466</v>
      </c>
      <c r="E199" s="275" t="s">
        <v>450</v>
      </c>
      <c r="F199" s="276" t="s">
        <v>451</v>
      </c>
      <c r="G199" s="275" t="s">
        <v>527</v>
      </c>
      <c r="H199" s="275" t="s">
        <v>1087</v>
      </c>
      <c r="I199" s="275" t="s">
        <v>521</v>
      </c>
      <c r="J199" s="275" t="s">
        <v>1088</v>
      </c>
      <c r="K199" s="275" t="s">
        <v>1089</v>
      </c>
      <c r="L199" s="277">
        <v>0.23420022428588999</v>
      </c>
      <c r="M199" s="277">
        <v>60</v>
      </c>
      <c r="N199" s="278">
        <v>14.0520134571534</v>
      </c>
    </row>
    <row r="200" spans="1:14" ht="14.4" customHeight="1" x14ac:dyDescent="0.3">
      <c r="A200" s="273" t="s">
        <v>447</v>
      </c>
      <c r="B200" s="274" t="s">
        <v>449</v>
      </c>
      <c r="C200" s="275" t="s">
        <v>465</v>
      </c>
      <c r="D200" s="276" t="s">
        <v>466</v>
      </c>
      <c r="E200" s="275" t="s">
        <v>450</v>
      </c>
      <c r="F200" s="276" t="s">
        <v>451</v>
      </c>
      <c r="G200" s="275" t="s">
        <v>527</v>
      </c>
      <c r="H200" s="275" t="s">
        <v>1090</v>
      </c>
      <c r="I200" s="275" t="s">
        <v>521</v>
      </c>
      <c r="J200" s="275" t="s">
        <v>1091</v>
      </c>
      <c r="K200" s="275"/>
      <c r="L200" s="277">
        <v>1.2693111970922799</v>
      </c>
      <c r="M200" s="277">
        <v>100</v>
      </c>
      <c r="N200" s="278">
        <v>126.93111970922799</v>
      </c>
    </row>
    <row r="201" spans="1:14" ht="14.4" customHeight="1" x14ac:dyDescent="0.3">
      <c r="A201" s="273" t="s">
        <v>447</v>
      </c>
      <c r="B201" s="274" t="s">
        <v>449</v>
      </c>
      <c r="C201" s="275" t="s">
        <v>465</v>
      </c>
      <c r="D201" s="276" t="s">
        <v>466</v>
      </c>
      <c r="E201" s="275" t="s">
        <v>450</v>
      </c>
      <c r="F201" s="276" t="s">
        <v>451</v>
      </c>
      <c r="G201" s="275" t="s">
        <v>527</v>
      </c>
      <c r="H201" s="275" t="s">
        <v>1092</v>
      </c>
      <c r="I201" s="275" t="s">
        <v>521</v>
      </c>
      <c r="J201" s="275" t="s">
        <v>1093</v>
      </c>
      <c r="K201" s="275" t="s">
        <v>1094</v>
      </c>
      <c r="L201" s="277">
        <v>0.19620007944187018</v>
      </c>
      <c r="M201" s="277">
        <v>5000</v>
      </c>
      <c r="N201" s="278">
        <v>981.00039720935092</v>
      </c>
    </row>
    <row r="202" spans="1:14" ht="14.4" customHeight="1" x14ac:dyDescent="0.3">
      <c r="A202" s="273" t="s">
        <v>447</v>
      </c>
      <c r="B202" s="274" t="s">
        <v>449</v>
      </c>
      <c r="C202" s="275" t="s">
        <v>465</v>
      </c>
      <c r="D202" s="276" t="s">
        <v>466</v>
      </c>
      <c r="E202" s="275" t="s">
        <v>450</v>
      </c>
      <c r="F202" s="276" t="s">
        <v>451</v>
      </c>
      <c r="G202" s="275" t="s">
        <v>527</v>
      </c>
      <c r="H202" s="275" t="s">
        <v>1095</v>
      </c>
      <c r="I202" s="275" t="s">
        <v>521</v>
      </c>
      <c r="J202" s="275" t="s">
        <v>1096</v>
      </c>
      <c r="K202" s="275"/>
      <c r="L202" s="277">
        <v>0.29470000000000002</v>
      </c>
      <c r="M202" s="277">
        <v>1200</v>
      </c>
      <c r="N202" s="278">
        <v>353.64000000000004</v>
      </c>
    </row>
    <row r="203" spans="1:14" ht="14.4" customHeight="1" x14ac:dyDescent="0.3">
      <c r="A203" s="273" t="s">
        <v>447</v>
      </c>
      <c r="B203" s="274" t="s">
        <v>449</v>
      </c>
      <c r="C203" s="275" t="s">
        <v>465</v>
      </c>
      <c r="D203" s="276" t="s">
        <v>466</v>
      </c>
      <c r="E203" s="275" t="s">
        <v>450</v>
      </c>
      <c r="F203" s="276" t="s">
        <v>451</v>
      </c>
      <c r="G203" s="275" t="s">
        <v>527</v>
      </c>
      <c r="H203" s="275" t="s">
        <v>1097</v>
      </c>
      <c r="I203" s="275" t="s">
        <v>521</v>
      </c>
      <c r="J203" s="275" t="s">
        <v>1098</v>
      </c>
      <c r="K203" s="275"/>
      <c r="L203" s="277">
        <v>201.42852111682299</v>
      </c>
      <c r="M203" s="277">
        <v>5</v>
      </c>
      <c r="N203" s="278">
        <v>1007.142605584115</v>
      </c>
    </row>
    <row r="204" spans="1:14" ht="14.4" customHeight="1" x14ac:dyDescent="0.3">
      <c r="A204" s="273" t="s">
        <v>447</v>
      </c>
      <c r="B204" s="274" t="s">
        <v>449</v>
      </c>
      <c r="C204" s="275" t="s">
        <v>465</v>
      </c>
      <c r="D204" s="276" t="s">
        <v>466</v>
      </c>
      <c r="E204" s="275" t="s">
        <v>450</v>
      </c>
      <c r="F204" s="276" t="s">
        <v>451</v>
      </c>
      <c r="G204" s="275" t="s">
        <v>527</v>
      </c>
      <c r="H204" s="275" t="s">
        <v>1099</v>
      </c>
      <c r="I204" s="275" t="s">
        <v>521</v>
      </c>
      <c r="J204" s="275" t="s">
        <v>1100</v>
      </c>
      <c r="K204" s="275"/>
      <c r="L204" s="277">
        <v>1.6224000000000001</v>
      </c>
      <c r="M204" s="277">
        <v>50</v>
      </c>
      <c r="N204" s="278">
        <v>81.12</v>
      </c>
    </row>
    <row r="205" spans="1:14" ht="14.4" customHeight="1" x14ac:dyDescent="0.3">
      <c r="A205" s="273" t="s">
        <v>447</v>
      </c>
      <c r="B205" s="274" t="s">
        <v>449</v>
      </c>
      <c r="C205" s="275" t="s">
        <v>465</v>
      </c>
      <c r="D205" s="276" t="s">
        <v>466</v>
      </c>
      <c r="E205" s="275" t="s">
        <v>450</v>
      </c>
      <c r="F205" s="276" t="s">
        <v>451</v>
      </c>
      <c r="G205" s="275" t="s">
        <v>527</v>
      </c>
      <c r="H205" s="275" t="s">
        <v>1101</v>
      </c>
      <c r="I205" s="275" t="s">
        <v>521</v>
      </c>
      <c r="J205" s="275" t="s">
        <v>1102</v>
      </c>
      <c r="K205" s="275"/>
      <c r="L205" s="277">
        <v>23.056575292335001</v>
      </c>
      <c r="M205" s="277">
        <v>2</v>
      </c>
      <c r="N205" s="278">
        <v>46.113150584670002</v>
      </c>
    </row>
    <row r="206" spans="1:14" ht="14.4" customHeight="1" x14ac:dyDescent="0.3">
      <c r="A206" s="273" t="s">
        <v>447</v>
      </c>
      <c r="B206" s="274" t="s">
        <v>449</v>
      </c>
      <c r="C206" s="275" t="s">
        <v>465</v>
      </c>
      <c r="D206" s="276" t="s">
        <v>466</v>
      </c>
      <c r="E206" s="275" t="s">
        <v>450</v>
      </c>
      <c r="F206" s="276" t="s">
        <v>451</v>
      </c>
      <c r="G206" s="275" t="s">
        <v>527</v>
      </c>
      <c r="H206" s="275" t="s">
        <v>1103</v>
      </c>
      <c r="I206" s="275" t="s">
        <v>1104</v>
      </c>
      <c r="J206" s="275" t="s">
        <v>1105</v>
      </c>
      <c r="K206" s="275"/>
      <c r="L206" s="277">
        <v>73.151296514565004</v>
      </c>
      <c r="M206" s="277">
        <v>3.5</v>
      </c>
      <c r="N206" s="278">
        <v>256.02953780097749</v>
      </c>
    </row>
    <row r="207" spans="1:14" ht="14.4" customHeight="1" x14ac:dyDescent="0.3">
      <c r="A207" s="273" t="s">
        <v>447</v>
      </c>
      <c r="B207" s="274" t="s">
        <v>449</v>
      </c>
      <c r="C207" s="275" t="s">
        <v>465</v>
      </c>
      <c r="D207" s="276" t="s">
        <v>466</v>
      </c>
      <c r="E207" s="275" t="s">
        <v>450</v>
      </c>
      <c r="F207" s="276" t="s">
        <v>451</v>
      </c>
      <c r="G207" s="275" t="s">
        <v>608</v>
      </c>
      <c r="H207" s="275" t="s">
        <v>1106</v>
      </c>
      <c r="I207" s="275" t="s">
        <v>1107</v>
      </c>
      <c r="J207" s="275" t="s">
        <v>1108</v>
      </c>
      <c r="K207" s="275" t="s">
        <v>562</v>
      </c>
      <c r="L207" s="277">
        <v>980.61</v>
      </c>
      <c r="M207" s="277">
        <v>1</v>
      </c>
      <c r="N207" s="278">
        <v>980.61</v>
      </c>
    </row>
    <row r="208" spans="1:14" ht="14.4" customHeight="1" x14ac:dyDescent="0.3">
      <c r="A208" s="273" t="s">
        <v>447</v>
      </c>
      <c r="B208" s="274" t="s">
        <v>449</v>
      </c>
      <c r="C208" s="275" t="s">
        <v>465</v>
      </c>
      <c r="D208" s="276" t="s">
        <v>466</v>
      </c>
      <c r="E208" s="275" t="s">
        <v>450</v>
      </c>
      <c r="F208" s="276" t="s">
        <v>451</v>
      </c>
      <c r="G208" s="275" t="s">
        <v>608</v>
      </c>
      <c r="H208" s="275" t="s">
        <v>1109</v>
      </c>
      <c r="I208" s="275" t="s">
        <v>1109</v>
      </c>
      <c r="J208" s="275" t="s">
        <v>1110</v>
      </c>
      <c r="K208" s="275" t="s">
        <v>1111</v>
      </c>
      <c r="L208" s="277">
        <v>125.72</v>
      </c>
      <c r="M208" s="277">
        <v>2</v>
      </c>
      <c r="N208" s="278">
        <v>251.44</v>
      </c>
    </row>
    <row r="209" spans="1:14" ht="14.4" customHeight="1" x14ac:dyDescent="0.3">
      <c r="A209" s="273" t="s">
        <v>447</v>
      </c>
      <c r="B209" s="274" t="s">
        <v>449</v>
      </c>
      <c r="C209" s="275" t="s">
        <v>465</v>
      </c>
      <c r="D209" s="276" t="s">
        <v>466</v>
      </c>
      <c r="E209" s="275" t="s">
        <v>450</v>
      </c>
      <c r="F209" s="276" t="s">
        <v>451</v>
      </c>
      <c r="G209" s="275" t="s">
        <v>608</v>
      </c>
      <c r="H209" s="275" t="s">
        <v>1112</v>
      </c>
      <c r="I209" s="275" t="s">
        <v>1113</v>
      </c>
      <c r="J209" s="275" t="s">
        <v>1114</v>
      </c>
      <c r="K209" s="275" t="s">
        <v>1115</v>
      </c>
      <c r="L209" s="277">
        <v>101.8</v>
      </c>
      <c r="M209" s="277">
        <v>1</v>
      </c>
      <c r="N209" s="278">
        <v>101.8</v>
      </c>
    </row>
    <row r="210" spans="1:14" ht="14.4" customHeight="1" x14ac:dyDescent="0.3">
      <c r="A210" s="273" t="s">
        <v>447</v>
      </c>
      <c r="B210" s="274" t="s">
        <v>449</v>
      </c>
      <c r="C210" s="275" t="s">
        <v>465</v>
      </c>
      <c r="D210" s="276" t="s">
        <v>466</v>
      </c>
      <c r="E210" s="275" t="s">
        <v>450</v>
      </c>
      <c r="F210" s="276" t="s">
        <v>451</v>
      </c>
      <c r="G210" s="275" t="s">
        <v>608</v>
      </c>
      <c r="H210" s="275" t="s">
        <v>1116</v>
      </c>
      <c r="I210" s="275" t="s">
        <v>1117</v>
      </c>
      <c r="J210" s="275" t="s">
        <v>1118</v>
      </c>
      <c r="K210" s="275" t="s">
        <v>1119</v>
      </c>
      <c r="L210" s="277">
        <v>918.43</v>
      </c>
      <c r="M210" s="277">
        <v>1</v>
      </c>
      <c r="N210" s="278">
        <v>918.43</v>
      </c>
    </row>
    <row r="211" spans="1:14" ht="14.4" customHeight="1" x14ac:dyDescent="0.3">
      <c r="A211" s="273" t="s">
        <v>447</v>
      </c>
      <c r="B211" s="274" t="s">
        <v>449</v>
      </c>
      <c r="C211" s="275" t="s">
        <v>465</v>
      </c>
      <c r="D211" s="276" t="s">
        <v>466</v>
      </c>
      <c r="E211" s="275" t="s">
        <v>452</v>
      </c>
      <c r="F211" s="276" t="s">
        <v>453</v>
      </c>
      <c r="G211" s="275"/>
      <c r="H211" s="275" t="s">
        <v>1120</v>
      </c>
      <c r="I211" s="275" t="s">
        <v>1120</v>
      </c>
      <c r="J211" s="275" t="s">
        <v>1121</v>
      </c>
      <c r="K211" s="275" t="s">
        <v>1122</v>
      </c>
      <c r="L211" s="277">
        <v>166.76</v>
      </c>
      <c r="M211" s="277">
        <v>3.5</v>
      </c>
      <c r="N211" s="278">
        <v>583.66</v>
      </c>
    </row>
    <row r="212" spans="1:14" ht="14.4" customHeight="1" x14ac:dyDescent="0.3">
      <c r="A212" s="273" t="s">
        <v>447</v>
      </c>
      <c r="B212" s="274" t="s">
        <v>449</v>
      </c>
      <c r="C212" s="275" t="s">
        <v>465</v>
      </c>
      <c r="D212" s="276" t="s">
        <v>466</v>
      </c>
      <c r="E212" s="275" t="s">
        <v>452</v>
      </c>
      <c r="F212" s="276" t="s">
        <v>453</v>
      </c>
      <c r="G212" s="275" t="s">
        <v>527</v>
      </c>
      <c r="H212" s="275" t="s">
        <v>1123</v>
      </c>
      <c r="I212" s="275" t="s">
        <v>521</v>
      </c>
      <c r="J212" s="275" t="s">
        <v>1124</v>
      </c>
      <c r="K212" s="275"/>
      <c r="L212" s="277">
        <v>1089.21</v>
      </c>
      <c r="M212" s="277">
        <v>2</v>
      </c>
      <c r="N212" s="278">
        <v>2178.42</v>
      </c>
    </row>
    <row r="213" spans="1:14" ht="14.4" customHeight="1" x14ac:dyDescent="0.3">
      <c r="A213" s="273" t="s">
        <v>447</v>
      </c>
      <c r="B213" s="274" t="s">
        <v>449</v>
      </c>
      <c r="C213" s="275" t="s">
        <v>465</v>
      </c>
      <c r="D213" s="276" t="s">
        <v>466</v>
      </c>
      <c r="E213" s="275" t="s">
        <v>452</v>
      </c>
      <c r="F213" s="276" t="s">
        <v>453</v>
      </c>
      <c r="G213" s="275" t="s">
        <v>608</v>
      </c>
      <c r="H213" s="275" t="s">
        <v>1125</v>
      </c>
      <c r="I213" s="275" t="s">
        <v>1126</v>
      </c>
      <c r="J213" s="275" t="s">
        <v>1127</v>
      </c>
      <c r="K213" s="275" t="s">
        <v>1128</v>
      </c>
      <c r="L213" s="277">
        <v>42.980000835531939</v>
      </c>
      <c r="M213" s="277">
        <v>7</v>
      </c>
      <c r="N213" s="278">
        <v>300.86000584872357</v>
      </c>
    </row>
    <row r="214" spans="1:14" ht="14.4" customHeight="1" x14ac:dyDescent="0.3">
      <c r="A214" s="273" t="s">
        <v>447</v>
      </c>
      <c r="B214" s="274" t="s">
        <v>449</v>
      </c>
      <c r="C214" s="275" t="s">
        <v>465</v>
      </c>
      <c r="D214" s="276" t="s">
        <v>466</v>
      </c>
      <c r="E214" s="275" t="s">
        <v>452</v>
      </c>
      <c r="F214" s="276" t="s">
        <v>453</v>
      </c>
      <c r="G214" s="275" t="s">
        <v>608</v>
      </c>
      <c r="H214" s="275" t="s">
        <v>1129</v>
      </c>
      <c r="I214" s="275" t="s">
        <v>1130</v>
      </c>
      <c r="J214" s="275" t="s">
        <v>1131</v>
      </c>
      <c r="K214" s="275" t="s">
        <v>1128</v>
      </c>
      <c r="L214" s="277">
        <v>42.980245999840001</v>
      </c>
      <c r="M214" s="277">
        <v>1</v>
      </c>
      <c r="N214" s="278">
        <v>42.980245999840001</v>
      </c>
    </row>
    <row r="215" spans="1:14" ht="14.4" customHeight="1" x14ac:dyDescent="0.3">
      <c r="A215" s="273" t="s">
        <v>447</v>
      </c>
      <c r="B215" s="274" t="s">
        <v>449</v>
      </c>
      <c r="C215" s="275" t="s">
        <v>465</v>
      </c>
      <c r="D215" s="276" t="s">
        <v>466</v>
      </c>
      <c r="E215" s="275" t="s">
        <v>452</v>
      </c>
      <c r="F215" s="276" t="s">
        <v>453</v>
      </c>
      <c r="G215" s="275" t="s">
        <v>608</v>
      </c>
      <c r="H215" s="275" t="s">
        <v>1132</v>
      </c>
      <c r="I215" s="275" t="s">
        <v>1133</v>
      </c>
      <c r="J215" s="275" t="s">
        <v>1134</v>
      </c>
      <c r="K215" s="275" t="s">
        <v>1128</v>
      </c>
      <c r="L215" s="277">
        <v>44.780407721394397</v>
      </c>
      <c r="M215" s="277">
        <v>3</v>
      </c>
      <c r="N215" s="278">
        <v>134.34122316418319</v>
      </c>
    </row>
    <row r="216" spans="1:14" ht="14.4" customHeight="1" x14ac:dyDescent="0.3">
      <c r="A216" s="273" t="s">
        <v>447</v>
      </c>
      <c r="B216" s="274" t="s">
        <v>449</v>
      </c>
      <c r="C216" s="275" t="s">
        <v>465</v>
      </c>
      <c r="D216" s="276" t="s">
        <v>466</v>
      </c>
      <c r="E216" s="275" t="s">
        <v>452</v>
      </c>
      <c r="F216" s="276" t="s">
        <v>453</v>
      </c>
      <c r="G216" s="275" t="s">
        <v>608</v>
      </c>
      <c r="H216" s="275" t="s">
        <v>1135</v>
      </c>
      <c r="I216" s="275" t="s">
        <v>1135</v>
      </c>
      <c r="J216" s="275" t="s">
        <v>1136</v>
      </c>
      <c r="K216" s="275" t="s">
        <v>1128</v>
      </c>
      <c r="L216" s="277">
        <v>56.83</v>
      </c>
      <c r="M216" s="277">
        <v>2</v>
      </c>
      <c r="N216" s="278">
        <v>113.66</v>
      </c>
    </row>
    <row r="217" spans="1:14" ht="14.4" customHeight="1" x14ac:dyDescent="0.3">
      <c r="A217" s="273" t="s">
        <v>447</v>
      </c>
      <c r="B217" s="274" t="s">
        <v>449</v>
      </c>
      <c r="C217" s="275" t="s">
        <v>465</v>
      </c>
      <c r="D217" s="276" t="s">
        <v>466</v>
      </c>
      <c r="E217" s="275" t="s">
        <v>452</v>
      </c>
      <c r="F217" s="276" t="s">
        <v>453</v>
      </c>
      <c r="G217" s="275" t="s">
        <v>608</v>
      </c>
      <c r="H217" s="275" t="s">
        <v>1137</v>
      </c>
      <c r="I217" s="275" t="s">
        <v>1138</v>
      </c>
      <c r="J217" s="275" t="s">
        <v>1139</v>
      </c>
      <c r="K217" s="275" t="s">
        <v>1140</v>
      </c>
      <c r="L217" s="277">
        <v>161.49</v>
      </c>
      <c r="M217" s="277">
        <v>1</v>
      </c>
      <c r="N217" s="278">
        <v>161.49</v>
      </c>
    </row>
    <row r="218" spans="1:14" ht="14.4" customHeight="1" x14ac:dyDescent="0.3">
      <c r="A218" s="273" t="s">
        <v>447</v>
      </c>
      <c r="B218" s="274" t="s">
        <v>449</v>
      </c>
      <c r="C218" s="275" t="s">
        <v>465</v>
      </c>
      <c r="D218" s="276" t="s">
        <v>466</v>
      </c>
      <c r="E218" s="275" t="s">
        <v>452</v>
      </c>
      <c r="F218" s="276" t="s">
        <v>453</v>
      </c>
      <c r="G218" s="275" t="s">
        <v>608</v>
      </c>
      <c r="H218" s="275" t="s">
        <v>1141</v>
      </c>
      <c r="I218" s="275" t="s">
        <v>1142</v>
      </c>
      <c r="J218" s="275" t="s">
        <v>1143</v>
      </c>
      <c r="K218" s="275" t="s">
        <v>1144</v>
      </c>
      <c r="L218" s="277">
        <v>281.52999999999997</v>
      </c>
      <c r="M218" s="277">
        <v>1</v>
      </c>
      <c r="N218" s="278">
        <v>281.52999999999997</v>
      </c>
    </row>
    <row r="219" spans="1:14" ht="14.4" customHeight="1" x14ac:dyDescent="0.3">
      <c r="A219" s="273" t="s">
        <v>447</v>
      </c>
      <c r="B219" s="274" t="s">
        <v>449</v>
      </c>
      <c r="C219" s="275" t="s">
        <v>465</v>
      </c>
      <c r="D219" s="276" t="s">
        <v>466</v>
      </c>
      <c r="E219" s="275" t="s">
        <v>454</v>
      </c>
      <c r="F219" s="276" t="s">
        <v>455</v>
      </c>
      <c r="G219" s="275" t="s">
        <v>527</v>
      </c>
      <c r="H219" s="275" t="s">
        <v>621</v>
      </c>
      <c r="I219" s="275" t="s">
        <v>622</v>
      </c>
      <c r="J219" s="275" t="s">
        <v>623</v>
      </c>
      <c r="K219" s="275" t="s">
        <v>624</v>
      </c>
      <c r="L219" s="277">
        <v>22.814000000650001</v>
      </c>
      <c r="M219" s="277">
        <v>14</v>
      </c>
      <c r="N219" s="278">
        <v>319.39600000910002</v>
      </c>
    </row>
    <row r="220" spans="1:14" ht="14.4" customHeight="1" x14ac:dyDescent="0.3">
      <c r="A220" s="273" t="s">
        <v>447</v>
      </c>
      <c r="B220" s="274" t="s">
        <v>449</v>
      </c>
      <c r="C220" s="275" t="s">
        <v>465</v>
      </c>
      <c r="D220" s="276" t="s">
        <v>466</v>
      </c>
      <c r="E220" s="275" t="s">
        <v>456</v>
      </c>
      <c r="F220" s="276" t="s">
        <v>457</v>
      </c>
      <c r="G220" s="275" t="s">
        <v>527</v>
      </c>
      <c r="H220" s="275" t="s">
        <v>1145</v>
      </c>
      <c r="I220" s="275" t="s">
        <v>1146</v>
      </c>
      <c r="J220" s="275" t="s">
        <v>1147</v>
      </c>
      <c r="K220" s="275" t="s">
        <v>1148</v>
      </c>
      <c r="L220" s="277">
        <v>89.110000001000003</v>
      </c>
      <c r="M220" s="277">
        <v>2</v>
      </c>
      <c r="N220" s="278">
        <v>178.22000000200001</v>
      </c>
    </row>
    <row r="221" spans="1:14" ht="14.4" customHeight="1" x14ac:dyDescent="0.3">
      <c r="A221" s="273" t="s">
        <v>447</v>
      </c>
      <c r="B221" s="274" t="s">
        <v>449</v>
      </c>
      <c r="C221" s="275" t="s">
        <v>467</v>
      </c>
      <c r="D221" s="276" t="s">
        <v>468</v>
      </c>
      <c r="E221" s="275" t="s">
        <v>450</v>
      </c>
      <c r="F221" s="276" t="s">
        <v>451</v>
      </c>
      <c r="G221" s="275" t="s">
        <v>527</v>
      </c>
      <c r="H221" s="275" t="s">
        <v>1149</v>
      </c>
      <c r="I221" s="275" t="s">
        <v>1150</v>
      </c>
      <c r="J221" s="275" t="s">
        <v>1151</v>
      </c>
      <c r="K221" s="275" t="s">
        <v>1152</v>
      </c>
      <c r="L221" s="277">
        <v>122.98</v>
      </c>
      <c r="M221" s="277">
        <v>1</v>
      </c>
      <c r="N221" s="278">
        <v>122.98</v>
      </c>
    </row>
    <row r="222" spans="1:14" ht="14.4" customHeight="1" x14ac:dyDescent="0.3">
      <c r="A222" s="273" t="s">
        <v>447</v>
      </c>
      <c r="B222" s="274" t="s">
        <v>449</v>
      </c>
      <c r="C222" s="275" t="s">
        <v>467</v>
      </c>
      <c r="D222" s="276" t="s">
        <v>468</v>
      </c>
      <c r="E222" s="275" t="s">
        <v>450</v>
      </c>
      <c r="F222" s="276" t="s">
        <v>451</v>
      </c>
      <c r="G222" s="275" t="s">
        <v>527</v>
      </c>
      <c r="H222" s="275" t="s">
        <v>862</v>
      </c>
      <c r="I222" s="275" t="s">
        <v>521</v>
      </c>
      <c r="J222" s="275" t="s">
        <v>863</v>
      </c>
      <c r="K222" s="275"/>
      <c r="L222" s="277">
        <v>36.340000000000003</v>
      </c>
      <c r="M222" s="277">
        <v>1</v>
      </c>
      <c r="N222" s="278">
        <v>36.340000000000003</v>
      </c>
    </row>
    <row r="223" spans="1:14" ht="14.4" customHeight="1" x14ac:dyDescent="0.3">
      <c r="A223" s="273" t="s">
        <v>447</v>
      </c>
      <c r="B223" s="274" t="s">
        <v>449</v>
      </c>
      <c r="C223" s="275" t="s">
        <v>467</v>
      </c>
      <c r="D223" s="276" t="s">
        <v>468</v>
      </c>
      <c r="E223" s="275" t="s">
        <v>450</v>
      </c>
      <c r="F223" s="276" t="s">
        <v>451</v>
      </c>
      <c r="G223" s="275" t="s">
        <v>527</v>
      </c>
      <c r="H223" s="275" t="s">
        <v>864</v>
      </c>
      <c r="I223" s="275" t="s">
        <v>521</v>
      </c>
      <c r="J223" s="275" t="s">
        <v>865</v>
      </c>
      <c r="K223" s="275"/>
      <c r="L223" s="277">
        <v>39.89</v>
      </c>
      <c r="M223" s="277">
        <v>1</v>
      </c>
      <c r="N223" s="278">
        <v>39.89</v>
      </c>
    </row>
    <row r="224" spans="1:14" ht="14.4" customHeight="1" x14ac:dyDescent="0.3">
      <c r="A224" s="273" t="s">
        <v>447</v>
      </c>
      <c r="B224" s="274" t="s">
        <v>449</v>
      </c>
      <c r="C224" s="275" t="s">
        <v>467</v>
      </c>
      <c r="D224" s="276" t="s">
        <v>468</v>
      </c>
      <c r="E224" s="275" t="s">
        <v>450</v>
      </c>
      <c r="F224" s="276" t="s">
        <v>451</v>
      </c>
      <c r="G224" s="275" t="s">
        <v>527</v>
      </c>
      <c r="H224" s="275" t="s">
        <v>870</v>
      </c>
      <c r="I224" s="275" t="s">
        <v>521</v>
      </c>
      <c r="J224" s="275" t="s">
        <v>871</v>
      </c>
      <c r="K224" s="275" t="s">
        <v>872</v>
      </c>
      <c r="L224" s="277">
        <v>40.659872050492503</v>
      </c>
      <c r="M224" s="277">
        <v>1</v>
      </c>
      <c r="N224" s="278">
        <v>40.659872050492503</v>
      </c>
    </row>
    <row r="225" spans="1:14" ht="14.4" customHeight="1" x14ac:dyDescent="0.3">
      <c r="A225" s="273" t="s">
        <v>447</v>
      </c>
      <c r="B225" s="274" t="s">
        <v>449</v>
      </c>
      <c r="C225" s="275" t="s">
        <v>467</v>
      </c>
      <c r="D225" s="276" t="s">
        <v>468</v>
      </c>
      <c r="E225" s="275" t="s">
        <v>450</v>
      </c>
      <c r="F225" s="276" t="s">
        <v>451</v>
      </c>
      <c r="G225" s="275" t="s">
        <v>527</v>
      </c>
      <c r="H225" s="275" t="s">
        <v>1153</v>
      </c>
      <c r="I225" s="275" t="s">
        <v>521</v>
      </c>
      <c r="J225" s="275" t="s">
        <v>1154</v>
      </c>
      <c r="K225" s="275"/>
      <c r="L225" s="277">
        <v>508.96660358317899</v>
      </c>
      <c r="M225" s="277">
        <v>4</v>
      </c>
      <c r="N225" s="278">
        <v>2035.866414332716</v>
      </c>
    </row>
    <row r="226" spans="1:14" ht="14.4" customHeight="1" x14ac:dyDescent="0.3">
      <c r="A226" s="273" t="s">
        <v>447</v>
      </c>
      <c r="B226" s="274" t="s">
        <v>449</v>
      </c>
      <c r="C226" s="275" t="s">
        <v>467</v>
      </c>
      <c r="D226" s="276" t="s">
        <v>468</v>
      </c>
      <c r="E226" s="275" t="s">
        <v>450</v>
      </c>
      <c r="F226" s="276" t="s">
        <v>451</v>
      </c>
      <c r="G226" s="275" t="s">
        <v>527</v>
      </c>
      <c r="H226" s="275" t="s">
        <v>1155</v>
      </c>
      <c r="I226" s="275" t="s">
        <v>521</v>
      </c>
      <c r="J226" s="275" t="s">
        <v>1156</v>
      </c>
      <c r="K226" s="275"/>
      <c r="L226" s="277">
        <v>438.33027915374913</v>
      </c>
      <c r="M226" s="277">
        <v>100</v>
      </c>
      <c r="N226" s="278">
        <v>43833.027915374914</v>
      </c>
    </row>
    <row r="227" spans="1:14" ht="14.4" customHeight="1" x14ac:dyDescent="0.3">
      <c r="A227" s="273" t="s">
        <v>447</v>
      </c>
      <c r="B227" s="274" t="s">
        <v>449</v>
      </c>
      <c r="C227" s="275" t="s">
        <v>467</v>
      </c>
      <c r="D227" s="276" t="s">
        <v>468</v>
      </c>
      <c r="E227" s="275" t="s">
        <v>450</v>
      </c>
      <c r="F227" s="276" t="s">
        <v>451</v>
      </c>
      <c r="G227" s="275" t="s">
        <v>527</v>
      </c>
      <c r="H227" s="275" t="s">
        <v>1157</v>
      </c>
      <c r="I227" s="275" t="s">
        <v>1158</v>
      </c>
      <c r="J227" s="275" t="s">
        <v>1159</v>
      </c>
      <c r="K227" s="275" t="s">
        <v>1160</v>
      </c>
      <c r="L227" s="277">
        <v>4976.3900000000003</v>
      </c>
      <c r="M227" s="277">
        <v>1</v>
      </c>
      <c r="N227" s="278">
        <v>4976.3900000000003</v>
      </c>
    </row>
    <row r="228" spans="1:14" ht="14.4" customHeight="1" x14ac:dyDescent="0.3">
      <c r="A228" s="273" t="s">
        <v>447</v>
      </c>
      <c r="B228" s="274" t="s">
        <v>449</v>
      </c>
      <c r="C228" s="275" t="s">
        <v>467</v>
      </c>
      <c r="D228" s="276" t="s">
        <v>468</v>
      </c>
      <c r="E228" s="275" t="s">
        <v>450</v>
      </c>
      <c r="F228" s="276" t="s">
        <v>451</v>
      </c>
      <c r="G228" s="275" t="s">
        <v>527</v>
      </c>
      <c r="H228" s="275" t="s">
        <v>1161</v>
      </c>
      <c r="I228" s="275" t="s">
        <v>521</v>
      </c>
      <c r="J228" s="275" t="s">
        <v>1162</v>
      </c>
      <c r="K228" s="275"/>
      <c r="L228" s="277">
        <v>0.83092976134215557</v>
      </c>
      <c r="M228" s="277">
        <v>92</v>
      </c>
      <c r="N228" s="278">
        <v>76.445538043478308</v>
      </c>
    </row>
    <row r="229" spans="1:14" ht="14.4" customHeight="1" x14ac:dyDescent="0.3">
      <c r="A229" s="273" t="s">
        <v>447</v>
      </c>
      <c r="B229" s="274" t="s">
        <v>449</v>
      </c>
      <c r="C229" s="275" t="s">
        <v>467</v>
      </c>
      <c r="D229" s="276" t="s">
        <v>468</v>
      </c>
      <c r="E229" s="275" t="s">
        <v>450</v>
      </c>
      <c r="F229" s="276" t="s">
        <v>451</v>
      </c>
      <c r="G229" s="275" t="s">
        <v>527</v>
      </c>
      <c r="H229" s="275" t="s">
        <v>1163</v>
      </c>
      <c r="I229" s="275" t="s">
        <v>1158</v>
      </c>
      <c r="J229" s="275" t="s">
        <v>1164</v>
      </c>
      <c r="K229" s="275" t="s">
        <v>1165</v>
      </c>
      <c r="L229" s="277">
        <v>21548.561428571429</v>
      </c>
      <c r="M229" s="277">
        <v>0.7</v>
      </c>
      <c r="N229" s="278">
        <v>15083.992999999999</v>
      </c>
    </row>
    <row r="230" spans="1:14" ht="14.4" customHeight="1" x14ac:dyDescent="0.3">
      <c r="A230" s="273" t="s">
        <v>447</v>
      </c>
      <c r="B230" s="274" t="s">
        <v>449</v>
      </c>
      <c r="C230" s="275" t="s">
        <v>467</v>
      </c>
      <c r="D230" s="276" t="s">
        <v>468</v>
      </c>
      <c r="E230" s="275" t="s">
        <v>450</v>
      </c>
      <c r="F230" s="276" t="s">
        <v>451</v>
      </c>
      <c r="G230" s="275" t="s">
        <v>527</v>
      </c>
      <c r="H230" s="275" t="s">
        <v>1084</v>
      </c>
      <c r="I230" s="275" t="s">
        <v>521</v>
      </c>
      <c r="J230" s="275" t="s">
        <v>1085</v>
      </c>
      <c r="K230" s="275" t="s">
        <v>1086</v>
      </c>
      <c r="L230" s="277">
        <v>0.13159999999999999</v>
      </c>
      <c r="M230" s="277">
        <v>134</v>
      </c>
      <c r="N230" s="278">
        <v>17.634399999999999</v>
      </c>
    </row>
    <row r="231" spans="1:14" ht="14.4" customHeight="1" x14ac:dyDescent="0.3">
      <c r="A231" s="273" t="s">
        <v>447</v>
      </c>
      <c r="B231" s="274" t="s">
        <v>449</v>
      </c>
      <c r="C231" s="275" t="s">
        <v>467</v>
      </c>
      <c r="D231" s="276" t="s">
        <v>468</v>
      </c>
      <c r="E231" s="275" t="s">
        <v>450</v>
      </c>
      <c r="F231" s="276" t="s">
        <v>451</v>
      </c>
      <c r="G231" s="275" t="s">
        <v>527</v>
      </c>
      <c r="H231" s="275" t="s">
        <v>1166</v>
      </c>
      <c r="I231" s="275" t="s">
        <v>1166</v>
      </c>
      <c r="J231" s="275" t="s">
        <v>1167</v>
      </c>
      <c r="K231" s="275" t="s">
        <v>1168</v>
      </c>
      <c r="L231" s="277">
        <v>107.73</v>
      </c>
      <c r="M231" s="277">
        <v>1</v>
      </c>
      <c r="N231" s="278">
        <v>107.73</v>
      </c>
    </row>
    <row r="232" spans="1:14" ht="14.4" customHeight="1" x14ac:dyDescent="0.3">
      <c r="A232" s="273" t="s">
        <v>447</v>
      </c>
      <c r="B232" s="274" t="s">
        <v>449</v>
      </c>
      <c r="C232" s="275" t="s">
        <v>467</v>
      </c>
      <c r="D232" s="276" t="s">
        <v>468</v>
      </c>
      <c r="E232" s="275" t="s">
        <v>450</v>
      </c>
      <c r="F232" s="276" t="s">
        <v>451</v>
      </c>
      <c r="G232" s="275" t="s">
        <v>527</v>
      </c>
      <c r="H232" s="275" t="s">
        <v>1169</v>
      </c>
      <c r="I232" s="275" t="s">
        <v>521</v>
      </c>
      <c r="J232" s="275" t="s">
        <v>1170</v>
      </c>
      <c r="K232" s="275"/>
      <c r="L232" s="277">
        <v>7.7439920712684813</v>
      </c>
      <c r="M232" s="277">
        <v>20</v>
      </c>
      <c r="N232" s="278">
        <v>154.87984142536962</v>
      </c>
    </row>
    <row r="233" spans="1:14" ht="14.4" customHeight="1" x14ac:dyDescent="0.3">
      <c r="A233" s="273" t="s">
        <v>447</v>
      </c>
      <c r="B233" s="274" t="s">
        <v>449</v>
      </c>
      <c r="C233" s="275" t="s">
        <v>467</v>
      </c>
      <c r="D233" s="276" t="s">
        <v>468</v>
      </c>
      <c r="E233" s="275" t="s">
        <v>450</v>
      </c>
      <c r="F233" s="276" t="s">
        <v>451</v>
      </c>
      <c r="G233" s="275" t="s">
        <v>527</v>
      </c>
      <c r="H233" s="275" t="s">
        <v>1171</v>
      </c>
      <c r="I233" s="275" t="s">
        <v>521</v>
      </c>
      <c r="J233" s="275" t="s">
        <v>1172</v>
      </c>
      <c r="K233" s="275"/>
      <c r="L233" s="277">
        <v>1.7315945387601186</v>
      </c>
      <c r="M233" s="277">
        <v>53.5</v>
      </c>
      <c r="N233" s="278">
        <v>92.640307823666348</v>
      </c>
    </row>
    <row r="234" spans="1:14" ht="14.4" customHeight="1" x14ac:dyDescent="0.3">
      <c r="A234" s="273" t="s">
        <v>447</v>
      </c>
      <c r="B234" s="274" t="s">
        <v>449</v>
      </c>
      <c r="C234" s="275" t="s">
        <v>467</v>
      </c>
      <c r="D234" s="276" t="s">
        <v>468</v>
      </c>
      <c r="E234" s="275" t="s">
        <v>450</v>
      </c>
      <c r="F234" s="276" t="s">
        <v>451</v>
      </c>
      <c r="G234" s="275" t="s">
        <v>527</v>
      </c>
      <c r="H234" s="275" t="s">
        <v>1173</v>
      </c>
      <c r="I234" s="275" t="s">
        <v>521</v>
      </c>
      <c r="J234" s="275" t="s">
        <v>1174</v>
      </c>
      <c r="K234" s="275"/>
      <c r="L234" s="277">
        <v>16.432772189655893</v>
      </c>
      <c r="M234" s="277">
        <v>36</v>
      </c>
      <c r="N234" s="278">
        <v>591.57979882761208</v>
      </c>
    </row>
    <row r="235" spans="1:14" ht="14.4" customHeight="1" x14ac:dyDescent="0.3">
      <c r="A235" s="273" t="s">
        <v>447</v>
      </c>
      <c r="B235" s="274" t="s">
        <v>449</v>
      </c>
      <c r="C235" s="275" t="s">
        <v>467</v>
      </c>
      <c r="D235" s="276" t="s">
        <v>468</v>
      </c>
      <c r="E235" s="275" t="s">
        <v>450</v>
      </c>
      <c r="F235" s="276" t="s">
        <v>451</v>
      </c>
      <c r="G235" s="275" t="s">
        <v>527</v>
      </c>
      <c r="H235" s="275" t="s">
        <v>1175</v>
      </c>
      <c r="I235" s="275" t="s">
        <v>521</v>
      </c>
      <c r="J235" s="275" t="s">
        <v>1176</v>
      </c>
      <c r="K235" s="275"/>
      <c r="L235" s="277">
        <v>11.312503887767813</v>
      </c>
      <c r="M235" s="277">
        <v>72</v>
      </c>
      <c r="N235" s="278">
        <v>814.50027991928255</v>
      </c>
    </row>
    <row r="236" spans="1:14" ht="14.4" customHeight="1" x14ac:dyDescent="0.3">
      <c r="A236" s="273" t="s">
        <v>447</v>
      </c>
      <c r="B236" s="274" t="s">
        <v>449</v>
      </c>
      <c r="C236" s="275" t="s">
        <v>467</v>
      </c>
      <c r="D236" s="276" t="s">
        <v>468</v>
      </c>
      <c r="E236" s="275" t="s">
        <v>450</v>
      </c>
      <c r="F236" s="276" t="s">
        <v>451</v>
      </c>
      <c r="G236" s="275" t="s">
        <v>527</v>
      </c>
      <c r="H236" s="275" t="s">
        <v>1177</v>
      </c>
      <c r="I236" s="275" t="s">
        <v>521</v>
      </c>
      <c r="J236" s="275" t="s">
        <v>1178</v>
      </c>
      <c r="K236" s="275"/>
      <c r="L236" s="277">
        <v>13.209958012662126</v>
      </c>
      <c r="M236" s="277">
        <v>12</v>
      </c>
      <c r="N236" s="278">
        <v>158.5194961519455</v>
      </c>
    </row>
    <row r="237" spans="1:14" ht="14.4" customHeight="1" x14ac:dyDescent="0.3">
      <c r="A237" s="273" t="s">
        <v>447</v>
      </c>
      <c r="B237" s="274" t="s">
        <v>449</v>
      </c>
      <c r="C237" s="275" t="s">
        <v>467</v>
      </c>
      <c r="D237" s="276" t="s">
        <v>468</v>
      </c>
      <c r="E237" s="275" t="s">
        <v>450</v>
      </c>
      <c r="F237" s="276" t="s">
        <v>451</v>
      </c>
      <c r="G237" s="275" t="s">
        <v>527</v>
      </c>
      <c r="H237" s="275" t="s">
        <v>1179</v>
      </c>
      <c r="I237" s="275" t="s">
        <v>521</v>
      </c>
      <c r="J237" s="275" t="s">
        <v>1180</v>
      </c>
      <c r="K237" s="275"/>
      <c r="L237" s="277">
        <v>1.0907986577181199</v>
      </c>
      <c r="M237" s="277">
        <v>30</v>
      </c>
      <c r="N237" s="278">
        <v>32.723959731543594</v>
      </c>
    </row>
    <row r="238" spans="1:14" ht="14.4" customHeight="1" x14ac:dyDescent="0.3">
      <c r="A238" s="273" t="s">
        <v>447</v>
      </c>
      <c r="B238" s="274" t="s">
        <v>449</v>
      </c>
      <c r="C238" s="275" t="s">
        <v>467</v>
      </c>
      <c r="D238" s="276" t="s">
        <v>468</v>
      </c>
      <c r="E238" s="275" t="s">
        <v>450</v>
      </c>
      <c r="F238" s="276" t="s">
        <v>451</v>
      </c>
      <c r="G238" s="275" t="s">
        <v>527</v>
      </c>
      <c r="H238" s="275" t="s">
        <v>1181</v>
      </c>
      <c r="I238" s="275" t="s">
        <v>521</v>
      </c>
      <c r="J238" s="275" t="s">
        <v>1182</v>
      </c>
      <c r="K238" s="275"/>
      <c r="L238" s="277">
        <v>0.89745862861752101</v>
      </c>
      <c r="M238" s="277">
        <v>120</v>
      </c>
      <c r="N238" s="278">
        <v>107.69503543410252</v>
      </c>
    </row>
    <row r="239" spans="1:14" ht="14.4" customHeight="1" x14ac:dyDescent="0.3">
      <c r="A239" s="273" t="s">
        <v>447</v>
      </c>
      <c r="B239" s="274" t="s">
        <v>449</v>
      </c>
      <c r="C239" s="275" t="s">
        <v>467</v>
      </c>
      <c r="D239" s="276" t="s">
        <v>468</v>
      </c>
      <c r="E239" s="275" t="s">
        <v>450</v>
      </c>
      <c r="F239" s="276" t="s">
        <v>451</v>
      </c>
      <c r="G239" s="275" t="s">
        <v>527</v>
      </c>
      <c r="H239" s="275" t="s">
        <v>1183</v>
      </c>
      <c r="I239" s="275" t="s">
        <v>521</v>
      </c>
      <c r="J239" s="275" t="s">
        <v>1184</v>
      </c>
      <c r="K239" s="275" t="s">
        <v>1185</v>
      </c>
      <c r="L239" s="277">
        <v>2.9350012470453151</v>
      </c>
      <c r="M239" s="277">
        <v>700</v>
      </c>
      <c r="N239" s="278">
        <v>2054.5008729317206</v>
      </c>
    </row>
    <row r="240" spans="1:14" ht="14.4" customHeight="1" x14ac:dyDescent="0.3">
      <c r="A240" s="273" t="s">
        <v>447</v>
      </c>
      <c r="B240" s="274" t="s">
        <v>449</v>
      </c>
      <c r="C240" s="275" t="s">
        <v>467</v>
      </c>
      <c r="D240" s="276" t="s">
        <v>468</v>
      </c>
      <c r="E240" s="275" t="s">
        <v>450</v>
      </c>
      <c r="F240" s="276" t="s">
        <v>451</v>
      </c>
      <c r="G240" s="275" t="s">
        <v>527</v>
      </c>
      <c r="H240" s="275" t="s">
        <v>1186</v>
      </c>
      <c r="I240" s="275" t="s">
        <v>521</v>
      </c>
      <c r="J240" s="275" t="s">
        <v>1187</v>
      </c>
      <c r="K240" s="275"/>
      <c r="L240" s="277">
        <v>17.532006288888599</v>
      </c>
      <c r="M240" s="277">
        <v>20</v>
      </c>
      <c r="N240" s="278">
        <v>350.64012577777197</v>
      </c>
    </row>
    <row r="241" spans="1:14" ht="14.4" customHeight="1" x14ac:dyDescent="0.3">
      <c r="A241" s="273" t="s">
        <v>447</v>
      </c>
      <c r="B241" s="274" t="s">
        <v>449</v>
      </c>
      <c r="C241" s="275" t="s">
        <v>469</v>
      </c>
      <c r="D241" s="276" t="s">
        <v>470</v>
      </c>
      <c r="E241" s="275" t="s">
        <v>450</v>
      </c>
      <c r="F241" s="276" t="s">
        <v>451</v>
      </c>
      <c r="G241" s="275" t="s">
        <v>527</v>
      </c>
      <c r="H241" s="275" t="s">
        <v>851</v>
      </c>
      <c r="I241" s="275" t="s">
        <v>852</v>
      </c>
      <c r="J241" s="275" t="s">
        <v>853</v>
      </c>
      <c r="K241" s="275"/>
      <c r="L241" s="277">
        <v>102.009907265428</v>
      </c>
      <c r="M241" s="277">
        <v>1</v>
      </c>
      <c r="N241" s="278">
        <v>102.009907265428</v>
      </c>
    </row>
    <row r="242" spans="1:14" ht="14.4" customHeight="1" x14ac:dyDescent="0.3">
      <c r="A242" s="273" t="s">
        <v>447</v>
      </c>
      <c r="B242" s="274" t="s">
        <v>449</v>
      </c>
      <c r="C242" s="275" t="s">
        <v>469</v>
      </c>
      <c r="D242" s="276" t="s">
        <v>470</v>
      </c>
      <c r="E242" s="275" t="s">
        <v>450</v>
      </c>
      <c r="F242" s="276" t="s">
        <v>451</v>
      </c>
      <c r="G242" s="275" t="s">
        <v>527</v>
      </c>
      <c r="H242" s="275" t="s">
        <v>1188</v>
      </c>
      <c r="I242" s="275" t="s">
        <v>521</v>
      </c>
      <c r="J242" s="275" t="s">
        <v>1189</v>
      </c>
      <c r="K242" s="275"/>
      <c r="L242" s="277">
        <v>34.0974097306921</v>
      </c>
      <c r="M242" s="277">
        <v>1</v>
      </c>
      <c r="N242" s="278">
        <v>34.0974097306921</v>
      </c>
    </row>
    <row r="243" spans="1:14" ht="14.4" customHeight="1" x14ac:dyDescent="0.3">
      <c r="A243" s="273" t="s">
        <v>447</v>
      </c>
      <c r="B243" s="274" t="s">
        <v>449</v>
      </c>
      <c r="C243" s="275" t="s">
        <v>471</v>
      </c>
      <c r="D243" s="276" t="s">
        <v>472</v>
      </c>
      <c r="E243" s="275" t="s">
        <v>450</v>
      </c>
      <c r="F243" s="276" t="s">
        <v>451</v>
      </c>
      <c r="G243" s="275"/>
      <c r="H243" s="275" t="s">
        <v>475</v>
      </c>
      <c r="I243" s="275" t="s">
        <v>476</v>
      </c>
      <c r="J243" s="275" t="s">
        <v>477</v>
      </c>
      <c r="K243" s="275" t="s">
        <v>478</v>
      </c>
      <c r="L243" s="277">
        <v>53.35</v>
      </c>
      <c r="M243" s="277">
        <v>3</v>
      </c>
      <c r="N243" s="278">
        <v>160.05000000000001</v>
      </c>
    </row>
    <row r="244" spans="1:14" ht="14.4" customHeight="1" x14ac:dyDescent="0.3">
      <c r="A244" s="273" t="s">
        <v>447</v>
      </c>
      <c r="B244" s="274" t="s">
        <v>449</v>
      </c>
      <c r="C244" s="275" t="s">
        <v>471</v>
      </c>
      <c r="D244" s="276" t="s">
        <v>472</v>
      </c>
      <c r="E244" s="275" t="s">
        <v>450</v>
      </c>
      <c r="F244" s="276" t="s">
        <v>451</v>
      </c>
      <c r="G244" s="275"/>
      <c r="H244" s="275" t="s">
        <v>1190</v>
      </c>
      <c r="I244" s="275" t="s">
        <v>1191</v>
      </c>
      <c r="J244" s="275" t="s">
        <v>1192</v>
      </c>
      <c r="K244" s="275" t="s">
        <v>1193</v>
      </c>
      <c r="L244" s="277">
        <v>92.168999999999997</v>
      </c>
      <c r="M244" s="277">
        <v>1</v>
      </c>
      <c r="N244" s="278">
        <v>92.168999999999997</v>
      </c>
    </row>
    <row r="245" spans="1:14" ht="14.4" customHeight="1" x14ac:dyDescent="0.3">
      <c r="A245" s="273" t="s">
        <v>447</v>
      </c>
      <c r="B245" s="274" t="s">
        <v>449</v>
      </c>
      <c r="C245" s="275" t="s">
        <v>471</v>
      </c>
      <c r="D245" s="276" t="s">
        <v>472</v>
      </c>
      <c r="E245" s="275" t="s">
        <v>450</v>
      </c>
      <c r="F245" s="276" t="s">
        <v>451</v>
      </c>
      <c r="G245" s="275"/>
      <c r="H245" s="275" t="s">
        <v>1194</v>
      </c>
      <c r="I245" s="275" t="s">
        <v>1195</v>
      </c>
      <c r="J245" s="275" t="s">
        <v>1196</v>
      </c>
      <c r="K245" s="275" t="s">
        <v>1197</v>
      </c>
      <c r="L245" s="277">
        <v>102.047</v>
      </c>
      <c r="M245" s="277">
        <v>1</v>
      </c>
      <c r="N245" s="278">
        <v>102.047</v>
      </c>
    </row>
    <row r="246" spans="1:14" ht="14.4" customHeight="1" x14ac:dyDescent="0.3">
      <c r="A246" s="273" t="s">
        <v>447</v>
      </c>
      <c r="B246" s="274" t="s">
        <v>449</v>
      </c>
      <c r="C246" s="275" t="s">
        <v>471</v>
      </c>
      <c r="D246" s="276" t="s">
        <v>472</v>
      </c>
      <c r="E246" s="275" t="s">
        <v>450</v>
      </c>
      <c r="F246" s="276" t="s">
        <v>451</v>
      </c>
      <c r="G246" s="275"/>
      <c r="H246" s="275" t="s">
        <v>1198</v>
      </c>
      <c r="I246" s="275" t="s">
        <v>1199</v>
      </c>
      <c r="J246" s="275" t="s">
        <v>1200</v>
      </c>
      <c r="K246" s="275" t="s">
        <v>1201</v>
      </c>
      <c r="L246" s="277">
        <v>84.84</v>
      </c>
      <c r="M246" s="277">
        <v>1</v>
      </c>
      <c r="N246" s="278">
        <v>84.84</v>
      </c>
    </row>
    <row r="247" spans="1:14" ht="14.4" customHeight="1" x14ac:dyDescent="0.3">
      <c r="A247" s="273" t="s">
        <v>447</v>
      </c>
      <c r="B247" s="274" t="s">
        <v>449</v>
      </c>
      <c r="C247" s="275" t="s">
        <v>471</v>
      </c>
      <c r="D247" s="276" t="s">
        <v>472</v>
      </c>
      <c r="E247" s="275" t="s">
        <v>450</v>
      </c>
      <c r="F247" s="276" t="s">
        <v>451</v>
      </c>
      <c r="G247" s="275"/>
      <c r="H247" s="275" t="s">
        <v>1202</v>
      </c>
      <c r="I247" s="275" t="s">
        <v>1202</v>
      </c>
      <c r="J247" s="275" t="s">
        <v>1203</v>
      </c>
      <c r="K247" s="275" t="s">
        <v>1204</v>
      </c>
      <c r="L247" s="277">
        <v>186.34665793058034</v>
      </c>
      <c r="M247" s="277">
        <v>3</v>
      </c>
      <c r="N247" s="278">
        <v>559.03997379174098</v>
      </c>
    </row>
    <row r="248" spans="1:14" ht="14.4" customHeight="1" x14ac:dyDescent="0.3">
      <c r="A248" s="273" t="s">
        <v>447</v>
      </c>
      <c r="B248" s="274" t="s">
        <v>449</v>
      </c>
      <c r="C248" s="275" t="s">
        <v>471</v>
      </c>
      <c r="D248" s="276" t="s">
        <v>472</v>
      </c>
      <c r="E248" s="275" t="s">
        <v>450</v>
      </c>
      <c r="F248" s="276" t="s">
        <v>451</v>
      </c>
      <c r="G248" s="275"/>
      <c r="H248" s="275" t="s">
        <v>1205</v>
      </c>
      <c r="I248" s="275" t="s">
        <v>1206</v>
      </c>
      <c r="J248" s="275" t="s">
        <v>1207</v>
      </c>
      <c r="K248" s="275" t="s">
        <v>1208</v>
      </c>
      <c r="L248" s="277">
        <v>55.14</v>
      </c>
      <c r="M248" s="277">
        <v>1</v>
      </c>
      <c r="N248" s="278">
        <v>55.14</v>
      </c>
    </row>
    <row r="249" spans="1:14" ht="14.4" customHeight="1" x14ac:dyDescent="0.3">
      <c r="A249" s="273" t="s">
        <v>447</v>
      </c>
      <c r="B249" s="274" t="s">
        <v>449</v>
      </c>
      <c r="C249" s="275" t="s">
        <v>471</v>
      </c>
      <c r="D249" s="276" t="s">
        <v>472</v>
      </c>
      <c r="E249" s="275" t="s">
        <v>450</v>
      </c>
      <c r="F249" s="276" t="s">
        <v>451</v>
      </c>
      <c r="G249" s="275"/>
      <c r="H249" s="275" t="s">
        <v>1060</v>
      </c>
      <c r="I249" s="275" t="s">
        <v>1209</v>
      </c>
      <c r="J249" s="275" t="s">
        <v>1210</v>
      </c>
      <c r="K249" s="275" t="s">
        <v>1211</v>
      </c>
      <c r="L249" s="277">
        <v>65.23</v>
      </c>
      <c r="M249" s="277">
        <v>1</v>
      </c>
      <c r="N249" s="278">
        <v>65.23</v>
      </c>
    </row>
    <row r="250" spans="1:14" ht="14.4" customHeight="1" x14ac:dyDescent="0.3">
      <c r="A250" s="273" t="s">
        <v>447</v>
      </c>
      <c r="B250" s="274" t="s">
        <v>449</v>
      </c>
      <c r="C250" s="275" t="s">
        <v>471</v>
      </c>
      <c r="D250" s="276" t="s">
        <v>472</v>
      </c>
      <c r="E250" s="275" t="s">
        <v>450</v>
      </c>
      <c r="F250" s="276" t="s">
        <v>451</v>
      </c>
      <c r="G250" s="275"/>
      <c r="H250" s="275" t="s">
        <v>1212</v>
      </c>
      <c r="I250" s="275" t="s">
        <v>1213</v>
      </c>
      <c r="J250" s="275" t="s">
        <v>1214</v>
      </c>
      <c r="K250" s="275" t="s">
        <v>1215</v>
      </c>
      <c r="L250" s="277">
        <v>73.510000000000005</v>
      </c>
      <c r="M250" s="277">
        <v>1</v>
      </c>
      <c r="N250" s="278">
        <v>73.510000000000005</v>
      </c>
    </row>
    <row r="251" spans="1:14" ht="14.4" customHeight="1" x14ac:dyDescent="0.3">
      <c r="A251" s="273" t="s">
        <v>447</v>
      </c>
      <c r="B251" s="274" t="s">
        <v>449</v>
      </c>
      <c r="C251" s="275" t="s">
        <v>471</v>
      </c>
      <c r="D251" s="276" t="s">
        <v>472</v>
      </c>
      <c r="E251" s="275" t="s">
        <v>450</v>
      </c>
      <c r="F251" s="276" t="s">
        <v>451</v>
      </c>
      <c r="G251" s="275"/>
      <c r="H251" s="275" t="s">
        <v>1216</v>
      </c>
      <c r="I251" s="275" t="s">
        <v>1217</v>
      </c>
      <c r="J251" s="275" t="s">
        <v>1218</v>
      </c>
      <c r="K251" s="275" t="s">
        <v>1219</v>
      </c>
      <c r="L251" s="277">
        <v>168.94900000000001</v>
      </c>
      <c r="M251" s="277">
        <v>2</v>
      </c>
      <c r="N251" s="278">
        <v>337.89800000000002</v>
      </c>
    </row>
    <row r="252" spans="1:14" ht="14.4" customHeight="1" x14ac:dyDescent="0.3">
      <c r="A252" s="273" t="s">
        <v>447</v>
      </c>
      <c r="B252" s="274" t="s">
        <v>449</v>
      </c>
      <c r="C252" s="275" t="s">
        <v>471</v>
      </c>
      <c r="D252" s="276" t="s">
        <v>472</v>
      </c>
      <c r="E252" s="275" t="s">
        <v>450</v>
      </c>
      <c r="F252" s="276" t="s">
        <v>451</v>
      </c>
      <c r="G252" s="275"/>
      <c r="H252" s="275" t="s">
        <v>1220</v>
      </c>
      <c r="I252" s="275" t="s">
        <v>1220</v>
      </c>
      <c r="J252" s="275" t="s">
        <v>1221</v>
      </c>
      <c r="K252" s="275" t="s">
        <v>1222</v>
      </c>
      <c r="L252" s="277">
        <v>111.39</v>
      </c>
      <c r="M252" s="277">
        <v>1</v>
      </c>
      <c r="N252" s="278">
        <v>111.39</v>
      </c>
    </row>
    <row r="253" spans="1:14" ht="14.4" customHeight="1" x14ac:dyDescent="0.3">
      <c r="A253" s="273" t="s">
        <v>447</v>
      </c>
      <c r="B253" s="274" t="s">
        <v>449</v>
      </c>
      <c r="C253" s="275" t="s">
        <v>471</v>
      </c>
      <c r="D253" s="276" t="s">
        <v>472</v>
      </c>
      <c r="E253" s="275" t="s">
        <v>450</v>
      </c>
      <c r="F253" s="276" t="s">
        <v>451</v>
      </c>
      <c r="G253" s="275"/>
      <c r="H253" s="275" t="s">
        <v>1223</v>
      </c>
      <c r="I253" s="275" t="s">
        <v>1224</v>
      </c>
      <c r="J253" s="275" t="s">
        <v>1225</v>
      </c>
      <c r="K253" s="275" t="s">
        <v>1226</v>
      </c>
      <c r="L253" s="277">
        <v>102.97810000000001</v>
      </c>
      <c r="M253" s="277">
        <v>2</v>
      </c>
      <c r="N253" s="278">
        <v>205.95620000000002</v>
      </c>
    </row>
    <row r="254" spans="1:14" ht="14.4" customHeight="1" x14ac:dyDescent="0.3">
      <c r="A254" s="273" t="s">
        <v>447</v>
      </c>
      <c r="B254" s="274" t="s">
        <v>449</v>
      </c>
      <c r="C254" s="275" t="s">
        <v>471</v>
      </c>
      <c r="D254" s="276" t="s">
        <v>472</v>
      </c>
      <c r="E254" s="275" t="s">
        <v>450</v>
      </c>
      <c r="F254" s="276" t="s">
        <v>451</v>
      </c>
      <c r="G254" s="275"/>
      <c r="H254" s="275" t="s">
        <v>1227</v>
      </c>
      <c r="I254" s="275" t="s">
        <v>1228</v>
      </c>
      <c r="J254" s="275" t="s">
        <v>1229</v>
      </c>
      <c r="K254" s="275" t="s">
        <v>1230</v>
      </c>
      <c r="L254" s="277">
        <v>240.81200000000001</v>
      </c>
      <c r="M254" s="277">
        <v>2</v>
      </c>
      <c r="N254" s="278">
        <v>481.62400000000002</v>
      </c>
    </row>
    <row r="255" spans="1:14" ht="14.4" customHeight="1" x14ac:dyDescent="0.3">
      <c r="A255" s="273" t="s">
        <v>447</v>
      </c>
      <c r="B255" s="274" t="s">
        <v>449</v>
      </c>
      <c r="C255" s="275" t="s">
        <v>471</v>
      </c>
      <c r="D255" s="276" t="s">
        <v>472</v>
      </c>
      <c r="E255" s="275" t="s">
        <v>450</v>
      </c>
      <c r="F255" s="276" t="s">
        <v>451</v>
      </c>
      <c r="G255" s="275" t="s">
        <v>527</v>
      </c>
      <c r="H255" s="275" t="s">
        <v>1231</v>
      </c>
      <c r="I255" s="275" t="s">
        <v>1232</v>
      </c>
      <c r="J255" s="275" t="s">
        <v>1233</v>
      </c>
      <c r="K255" s="275" t="s">
        <v>1234</v>
      </c>
      <c r="L255" s="277">
        <v>60.58</v>
      </c>
      <c r="M255" s="277">
        <v>1</v>
      </c>
      <c r="N255" s="278">
        <v>60.58</v>
      </c>
    </row>
    <row r="256" spans="1:14" ht="14.4" customHeight="1" x14ac:dyDescent="0.3">
      <c r="A256" s="273" t="s">
        <v>447</v>
      </c>
      <c r="B256" s="274" t="s">
        <v>449</v>
      </c>
      <c r="C256" s="275" t="s">
        <v>471</v>
      </c>
      <c r="D256" s="276" t="s">
        <v>472</v>
      </c>
      <c r="E256" s="275" t="s">
        <v>450</v>
      </c>
      <c r="F256" s="276" t="s">
        <v>451</v>
      </c>
      <c r="G256" s="275" t="s">
        <v>527</v>
      </c>
      <c r="H256" s="275" t="s">
        <v>1235</v>
      </c>
      <c r="I256" s="275" t="s">
        <v>1236</v>
      </c>
      <c r="J256" s="275" t="s">
        <v>1237</v>
      </c>
      <c r="K256" s="275" t="s">
        <v>1238</v>
      </c>
      <c r="L256" s="277">
        <v>82.873999999999995</v>
      </c>
      <c r="M256" s="277">
        <v>3</v>
      </c>
      <c r="N256" s="278">
        <v>248.62199999999999</v>
      </c>
    </row>
    <row r="257" spans="1:14" ht="14.4" customHeight="1" x14ac:dyDescent="0.3">
      <c r="A257" s="273" t="s">
        <v>447</v>
      </c>
      <c r="B257" s="274" t="s">
        <v>449</v>
      </c>
      <c r="C257" s="275" t="s">
        <v>471</v>
      </c>
      <c r="D257" s="276" t="s">
        <v>472</v>
      </c>
      <c r="E257" s="275" t="s">
        <v>450</v>
      </c>
      <c r="F257" s="276" t="s">
        <v>451</v>
      </c>
      <c r="G257" s="275" t="s">
        <v>527</v>
      </c>
      <c r="H257" s="275" t="s">
        <v>1239</v>
      </c>
      <c r="I257" s="275" t="s">
        <v>1240</v>
      </c>
      <c r="J257" s="275" t="s">
        <v>1241</v>
      </c>
      <c r="K257" s="275" t="s">
        <v>1242</v>
      </c>
      <c r="L257" s="277">
        <v>153.274</v>
      </c>
      <c r="M257" s="277">
        <v>2</v>
      </c>
      <c r="N257" s="278">
        <v>306.548</v>
      </c>
    </row>
    <row r="258" spans="1:14" ht="14.4" customHeight="1" x14ac:dyDescent="0.3">
      <c r="A258" s="273" t="s">
        <v>447</v>
      </c>
      <c r="B258" s="274" t="s">
        <v>449</v>
      </c>
      <c r="C258" s="275" t="s">
        <v>471</v>
      </c>
      <c r="D258" s="276" t="s">
        <v>472</v>
      </c>
      <c r="E258" s="275" t="s">
        <v>450</v>
      </c>
      <c r="F258" s="276" t="s">
        <v>451</v>
      </c>
      <c r="G258" s="275" t="s">
        <v>527</v>
      </c>
      <c r="H258" s="275" t="s">
        <v>851</v>
      </c>
      <c r="I258" s="275" t="s">
        <v>852</v>
      </c>
      <c r="J258" s="275" t="s">
        <v>853</v>
      </c>
      <c r="K258" s="275"/>
      <c r="L258" s="277">
        <v>102.01</v>
      </c>
      <c r="M258" s="277">
        <v>1</v>
      </c>
      <c r="N258" s="278">
        <v>102.01</v>
      </c>
    </row>
    <row r="259" spans="1:14" ht="14.4" customHeight="1" x14ac:dyDescent="0.3">
      <c r="A259" s="273" t="s">
        <v>447</v>
      </c>
      <c r="B259" s="274" t="s">
        <v>449</v>
      </c>
      <c r="C259" s="275" t="s">
        <v>471</v>
      </c>
      <c r="D259" s="276" t="s">
        <v>472</v>
      </c>
      <c r="E259" s="275" t="s">
        <v>450</v>
      </c>
      <c r="F259" s="276" t="s">
        <v>451</v>
      </c>
      <c r="G259" s="275" t="s">
        <v>527</v>
      </c>
      <c r="H259" s="275" t="s">
        <v>862</v>
      </c>
      <c r="I259" s="275" t="s">
        <v>521</v>
      </c>
      <c r="J259" s="275" t="s">
        <v>863</v>
      </c>
      <c r="K259" s="275"/>
      <c r="L259" s="277">
        <v>29.800830035860699</v>
      </c>
      <c r="M259" s="277">
        <v>1</v>
      </c>
      <c r="N259" s="278">
        <v>29.800830035860699</v>
      </c>
    </row>
    <row r="260" spans="1:14" ht="14.4" customHeight="1" x14ac:dyDescent="0.3">
      <c r="A260" s="273" t="s">
        <v>447</v>
      </c>
      <c r="B260" s="274" t="s">
        <v>449</v>
      </c>
      <c r="C260" s="275" t="s">
        <v>471</v>
      </c>
      <c r="D260" s="276" t="s">
        <v>472</v>
      </c>
      <c r="E260" s="275" t="s">
        <v>450</v>
      </c>
      <c r="F260" s="276" t="s">
        <v>451</v>
      </c>
      <c r="G260" s="275" t="s">
        <v>527</v>
      </c>
      <c r="H260" s="275" t="s">
        <v>654</v>
      </c>
      <c r="I260" s="275" t="s">
        <v>655</v>
      </c>
      <c r="J260" s="275" t="s">
        <v>656</v>
      </c>
      <c r="K260" s="275" t="s">
        <v>657</v>
      </c>
      <c r="L260" s="277">
        <v>22.24</v>
      </c>
      <c r="M260" s="277">
        <v>2</v>
      </c>
      <c r="N260" s="278">
        <v>44.48</v>
      </c>
    </row>
    <row r="261" spans="1:14" ht="14.4" customHeight="1" x14ac:dyDescent="0.3">
      <c r="A261" s="273" t="s">
        <v>447</v>
      </c>
      <c r="B261" s="274" t="s">
        <v>449</v>
      </c>
      <c r="C261" s="275" t="s">
        <v>471</v>
      </c>
      <c r="D261" s="276" t="s">
        <v>472</v>
      </c>
      <c r="E261" s="275" t="s">
        <v>450</v>
      </c>
      <c r="F261" s="276" t="s">
        <v>451</v>
      </c>
      <c r="G261" s="275" t="s">
        <v>527</v>
      </c>
      <c r="H261" s="275" t="s">
        <v>1243</v>
      </c>
      <c r="I261" s="275" t="s">
        <v>521</v>
      </c>
      <c r="J261" s="275" t="s">
        <v>1244</v>
      </c>
      <c r="K261" s="275"/>
      <c r="L261" s="277">
        <v>41.340159056780202</v>
      </c>
      <c r="M261" s="277">
        <v>1</v>
      </c>
      <c r="N261" s="278">
        <v>41.340159056780202</v>
      </c>
    </row>
    <row r="262" spans="1:14" ht="14.4" customHeight="1" x14ac:dyDescent="0.3">
      <c r="A262" s="273" t="s">
        <v>447</v>
      </c>
      <c r="B262" s="274" t="s">
        <v>449</v>
      </c>
      <c r="C262" s="275" t="s">
        <v>471</v>
      </c>
      <c r="D262" s="276" t="s">
        <v>472</v>
      </c>
      <c r="E262" s="275" t="s">
        <v>450</v>
      </c>
      <c r="F262" s="276" t="s">
        <v>451</v>
      </c>
      <c r="G262" s="275" t="s">
        <v>527</v>
      </c>
      <c r="H262" s="275" t="s">
        <v>532</v>
      </c>
      <c r="I262" s="275" t="s">
        <v>533</v>
      </c>
      <c r="J262" s="275" t="s">
        <v>534</v>
      </c>
      <c r="K262" s="275" t="s">
        <v>535</v>
      </c>
      <c r="L262" s="277">
        <v>119.988</v>
      </c>
      <c r="M262" s="277">
        <v>1</v>
      </c>
      <c r="N262" s="278">
        <v>119.988</v>
      </c>
    </row>
    <row r="263" spans="1:14" ht="14.4" customHeight="1" x14ac:dyDescent="0.3">
      <c r="A263" s="273" t="s">
        <v>447</v>
      </c>
      <c r="B263" s="274" t="s">
        <v>449</v>
      </c>
      <c r="C263" s="275" t="s">
        <v>471</v>
      </c>
      <c r="D263" s="276" t="s">
        <v>472</v>
      </c>
      <c r="E263" s="275" t="s">
        <v>450</v>
      </c>
      <c r="F263" s="276" t="s">
        <v>451</v>
      </c>
      <c r="G263" s="275" t="s">
        <v>527</v>
      </c>
      <c r="H263" s="275" t="s">
        <v>1245</v>
      </c>
      <c r="I263" s="275" t="s">
        <v>1246</v>
      </c>
      <c r="J263" s="275" t="s">
        <v>1247</v>
      </c>
      <c r="K263" s="275" t="s">
        <v>1248</v>
      </c>
      <c r="L263" s="277">
        <v>305.096</v>
      </c>
      <c r="M263" s="277">
        <v>1</v>
      </c>
      <c r="N263" s="278">
        <v>305.096</v>
      </c>
    </row>
    <row r="264" spans="1:14" ht="14.4" customHeight="1" x14ac:dyDescent="0.3">
      <c r="A264" s="273" t="s">
        <v>447</v>
      </c>
      <c r="B264" s="274" t="s">
        <v>449</v>
      </c>
      <c r="C264" s="275" t="s">
        <v>471</v>
      </c>
      <c r="D264" s="276" t="s">
        <v>472</v>
      </c>
      <c r="E264" s="275" t="s">
        <v>450</v>
      </c>
      <c r="F264" s="276" t="s">
        <v>451</v>
      </c>
      <c r="G264" s="275" t="s">
        <v>527</v>
      </c>
      <c r="H264" s="275" t="s">
        <v>1249</v>
      </c>
      <c r="I264" s="275" t="s">
        <v>1250</v>
      </c>
      <c r="J264" s="275" t="s">
        <v>1251</v>
      </c>
      <c r="K264" s="275" t="s">
        <v>1252</v>
      </c>
      <c r="L264" s="277">
        <v>450.98</v>
      </c>
      <c r="M264" s="277">
        <v>1</v>
      </c>
      <c r="N264" s="278">
        <v>450.98</v>
      </c>
    </row>
    <row r="265" spans="1:14" ht="14.4" customHeight="1" x14ac:dyDescent="0.3">
      <c r="A265" s="273" t="s">
        <v>447</v>
      </c>
      <c r="B265" s="274" t="s">
        <v>449</v>
      </c>
      <c r="C265" s="275" t="s">
        <v>471</v>
      </c>
      <c r="D265" s="276" t="s">
        <v>472</v>
      </c>
      <c r="E265" s="275" t="s">
        <v>450</v>
      </c>
      <c r="F265" s="276" t="s">
        <v>451</v>
      </c>
      <c r="G265" s="275" t="s">
        <v>527</v>
      </c>
      <c r="H265" s="275" t="s">
        <v>1253</v>
      </c>
      <c r="I265" s="275" t="s">
        <v>1254</v>
      </c>
      <c r="J265" s="275" t="s">
        <v>1255</v>
      </c>
      <c r="K265" s="275" t="s">
        <v>1256</v>
      </c>
      <c r="L265" s="277">
        <v>39.43333333333333</v>
      </c>
      <c r="M265" s="277">
        <v>3</v>
      </c>
      <c r="N265" s="278">
        <v>118.3</v>
      </c>
    </row>
    <row r="266" spans="1:14" ht="14.4" customHeight="1" x14ac:dyDescent="0.3">
      <c r="A266" s="273" t="s">
        <v>447</v>
      </c>
      <c r="B266" s="274" t="s">
        <v>449</v>
      </c>
      <c r="C266" s="275" t="s">
        <v>471</v>
      </c>
      <c r="D266" s="276" t="s">
        <v>472</v>
      </c>
      <c r="E266" s="275" t="s">
        <v>450</v>
      </c>
      <c r="F266" s="276" t="s">
        <v>451</v>
      </c>
      <c r="G266" s="275" t="s">
        <v>527</v>
      </c>
      <c r="H266" s="275" t="s">
        <v>1257</v>
      </c>
      <c r="I266" s="275" t="s">
        <v>1258</v>
      </c>
      <c r="J266" s="275" t="s">
        <v>1259</v>
      </c>
      <c r="K266" s="275" t="s">
        <v>1260</v>
      </c>
      <c r="L266" s="277">
        <v>61.24</v>
      </c>
      <c r="M266" s="277">
        <v>1</v>
      </c>
      <c r="N266" s="278">
        <v>61.24</v>
      </c>
    </row>
    <row r="267" spans="1:14" ht="14.4" customHeight="1" x14ac:dyDescent="0.3">
      <c r="A267" s="273" t="s">
        <v>447</v>
      </c>
      <c r="B267" s="274" t="s">
        <v>449</v>
      </c>
      <c r="C267" s="275" t="s">
        <v>471</v>
      </c>
      <c r="D267" s="276" t="s">
        <v>472</v>
      </c>
      <c r="E267" s="275" t="s">
        <v>450</v>
      </c>
      <c r="F267" s="276" t="s">
        <v>451</v>
      </c>
      <c r="G267" s="275" t="s">
        <v>527</v>
      </c>
      <c r="H267" s="275" t="s">
        <v>1261</v>
      </c>
      <c r="I267" s="275" t="s">
        <v>1261</v>
      </c>
      <c r="J267" s="275" t="s">
        <v>1262</v>
      </c>
      <c r="K267" s="275" t="s">
        <v>1263</v>
      </c>
      <c r="L267" s="277">
        <v>78.069999999999993</v>
      </c>
      <c r="M267" s="277">
        <v>2</v>
      </c>
      <c r="N267" s="278">
        <v>156.13999999999999</v>
      </c>
    </row>
    <row r="268" spans="1:14" ht="14.4" customHeight="1" x14ac:dyDescent="0.3">
      <c r="A268" s="273" t="s">
        <v>447</v>
      </c>
      <c r="B268" s="274" t="s">
        <v>449</v>
      </c>
      <c r="C268" s="275" t="s">
        <v>471</v>
      </c>
      <c r="D268" s="276" t="s">
        <v>472</v>
      </c>
      <c r="E268" s="275" t="s">
        <v>450</v>
      </c>
      <c r="F268" s="276" t="s">
        <v>451</v>
      </c>
      <c r="G268" s="275" t="s">
        <v>527</v>
      </c>
      <c r="H268" s="275" t="s">
        <v>1264</v>
      </c>
      <c r="I268" s="275" t="s">
        <v>1265</v>
      </c>
      <c r="J268" s="275" t="s">
        <v>1266</v>
      </c>
      <c r="K268" s="275" t="s">
        <v>1267</v>
      </c>
      <c r="L268" s="277">
        <v>141.84</v>
      </c>
      <c r="M268" s="277">
        <v>1</v>
      </c>
      <c r="N268" s="278">
        <v>141.84</v>
      </c>
    </row>
    <row r="269" spans="1:14" ht="14.4" customHeight="1" x14ac:dyDescent="0.3">
      <c r="A269" s="273" t="s">
        <v>447</v>
      </c>
      <c r="B269" s="274" t="s">
        <v>449</v>
      </c>
      <c r="C269" s="275" t="s">
        <v>471</v>
      </c>
      <c r="D269" s="276" t="s">
        <v>472</v>
      </c>
      <c r="E269" s="275" t="s">
        <v>450</v>
      </c>
      <c r="F269" s="276" t="s">
        <v>451</v>
      </c>
      <c r="G269" s="275" t="s">
        <v>527</v>
      </c>
      <c r="H269" s="275" t="s">
        <v>1268</v>
      </c>
      <c r="I269" s="275" t="s">
        <v>1269</v>
      </c>
      <c r="J269" s="275" t="s">
        <v>1270</v>
      </c>
      <c r="K269" s="275" t="s">
        <v>1271</v>
      </c>
      <c r="L269" s="277">
        <v>69.459999999999994</v>
      </c>
      <c r="M269" s="277">
        <v>1</v>
      </c>
      <c r="N269" s="278">
        <v>69.459999999999994</v>
      </c>
    </row>
    <row r="270" spans="1:14" ht="14.4" customHeight="1" x14ac:dyDescent="0.3">
      <c r="A270" s="273" t="s">
        <v>447</v>
      </c>
      <c r="B270" s="274" t="s">
        <v>449</v>
      </c>
      <c r="C270" s="275" t="s">
        <v>471</v>
      </c>
      <c r="D270" s="276" t="s">
        <v>472</v>
      </c>
      <c r="E270" s="275" t="s">
        <v>450</v>
      </c>
      <c r="F270" s="276" t="s">
        <v>451</v>
      </c>
      <c r="G270" s="275" t="s">
        <v>527</v>
      </c>
      <c r="H270" s="275" t="s">
        <v>1272</v>
      </c>
      <c r="I270" s="275" t="s">
        <v>1273</v>
      </c>
      <c r="J270" s="275" t="s">
        <v>1274</v>
      </c>
      <c r="K270" s="275" t="s">
        <v>1275</v>
      </c>
      <c r="L270" s="277">
        <v>131.16399999999999</v>
      </c>
      <c r="M270" s="277">
        <v>2</v>
      </c>
      <c r="N270" s="278">
        <v>262.32799999999997</v>
      </c>
    </row>
    <row r="271" spans="1:14" ht="14.4" customHeight="1" x14ac:dyDescent="0.3">
      <c r="A271" s="273" t="s">
        <v>447</v>
      </c>
      <c r="B271" s="274" t="s">
        <v>449</v>
      </c>
      <c r="C271" s="275" t="s">
        <v>471</v>
      </c>
      <c r="D271" s="276" t="s">
        <v>472</v>
      </c>
      <c r="E271" s="275" t="s">
        <v>450</v>
      </c>
      <c r="F271" s="276" t="s">
        <v>451</v>
      </c>
      <c r="G271" s="275" t="s">
        <v>527</v>
      </c>
      <c r="H271" s="275" t="s">
        <v>548</v>
      </c>
      <c r="I271" s="275" t="s">
        <v>549</v>
      </c>
      <c r="J271" s="275" t="s">
        <v>550</v>
      </c>
      <c r="K271" s="275" t="s">
        <v>551</v>
      </c>
      <c r="L271" s="277">
        <v>1436.4680000000001</v>
      </c>
      <c r="M271" s="277">
        <v>3</v>
      </c>
      <c r="N271" s="278">
        <v>4309.4040000000005</v>
      </c>
    </row>
    <row r="272" spans="1:14" ht="14.4" customHeight="1" x14ac:dyDescent="0.3">
      <c r="A272" s="273" t="s">
        <v>447</v>
      </c>
      <c r="B272" s="274" t="s">
        <v>449</v>
      </c>
      <c r="C272" s="275" t="s">
        <v>471</v>
      </c>
      <c r="D272" s="276" t="s">
        <v>472</v>
      </c>
      <c r="E272" s="275" t="s">
        <v>450</v>
      </c>
      <c r="F272" s="276" t="s">
        <v>451</v>
      </c>
      <c r="G272" s="275" t="s">
        <v>527</v>
      </c>
      <c r="H272" s="275" t="s">
        <v>1276</v>
      </c>
      <c r="I272" s="275" t="s">
        <v>1277</v>
      </c>
      <c r="J272" s="275" t="s">
        <v>1278</v>
      </c>
      <c r="K272" s="275" t="s">
        <v>1279</v>
      </c>
      <c r="L272" s="277">
        <v>42.19</v>
      </c>
      <c r="M272" s="277">
        <v>2</v>
      </c>
      <c r="N272" s="278">
        <v>84.38</v>
      </c>
    </row>
    <row r="273" spans="1:14" ht="14.4" customHeight="1" x14ac:dyDescent="0.3">
      <c r="A273" s="273" t="s">
        <v>447</v>
      </c>
      <c r="B273" s="274" t="s">
        <v>449</v>
      </c>
      <c r="C273" s="275" t="s">
        <v>471</v>
      </c>
      <c r="D273" s="276" t="s">
        <v>472</v>
      </c>
      <c r="E273" s="275" t="s">
        <v>450</v>
      </c>
      <c r="F273" s="276" t="s">
        <v>451</v>
      </c>
      <c r="G273" s="275" t="s">
        <v>527</v>
      </c>
      <c r="H273" s="275" t="s">
        <v>1280</v>
      </c>
      <c r="I273" s="275" t="s">
        <v>1280</v>
      </c>
      <c r="J273" s="275" t="s">
        <v>1281</v>
      </c>
      <c r="K273" s="275" t="s">
        <v>1282</v>
      </c>
      <c r="L273" s="277">
        <v>2426.5500000000002</v>
      </c>
      <c r="M273" s="277">
        <v>1</v>
      </c>
      <c r="N273" s="278">
        <v>2426.5500000000002</v>
      </c>
    </row>
    <row r="274" spans="1:14" ht="14.4" customHeight="1" x14ac:dyDescent="0.3">
      <c r="A274" s="273" t="s">
        <v>447</v>
      </c>
      <c r="B274" s="274" t="s">
        <v>449</v>
      </c>
      <c r="C274" s="275" t="s">
        <v>471</v>
      </c>
      <c r="D274" s="276" t="s">
        <v>472</v>
      </c>
      <c r="E274" s="275" t="s">
        <v>450</v>
      </c>
      <c r="F274" s="276" t="s">
        <v>451</v>
      </c>
      <c r="G274" s="275" t="s">
        <v>527</v>
      </c>
      <c r="H274" s="275" t="s">
        <v>581</v>
      </c>
      <c r="I274" s="275" t="s">
        <v>521</v>
      </c>
      <c r="J274" s="275" t="s">
        <v>582</v>
      </c>
      <c r="K274" s="275"/>
      <c r="L274" s="277">
        <v>314.99599999999998</v>
      </c>
      <c r="M274" s="277">
        <v>1</v>
      </c>
      <c r="N274" s="278">
        <v>314.99599999999998</v>
      </c>
    </row>
    <row r="275" spans="1:14" ht="14.4" customHeight="1" x14ac:dyDescent="0.3">
      <c r="A275" s="273" t="s">
        <v>447</v>
      </c>
      <c r="B275" s="274" t="s">
        <v>449</v>
      </c>
      <c r="C275" s="275" t="s">
        <v>471</v>
      </c>
      <c r="D275" s="276" t="s">
        <v>472</v>
      </c>
      <c r="E275" s="275" t="s">
        <v>450</v>
      </c>
      <c r="F275" s="276" t="s">
        <v>451</v>
      </c>
      <c r="G275" s="275" t="s">
        <v>527</v>
      </c>
      <c r="H275" s="275" t="s">
        <v>772</v>
      </c>
      <c r="I275" s="275" t="s">
        <v>521</v>
      </c>
      <c r="J275" s="275" t="s">
        <v>773</v>
      </c>
      <c r="K275" s="275"/>
      <c r="L275" s="277">
        <v>194.94</v>
      </c>
      <c r="M275" s="277">
        <v>2</v>
      </c>
      <c r="N275" s="278">
        <v>389.88</v>
      </c>
    </row>
    <row r="276" spans="1:14" ht="14.4" customHeight="1" x14ac:dyDescent="0.3">
      <c r="A276" s="273" t="s">
        <v>447</v>
      </c>
      <c r="B276" s="274" t="s">
        <v>449</v>
      </c>
      <c r="C276" s="275" t="s">
        <v>471</v>
      </c>
      <c r="D276" s="276" t="s">
        <v>472</v>
      </c>
      <c r="E276" s="275" t="s">
        <v>450</v>
      </c>
      <c r="F276" s="276" t="s">
        <v>451</v>
      </c>
      <c r="G276" s="275" t="s">
        <v>527</v>
      </c>
      <c r="H276" s="275" t="s">
        <v>992</v>
      </c>
      <c r="I276" s="275" t="s">
        <v>993</v>
      </c>
      <c r="J276" s="275" t="s">
        <v>994</v>
      </c>
      <c r="K276" s="275" t="s">
        <v>995</v>
      </c>
      <c r="L276" s="277">
        <v>45.594999999999999</v>
      </c>
      <c r="M276" s="277">
        <v>1</v>
      </c>
      <c r="N276" s="278">
        <v>45.594999999999999</v>
      </c>
    </row>
    <row r="277" spans="1:14" ht="14.4" customHeight="1" x14ac:dyDescent="0.3">
      <c r="A277" s="273" t="s">
        <v>447</v>
      </c>
      <c r="B277" s="274" t="s">
        <v>449</v>
      </c>
      <c r="C277" s="275" t="s">
        <v>471</v>
      </c>
      <c r="D277" s="276" t="s">
        <v>472</v>
      </c>
      <c r="E277" s="275" t="s">
        <v>450</v>
      </c>
      <c r="F277" s="276" t="s">
        <v>451</v>
      </c>
      <c r="G277" s="275" t="s">
        <v>527</v>
      </c>
      <c r="H277" s="275" t="s">
        <v>1069</v>
      </c>
      <c r="I277" s="275" t="s">
        <v>521</v>
      </c>
      <c r="J277" s="275" t="s">
        <v>1070</v>
      </c>
      <c r="K277" s="275"/>
      <c r="L277" s="277">
        <v>0.18569987640906299</v>
      </c>
      <c r="M277" s="277">
        <v>200</v>
      </c>
      <c r="N277" s="278">
        <v>37.139975281812596</v>
      </c>
    </row>
    <row r="278" spans="1:14" ht="14.4" customHeight="1" x14ac:dyDescent="0.3">
      <c r="A278" s="273" t="s">
        <v>447</v>
      </c>
      <c r="B278" s="274" t="s">
        <v>449</v>
      </c>
      <c r="C278" s="275" t="s">
        <v>471</v>
      </c>
      <c r="D278" s="276" t="s">
        <v>472</v>
      </c>
      <c r="E278" s="275" t="s">
        <v>450</v>
      </c>
      <c r="F278" s="276" t="s">
        <v>451</v>
      </c>
      <c r="G278" s="275" t="s">
        <v>527</v>
      </c>
      <c r="H278" s="275" t="s">
        <v>1283</v>
      </c>
      <c r="I278" s="275" t="s">
        <v>1284</v>
      </c>
      <c r="J278" s="275" t="s">
        <v>1285</v>
      </c>
      <c r="K278" s="275" t="s">
        <v>1286</v>
      </c>
      <c r="L278" s="277">
        <v>122.331</v>
      </c>
      <c r="M278" s="277">
        <v>2</v>
      </c>
      <c r="N278" s="278">
        <v>244.66200000000001</v>
      </c>
    </row>
    <row r="279" spans="1:14" ht="14.4" customHeight="1" x14ac:dyDescent="0.3">
      <c r="A279" s="273" t="s">
        <v>447</v>
      </c>
      <c r="B279" s="274" t="s">
        <v>449</v>
      </c>
      <c r="C279" s="275" t="s">
        <v>471</v>
      </c>
      <c r="D279" s="276" t="s">
        <v>472</v>
      </c>
      <c r="E279" s="275" t="s">
        <v>450</v>
      </c>
      <c r="F279" s="276" t="s">
        <v>451</v>
      </c>
      <c r="G279" s="275" t="s">
        <v>527</v>
      </c>
      <c r="H279" s="275" t="s">
        <v>1287</v>
      </c>
      <c r="I279" s="275" t="s">
        <v>1288</v>
      </c>
      <c r="J279" s="275" t="s">
        <v>1289</v>
      </c>
      <c r="K279" s="275" t="s">
        <v>1290</v>
      </c>
      <c r="L279" s="277">
        <v>2283.33</v>
      </c>
      <c r="M279" s="277">
        <v>1</v>
      </c>
      <c r="N279" s="278">
        <v>2283.33</v>
      </c>
    </row>
    <row r="280" spans="1:14" ht="14.4" customHeight="1" x14ac:dyDescent="0.3">
      <c r="A280" s="273" t="s">
        <v>447</v>
      </c>
      <c r="B280" s="274" t="s">
        <v>449</v>
      </c>
      <c r="C280" s="275" t="s">
        <v>471</v>
      </c>
      <c r="D280" s="276" t="s">
        <v>472</v>
      </c>
      <c r="E280" s="275" t="s">
        <v>450</v>
      </c>
      <c r="F280" s="276" t="s">
        <v>451</v>
      </c>
      <c r="G280" s="275" t="s">
        <v>527</v>
      </c>
      <c r="H280" s="275" t="s">
        <v>1291</v>
      </c>
      <c r="I280" s="275" t="s">
        <v>1292</v>
      </c>
      <c r="J280" s="275" t="s">
        <v>1293</v>
      </c>
      <c r="K280" s="275"/>
      <c r="L280" s="277">
        <v>39.9</v>
      </c>
      <c r="M280" s="277">
        <v>3</v>
      </c>
      <c r="N280" s="278">
        <v>119.7</v>
      </c>
    </row>
    <row r="281" spans="1:14" ht="14.4" customHeight="1" x14ac:dyDescent="0.3">
      <c r="A281" s="273" t="s">
        <v>447</v>
      </c>
      <c r="B281" s="274" t="s">
        <v>449</v>
      </c>
      <c r="C281" s="275" t="s">
        <v>471</v>
      </c>
      <c r="D281" s="276" t="s">
        <v>472</v>
      </c>
      <c r="E281" s="275" t="s">
        <v>450</v>
      </c>
      <c r="F281" s="276" t="s">
        <v>451</v>
      </c>
      <c r="G281" s="275" t="s">
        <v>527</v>
      </c>
      <c r="H281" s="275" t="s">
        <v>1294</v>
      </c>
      <c r="I281" s="275" t="s">
        <v>1294</v>
      </c>
      <c r="J281" s="275" t="s">
        <v>1295</v>
      </c>
      <c r="K281" s="275" t="s">
        <v>1296</v>
      </c>
      <c r="L281" s="277">
        <v>129.38</v>
      </c>
      <c r="M281" s="277">
        <v>1</v>
      </c>
      <c r="N281" s="278">
        <v>129.38</v>
      </c>
    </row>
    <row r="282" spans="1:14" ht="14.4" customHeight="1" x14ac:dyDescent="0.3">
      <c r="A282" s="273" t="s">
        <v>447</v>
      </c>
      <c r="B282" s="274" t="s">
        <v>449</v>
      </c>
      <c r="C282" s="275" t="s">
        <v>471</v>
      </c>
      <c r="D282" s="276" t="s">
        <v>472</v>
      </c>
      <c r="E282" s="275" t="s">
        <v>450</v>
      </c>
      <c r="F282" s="276" t="s">
        <v>451</v>
      </c>
      <c r="G282" s="275" t="s">
        <v>527</v>
      </c>
      <c r="H282" s="275" t="s">
        <v>1297</v>
      </c>
      <c r="I282" s="275" t="s">
        <v>1298</v>
      </c>
      <c r="J282" s="275" t="s">
        <v>1299</v>
      </c>
      <c r="K282" s="275" t="s">
        <v>1300</v>
      </c>
      <c r="L282" s="277">
        <v>75.329899999999995</v>
      </c>
      <c r="M282" s="277">
        <v>6</v>
      </c>
      <c r="N282" s="278">
        <v>451.97939999999994</v>
      </c>
    </row>
    <row r="283" spans="1:14" ht="14.4" customHeight="1" x14ac:dyDescent="0.3">
      <c r="A283" s="273" t="s">
        <v>447</v>
      </c>
      <c r="B283" s="274" t="s">
        <v>449</v>
      </c>
      <c r="C283" s="275" t="s">
        <v>471</v>
      </c>
      <c r="D283" s="276" t="s">
        <v>472</v>
      </c>
      <c r="E283" s="275" t="s">
        <v>450</v>
      </c>
      <c r="F283" s="276" t="s">
        <v>451</v>
      </c>
      <c r="G283" s="275" t="s">
        <v>527</v>
      </c>
      <c r="H283" s="275" t="s">
        <v>1301</v>
      </c>
      <c r="I283" s="275" t="s">
        <v>1302</v>
      </c>
      <c r="J283" s="275" t="s">
        <v>1303</v>
      </c>
      <c r="K283" s="275" t="s">
        <v>1304</v>
      </c>
      <c r="L283" s="277">
        <v>267.65199999999999</v>
      </c>
      <c r="M283" s="277">
        <v>2</v>
      </c>
      <c r="N283" s="278">
        <v>535.30399999999997</v>
      </c>
    </row>
    <row r="284" spans="1:14" ht="14.4" customHeight="1" x14ac:dyDescent="0.3">
      <c r="A284" s="273" t="s">
        <v>447</v>
      </c>
      <c r="B284" s="274" t="s">
        <v>449</v>
      </c>
      <c r="C284" s="275" t="s">
        <v>471</v>
      </c>
      <c r="D284" s="276" t="s">
        <v>472</v>
      </c>
      <c r="E284" s="275" t="s">
        <v>450</v>
      </c>
      <c r="F284" s="276" t="s">
        <v>451</v>
      </c>
      <c r="G284" s="275" t="s">
        <v>527</v>
      </c>
      <c r="H284" s="275" t="s">
        <v>1305</v>
      </c>
      <c r="I284" s="275" t="s">
        <v>1306</v>
      </c>
      <c r="J284" s="275" t="s">
        <v>1307</v>
      </c>
      <c r="K284" s="275" t="s">
        <v>1308</v>
      </c>
      <c r="L284" s="277">
        <v>26.25</v>
      </c>
      <c r="M284" s="277">
        <v>2</v>
      </c>
      <c r="N284" s="278">
        <v>52.5</v>
      </c>
    </row>
    <row r="285" spans="1:14" ht="14.4" customHeight="1" x14ac:dyDescent="0.3">
      <c r="A285" s="273" t="s">
        <v>447</v>
      </c>
      <c r="B285" s="274" t="s">
        <v>449</v>
      </c>
      <c r="C285" s="275" t="s">
        <v>471</v>
      </c>
      <c r="D285" s="276" t="s">
        <v>472</v>
      </c>
      <c r="E285" s="275" t="s">
        <v>450</v>
      </c>
      <c r="F285" s="276" t="s">
        <v>451</v>
      </c>
      <c r="G285" s="275" t="s">
        <v>527</v>
      </c>
      <c r="H285" s="275" t="s">
        <v>1309</v>
      </c>
      <c r="I285" s="275" t="s">
        <v>1310</v>
      </c>
      <c r="J285" s="275" t="s">
        <v>1311</v>
      </c>
      <c r="K285" s="275" t="s">
        <v>1312</v>
      </c>
      <c r="L285" s="277">
        <v>80.19</v>
      </c>
      <c r="M285" s="277">
        <v>1</v>
      </c>
      <c r="N285" s="278">
        <v>80.19</v>
      </c>
    </row>
    <row r="286" spans="1:14" ht="14.4" customHeight="1" x14ac:dyDescent="0.3">
      <c r="A286" s="273" t="s">
        <v>447</v>
      </c>
      <c r="B286" s="274" t="s">
        <v>449</v>
      </c>
      <c r="C286" s="275" t="s">
        <v>471</v>
      </c>
      <c r="D286" s="276" t="s">
        <v>472</v>
      </c>
      <c r="E286" s="275" t="s">
        <v>450</v>
      </c>
      <c r="F286" s="276" t="s">
        <v>451</v>
      </c>
      <c r="G286" s="275" t="s">
        <v>527</v>
      </c>
      <c r="H286" s="275" t="s">
        <v>1313</v>
      </c>
      <c r="I286" s="275" t="s">
        <v>1314</v>
      </c>
      <c r="J286" s="275" t="s">
        <v>713</v>
      </c>
      <c r="K286" s="275" t="s">
        <v>1315</v>
      </c>
      <c r="L286" s="277">
        <v>54.816099999999992</v>
      </c>
      <c r="M286" s="277">
        <v>5</v>
      </c>
      <c r="N286" s="278">
        <v>274.08049999999997</v>
      </c>
    </row>
    <row r="287" spans="1:14" ht="14.4" customHeight="1" x14ac:dyDescent="0.3">
      <c r="A287" s="273" t="s">
        <v>447</v>
      </c>
      <c r="B287" s="274" t="s">
        <v>449</v>
      </c>
      <c r="C287" s="275" t="s">
        <v>471</v>
      </c>
      <c r="D287" s="276" t="s">
        <v>472</v>
      </c>
      <c r="E287" s="275" t="s">
        <v>450</v>
      </c>
      <c r="F287" s="276" t="s">
        <v>451</v>
      </c>
      <c r="G287" s="275" t="s">
        <v>527</v>
      </c>
      <c r="H287" s="275" t="s">
        <v>1316</v>
      </c>
      <c r="I287" s="275" t="s">
        <v>521</v>
      </c>
      <c r="J287" s="275" t="s">
        <v>1317</v>
      </c>
      <c r="K287" s="275" t="s">
        <v>1318</v>
      </c>
      <c r="L287" s="277">
        <v>5.1400000000000001E-2</v>
      </c>
      <c r="M287" s="277">
        <v>4356</v>
      </c>
      <c r="N287" s="278">
        <v>223.89840000000001</v>
      </c>
    </row>
    <row r="288" spans="1:14" ht="14.4" customHeight="1" x14ac:dyDescent="0.3">
      <c r="A288" s="273" t="s">
        <v>447</v>
      </c>
      <c r="B288" s="274" t="s">
        <v>449</v>
      </c>
      <c r="C288" s="275" t="s">
        <v>471</v>
      </c>
      <c r="D288" s="276" t="s">
        <v>472</v>
      </c>
      <c r="E288" s="275" t="s">
        <v>450</v>
      </c>
      <c r="F288" s="276" t="s">
        <v>451</v>
      </c>
      <c r="G288" s="275" t="s">
        <v>527</v>
      </c>
      <c r="H288" s="275" t="s">
        <v>1319</v>
      </c>
      <c r="I288" s="275" t="s">
        <v>521</v>
      </c>
      <c r="J288" s="275" t="s">
        <v>1320</v>
      </c>
      <c r="K288" s="275"/>
      <c r="L288" s="277">
        <v>69.19</v>
      </c>
      <c r="M288" s="277">
        <v>1</v>
      </c>
      <c r="N288" s="278">
        <v>69.19</v>
      </c>
    </row>
    <row r="289" spans="1:14" ht="14.4" customHeight="1" x14ac:dyDescent="0.3">
      <c r="A289" s="273" t="s">
        <v>447</v>
      </c>
      <c r="B289" s="274" t="s">
        <v>449</v>
      </c>
      <c r="C289" s="275" t="s">
        <v>471</v>
      </c>
      <c r="D289" s="276" t="s">
        <v>472</v>
      </c>
      <c r="E289" s="275" t="s">
        <v>450</v>
      </c>
      <c r="F289" s="276" t="s">
        <v>451</v>
      </c>
      <c r="G289" s="275" t="s">
        <v>527</v>
      </c>
      <c r="H289" s="275" t="s">
        <v>1321</v>
      </c>
      <c r="I289" s="275" t="s">
        <v>521</v>
      </c>
      <c r="J289" s="275" t="s">
        <v>1322</v>
      </c>
      <c r="K289" s="275"/>
      <c r="L289" s="277">
        <v>118.79</v>
      </c>
      <c r="M289" s="277">
        <v>2</v>
      </c>
      <c r="N289" s="278">
        <v>237.58</v>
      </c>
    </row>
    <row r="290" spans="1:14" ht="14.4" customHeight="1" x14ac:dyDescent="0.3">
      <c r="A290" s="273" t="s">
        <v>447</v>
      </c>
      <c r="B290" s="274" t="s">
        <v>449</v>
      </c>
      <c r="C290" s="275" t="s">
        <v>471</v>
      </c>
      <c r="D290" s="276" t="s">
        <v>472</v>
      </c>
      <c r="E290" s="275" t="s">
        <v>450</v>
      </c>
      <c r="F290" s="276" t="s">
        <v>451</v>
      </c>
      <c r="G290" s="275" t="s">
        <v>527</v>
      </c>
      <c r="H290" s="275" t="s">
        <v>1323</v>
      </c>
      <c r="I290" s="275" t="s">
        <v>521</v>
      </c>
      <c r="J290" s="275" t="s">
        <v>1324</v>
      </c>
      <c r="K290" s="275"/>
      <c r="L290" s="277">
        <v>26.16</v>
      </c>
      <c r="M290" s="277">
        <v>2</v>
      </c>
      <c r="N290" s="278">
        <v>52.32</v>
      </c>
    </row>
    <row r="291" spans="1:14" ht="14.4" customHeight="1" x14ac:dyDescent="0.3">
      <c r="A291" s="273" t="s">
        <v>447</v>
      </c>
      <c r="B291" s="274" t="s">
        <v>449</v>
      </c>
      <c r="C291" s="275" t="s">
        <v>471</v>
      </c>
      <c r="D291" s="276" t="s">
        <v>472</v>
      </c>
      <c r="E291" s="275" t="s">
        <v>450</v>
      </c>
      <c r="F291" s="276" t="s">
        <v>451</v>
      </c>
      <c r="G291" s="275" t="s">
        <v>527</v>
      </c>
      <c r="H291" s="275" t="s">
        <v>1325</v>
      </c>
      <c r="I291" s="275" t="s">
        <v>521</v>
      </c>
      <c r="J291" s="275" t="s">
        <v>1326</v>
      </c>
      <c r="K291" s="275" t="s">
        <v>1327</v>
      </c>
      <c r="L291" s="277">
        <v>85.965000000000003</v>
      </c>
      <c r="M291" s="277">
        <v>1</v>
      </c>
      <c r="N291" s="278">
        <v>85.965000000000003</v>
      </c>
    </row>
    <row r="292" spans="1:14" ht="14.4" customHeight="1" x14ac:dyDescent="0.3">
      <c r="A292" s="273" t="s">
        <v>447</v>
      </c>
      <c r="B292" s="274" t="s">
        <v>449</v>
      </c>
      <c r="C292" s="275" t="s">
        <v>471</v>
      </c>
      <c r="D292" s="276" t="s">
        <v>472</v>
      </c>
      <c r="E292" s="275" t="s">
        <v>450</v>
      </c>
      <c r="F292" s="276" t="s">
        <v>451</v>
      </c>
      <c r="G292" s="275" t="s">
        <v>527</v>
      </c>
      <c r="H292" s="275" t="s">
        <v>1328</v>
      </c>
      <c r="I292" s="275" t="s">
        <v>521</v>
      </c>
      <c r="J292" s="275" t="s">
        <v>1329</v>
      </c>
      <c r="K292" s="275"/>
      <c r="L292" s="277">
        <v>242.59200000000001</v>
      </c>
      <c r="M292" s="277">
        <v>1</v>
      </c>
      <c r="N292" s="278">
        <v>242.59200000000001</v>
      </c>
    </row>
    <row r="293" spans="1:14" ht="14.4" customHeight="1" x14ac:dyDescent="0.3">
      <c r="A293" s="273" t="s">
        <v>447</v>
      </c>
      <c r="B293" s="274" t="s">
        <v>449</v>
      </c>
      <c r="C293" s="275" t="s">
        <v>471</v>
      </c>
      <c r="D293" s="276" t="s">
        <v>472</v>
      </c>
      <c r="E293" s="275" t="s">
        <v>450</v>
      </c>
      <c r="F293" s="276" t="s">
        <v>451</v>
      </c>
      <c r="G293" s="275" t="s">
        <v>527</v>
      </c>
      <c r="H293" s="275" t="s">
        <v>1330</v>
      </c>
      <c r="I293" s="275" t="s">
        <v>521</v>
      </c>
      <c r="J293" s="275" t="s">
        <v>1331</v>
      </c>
      <c r="K293" s="275"/>
      <c r="L293" s="277">
        <v>148.49</v>
      </c>
      <c r="M293" s="277">
        <v>1</v>
      </c>
      <c r="N293" s="278">
        <v>148.49</v>
      </c>
    </row>
    <row r="294" spans="1:14" ht="14.4" customHeight="1" x14ac:dyDescent="0.3">
      <c r="A294" s="273" t="s">
        <v>447</v>
      </c>
      <c r="B294" s="274" t="s">
        <v>449</v>
      </c>
      <c r="C294" s="275" t="s">
        <v>471</v>
      </c>
      <c r="D294" s="276" t="s">
        <v>472</v>
      </c>
      <c r="E294" s="275" t="s">
        <v>450</v>
      </c>
      <c r="F294" s="276" t="s">
        <v>451</v>
      </c>
      <c r="G294" s="275" t="s">
        <v>527</v>
      </c>
      <c r="H294" s="275" t="s">
        <v>1332</v>
      </c>
      <c r="I294" s="275" t="s">
        <v>1333</v>
      </c>
      <c r="J294" s="275" t="s">
        <v>1334</v>
      </c>
      <c r="K294" s="275" t="s">
        <v>1335</v>
      </c>
      <c r="L294" s="277">
        <v>137.05000000000001</v>
      </c>
      <c r="M294" s="277">
        <v>1</v>
      </c>
      <c r="N294" s="278">
        <v>137.05000000000001</v>
      </c>
    </row>
    <row r="295" spans="1:14" ht="14.4" customHeight="1" x14ac:dyDescent="0.3">
      <c r="A295" s="273" t="s">
        <v>447</v>
      </c>
      <c r="B295" s="274" t="s">
        <v>449</v>
      </c>
      <c r="C295" s="275" t="s">
        <v>471</v>
      </c>
      <c r="D295" s="276" t="s">
        <v>472</v>
      </c>
      <c r="E295" s="275" t="s">
        <v>450</v>
      </c>
      <c r="F295" s="276" t="s">
        <v>451</v>
      </c>
      <c r="G295" s="275" t="s">
        <v>527</v>
      </c>
      <c r="H295" s="275" t="s">
        <v>1336</v>
      </c>
      <c r="I295" s="275" t="s">
        <v>521</v>
      </c>
      <c r="J295" s="275" t="s">
        <v>1337</v>
      </c>
      <c r="K295" s="275"/>
      <c r="L295" s="277">
        <v>373.66</v>
      </c>
      <c r="M295" s="277">
        <v>1</v>
      </c>
      <c r="N295" s="278">
        <v>373.66</v>
      </c>
    </row>
    <row r="296" spans="1:14" ht="14.4" customHeight="1" x14ac:dyDescent="0.3">
      <c r="A296" s="273" t="s">
        <v>447</v>
      </c>
      <c r="B296" s="274" t="s">
        <v>449</v>
      </c>
      <c r="C296" s="275" t="s">
        <v>471</v>
      </c>
      <c r="D296" s="276" t="s">
        <v>472</v>
      </c>
      <c r="E296" s="275" t="s">
        <v>450</v>
      </c>
      <c r="F296" s="276" t="s">
        <v>451</v>
      </c>
      <c r="G296" s="275" t="s">
        <v>527</v>
      </c>
      <c r="H296" s="275" t="s">
        <v>1338</v>
      </c>
      <c r="I296" s="275" t="s">
        <v>521</v>
      </c>
      <c r="J296" s="275" t="s">
        <v>1339</v>
      </c>
      <c r="K296" s="275"/>
      <c r="L296" s="277">
        <v>78</v>
      </c>
      <c r="M296" s="277">
        <v>2</v>
      </c>
      <c r="N296" s="278">
        <v>156</v>
      </c>
    </row>
    <row r="297" spans="1:14" ht="14.4" customHeight="1" x14ac:dyDescent="0.3">
      <c r="A297" s="273" t="s">
        <v>447</v>
      </c>
      <c r="B297" s="274" t="s">
        <v>449</v>
      </c>
      <c r="C297" s="275" t="s">
        <v>471</v>
      </c>
      <c r="D297" s="276" t="s">
        <v>472</v>
      </c>
      <c r="E297" s="275" t="s">
        <v>450</v>
      </c>
      <c r="F297" s="276" t="s">
        <v>451</v>
      </c>
      <c r="G297" s="275" t="s">
        <v>527</v>
      </c>
      <c r="H297" s="275" t="s">
        <v>1340</v>
      </c>
      <c r="I297" s="275" t="s">
        <v>521</v>
      </c>
      <c r="J297" s="275" t="s">
        <v>1341</v>
      </c>
      <c r="K297" s="275"/>
      <c r="L297" s="277">
        <v>190.57499999999999</v>
      </c>
      <c r="M297" s="277">
        <v>1</v>
      </c>
      <c r="N297" s="278">
        <v>190.57499999999999</v>
      </c>
    </row>
    <row r="298" spans="1:14" ht="14.4" customHeight="1" x14ac:dyDescent="0.3">
      <c r="A298" s="273" t="s">
        <v>447</v>
      </c>
      <c r="B298" s="274" t="s">
        <v>449</v>
      </c>
      <c r="C298" s="275" t="s">
        <v>471</v>
      </c>
      <c r="D298" s="276" t="s">
        <v>472</v>
      </c>
      <c r="E298" s="275" t="s">
        <v>450</v>
      </c>
      <c r="F298" s="276" t="s">
        <v>451</v>
      </c>
      <c r="G298" s="275" t="s">
        <v>527</v>
      </c>
      <c r="H298" s="275" t="s">
        <v>1342</v>
      </c>
      <c r="I298" s="275" t="s">
        <v>521</v>
      </c>
      <c r="J298" s="275" t="s">
        <v>1343</v>
      </c>
      <c r="K298" s="275"/>
      <c r="L298" s="277">
        <v>84.600999999999999</v>
      </c>
      <c r="M298" s="277">
        <v>1</v>
      </c>
      <c r="N298" s="278">
        <v>84.600999999999999</v>
      </c>
    </row>
    <row r="299" spans="1:14" ht="14.4" customHeight="1" x14ac:dyDescent="0.3">
      <c r="A299" s="273" t="s">
        <v>447</v>
      </c>
      <c r="B299" s="274" t="s">
        <v>449</v>
      </c>
      <c r="C299" s="275" t="s">
        <v>471</v>
      </c>
      <c r="D299" s="276" t="s">
        <v>472</v>
      </c>
      <c r="E299" s="275" t="s">
        <v>450</v>
      </c>
      <c r="F299" s="276" t="s">
        <v>451</v>
      </c>
      <c r="G299" s="275" t="s">
        <v>527</v>
      </c>
      <c r="H299" s="275" t="s">
        <v>1344</v>
      </c>
      <c r="I299" s="275" t="s">
        <v>521</v>
      </c>
      <c r="J299" s="275" t="s">
        <v>1345</v>
      </c>
      <c r="K299" s="275" t="s">
        <v>1346</v>
      </c>
      <c r="L299" s="277">
        <v>164.59321586362299</v>
      </c>
      <c r="M299" s="277">
        <v>1</v>
      </c>
      <c r="N299" s="278">
        <v>164.59321586362299</v>
      </c>
    </row>
    <row r="300" spans="1:14" ht="14.4" customHeight="1" x14ac:dyDescent="0.3">
      <c r="A300" s="273" t="s">
        <v>447</v>
      </c>
      <c r="B300" s="274" t="s">
        <v>449</v>
      </c>
      <c r="C300" s="275" t="s">
        <v>471</v>
      </c>
      <c r="D300" s="276" t="s">
        <v>472</v>
      </c>
      <c r="E300" s="275" t="s">
        <v>450</v>
      </c>
      <c r="F300" s="276" t="s">
        <v>451</v>
      </c>
      <c r="G300" s="275" t="s">
        <v>527</v>
      </c>
      <c r="H300" s="275" t="s">
        <v>1347</v>
      </c>
      <c r="I300" s="275" t="s">
        <v>521</v>
      </c>
      <c r="J300" s="275" t="s">
        <v>1348</v>
      </c>
      <c r="K300" s="275" t="s">
        <v>1349</v>
      </c>
      <c r="L300" s="277">
        <v>80.8</v>
      </c>
      <c r="M300" s="277">
        <v>1</v>
      </c>
      <c r="N300" s="278">
        <v>80.8</v>
      </c>
    </row>
    <row r="301" spans="1:14" ht="14.4" customHeight="1" x14ac:dyDescent="0.3">
      <c r="A301" s="273" t="s">
        <v>447</v>
      </c>
      <c r="B301" s="274" t="s">
        <v>449</v>
      </c>
      <c r="C301" s="275" t="s">
        <v>471</v>
      </c>
      <c r="D301" s="276" t="s">
        <v>472</v>
      </c>
      <c r="E301" s="275" t="s">
        <v>450</v>
      </c>
      <c r="F301" s="276" t="s">
        <v>451</v>
      </c>
      <c r="G301" s="275" t="s">
        <v>527</v>
      </c>
      <c r="H301" s="275" t="s">
        <v>1350</v>
      </c>
      <c r="I301" s="275" t="s">
        <v>521</v>
      </c>
      <c r="J301" s="275" t="s">
        <v>1351</v>
      </c>
      <c r="K301" s="275" t="s">
        <v>1352</v>
      </c>
      <c r="L301" s="277">
        <v>69.861000000000004</v>
      </c>
      <c r="M301" s="277">
        <v>4</v>
      </c>
      <c r="N301" s="278">
        <v>279.44400000000002</v>
      </c>
    </row>
    <row r="302" spans="1:14" ht="14.4" customHeight="1" x14ac:dyDescent="0.3">
      <c r="A302" s="273" t="s">
        <v>447</v>
      </c>
      <c r="B302" s="274" t="s">
        <v>449</v>
      </c>
      <c r="C302" s="275" t="s">
        <v>471</v>
      </c>
      <c r="D302" s="276" t="s">
        <v>472</v>
      </c>
      <c r="E302" s="275" t="s">
        <v>450</v>
      </c>
      <c r="F302" s="276" t="s">
        <v>451</v>
      </c>
      <c r="G302" s="275" t="s">
        <v>527</v>
      </c>
      <c r="H302" s="275" t="s">
        <v>1353</v>
      </c>
      <c r="I302" s="275" t="s">
        <v>521</v>
      </c>
      <c r="J302" s="275" t="s">
        <v>1354</v>
      </c>
      <c r="K302" s="275" t="s">
        <v>1355</v>
      </c>
      <c r="L302" s="277">
        <v>198.82</v>
      </c>
      <c r="M302" s="277">
        <v>1</v>
      </c>
      <c r="N302" s="278">
        <v>198.82</v>
      </c>
    </row>
    <row r="303" spans="1:14" ht="14.4" customHeight="1" x14ac:dyDescent="0.3">
      <c r="A303" s="273" t="s">
        <v>447</v>
      </c>
      <c r="B303" s="274" t="s">
        <v>449</v>
      </c>
      <c r="C303" s="275" t="s">
        <v>471</v>
      </c>
      <c r="D303" s="276" t="s">
        <v>472</v>
      </c>
      <c r="E303" s="275" t="s">
        <v>450</v>
      </c>
      <c r="F303" s="276" t="s">
        <v>451</v>
      </c>
      <c r="G303" s="275" t="s">
        <v>527</v>
      </c>
      <c r="H303" s="275" t="s">
        <v>1356</v>
      </c>
      <c r="I303" s="275" t="s">
        <v>1104</v>
      </c>
      <c r="J303" s="275" t="s">
        <v>1357</v>
      </c>
      <c r="K303" s="275"/>
      <c r="L303" s="277">
        <v>127.518014665151</v>
      </c>
      <c r="M303" s="277">
        <v>2</v>
      </c>
      <c r="N303" s="278">
        <v>255.036029330302</v>
      </c>
    </row>
    <row r="304" spans="1:14" ht="14.4" customHeight="1" x14ac:dyDescent="0.3">
      <c r="A304" s="273" t="s">
        <v>447</v>
      </c>
      <c r="B304" s="274" t="s">
        <v>449</v>
      </c>
      <c r="C304" s="275" t="s">
        <v>471</v>
      </c>
      <c r="D304" s="276" t="s">
        <v>472</v>
      </c>
      <c r="E304" s="275" t="s">
        <v>450</v>
      </c>
      <c r="F304" s="276" t="s">
        <v>451</v>
      </c>
      <c r="G304" s="275" t="s">
        <v>527</v>
      </c>
      <c r="H304" s="275" t="s">
        <v>1358</v>
      </c>
      <c r="I304" s="275" t="s">
        <v>521</v>
      </c>
      <c r="J304" s="275" t="s">
        <v>1359</v>
      </c>
      <c r="K304" s="275"/>
      <c r="L304" s="277">
        <v>20.064</v>
      </c>
      <c r="M304" s="277">
        <v>1</v>
      </c>
      <c r="N304" s="278">
        <v>20.064</v>
      </c>
    </row>
    <row r="305" spans="1:14" ht="14.4" customHeight="1" x14ac:dyDescent="0.3">
      <c r="A305" s="273" t="s">
        <v>447</v>
      </c>
      <c r="B305" s="274" t="s">
        <v>449</v>
      </c>
      <c r="C305" s="275" t="s">
        <v>471</v>
      </c>
      <c r="D305" s="276" t="s">
        <v>472</v>
      </c>
      <c r="E305" s="275" t="s">
        <v>450</v>
      </c>
      <c r="F305" s="276" t="s">
        <v>451</v>
      </c>
      <c r="G305" s="275" t="s">
        <v>527</v>
      </c>
      <c r="H305" s="275" t="s">
        <v>1360</v>
      </c>
      <c r="I305" s="275" t="s">
        <v>521</v>
      </c>
      <c r="J305" s="275" t="s">
        <v>1361</v>
      </c>
      <c r="K305" s="275"/>
      <c r="L305" s="277">
        <v>147.02000000000001</v>
      </c>
      <c r="M305" s="277">
        <v>1</v>
      </c>
      <c r="N305" s="278">
        <v>147.02000000000001</v>
      </c>
    </row>
    <row r="306" spans="1:14" ht="14.4" customHeight="1" x14ac:dyDescent="0.3">
      <c r="A306" s="273" t="s">
        <v>447</v>
      </c>
      <c r="B306" s="274" t="s">
        <v>449</v>
      </c>
      <c r="C306" s="275" t="s">
        <v>471</v>
      </c>
      <c r="D306" s="276" t="s">
        <v>472</v>
      </c>
      <c r="E306" s="275" t="s">
        <v>450</v>
      </c>
      <c r="F306" s="276" t="s">
        <v>451</v>
      </c>
      <c r="G306" s="275" t="s">
        <v>608</v>
      </c>
      <c r="H306" s="275" t="s">
        <v>1362</v>
      </c>
      <c r="I306" s="275" t="s">
        <v>1363</v>
      </c>
      <c r="J306" s="275" t="s">
        <v>1364</v>
      </c>
      <c r="K306" s="275" t="s">
        <v>1365</v>
      </c>
      <c r="L306" s="277">
        <v>314.99</v>
      </c>
      <c r="M306" s="277">
        <v>2</v>
      </c>
      <c r="N306" s="278">
        <v>629.98</v>
      </c>
    </row>
    <row r="307" spans="1:14" ht="14.4" customHeight="1" x14ac:dyDescent="0.3">
      <c r="A307" s="273" t="s">
        <v>447</v>
      </c>
      <c r="B307" s="274" t="s">
        <v>449</v>
      </c>
      <c r="C307" s="275" t="s">
        <v>471</v>
      </c>
      <c r="D307" s="276" t="s">
        <v>472</v>
      </c>
      <c r="E307" s="275" t="s">
        <v>450</v>
      </c>
      <c r="F307" s="276" t="s">
        <v>451</v>
      </c>
      <c r="G307" s="275" t="s">
        <v>608</v>
      </c>
      <c r="H307" s="275" t="s">
        <v>1366</v>
      </c>
      <c r="I307" s="275" t="s">
        <v>1367</v>
      </c>
      <c r="J307" s="275" t="s">
        <v>1368</v>
      </c>
      <c r="K307" s="275" t="s">
        <v>1369</v>
      </c>
      <c r="L307" s="277">
        <v>162.36000000000001</v>
      </c>
      <c r="M307" s="277">
        <v>1</v>
      </c>
      <c r="N307" s="278">
        <v>162.36000000000001</v>
      </c>
    </row>
    <row r="308" spans="1:14" ht="14.4" customHeight="1" x14ac:dyDescent="0.3">
      <c r="A308" s="273" t="s">
        <v>447</v>
      </c>
      <c r="B308" s="274" t="s">
        <v>449</v>
      </c>
      <c r="C308" s="275" t="s">
        <v>471</v>
      </c>
      <c r="D308" s="276" t="s">
        <v>472</v>
      </c>
      <c r="E308" s="275" t="s">
        <v>450</v>
      </c>
      <c r="F308" s="276" t="s">
        <v>451</v>
      </c>
      <c r="G308" s="275" t="s">
        <v>608</v>
      </c>
      <c r="H308" s="275" t="s">
        <v>609</v>
      </c>
      <c r="I308" s="275" t="s">
        <v>610</v>
      </c>
      <c r="J308" s="275" t="s">
        <v>611</v>
      </c>
      <c r="K308" s="275" t="s">
        <v>612</v>
      </c>
      <c r="L308" s="277">
        <v>163.41999999999999</v>
      </c>
      <c r="M308" s="277">
        <v>3</v>
      </c>
      <c r="N308" s="278">
        <v>490.26</v>
      </c>
    </row>
    <row r="309" spans="1:14" ht="14.4" customHeight="1" x14ac:dyDescent="0.3">
      <c r="A309" s="273" t="s">
        <v>447</v>
      </c>
      <c r="B309" s="274" t="s">
        <v>449</v>
      </c>
      <c r="C309" s="275" t="s">
        <v>471</v>
      </c>
      <c r="D309" s="276" t="s">
        <v>472</v>
      </c>
      <c r="E309" s="275" t="s">
        <v>450</v>
      </c>
      <c r="F309" s="276" t="s">
        <v>451</v>
      </c>
      <c r="G309" s="275" t="s">
        <v>608</v>
      </c>
      <c r="H309" s="275" t="s">
        <v>1370</v>
      </c>
      <c r="I309" s="275" t="s">
        <v>1371</v>
      </c>
      <c r="J309" s="275" t="s">
        <v>611</v>
      </c>
      <c r="K309" s="275" t="s">
        <v>1372</v>
      </c>
      <c r="L309" s="277">
        <v>560.05999999999995</v>
      </c>
      <c r="M309" s="277">
        <v>2</v>
      </c>
      <c r="N309" s="278">
        <v>1120.1199999999999</v>
      </c>
    </row>
    <row r="310" spans="1:14" ht="14.4" customHeight="1" x14ac:dyDescent="0.3">
      <c r="A310" s="273" t="s">
        <v>447</v>
      </c>
      <c r="B310" s="274" t="s">
        <v>449</v>
      </c>
      <c r="C310" s="275" t="s">
        <v>471</v>
      </c>
      <c r="D310" s="276" t="s">
        <v>472</v>
      </c>
      <c r="E310" s="275" t="s">
        <v>450</v>
      </c>
      <c r="F310" s="276" t="s">
        <v>451</v>
      </c>
      <c r="G310" s="275" t="s">
        <v>608</v>
      </c>
      <c r="H310" s="275" t="s">
        <v>1109</v>
      </c>
      <c r="I310" s="275" t="s">
        <v>1109</v>
      </c>
      <c r="J310" s="275" t="s">
        <v>1110</v>
      </c>
      <c r="K310" s="275" t="s">
        <v>1111</v>
      </c>
      <c r="L310" s="277">
        <v>122.81</v>
      </c>
      <c r="M310" s="277">
        <v>2</v>
      </c>
      <c r="N310" s="278">
        <v>245.62</v>
      </c>
    </row>
    <row r="311" spans="1:14" ht="14.4" customHeight="1" x14ac:dyDescent="0.3">
      <c r="A311" s="273" t="s">
        <v>447</v>
      </c>
      <c r="B311" s="274" t="s">
        <v>449</v>
      </c>
      <c r="C311" s="275" t="s">
        <v>471</v>
      </c>
      <c r="D311" s="276" t="s">
        <v>472</v>
      </c>
      <c r="E311" s="275" t="s">
        <v>450</v>
      </c>
      <c r="F311" s="276" t="s">
        <v>451</v>
      </c>
      <c r="G311" s="275" t="s">
        <v>608</v>
      </c>
      <c r="H311" s="275" t="s">
        <v>1373</v>
      </c>
      <c r="I311" s="275" t="s">
        <v>1374</v>
      </c>
      <c r="J311" s="275" t="s">
        <v>1375</v>
      </c>
      <c r="K311" s="275" t="s">
        <v>1376</v>
      </c>
      <c r="L311" s="277">
        <v>228.71</v>
      </c>
      <c r="M311" s="277">
        <v>1</v>
      </c>
      <c r="N311" s="278">
        <v>228.71</v>
      </c>
    </row>
    <row r="312" spans="1:14" ht="14.4" customHeight="1" x14ac:dyDescent="0.3">
      <c r="A312" s="273" t="s">
        <v>447</v>
      </c>
      <c r="B312" s="274" t="s">
        <v>449</v>
      </c>
      <c r="C312" s="275" t="s">
        <v>471</v>
      </c>
      <c r="D312" s="276" t="s">
        <v>472</v>
      </c>
      <c r="E312" s="275" t="s">
        <v>450</v>
      </c>
      <c r="F312" s="276" t="s">
        <v>451</v>
      </c>
      <c r="G312" s="275" t="s">
        <v>608</v>
      </c>
      <c r="H312" s="275" t="s">
        <v>1377</v>
      </c>
      <c r="I312" s="275" t="s">
        <v>1378</v>
      </c>
      <c r="J312" s="275" t="s">
        <v>1379</v>
      </c>
      <c r="K312" s="275" t="s">
        <v>1380</v>
      </c>
      <c r="L312" s="277">
        <v>421.14003318073202</v>
      </c>
      <c r="M312" s="277">
        <v>2</v>
      </c>
      <c r="N312" s="278">
        <v>842.28006636146404</v>
      </c>
    </row>
    <row r="313" spans="1:14" ht="14.4" customHeight="1" x14ac:dyDescent="0.3">
      <c r="A313" s="273" t="s">
        <v>447</v>
      </c>
      <c r="B313" s="274" t="s">
        <v>449</v>
      </c>
      <c r="C313" s="275" t="s">
        <v>471</v>
      </c>
      <c r="D313" s="276" t="s">
        <v>472</v>
      </c>
      <c r="E313" s="275" t="s">
        <v>450</v>
      </c>
      <c r="F313" s="276" t="s">
        <v>451</v>
      </c>
      <c r="G313" s="275" t="s">
        <v>608</v>
      </c>
      <c r="H313" s="275" t="s">
        <v>1381</v>
      </c>
      <c r="I313" s="275" t="s">
        <v>1382</v>
      </c>
      <c r="J313" s="275" t="s">
        <v>1383</v>
      </c>
      <c r="K313" s="275" t="s">
        <v>1384</v>
      </c>
      <c r="L313" s="277">
        <v>181.68</v>
      </c>
      <c r="M313" s="277">
        <v>1</v>
      </c>
      <c r="N313" s="278">
        <v>181.68</v>
      </c>
    </row>
    <row r="314" spans="1:14" ht="14.4" customHeight="1" x14ac:dyDescent="0.3">
      <c r="A314" s="273" t="s">
        <v>447</v>
      </c>
      <c r="B314" s="274" t="s">
        <v>449</v>
      </c>
      <c r="C314" s="275" t="s">
        <v>471</v>
      </c>
      <c r="D314" s="276" t="s">
        <v>472</v>
      </c>
      <c r="E314" s="275" t="s">
        <v>450</v>
      </c>
      <c r="F314" s="276" t="s">
        <v>451</v>
      </c>
      <c r="G314" s="275" t="s">
        <v>608</v>
      </c>
      <c r="H314" s="275" t="s">
        <v>1385</v>
      </c>
      <c r="I314" s="275" t="s">
        <v>1386</v>
      </c>
      <c r="J314" s="275" t="s">
        <v>1387</v>
      </c>
      <c r="K314" s="275" t="s">
        <v>1388</v>
      </c>
      <c r="L314" s="277">
        <v>407.45</v>
      </c>
      <c r="M314" s="277">
        <v>1</v>
      </c>
      <c r="N314" s="278">
        <v>407.45</v>
      </c>
    </row>
    <row r="315" spans="1:14" ht="14.4" customHeight="1" x14ac:dyDescent="0.3">
      <c r="A315" s="273" t="s">
        <v>447</v>
      </c>
      <c r="B315" s="274" t="s">
        <v>449</v>
      </c>
      <c r="C315" s="275" t="s">
        <v>471</v>
      </c>
      <c r="D315" s="276" t="s">
        <v>472</v>
      </c>
      <c r="E315" s="275" t="s">
        <v>454</v>
      </c>
      <c r="F315" s="276" t="s">
        <v>455</v>
      </c>
      <c r="G315" s="275" t="s">
        <v>527</v>
      </c>
      <c r="H315" s="275" t="s">
        <v>1389</v>
      </c>
      <c r="I315" s="275" t="s">
        <v>1390</v>
      </c>
      <c r="J315" s="275" t="s">
        <v>1391</v>
      </c>
      <c r="K315" s="275" t="s">
        <v>1392</v>
      </c>
      <c r="L315" s="277">
        <v>92.94</v>
      </c>
      <c r="M315" s="277">
        <v>1</v>
      </c>
      <c r="N315" s="278">
        <v>92.94</v>
      </c>
    </row>
    <row r="316" spans="1:14" ht="14.4" customHeight="1" x14ac:dyDescent="0.3">
      <c r="A316" s="273" t="s">
        <v>447</v>
      </c>
      <c r="B316" s="274" t="s">
        <v>449</v>
      </c>
      <c r="C316" s="275" t="s">
        <v>471</v>
      </c>
      <c r="D316" s="276" t="s">
        <v>472</v>
      </c>
      <c r="E316" s="275" t="s">
        <v>454</v>
      </c>
      <c r="F316" s="276" t="s">
        <v>455</v>
      </c>
      <c r="G316" s="275" t="s">
        <v>527</v>
      </c>
      <c r="H316" s="275" t="s">
        <v>1393</v>
      </c>
      <c r="I316" s="275" t="s">
        <v>1394</v>
      </c>
      <c r="J316" s="275" t="s">
        <v>1395</v>
      </c>
      <c r="K316" s="275" t="s">
        <v>1009</v>
      </c>
      <c r="L316" s="277">
        <v>90.41</v>
      </c>
      <c r="M316" s="277">
        <v>2</v>
      </c>
      <c r="N316" s="278">
        <v>180.82</v>
      </c>
    </row>
    <row r="317" spans="1:14" ht="14.4" customHeight="1" x14ac:dyDescent="0.3">
      <c r="A317" s="273" t="s">
        <v>447</v>
      </c>
      <c r="B317" s="274" t="s">
        <v>449</v>
      </c>
      <c r="C317" s="275" t="s">
        <v>471</v>
      </c>
      <c r="D317" s="276" t="s">
        <v>472</v>
      </c>
      <c r="E317" s="275" t="s">
        <v>454</v>
      </c>
      <c r="F317" s="276" t="s">
        <v>455</v>
      </c>
      <c r="G317" s="275" t="s">
        <v>608</v>
      </c>
      <c r="H317" s="275" t="s">
        <v>1396</v>
      </c>
      <c r="I317" s="275" t="s">
        <v>1397</v>
      </c>
      <c r="J317" s="275" t="s">
        <v>1398</v>
      </c>
      <c r="K317" s="275" t="s">
        <v>1399</v>
      </c>
      <c r="L317" s="277">
        <v>114.22</v>
      </c>
      <c r="M317" s="277">
        <v>2</v>
      </c>
      <c r="N317" s="278">
        <v>228.44</v>
      </c>
    </row>
    <row r="318" spans="1:14" ht="14.4" customHeight="1" x14ac:dyDescent="0.3">
      <c r="A318" s="273" t="s">
        <v>447</v>
      </c>
      <c r="B318" s="274" t="s">
        <v>449</v>
      </c>
      <c r="C318" s="275" t="s">
        <v>473</v>
      </c>
      <c r="D318" s="276" t="s">
        <v>474</v>
      </c>
      <c r="E318" s="275" t="s">
        <v>450</v>
      </c>
      <c r="F318" s="276" t="s">
        <v>451</v>
      </c>
      <c r="G318" s="275" t="s">
        <v>527</v>
      </c>
      <c r="H318" s="275" t="s">
        <v>1400</v>
      </c>
      <c r="I318" s="275" t="s">
        <v>1401</v>
      </c>
      <c r="J318" s="275" t="s">
        <v>1402</v>
      </c>
      <c r="K318" s="275" t="s">
        <v>1403</v>
      </c>
      <c r="L318" s="277">
        <v>0</v>
      </c>
      <c r="M318" s="277">
        <v>0</v>
      </c>
      <c r="N318" s="278">
        <v>0</v>
      </c>
    </row>
    <row r="319" spans="1:14" ht="14.4" customHeight="1" thickBot="1" x14ac:dyDescent="0.35">
      <c r="A319" s="279" t="s">
        <v>447</v>
      </c>
      <c r="B319" s="280" t="s">
        <v>449</v>
      </c>
      <c r="C319" s="281" t="s">
        <v>473</v>
      </c>
      <c r="D319" s="282" t="s">
        <v>474</v>
      </c>
      <c r="E319" s="281" t="s">
        <v>450</v>
      </c>
      <c r="F319" s="282" t="s">
        <v>451</v>
      </c>
      <c r="G319" s="281" t="s">
        <v>527</v>
      </c>
      <c r="H319" s="281" t="s">
        <v>1404</v>
      </c>
      <c r="I319" s="281" t="s">
        <v>1405</v>
      </c>
      <c r="J319" s="281" t="s">
        <v>1406</v>
      </c>
      <c r="K319" s="281" t="s">
        <v>1407</v>
      </c>
      <c r="L319" s="283">
        <v>0</v>
      </c>
      <c r="M319" s="283">
        <v>0</v>
      </c>
      <c r="N319" s="284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17" t="s">
        <v>1412</v>
      </c>
      <c r="B1" s="217"/>
      <c r="C1" s="217"/>
      <c r="D1" s="217"/>
      <c r="E1" s="217"/>
      <c r="F1" s="217"/>
    </row>
    <row r="2" spans="1:6" ht="14.4" customHeight="1" thickBot="1" x14ac:dyDescent="0.35">
      <c r="A2" s="228" t="s">
        <v>128</v>
      </c>
      <c r="B2" s="88"/>
      <c r="C2" s="89"/>
      <c r="D2" s="90"/>
      <c r="E2" s="89"/>
      <c r="F2" s="90"/>
    </row>
    <row r="3" spans="1:6" ht="14.4" customHeight="1" thickBot="1" x14ac:dyDescent="0.35">
      <c r="A3" s="127"/>
      <c r="B3" s="218" t="s">
        <v>101</v>
      </c>
      <c r="C3" s="219"/>
      <c r="D3" s="220" t="s">
        <v>100</v>
      </c>
      <c r="E3" s="219"/>
      <c r="F3" s="99" t="s">
        <v>6</v>
      </c>
    </row>
    <row r="4" spans="1:6" ht="14.4" customHeight="1" thickBot="1" x14ac:dyDescent="0.35">
      <c r="A4" s="285" t="s">
        <v>117</v>
      </c>
      <c r="B4" s="286" t="s">
        <v>17</v>
      </c>
      <c r="C4" s="287" t="s">
        <v>5</v>
      </c>
      <c r="D4" s="286" t="s">
        <v>17</v>
      </c>
      <c r="E4" s="287" t="s">
        <v>5</v>
      </c>
      <c r="F4" s="288" t="s">
        <v>17</v>
      </c>
    </row>
    <row r="5" spans="1:6" ht="14.4" customHeight="1" x14ac:dyDescent="0.3">
      <c r="A5" s="299" t="s">
        <v>1408</v>
      </c>
      <c r="B5" s="271">
        <v>50967.225862560888</v>
      </c>
      <c r="C5" s="289">
        <v>0.60609493252158775</v>
      </c>
      <c r="D5" s="271">
        <v>33123.934000000001</v>
      </c>
      <c r="E5" s="289">
        <v>0.39390506747841225</v>
      </c>
      <c r="F5" s="272">
        <v>84091.159862560889</v>
      </c>
    </row>
    <row r="6" spans="1:6" ht="14.4" customHeight="1" x14ac:dyDescent="0.3">
      <c r="A6" s="300" t="s">
        <v>1409</v>
      </c>
      <c r="B6" s="277">
        <v>6638.2981737917416</v>
      </c>
      <c r="C6" s="290">
        <v>0.59402061879671264</v>
      </c>
      <c r="D6" s="277">
        <v>4536.9000663614643</v>
      </c>
      <c r="E6" s="290">
        <v>0.40597938120328736</v>
      </c>
      <c r="F6" s="278">
        <v>11175.198240153206</v>
      </c>
    </row>
    <row r="7" spans="1:6" ht="14.4" customHeight="1" x14ac:dyDescent="0.3">
      <c r="A7" s="300" t="s">
        <v>1410</v>
      </c>
      <c r="B7" s="277">
        <v>2038.5490252752861</v>
      </c>
      <c r="C7" s="290">
        <v>0.38277647286582533</v>
      </c>
      <c r="D7" s="277">
        <v>3287.1414750127469</v>
      </c>
      <c r="E7" s="290">
        <v>0.61722352713417461</v>
      </c>
      <c r="F7" s="278">
        <v>5325.690500288033</v>
      </c>
    </row>
    <row r="8" spans="1:6" ht="14.4" customHeight="1" thickBot="1" x14ac:dyDescent="0.35">
      <c r="A8" s="301" t="s">
        <v>1411</v>
      </c>
      <c r="B8" s="292">
        <v>809.9722187733289</v>
      </c>
      <c r="C8" s="293">
        <v>0.23491821588840964</v>
      </c>
      <c r="D8" s="292">
        <v>2637.9180000000001</v>
      </c>
      <c r="E8" s="293">
        <v>0.76508178411159034</v>
      </c>
      <c r="F8" s="294">
        <v>3447.8902187733293</v>
      </c>
    </row>
    <row r="9" spans="1:6" ht="14.4" customHeight="1" thickBot="1" x14ac:dyDescent="0.35">
      <c r="A9" s="295" t="s">
        <v>6</v>
      </c>
      <c r="B9" s="296">
        <v>60454.045280401246</v>
      </c>
      <c r="C9" s="297">
        <v>0.58106575191245957</v>
      </c>
      <c r="D9" s="296">
        <v>43585.893541374207</v>
      </c>
      <c r="E9" s="297">
        <v>0.41893424808754043</v>
      </c>
      <c r="F9" s="298">
        <v>104039.93882177546</v>
      </c>
    </row>
    <row r="10" spans="1:6" ht="14.4" customHeight="1" thickBot="1" x14ac:dyDescent="0.35"/>
    <row r="11" spans="1:6" ht="14.4" customHeight="1" x14ac:dyDescent="0.3">
      <c r="A11" s="299" t="s">
        <v>1413</v>
      </c>
      <c r="B11" s="271">
        <v>21161</v>
      </c>
      <c r="C11" s="289">
        <v>1</v>
      </c>
      <c r="D11" s="271"/>
      <c r="E11" s="289">
        <v>0</v>
      </c>
      <c r="F11" s="272">
        <v>21161</v>
      </c>
    </row>
    <row r="12" spans="1:6" ht="14.4" customHeight="1" x14ac:dyDescent="0.3">
      <c r="A12" s="300" t="s">
        <v>1414</v>
      </c>
      <c r="B12" s="277">
        <v>15484.380000000001</v>
      </c>
      <c r="C12" s="290">
        <v>1</v>
      </c>
      <c r="D12" s="277"/>
      <c r="E12" s="290">
        <v>0</v>
      </c>
      <c r="F12" s="278">
        <v>15484.380000000001</v>
      </c>
    </row>
    <row r="13" spans="1:6" ht="14.4" customHeight="1" x14ac:dyDescent="0.3">
      <c r="A13" s="300" t="s">
        <v>1415</v>
      </c>
      <c r="B13" s="277">
        <v>8625.773000000001</v>
      </c>
      <c r="C13" s="290">
        <v>1</v>
      </c>
      <c r="D13" s="277"/>
      <c r="E13" s="290">
        <v>0</v>
      </c>
      <c r="F13" s="278">
        <v>8625.773000000001</v>
      </c>
    </row>
    <row r="14" spans="1:6" ht="14.4" customHeight="1" x14ac:dyDescent="0.3">
      <c r="A14" s="300" t="s">
        <v>1416</v>
      </c>
      <c r="B14" s="277">
        <v>3636.54</v>
      </c>
      <c r="C14" s="290">
        <v>1</v>
      </c>
      <c r="D14" s="277"/>
      <c r="E14" s="290">
        <v>0</v>
      </c>
      <c r="F14" s="278">
        <v>3636.54</v>
      </c>
    </row>
    <row r="15" spans="1:6" ht="14.4" customHeight="1" x14ac:dyDescent="0.3">
      <c r="A15" s="300" t="s">
        <v>1417</v>
      </c>
      <c r="B15" s="277">
        <v>2047.11824858757</v>
      </c>
      <c r="C15" s="290">
        <v>0.92651658820185712</v>
      </c>
      <c r="D15" s="277">
        <v>162.36000000000001</v>
      </c>
      <c r="E15" s="290">
        <v>7.3483411798142939E-2</v>
      </c>
      <c r="F15" s="278">
        <v>2209.4782485875699</v>
      </c>
    </row>
    <row r="16" spans="1:6" ht="14.4" customHeight="1" x14ac:dyDescent="0.3">
      <c r="A16" s="300" t="s">
        <v>1418</v>
      </c>
      <c r="B16" s="277">
        <v>1204.92</v>
      </c>
      <c r="C16" s="290">
        <v>1</v>
      </c>
      <c r="D16" s="277"/>
      <c r="E16" s="290">
        <v>0</v>
      </c>
      <c r="F16" s="278">
        <v>1204.92</v>
      </c>
    </row>
    <row r="17" spans="1:6" ht="14.4" customHeight="1" x14ac:dyDescent="0.3">
      <c r="A17" s="300" t="s">
        <v>1419</v>
      </c>
      <c r="B17" s="277">
        <v>869.24003264080307</v>
      </c>
      <c r="C17" s="290">
        <v>1</v>
      </c>
      <c r="D17" s="277"/>
      <c r="E17" s="290">
        <v>0</v>
      </c>
      <c r="F17" s="278">
        <v>869.24003264080307</v>
      </c>
    </row>
    <row r="18" spans="1:6" ht="14.4" customHeight="1" x14ac:dyDescent="0.3">
      <c r="A18" s="300" t="s">
        <v>1420</v>
      </c>
      <c r="B18" s="277">
        <v>791.84</v>
      </c>
      <c r="C18" s="290">
        <v>1</v>
      </c>
      <c r="D18" s="277"/>
      <c r="E18" s="290">
        <v>0</v>
      </c>
      <c r="F18" s="278">
        <v>791.84</v>
      </c>
    </row>
    <row r="19" spans="1:6" ht="14.4" customHeight="1" x14ac:dyDescent="0.3">
      <c r="A19" s="300" t="s">
        <v>1421</v>
      </c>
      <c r="B19" s="277">
        <v>745.24601163079205</v>
      </c>
      <c r="C19" s="290">
        <v>1</v>
      </c>
      <c r="D19" s="277"/>
      <c r="E19" s="290">
        <v>0</v>
      </c>
      <c r="F19" s="278">
        <v>745.24601163079205</v>
      </c>
    </row>
    <row r="20" spans="1:6" ht="14.4" customHeight="1" x14ac:dyDescent="0.3">
      <c r="A20" s="300" t="s">
        <v>1422</v>
      </c>
      <c r="B20" s="277">
        <v>697.04948201655407</v>
      </c>
      <c r="C20" s="290">
        <v>1</v>
      </c>
      <c r="D20" s="277"/>
      <c r="E20" s="290">
        <v>0</v>
      </c>
      <c r="F20" s="278">
        <v>697.04948201655407</v>
      </c>
    </row>
    <row r="21" spans="1:6" ht="14.4" customHeight="1" x14ac:dyDescent="0.3">
      <c r="A21" s="300" t="s">
        <v>1423</v>
      </c>
      <c r="B21" s="277">
        <v>618.48522529928596</v>
      </c>
      <c r="C21" s="290">
        <v>1</v>
      </c>
      <c r="D21" s="277"/>
      <c r="E21" s="290">
        <v>0</v>
      </c>
      <c r="F21" s="278">
        <v>618.48522529928596</v>
      </c>
    </row>
    <row r="22" spans="1:6" ht="14.4" customHeight="1" x14ac:dyDescent="0.3">
      <c r="A22" s="300" t="s">
        <v>1424</v>
      </c>
      <c r="B22" s="277">
        <v>583.66</v>
      </c>
      <c r="C22" s="290">
        <v>0.36061307125715053</v>
      </c>
      <c r="D22" s="277">
        <v>1034.8614750127467</v>
      </c>
      <c r="E22" s="290">
        <v>0.63938692874284953</v>
      </c>
      <c r="F22" s="278">
        <v>1618.5214750127466</v>
      </c>
    </row>
    <row r="23" spans="1:6" ht="14.4" customHeight="1" x14ac:dyDescent="0.3">
      <c r="A23" s="300" t="s">
        <v>1425</v>
      </c>
      <c r="B23" s="277">
        <v>559.03997379174098</v>
      </c>
      <c r="C23" s="290">
        <v>1</v>
      </c>
      <c r="D23" s="277"/>
      <c r="E23" s="290">
        <v>0</v>
      </c>
      <c r="F23" s="278">
        <v>559.03997379174098</v>
      </c>
    </row>
    <row r="24" spans="1:6" ht="14.4" customHeight="1" x14ac:dyDescent="0.3">
      <c r="A24" s="300" t="s">
        <v>1426</v>
      </c>
      <c r="B24" s="277">
        <v>511.958987685176</v>
      </c>
      <c r="C24" s="290">
        <v>1</v>
      </c>
      <c r="D24" s="277"/>
      <c r="E24" s="290">
        <v>0</v>
      </c>
      <c r="F24" s="278">
        <v>511.958987685176</v>
      </c>
    </row>
    <row r="25" spans="1:6" ht="14.4" customHeight="1" x14ac:dyDescent="0.3">
      <c r="A25" s="300" t="s">
        <v>1427</v>
      </c>
      <c r="B25" s="277">
        <v>481.62400000000002</v>
      </c>
      <c r="C25" s="290">
        <v>1</v>
      </c>
      <c r="D25" s="277"/>
      <c r="E25" s="290">
        <v>0</v>
      </c>
      <c r="F25" s="278">
        <v>481.62400000000002</v>
      </c>
    </row>
    <row r="26" spans="1:6" ht="14.4" customHeight="1" x14ac:dyDescent="0.3">
      <c r="A26" s="300" t="s">
        <v>1428</v>
      </c>
      <c r="B26" s="277">
        <v>432.1</v>
      </c>
      <c r="C26" s="290">
        <v>1</v>
      </c>
      <c r="D26" s="277"/>
      <c r="E26" s="290">
        <v>0</v>
      </c>
      <c r="F26" s="278">
        <v>432.1</v>
      </c>
    </row>
    <row r="27" spans="1:6" ht="14.4" customHeight="1" x14ac:dyDescent="0.3">
      <c r="A27" s="300" t="s">
        <v>1429</v>
      </c>
      <c r="B27" s="277">
        <v>395.70221877332898</v>
      </c>
      <c r="C27" s="290">
        <v>0.79537779700560107</v>
      </c>
      <c r="D27" s="277">
        <v>101.8</v>
      </c>
      <c r="E27" s="290">
        <v>0.20462220299439896</v>
      </c>
      <c r="F27" s="278">
        <v>497.50221877332899</v>
      </c>
    </row>
    <row r="28" spans="1:6" ht="14.4" customHeight="1" x14ac:dyDescent="0.3">
      <c r="A28" s="300" t="s">
        <v>1430</v>
      </c>
      <c r="B28" s="277">
        <v>354.22999997599999</v>
      </c>
      <c r="C28" s="290">
        <v>1</v>
      </c>
      <c r="D28" s="277"/>
      <c r="E28" s="290">
        <v>0</v>
      </c>
      <c r="F28" s="278">
        <v>354.22999997599999</v>
      </c>
    </row>
    <row r="29" spans="1:6" ht="14.4" customHeight="1" x14ac:dyDescent="0.3">
      <c r="A29" s="300" t="s">
        <v>1431</v>
      </c>
      <c r="B29" s="277">
        <v>337.89800000000002</v>
      </c>
      <c r="C29" s="290">
        <v>1</v>
      </c>
      <c r="D29" s="277"/>
      <c r="E29" s="290">
        <v>0</v>
      </c>
      <c r="F29" s="278">
        <v>337.89800000000002</v>
      </c>
    </row>
    <row r="30" spans="1:6" ht="14.4" customHeight="1" x14ac:dyDescent="0.3">
      <c r="A30" s="300" t="s">
        <v>1432</v>
      </c>
      <c r="B30" s="277">
        <v>269.76409999999998</v>
      </c>
      <c r="C30" s="290">
        <v>1</v>
      </c>
      <c r="D30" s="277"/>
      <c r="E30" s="290">
        <v>0</v>
      </c>
      <c r="F30" s="278">
        <v>269.76409999999998</v>
      </c>
    </row>
    <row r="31" spans="1:6" ht="14.4" customHeight="1" x14ac:dyDescent="0.3">
      <c r="A31" s="300" t="s">
        <v>1433</v>
      </c>
      <c r="B31" s="277">
        <v>165.99</v>
      </c>
      <c r="C31" s="290">
        <v>0.56149786888573172</v>
      </c>
      <c r="D31" s="277">
        <v>129.63</v>
      </c>
      <c r="E31" s="290">
        <v>0.43850213111426828</v>
      </c>
      <c r="F31" s="278">
        <v>295.62</v>
      </c>
    </row>
    <row r="32" spans="1:6" ht="14.4" customHeight="1" x14ac:dyDescent="0.3">
      <c r="A32" s="300" t="s">
        <v>1434</v>
      </c>
      <c r="B32" s="277">
        <v>111.39</v>
      </c>
      <c r="C32" s="290">
        <v>1</v>
      </c>
      <c r="D32" s="277"/>
      <c r="E32" s="290">
        <v>0</v>
      </c>
      <c r="F32" s="278">
        <v>111.39</v>
      </c>
    </row>
    <row r="33" spans="1:6" ht="14.4" customHeight="1" x14ac:dyDescent="0.3">
      <c r="A33" s="300" t="s">
        <v>1435</v>
      </c>
      <c r="B33" s="277">
        <v>102.047</v>
      </c>
      <c r="C33" s="290">
        <v>1</v>
      </c>
      <c r="D33" s="277"/>
      <c r="E33" s="290">
        <v>0</v>
      </c>
      <c r="F33" s="278">
        <v>102.047</v>
      </c>
    </row>
    <row r="34" spans="1:6" ht="14.4" customHeight="1" x14ac:dyDescent="0.3">
      <c r="A34" s="300" t="s">
        <v>1436</v>
      </c>
      <c r="B34" s="277">
        <v>92.168999999999997</v>
      </c>
      <c r="C34" s="290">
        <v>1</v>
      </c>
      <c r="D34" s="277"/>
      <c r="E34" s="290">
        <v>0</v>
      </c>
      <c r="F34" s="278">
        <v>92.168999999999997</v>
      </c>
    </row>
    <row r="35" spans="1:6" ht="14.4" customHeight="1" x14ac:dyDescent="0.3">
      <c r="A35" s="300" t="s">
        <v>1437</v>
      </c>
      <c r="B35" s="277">
        <v>90.04</v>
      </c>
      <c r="C35" s="290">
        <v>1</v>
      </c>
      <c r="D35" s="277"/>
      <c r="E35" s="290">
        <v>0</v>
      </c>
      <c r="F35" s="278">
        <v>90.04</v>
      </c>
    </row>
    <row r="36" spans="1:6" ht="14.4" customHeight="1" x14ac:dyDescent="0.3">
      <c r="A36" s="300" t="s">
        <v>1438</v>
      </c>
      <c r="B36" s="277">
        <v>84.84</v>
      </c>
      <c r="C36" s="290">
        <v>1</v>
      </c>
      <c r="D36" s="277"/>
      <c r="E36" s="290">
        <v>0</v>
      </c>
      <c r="F36" s="278">
        <v>84.84</v>
      </c>
    </row>
    <row r="37" spans="1:6" ht="14.4" customHeight="1" x14ac:dyDescent="0.3">
      <c r="A37" s="300" t="s">
        <v>1439</v>
      </c>
      <c r="B37" s="277"/>
      <c r="C37" s="290">
        <v>0</v>
      </c>
      <c r="D37" s="277">
        <v>2652.8059999999996</v>
      </c>
      <c r="E37" s="290">
        <v>1</v>
      </c>
      <c r="F37" s="278">
        <v>2652.8059999999996</v>
      </c>
    </row>
    <row r="38" spans="1:6" ht="14.4" customHeight="1" x14ac:dyDescent="0.3">
      <c r="A38" s="300" t="s">
        <v>1440</v>
      </c>
      <c r="B38" s="277"/>
      <c r="C38" s="290">
        <v>0</v>
      </c>
      <c r="D38" s="277">
        <v>181.68</v>
      </c>
      <c r="E38" s="290">
        <v>1</v>
      </c>
      <c r="F38" s="278">
        <v>181.68</v>
      </c>
    </row>
    <row r="39" spans="1:6" ht="14.4" customHeight="1" x14ac:dyDescent="0.3">
      <c r="A39" s="300" t="s">
        <v>1441</v>
      </c>
      <c r="B39" s="277"/>
      <c r="C39" s="290">
        <v>0</v>
      </c>
      <c r="D39" s="277">
        <v>497.06</v>
      </c>
      <c r="E39" s="290">
        <v>1</v>
      </c>
      <c r="F39" s="278">
        <v>497.06</v>
      </c>
    </row>
    <row r="40" spans="1:6" ht="14.4" customHeight="1" x14ac:dyDescent="0.3">
      <c r="A40" s="300" t="s">
        <v>1442</v>
      </c>
      <c r="B40" s="277"/>
      <c r="C40" s="290">
        <v>0</v>
      </c>
      <c r="D40" s="277">
        <v>228.44</v>
      </c>
      <c r="E40" s="290">
        <v>1</v>
      </c>
      <c r="F40" s="278">
        <v>228.44</v>
      </c>
    </row>
    <row r="41" spans="1:6" ht="14.4" customHeight="1" x14ac:dyDescent="0.3">
      <c r="A41" s="300" t="s">
        <v>1443</v>
      </c>
      <c r="B41" s="277"/>
      <c r="C41" s="290">
        <v>0</v>
      </c>
      <c r="D41" s="277">
        <v>407.45</v>
      </c>
      <c r="E41" s="290">
        <v>1</v>
      </c>
      <c r="F41" s="278">
        <v>407.45</v>
      </c>
    </row>
    <row r="42" spans="1:6" ht="14.4" customHeight="1" x14ac:dyDescent="0.3">
      <c r="A42" s="300" t="s">
        <v>1444</v>
      </c>
      <c r="B42" s="277"/>
      <c r="C42" s="290">
        <v>0</v>
      </c>
      <c r="D42" s="277">
        <v>228.71</v>
      </c>
      <c r="E42" s="290">
        <v>1</v>
      </c>
      <c r="F42" s="278">
        <v>228.71</v>
      </c>
    </row>
    <row r="43" spans="1:6" ht="14.4" customHeight="1" x14ac:dyDescent="0.3">
      <c r="A43" s="300" t="s">
        <v>1445</v>
      </c>
      <c r="B43" s="277"/>
      <c r="C43" s="290">
        <v>0</v>
      </c>
      <c r="D43" s="277">
        <v>842.28006636146404</v>
      </c>
      <c r="E43" s="290">
        <v>1</v>
      </c>
      <c r="F43" s="278">
        <v>842.28006636146404</v>
      </c>
    </row>
    <row r="44" spans="1:6" ht="14.4" customHeight="1" x14ac:dyDescent="0.3">
      <c r="A44" s="300" t="s">
        <v>1446</v>
      </c>
      <c r="B44" s="277"/>
      <c r="C44" s="290">
        <v>0</v>
      </c>
      <c r="D44" s="277">
        <v>629.98</v>
      </c>
      <c r="E44" s="290">
        <v>1</v>
      </c>
      <c r="F44" s="278">
        <v>629.98</v>
      </c>
    </row>
    <row r="45" spans="1:6" ht="14.4" customHeight="1" x14ac:dyDescent="0.3">
      <c r="A45" s="300" t="s">
        <v>1447</v>
      </c>
      <c r="B45" s="277"/>
      <c r="C45" s="290">
        <v>0</v>
      </c>
      <c r="D45" s="277">
        <v>31.2</v>
      </c>
      <c r="E45" s="290">
        <v>1</v>
      </c>
      <c r="F45" s="278">
        <v>31.2</v>
      </c>
    </row>
    <row r="46" spans="1:6" ht="14.4" customHeight="1" x14ac:dyDescent="0.3">
      <c r="A46" s="300" t="s">
        <v>1448</v>
      </c>
      <c r="B46" s="277"/>
      <c r="C46" s="290">
        <v>0</v>
      </c>
      <c r="D46" s="277">
        <v>980.61</v>
      </c>
      <c r="E46" s="290">
        <v>1</v>
      </c>
      <c r="F46" s="278">
        <v>980.61</v>
      </c>
    </row>
    <row r="47" spans="1:6" ht="14.4" customHeight="1" x14ac:dyDescent="0.3">
      <c r="A47" s="300" t="s">
        <v>1449</v>
      </c>
      <c r="B47" s="277"/>
      <c r="C47" s="290">
        <v>0</v>
      </c>
      <c r="D47" s="277">
        <v>1259.248</v>
      </c>
      <c r="E47" s="290">
        <v>1</v>
      </c>
      <c r="F47" s="278">
        <v>1259.248</v>
      </c>
    </row>
    <row r="48" spans="1:6" ht="14.4" customHeight="1" x14ac:dyDescent="0.3">
      <c r="A48" s="300" t="s">
        <v>1450</v>
      </c>
      <c r="B48" s="277"/>
      <c r="C48" s="290">
        <v>0</v>
      </c>
      <c r="D48" s="277">
        <v>6738.16</v>
      </c>
      <c r="E48" s="290">
        <v>1</v>
      </c>
      <c r="F48" s="278">
        <v>6738.16</v>
      </c>
    </row>
    <row r="49" spans="1:6" ht="14.4" customHeight="1" x14ac:dyDescent="0.3">
      <c r="A49" s="300" t="s">
        <v>1451</v>
      </c>
      <c r="B49" s="277"/>
      <c r="C49" s="290">
        <v>0</v>
      </c>
      <c r="D49" s="277">
        <v>67.408000000000001</v>
      </c>
      <c r="E49" s="290">
        <v>1</v>
      </c>
      <c r="F49" s="278">
        <v>67.408000000000001</v>
      </c>
    </row>
    <row r="50" spans="1:6" ht="14.4" customHeight="1" x14ac:dyDescent="0.3">
      <c r="A50" s="300" t="s">
        <v>1452</v>
      </c>
      <c r="B50" s="277"/>
      <c r="C50" s="290">
        <v>0</v>
      </c>
      <c r="D50" s="277">
        <v>218.04000000000002</v>
      </c>
      <c r="E50" s="290">
        <v>1</v>
      </c>
      <c r="F50" s="278">
        <v>218.04000000000002</v>
      </c>
    </row>
    <row r="51" spans="1:6" ht="14.4" customHeight="1" x14ac:dyDescent="0.3">
      <c r="A51" s="300" t="s">
        <v>1453</v>
      </c>
      <c r="B51" s="277"/>
      <c r="C51" s="290">
        <v>0</v>
      </c>
      <c r="D51" s="277">
        <v>918.43</v>
      </c>
      <c r="E51" s="290">
        <v>1</v>
      </c>
      <c r="F51" s="278">
        <v>918.43</v>
      </c>
    </row>
    <row r="52" spans="1:6" ht="14.4" customHeight="1" x14ac:dyDescent="0.3">
      <c r="A52" s="300" t="s">
        <v>1454</v>
      </c>
      <c r="B52" s="277"/>
      <c r="C52" s="290">
        <v>0</v>
      </c>
      <c r="D52" s="277">
        <v>635.29999999999995</v>
      </c>
      <c r="E52" s="290">
        <v>1</v>
      </c>
      <c r="F52" s="278">
        <v>635.29999999999995</v>
      </c>
    </row>
    <row r="53" spans="1:6" ht="14.4" customHeight="1" thickBot="1" x14ac:dyDescent="0.35">
      <c r="A53" s="301" t="s">
        <v>1455</v>
      </c>
      <c r="B53" s="292"/>
      <c r="C53" s="293">
        <v>0</v>
      </c>
      <c r="D53" s="292">
        <v>25640.44</v>
      </c>
      <c r="E53" s="293">
        <v>1</v>
      </c>
      <c r="F53" s="294">
        <v>25640.44</v>
      </c>
    </row>
    <row r="54" spans="1:6" ht="14.4" customHeight="1" thickBot="1" x14ac:dyDescent="0.35">
      <c r="A54" s="295" t="s">
        <v>6</v>
      </c>
      <c r="B54" s="296">
        <v>60454.045280401253</v>
      </c>
      <c r="C54" s="297">
        <v>0.58106575191245946</v>
      </c>
      <c r="D54" s="296">
        <v>43585.8935413742</v>
      </c>
      <c r="E54" s="297">
        <v>0.41893424808754026</v>
      </c>
      <c r="F54" s="298">
        <v>104039.93882177547</v>
      </c>
    </row>
  </sheetData>
  <mergeCells count="3">
    <mergeCell ref="A1:F1"/>
    <mergeCell ref="B3:C3"/>
    <mergeCell ref="D3:E3"/>
  </mergeCells>
  <conditionalFormatting sqref="C5:C1048576">
    <cfRule type="cellIs" dxfId="2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17" t="s">
        <v>107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184"/>
      <c r="M1" s="184"/>
    </row>
    <row r="2" spans="1:13" ht="14.4" customHeight="1" thickBot="1" x14ac:dyDescent="0.35">
      <c r="A2" s="228" t="s">
        <v>128</v>
      </c>
      <c r="B2" s="91"/>
      <c r="C2" s="91"/>
      <c r="D2" s="91"/>
      <c r="E2" s="91"/>
      <c r="F2" s="92"/>
      <c r="G2" s="92"/>
      <c r="H2" s="128"/>
      <c r="I2" s="92"/>
      <c r="J2" s="92"/>
      <c r="K2" s="128"/>
      <c r="L2" s="92"/>
    </row>
    <row r="3" spans="1:13" ht="14.4" customHeight="1" thickBot="1" x14ac:dyDescent="0.35">
      <c r="E3" s="98" t="s">
        <v>99</v>
      </c>
      <c r="F3" s="52">
        <f>SUBTOTAL(9,F6:F1048576)</f>
        <v>153.5</v>
      </c>
      <c r="G3" s="52">
        <f>SUBTOTAL(9,G6:G1048576)</f>
        <v>60454.045280401253</v>
      </c>
      <c r="H3" s="53">
        <f>IF(M3=0,0,G3/M3)</f>
        <v>0.58106575191245979</v>
      </c>
      <c r="I3" s="52">
        <f>SUBTOTAL(9,I6:I1048576)</f>
        <v>63</v>
      </c>
      <c r="J3" s="52">
        <f>SUBTOTAL(9,J6:J1048576)</f>
        <v>43585.893541374222</v>
      </c>
      <c r="K3" s="53">
        <f>IF(M3=0,0,J3/M3)</f>
        <v>0.41893424808754071</v>
      </c>
      <c r="L3" s="52">
        <f>SUBTOTAL(9,L6:L1048576)</f>
        <v>216.5</v>
      </c>
      <c r="M3" s="54">
        <f>SUBTOTAL(9,M6:M1048576)</f>
        <v>104039.93882177542</v>
      </c>
    </row>
    <row r="4" spans="1:13" ht="14.4" customHeight="1" thickBot="1" x14ac:dyDescent="0.35">
      <c r="A4" s="50"/>
      <c r="B4" s="50"/>
      <c r="C4" s="50"/>
      <c r="D4" s="50"/>
      <c r="E4" s="51"/>
      <c r="F4" s="221" t="s">
        <v>101</v>
      </c>
      <c r="G4" s="222"/>
      <c r="H4" s="223"/>
      <c r="I4" s="224" t="s">
        <v>100</v>
      </c>
      <c r="J4" s="222"/>
      <c r="K4" s="223"/>
      <c r="L4" s="225" t="s">
        <v>6</v>
      </c>
      <c r="M4" s="226"/>
    </row>
    <row r="5" spans="1:13" ht="14.4" customHeight="1" thickBot="1" x14ac:dyDescent="0.35">
      <c r="A5" s="285" t="s">
        <v>102</v>
      </c>
      <c r="B5" s="302" t="s">
        <v>103</v>
      </c>
      <c r="C5" s="302" t="s">
        <v>78</v>
      </c>
      <c r="D5" s="302" t="s">
        <v>104</v>
      </c>
      <c r="E5" s="302" t="s">
        <v>105</v>
      </c>
      <c r="F5" s="303" t="s">
        <v>18</v>
      </c>
      <c r="G5" s="303" t="s">
        <v>17</v>
      </c>
      <c r="H5" s="287" t="s">
        <v>106</v>
      </c>
      <c r="I5" s="286" t="s">
        <v>18</v>
      </c>
      <c r="J5" s="303" t="s">
        <v>17</v>
      </c>
      <c r="K5" s="287" t="s">
        <v>106</v>
      </c>
      <c r="L5" s="286" t="s">
        <v>18</v>
      </c>
      <c r="M5" s="304" t="s">
        <v>17</v>
      </c>
    </row>
    <row r="6" spans="1:13" ht="14.4" customHeight="1" x14ac:dyDescent="0.3">
      <c r="A6" s="267" t="s">
        <v>459</v>
      </c>
      <c r="B6" s="268" t="s">
        <v>1456</v>
      </c>
      <c r="C6" s="268" t="s">
        <v>549</v>
      </c>
      <c r="D6" s="268" t="s">
        <v>1457</v>
      </c>
      <c r="E6" s="268" t="s">
        <v>1458</v>
      </c>
      <c r="F6" s="271">
        <v>3</v>
      </c>
      <c r="G6" s="271">
        <v>4316.3689999999997</v>
      </c>
      <c r="H6" s="289">
        <v>1</v>
      </c>
      <c r="I6" s="271"/>
      <c r="J6" s="271"/>
      <c r="K6" s="289">
        <v>0</v>
      </c>
      <c r="L6" s="271">
        <v>3</v>
      </c>
      <c r="M6" s="272">
        <v>4316.3689999999997</v>
      </c>
    </row>
    <row r="7" spans="1:13" ht="14.4" customHeight="1" x14ac:dyDescent="0.3">
      <c r="A7" s="273" t="s">
        <v>459</v>
      </c>
      <c r="B7" s="274" t="s">
        <v>1459</v>
      </c>
      <c r="C7" s="274" t="s">
        <v>487</v>
      </c>
      <c r="D7" s="274" t="s">
        <v>488</v>
      </c>
      <c r="E7" s="274" t="s">
        <v>489</v>
      </c>
      <c r="F7" s="277">
        <v>6</v>
      </c>
      <c r="G7" s="277">
        <v>597.96</v>
      </c>
      <c r="H7" s="290">
        <v>1</v>
      </c>
      <c r="I7" s="277"/>
      <c r="J7" s="277"/>
      <c r="K7" s="290">
        <v>0</v>
      </c>
      <c r="L7" s="277">
        <v>6</v>
      </c>
      <c r="M7" s="278">
        <v>597.96</v>
      </c>
    </row>
    <row r="8" spans="1:13" ht="14.4" customHeight="1" x14ac:dyDescent="0.3">
      <c r="A8" s="273" t="s">
        <v>459</v>
      </c>
      <c r="B8" s="274" t="s">
        <v>1460</v>
      </c>
      <c r="C8" s="274" t="s">
        <v>610</v>
      </c>
      <c r="D8" s="274" t="s">
        <v>611</v>
      </c>
      <c r="E8" s="274" t="s">
        <v>612</v>
      </c>
      <c r="F8" s="277"/>
      <c r="G8" s="277"/>
      <c r="H8" s="290">
        <v>0</v>
      </c>
      <c r="I8" s="277">
        <v>2</v>
      </c>
      <c r="J8" s="277">
        <v>396.48400000000004</v>
      </c>
      <c r="K8" s="290">
        <v>1</v>
      </c>
      <c r="L8" s="277">
        <v>2</v>
      </c>
      <c r="M8" s="278">
        <v>396.48400000000004</v>
      </c>
    </row>
    <row r="9" spans="1:13" ht="14.4" customHeight="1" x14ac:dyDescent="0.3">
      <c r="A9" s="273" t="s">
        <v>459</v>
      </c>
      <c r="B9" s="274" t="s">
        <v>1461</v>
      </c>
      <c r="C9" s="274" t="s">
        <v>480</v>
      </c>
      <c r="D9" s="274" t="s">
        <v>1462</v>
      </c>
      <c r="E9" s="274" t="s">
        <v>1463</v>
      </c>
      <c r="F9" s="277">
        <v>1</v>
      </c>
      <c r="G9" s="277">
        <v>269.76409999999998</v>
      </c>
      <c r="H9" s="290">
        <v>1</v>
      </c>
      <c r="I9" s="277"/>
      <c r="J9" s="277"/>
      <c r="K9" s="290">
        <v>0</v>
      </c>
      <c r="L9" s="277">
        <v>1</v>
      </c>
      <c r="M9" s="278">
        <v>269.76409999999998</v>
      </c>
    </row>
    <row r="10" spans="1:13" ht="14.4" customHeight="1" x14ac:dyDescent="0.3">
      <c r="A10" s="273" t="s">
        <v>459</v>
      </c>
      <c r="B10" s="274" t="s">
        <v>1464</v>
      </c>
      <c r="C10" s="274" t="s">
        <v>476</v>
      </c>
      <c r="D10" s="274" t="s">
        <v>1465</v>
      </c>
      <c r="E10" s="274" t="s">
        <v>1466</v>
      </c>
      <c r="F10" s="277">
        <v>10</v>
      </c>
      <c r="G10" s="277">
        <v>536.999482016554</v>
      </c>
      <c r="H10" s="290">
        <v>1</v>
      </c>
      <c r="I10" s="277"/>
      <c r="J10" s="277"/>
      <c r="K10" s="290">
        <v>0</v>
      </c>
      <c r="L10" s="277">
        <v>10</v>
      </c>
      <c r="M10" s="278">
        <v>536.999482016554</v>
      </c>
    </row>
    <row r="11" spans="1:13" ht="14.4" customHeight="1" x14ac:dyDescent="0.3">
      <c r="A11" s="273" t="s">
        <v>459</v>
      </c>
      <c r="B11" s="274" t="s">
        <v>1467</v>
      </c>
      <c r="C11" s="274" t="s">
        <v>524</v>
      </c>
      <c r="D11" s="274" t="s">
        <v>525</v>
      </c>
      <c r="E11" s="274" t="s">
        <v>526</v>
      </c>
      <c r="F11" s="277">
        <v>3</v>
      </c>
      <c r="G11" s="277">
        <v>592.98</v>
      </c>
      <c r="H11" s="290">
        <v>1</v>
      </c>
      <c r="I11" s="277"/>
      <c r="J11" s="277"/>
      <c r="K11" s="290">
        <v>0</v>
      </c>
      <c r="L11" s="277">
        <v>3</v>
      </c>
      <c r="M11" s="278">
        <v>592.98</v>
      </c>
    </row>
    <row r="12" spans="1:13" ht="14.4" customHeight="1" x14ac:dyDescent="0.3">
      <c r="A12" s="273" t="s">
        <v>459</v>
      </c>
      <c r="B12" s="274" t="s">
        <v>1468</v>
      </c>
      <c r="C12" s="274" t="s">
        <v>626</v>
      </c>
      <c r="D12" s="274" t="s">
        <v>627</v>
      </c>
      <c r="E12" s="274" t="s">
        <v>1469</v>
      </c>
      <c r="F12" s="277"/>
      <c r="G12" s="277"/>
      <c r="H12" s="290">
        <v>0</v>
      </c>
      <c r="I12" s="277">
        <v>1</v>
      </c>
      <c r="J12" s="277">
        <v>31.2</v>
      </c>
      <c r="K12" s="290">
        <v>1</v>
      </c>
      <c r="L12" s="277">
        <v>1</v>
      </c>
      <c r="M12" s="278">
        <v>31.2</v>
      </c>
    </row>
    <row r="13" spans="1:13" ht="14.4" customHeight="1" x14ac:dyDescent="0.3">
      <c r="A13" s="273" t="s">
        <v>459</v>
      </c>
      <c r="B13" s="274" t="s">
        <v>1470</v>
      </c>
      <c r="C13" s="274" t="s">
        <v>629</v>
      </c>
      <c r="D13" s="274" t="s">
        <v>1471</v>
      </c>
      <c r="E13" s="274" t="s">
        <v>1472</v>
      </c>
      <c r="F13" s="277"/>
      <c r="G13" s="277"/>
      <c r="H13" s="290">
        <v>0</v>
      </c>
      <c r="I13" s="277">
        <v>1</v>
      </c>
      <c r="J13" s="277">
        <v>317.64999999999998</v>
      </c>
      <c r="K13" s="290">
        <v>1</v>
      </c>
      <c r="L13" s="277">
        <v>1</v>
      </c>
      <c r="M13" s="278">
        <v>317.64999999999998</v>
      </c>
    </row>
    <row r="14" spans="1:13" ht="14.4" customHeight="1" x14ac:dyDescent="0.3">
      <c r="A14" s="273" t="s">
        <v>459</v>
      </c>
      <c r="B14" s="274" t="s">
        <v>1473</v>
      </c>
      <c r="C14" s="274" t="s">
        <v>618</v>
      </c>
      <c r="D14" s="274" t="s">
        <v>1474</v>
      </c>
      <c r="E14" s="274" t="s">
        <v>1475</v>
      </c>
      <c r="F14" s="277"/>
      <c r="G14" s="277"/>
      <c r="H14" s="290">
        <v>0</v>
      </c>
      <c r="I14" s="277">
        <v>4</v>
      </c>
      <c r="J14" s="277">
        <v>25640.44</v>
      </c>
      <c r="K14" s="290">
        <v>1</v>
      </c>
      <c r="L14" s="277">
        <v>4</v>
      </c>
      <c r="M14" s="278">
        <v>25640.44</v>
      </c>
    </row>
    <row r="15" spans="1:13" ht="14.4" customHeight="1" x14ac:dyDescent="0.3">
      <c r="A15" s="273" t="s">
        <v>459</v>
      </c>
      <c r="B15" s="274" t="s">
        <v>1476</v>
      </c>
      <c r="C15" s="274" t="s">
        <v>509</v>
      </c>
      <c r="D15" s="274" t="s">
        <v>510</v>
      </c>
      <c r="E15" s="274" t="s">
        <v>511</v>
      </c>
      <c r="F15" s="277">
        <v>3</v>
      </c>
      <c r="G15" s="277">
        <v>3636.54</v>
      </c>
      <c r="H15" s="290">
        <v>1</v>
      </c>
      <c r="I15" s="277"/>
      <c r="J15" s="277"/>
      <c r="K15" s="290">
        <v>0</v>
      </c>
      <c r="L15" s="277">
        <v>3</v>
      </c>
      <c r="M15" s="278">
        <v>3636.54</v>
      </c>
    </row>
    <row r="16" spans="1:13" ht="14.4" customHeight="1" x14ac:dyDescent="0.3">
      <c r="A16" s="273" t="s">
        <v>459</v>
      </c>
      <c r="B16" s="274" t="s">
        <v>1477</v>
      </c>
      <c r="C16" s="274" t="s">
        <v>502</v>
      </c>
      <c r="D16" s="274" t="s">
        <v>503</v>
      </c>
      <c r="E16" s="274" t="s">
        <v>504</v>
      </c>
      <c r="F16" s="277">
        <v>2</v>
      </c>
      <c r="G16" s="277">
        <v>869.24003264080307</v>
      </c>
      <c r="H16" s="290">
        <v>1</v>
      </c>
      <c r="I16" s="277"/>
      <c r="J16" s="277"/>
      <c r="K16" s="290">
        <v>0</v>
      </c>
      <c r="L16" s="277">
        <v>2</v>
      </c>
      <c r="M16" s="278">
        <v>869.24003264080307</v>
      </c>
    </row>
    <row r="17" spans="1:13" ht="14.4" customHeight="1" x14ac:dyDescent="0.3">
      <c r="A17" s="273" t="s">
        <v>459</v>
      </c>
      <c r="B17" s="274" t="s">
        <v>1478</v>
      </c>
      <c r="C17" s="274" t="s">
        <v>598</v>
      </c>
      <c r="D17" s="274" t="s">
        <v>1479</v>
      </c>
      <c r="E17" s="274" t="s">
        <v>600</v>
      </c>
      <c r="F17" s="277">
        <v>1</v>
      </c>
      <c r="G17" s="277">
        <v>5161.46</v>
      </c>
      <c r="H17" s="290">
        <v>1</v>
      </c>
      <c r="I17" s="277"/>
      <c r="J17" s="277"/>
      <c r="K17" s="290">
        <v>0</v>
      </c>
      <c r="L17" s="277">
        <v>1</v>
      </c>
      <c r="M17" s="278">
        <v>5161.46</v>
      </c>
    </row>
    <row r="18" spans="1:13" ht="14.4" customHeight="1" x14ac:dyDescent="0.3">
      <c r="A18" s="273" t="s">
        <v>459</v>
      </c>
      <c r="B18" s="274" t="s">
        <v>1478</v>
      </c>
      <c r="C18" s="274" t="s">
        <v>606</v>
      </c>
      <c r="D18" s="274" t="s">
        <v>1480</v>
      </c>
      <c r="E18" s="274" t="s">
        <v>600</v>
      </c>
      <c r="F18" s="277">
        <v>2</v>
      </c>
      <c r="G18" s="277">
        <v>10322.92</v>
      </c>
      <c r="H18" s="290">
        <v>1</v>
      </c>
      <c r="I18" s="277"/>
      <c r="J18" s="277"/>
      <c r="K18" s="290">
        <v>0</v>
      </c>
      <c r="L18" s="277">
        <v>2</v>
      </c>
      <c r="M18" s="278">
        <v>10322.92</v>
      </c>
    </row>
    <row r="19" spans="1:13" ht="14.4" customHeight="1" x14ac:dyDescent="0.3">
      <c r="A19" s="273" t="s">
        <v>459</v>
      </c>
      <c r="B19" s="274" t="s">
        <v>1481</v>
      </c>
      <c r="C19" s="274" t="s">
        <v>506</v>
      </c>
      <c r="D19" s="274" t="s">
        <v>1482</v>
      </c>
      <c r="E19" s="274" t="s">
        <v>1483</v>
      </c>
      <c r="F19" s="277">
        <v>2</v>
      </c>
      <c r="G19" s="277">
        <v>201.93599999999998</v>
      </c>
      <c r="H19" s="290">
        <v>1</v>
      </c>
      <c r="I19" s="277"/>
      <c r="J19" s="277"/>
      <c r="K19" s="290">
        <v>0</v>
      </c>
      <c r="L19" s="277">
        <v>2</v>
      </c>
      <c r="M19" s="278">
        <v>201.93599999999998</v>
      </c>
    </row>
    <row r="20" spans="1:13" ht="14.4" customHeight="1" x14ac:dyDescent="0.3">
      <c r="A20" s="273" t="s">
        <v>459</v>
      </c>
      <c r="B20" s="274" t="s">
        <v>1481</v>
      </c>
      <c r="C20" s="274" t="s">
        <v>491</v>
      </c>
      <c r="D20" s="274" t="s">
        <v>1484</v>
      </c>
      <c r="E20" s="274" t="s">
        <v>1485</v>
      </c>
      <c r="F20" s="277">
        <v>4</v>
      </c>
      <c r="G20" s="277">
        <v>543.31001163079202</v>
      </c>
      <c r="H20" s="290">
        <v>1</v>
      </c>
      <c r="I20" s="277"/>
      <c r="J20" s="277"/>
      <c r="K20" s="290">
        <v>0</v>
      </c>
      <c r="L20" s="277">
        <v>4</v>
      </c>
      <c r="M20" s="278">
        <v>543.31001163079202</v>
      </c>
    </row>
    <row r="21" spans="1:13" ht="14.4" customHeight="1" x14ac:dyDescent="0.3">
      <c r="A21" s="273" t="s">
        <v>459</v>
      </c>
      <c r="B21" s="274" t="s">
        <v>1486</v>
      </c>
      <c r="C21" s="274" t="s">
        <v>517</v>
      </c>
      <c r="D21" s="274" t="s">
        <v>518</v>
      </c>
      <c r="E21" s="274" t="s">
        <v>519</v>
      </c>
      <c r="F21" s="277">
        <v>2</v>
      </c>
      <c r="G21" s="277">
        <v>197.67</v>
      </c>
      <c r="H21" s="290">
        <v>1</v>
      </c>
      <c r="I21" s="277"/>
      <c r="J21" s="277"/>
      <c r="K21" s="290">
        <v>0</v>
      </c>
      <c r="L21" s="277">
        <v>2</v>
      </c>
      <c r="M21" s="278">
        <v>197.67</v>
      </c>
    </row>
    <row r="22" spans="1:13" ht="14.4" customHeight="1" x14ac:dyDescent="0.3">
      <c r="A22" s="273" t="s">
        <v>459</v>
      </c>
      <c r="B22" s="274" t="s">
        <v>1487</v>
      </c>
      <c r="C22" s="274" t="s">
        <v>483</v>
      </c>
      <c r="D22" s="274" t="s">
        <v>484</v>
      </c>
      <c r="E22" s="274" t="s">
        <v>485</v>
      </c>
      <c r="F22" s="277">
        <v>4</v>
      </c>
      <c r="G22" s="277">
        <v>21161</v>
      </c>
      <c r="H22" s="290">
        <v>1</v>
      </c>
      <c r="I22" s="277"/>
      <c r="J22" s="277"/>
      <c r="K22" s="290">
        <v>0</v>
      </c>
      <c r="L22" s="277">
        <v>4</v>
      </c>
      <c r="M22" s="278">
        <v>21161</v>
      </c>
    </row>
    <row r="23" spans="1:13" ht="14.4" customHeight="1" x14ac:dyDescent="0.3">
      <c r="A23" s="273" t="s">
        <v>459</v>
      </c>
      <c r="B23" s="274" t="s">
        <v>1488</v>
      </c>
      <c r="C23" s="274" t="s">
        <v>614</v>
      </c>
      <c r="D23" s="274" t="s">
        <v>615</v>
      </c>
      <c r="E23" s="274" t="s">
        <v>1489</v>
      </c>
      <c r="F23" s="277"/>
      <c r="G23" s="277"/>
      <c r="H23" s="290">
        <v>0</v>
      </c>
      <c r="I23" s="277">
        <v>4</v>
      </c>
      <c r="J23" s="277">
        <v>6738.16</v>
      </c>
      <c r="K23" s="290">
        <v>1</v>
      </c>
      <c r="L23" s="277">
        <v>4</v>
      </c>
      <c r="M23" s="278">
        <v>6738.16</v>
      </c>
    </row>
    <row r="24" spans="1:13" ht="14.4" customHeight="1" x14ac:dyDescent="0.3">
      <c r="A24" s="273" t="s">
        <v>459</v>
      </c>
      <c r="B24" s="274" t="s">
        <v>1490</v>
      </c>
      <c r="C24" s="274" t="s">
        <v>495</v>
      </c>
      <c r="D24" s="274" t="s">
        <v>1491</v>
      </c>
      <c r="E24" s="274" t="s">
        <v>497</v>
      </c>
      <c r="F24" s="277">
        <v>7</v>
      </c>
      <c r="G24" s="277">
        <v>1498.344915254236</v>
      </c>
      <c r="H24" s="290">
        <v>1</v>
      </c>
      <c r="I24" s="277"/>
      <c r="J24" s="277"/>
      <c r="K24" s="290">
        <v>0</v>
      </c>
      <c r="L24" s="277">
        <v>7</v>
      </c>
      <c r="M24" s="278">
        <v>1498.344915254236</v>
      </c>
    </row>
    <row r="25" spans="1:13" ht="14.4" customHeight="1" x14ac:dyDescent="0.3">
      <c r="A25" s="273" t="s">
        <v>459</v>
      </c>
      <c r="B25" s="274" t="s">
        <v>1490</v>
      </c>
      <c r="C25" s="274" t="s">
        <v>499</v>
      </c>
      <c r="D25" s="274" t="s">
        <v>1492</v>
      </c>
      <c r="E25" s="274" t="s">
        <v>1493</v>
      </c>
      <c r="F25" s="277">
        <v>2</v>
      </c>
      <c r="G25" s="277">
        <v>548.77333333333399</v>
      </c>
      <c r="H25" s="290">
        <v>1</v>
      </c>
      <c r="I25" s="277"/>
      <c r="J25" s="277"/>
      <c r="K25" s="290">
        <v>0</v>
      </c>
      <c r="L25" s="277">
        <v>2</v>
      </c>
      <c r="M25" s="278">
        <v>548.77333333333399</v>
      </c>
    </row>
    <row r="26" spans="1:13" ht="14.4" customHeight="1" x14ac:dyDescent="0.3">
      <c r="A26" s="273" t="s">
        <v>459</v>
      </c>
      <c r="B26" s="274" t="s">
        <v>1494</v>
      </c>
      <c r="C26" s="274" t="s">
        <v>513</v>
      </c>
      <c r="D26" s="274" t="s">
        <v>514</v>
      </c>
      <c r="E26" s="274" t="s">
        <v>1495</v>
      </c>
      <c r="F26" s="277">
        <v>4</v>
      </c>
      <c r="G26" s="277">
        <v>511.958987685176</v>
      </c>
      <c r="H26" s="290">
        <v>1</v>
      </c>
      <c r="I26" s="277"/>
      <c r="J26" s="277"/>
      <c r="K26" s="290">
        <v>0</v>
      </c>
      <c r="L26" s="277">
        <v>4</v>
      </c>
      <c r="M26" s="278">
        <v>511.958987685176</v>
      </c>
    </row>
    <row r="27" spans="1:13" ht="14.4" customHeight="1" x14ac:dyDescent="0.3">
      <c r="A27" s="273" t="s">
        <v>463</v>
      </c>
      <c r="B27" s="274" t="s">
        <v>1496</v>
      </c>
      <c r="C27" s="274" t="s">
        <v>795</v>
      </c>
      <c r="D27" s="274" t="s">
        <v>1497</v>
      </c>
      <c r="E27" s="274" t="s">
        <v>1498</v>
      </c>
      <c r="F27" s="277"/>
      <c r="G27" s="277"/>
      <c r="H27" s="290">
        <v>0</v>
      </c>
      <c r="I27" s="277">
        <v>1</v>
      </c>
      <c r="J27" s="277">
        <v>67.408000000000001</v>
      </c>
      <c r="K27" s="290">
        <v>1</v>
      </c>
      <c r="L27" s="277">
        <v>1</v>
      </c>
      <c r="M27" s="278">
        <v>67.408000000000001</v>
      </c>
    </row>
    <row r="28" spans="1:13" ht="14.4" customHeight="1" x14ac:dyDescent="0.3">
      <c r="A28" s="273" t="s">
        <v>463</v>
      </c>
      <c r="B28" s="274" t="s">
        <v>1460</v>
      </c>
      <c r="C28" s="274" t="s">
        <v>610</v>
      </c>
      <c r="D28" s="274" t="s">
        <v>611</v>
      </c>
      <c r="E28" s="274" t="s">
        <v>612</v>
      </c>
      <c r="F28" s="277"/>
      <c r="G28" s="277"/>
      <c r="H28" s="290">
        <v>0</v>
      </c>
      <c r="I28" s="277">
        <v>4</v>
      </c>
      <c r="J28" s="277">
        <v>645.94200000000001</v>
      </c>
      <c r="K28" s="290">
        <v>1</v>
      </c>
      <c r="L28" s="277">
        <v>4</v>
      </c>
      <c r="M28" s="278">
        <v>645.94200000000001</v>
      </c>
    </row>
    <row r="29" spans="1:13" ht="14.4" customHeight="1" x14ac:dyDescent="0.3">
      <c r="A29" s="273" t="s">
        <v>463</v>
      </c>
      <c r="B29" s="274" t="s">
        <v>1499</v>
      </c>
      <c r="C29" s="274" t="s">
        <v>803</v>
      </c>
      <c r="D29" s="274" t="s">
        <v>804</v>
      </c>
      <c r="E29" s="274" t="s">
        <v>805</v>
      </c>
      <c r="F29" s="277"/>
      <c r="G29" s="277"/>
      <c r="H29" s="290">
        <v>0</v>
      </c>
      <c r="I29" s="277">
        <v>3</v>
      </c>
      <c r="J29" s="277">
        <v>218.04000000000002</v>
      </c>
      <c r="K29" s="290">
        <v>1</v>
      </c>
      <c r="L29" s="277">
        <v>3</v>
      </c>
      <c r="M29" s="278">
        <v>218.04000000000002</v>
      </c>
    </row>
    <row r="30" spans="1:13" ht="14.4" customHeight="1" x14ac:dyDescent="0.3">
      <c r="A30" s="273" t="s">
        <v>463</v>
      </c>
      <c r="B30" s="274" t="s">
        <v>1500</v>
      </c>
      <c r="C30" s="274" t="s">
        <v>799</v>
      </c>
      <c r="D30" s="274" t="s">
        <v>800</v>
      </c>
      <c r="E30" s="274" t="s">
        <v>801</v>
      </c>
      <c r="F30" s="277"/>
      <c r="G30" s="277"/>
      <c r="H30" s="290">
        <v>0</v>
      </c>
      <c r="I30" s="277">
        <v>1</v>
      </c>
      <c r="J30" s="277">
        <v>129.63</v>
      </c>
      <c r="K30" s="290">
        <v>1</v>
      </c>
      <c r="L30" s="277">
        <v>1</v>
      </c>
      <c r="M30" s="278">
        <v>129.63</v>
      </c>
    </row>
    <row r="31" spans="1:13" ht="14.4" customHeight="1" x14ac:dyDescent="0.3">
      <c r="A31" s="273" t="s">
        <v>463</v>
      </c>
      <c r="B31" s="274" t="s">
        <v>1467</v>
      </c>
      <c r="C31" s="274" t="s">
        <v>640</v>
      </c>
      <c r="D31" s="274" t="s">
        <v>641</v>
      </c>
      <c r="E31" s="274" t="s">
        <v>526</v>
      </c>
      <c r="F31" s="277">
        <v>3</v>
      </c>
      <c r="G31" s="277">
        <v>611.93999999999994</v>
      </c>
      <c r="H31" s="290">
        <v>1</v>
      </c>
      <c r="I31" s="277"/>
      <c r="J31" s="277"/>
      <c r="K31" s="290">
        <v>0</v>
      </c>
      <c r="L31" s="277">
        <v>3</v>
      </c>
      <c r="M31" s="278">
        <v>611.93999999999994</v>
      </c>
    </row>
    <row r="32" spans="1:13" ht="14.4" customHeight="1" x14ac:dyDescent="0.3">
      <c r="A32" s="273" t="s">
        <v>463</v>
      </c>
      <c r="B32" s="274" t="s">
        <v>1501</v>
      </c>
      <c r="C32" s="274" t="s">
        <v>807</v>
      </c>
      <c r="D32" s="274" t="s">
        <v>808</v>
      </c>
      <c r="E32" s="274" t="s">
        <v>1502</v>
      </c>
      <c r="F32" s="277"/>
      <c r="G32" s="277"/>
      <c r="H32" s="290">
        <v>0</v>
      </c>
      <c r="I32" s="277">
        <v>4</v>
      </c>
      <c r="J32" s="277">
        <v>1259.248</v>
      </c>
      <c r="K32" s="290">
        <v>1</v>
      </c>
      <c r="L32" s="277">
        <v>4</v>
      </c>
      <c r="M32" s="278">
        <v>1259.248</v>
      </c>
    </row>
    <row r="33" spans="1:13" ht="14.4" customHeight="1" x14ac:dyDescent="0.3">
      <c r="A33" s="273" t="s">
        <v>463</v>
      </c>
      <c r="B33" s="274" t="s">
        <v>1470</v>
      </c>
      <c r="C33" s="274" t="s">
        <v>629</v>
      </c>
      <c r="D33" s="274" t="s">
        <v>1471</v>
      </c>
      <c r="E33" s="274" t="s">
        <v>1472</v>
      </c>
      <c r="F33" s="277"/>
      <c r="G33" s="277"/>
      <c r="H33" s="290">
        <v>0</v>
      </c>
      <c r="I33" s="277">
        <v>1</v>
      </c>
      <c r="J33" s="277">
        <v>317.64999999999998</v>
      </c>
      <c r="K33" s="290">
        <v>1</v>
      </c>
      <c r="L33" s="277">
        <v>1</v>
      </c>
      <c r="M33" s="278">
        <v>317.64999999999998</v>
      </c>
    </row>
    <row r="34" spans="1:13" ht="14.4" customHeight="1" x14ac:dyDescent="0.3">
      <c r="A34" s="273" t="s">
        <v>463</v>
      </c>
      <c r="B34" s="274" t="s">
        <v>1486</v>
      </c>
      <c r="C34" s="274" t="s">
        <v>517</v>
      </c>
      <c r="D34" s="274" t="s">
        <v>518</v>
      </c>
      <c r="E34" s="274" t="s">
        <v>519</v>
      </c>
      <c r="F34" s="277">
        <v>2</v>
      </c>
      <c r="G34" s="277">
        <v>198.03221877332899</v>
      </c>
      <c r="H34" s="290">
        <v>1</v>
      </c>
      <c r="I34" s="277"/>
      <c r="J34" s="277"/>
      <c r="K34" s="290">
        <v>0</v>
      </c>
      <c r="L34" s="277">
        <v>2</v>
      </c>
      <c r="M34" s="278">
        <v>198.03221877332899</v>
      </c>
    </row>
    <row r="35" spans="1:13" ht="14.4" customHeight="1" x14ac:dyDescent="0.3">
      <c r="A35" s="273" t="s">
        <v>465</v>
      </c>
      <c r="B35" s="274" t="s">
        <v>1503</v>
      </c>
      <c r="C35" s="274" t="s">
        <v>835</v>
      </c>
      <c r="D35" s="274" t="s">
        <v>1504</v>
      </c>
      <c r="E35" s="274" t="s">
        <v>1505</v>
      </c>
      <c r="F35" s="277">
        <v>2</v>
      </c>
      <c r="G35" s="277">
        <v>90.04</v>
      </c>
      <c r="H35" s="290">
        <v>1</v>
      </c>
      <c r="I35" s="277"/>
      <c r="J35" s="277"/>
      <c r="K35" s="290">
        <v>0</v>
      </c>
      <c r="L35" s="277">
        <v>2</v>
      </c>
      <c r="M35" s="278">
        <v>90.04</v>
      </c>
    </row>
    <row r="36" spans="1:13" ht="14.4" customHeight="1" x14ac:dyDescent="0.3">
      <c r="A36" s="273" t="s">
        <v>465</v>
      </c>
      <c r="B36" s="274" t="s">
        <v>1506</v>
      </c>
      <c r="C36" s="274" t="s">
        <v>1109</v>
      </c>
      <c r="D36" s="274" t="s">
        <v>1110</v>
      </c>
      <c r="E36" s="274" t="s">
        <v>1111</v>
      </c>
      <c r="F36" s="277"/>
      <c r="G36" s="277"/>
      <c r="H36" s="290">
        <v>0</v>
      </c>
      <c r="I36" s="277">
        <v>2</v>
      </c>
      <c r="J36" s="277">
        <v>251.44</v>
      </c>
      <c r="K36" s="290">
        <v>1</v>
      </c>
      <c r="L36" s="277">
        <v>2</v>
      </c>
      <c r="M36" s="278">
        <v>251.44</v>
      </c>
    </row>
    <row r="37" spans="1:13" ht="14.4" customHeight="1" x14ac:dyDescent="0.3">
      <c r="A37" s="273" t="s">
        <v>465</v>
      </c>
      <c r="B37" s="274" t="s">
        <v>1507</v>
      </c>
      <c r="C37" s="274" t="s">
        <v>827</v>
      </c>
      <c r="D37" s="274" t="s">
        <v>828</v>
      </c>
      <c r="E37" s="274" t="s">
        <v>829</v>
      </c>
      <c r="F37" s="277">
        <v>3</v>
      </c>
      <c r="G37" s="277">
        <v>412.52902529928599</v>
      </c>
      <c r="H37" s="290">
        <v>1</v>
      </c>
      <c r="I37" s="277"/>
      <c r="J37" s="277"/>
      <c r="K37" s="290">
        <v>0</v>
      </c>
      <c r="L37" s="277">
        <v>3</v>
      </c>
      <c r="M37" s="278">
        <v>412.52902529928599</v>
      </c>
    </row>
    <row r="38" spans="1:13" ht="14.4" customHeight="1" x14ac:dyDescent="0.3">
      <c r="A38" s="273" t="s">
        <v>465</v>
      </c>
      <c r="B38" s="274" t="s">
        <v>1500</v>
      </c>
      <c r="C38" s="274" t="s">
        <v>838</v>
      </c>
      <c r="D38" s="274" t="s">
        <v>1508</v>
      </c>
      <c r="E38" s="274" t="s">
        <v>840</v>
      </c>
      <c r="F38" s="277">
        <v>2</v>
      </c>
      <c r="G38" s="277">
        <v>165.99</v>
      </c>
      <c r="H38" s="290">
        <v>1</v>
      </c>
      <c r="I38" s="277"/>
      <c r="J38" s="277"/>
      <c r="K38" s="290">
        <v>0</v>
      </c>
      <c r="L38" s="277">
        <v>2</v>
      </c>
      <c r="M38" s="278">
        <v>165.99</v>
      </c>
    </row>
    <row r="39" spans="1:13" ht="14.4" customHeight="1" x14ac:dyDescent="0.3">
      <c r="A39" s="273" t="s">
        <v>465</v>
      </c>
      <c r="B39" s="274" t="s">
        <v>1486</v>
      </c>
      <c r="C39" s="274" t="s">
        <v>1113</v>
      </c>
      <c r="D39" s="274" t="s">
        <v>1114</v>
      </c>
      <c r="E39" s="274" t="s">
        <v>1115</v>
      </c>
      <c r="F39" s="277"/>
      <c r="G39" s="277"/>
      <c r="H39" s="290">
        <v>0</v>
      </c>
      <c r="I39" s="277">
        <v>1</v>
      </c>
      <c r="J39" s="277">
        <v>101.8</v>
      </c>
      <c r="K39" s="290">
        <v>1</v>
      </c>
      <c r="L39" s="277">
        <v>1</v>
      </c>
      <c r="M39" s="278">
        <v>101.8</v>
      </c>
    </row>
    <row r="40" spans="1:13" ht="14.4" customHeight="1" x14ac:dyDescent="0.3">
      <c r="A40" s="273" t="s">
        <v>465</v>
      </c>
      <c r="B40" s="274" t="s">
        <v>1509</v>
      </c>
      <c r="C40" s="274" t="s">
        <v>818</v>
      </c>
      <c r="D40" s="274" t="s">
        <v>1510</v>
      </c>
      <c r="E40" s="274" t="s">
        <v>1511</v>
      </c>
      <c r="F40" s="277">
        <v>1</v>
      </c>
      <c r="G40" s="277">
        <v>108.20666666699999</v>
      </c>
      <c r="H40" s="290">
        <v>1</v>
      </c>
      <c r="I40" s="277"/>
      <c r="J40" s="277"/>
      <c r="K40" s="290">
        <v>0</v>
      </c>
      <c r="L40" s="277">
        <v>1</v>
      </c>
      <c r="M40" s="278">
        <v>108.20666666699999</v>
      </c>
    </row>
    <row r="41" spans="1:13" ht="14.4" customHeight="1" x14ac:dyDescent="0.3">
      <c r="A41" s="273" t="s">
        <v>465</v>
      </c>
      <c r="B41" s="274" t="s">
        <v>1509</v>
      </c>
      <c r="C41" s="274" t="s">
        <v>831</v>
      </c>
      <c r="D41" s="274" t="s">
        <v>1512</v>
      </c>
      <c r="E41" s="274" t="s">
        <v>1513</v>
      </c>
      <c r="F41" s="277">
        <v>1</v>
      </c>
      <c r="G41" s="277">
        <v>246.02333330900001</v>
      </c>
      <c r="H41" s="290">
        <v>1</v>
      </c>
      <c r="I41" s="277"/>
      <c r="J41" s="277"/>
      <c r="K41" s="290">
        <v>0</v>
      </c>
      <c r="L41" s="277">
        <v>1</v>
      </c>
      <c r="M41" s="278">
        <v>246.02333330900001</v>
      </c>
    </row>
    <row r="42" spans="1:13" ht="14.4" customHeight="1" x14ac:dyDescent="0.3">
      <c r="A42" s="273" t="s">
        <v>465</v>
      </c>
      <c r="B42" s="274" t="s">
        <v>1514</v>
      </c>
      <c r="C42" s="274" t="s">
        <v>1117</v>
      </c>
      <c r="D42" s="274" t="s">
        <v>1118</v>
      </c>
      <c r="E42" s="274" t="s">
        <v>1515</v>
      </c>
      <c r="F42" s="277"/>
      <c r="G42" s="277"/>
      <c r="H42" s="290">
        <v>0</v>
      </c>
      <c r="I42" s="277">
        <v>1</v>
      </c>
      <c r="J42" s="277">
        <v>918.43</v>
      </c>
      <c r="K42" s="290">
        <v>1</v>
      </c>
      <c r="L42" s="277">
        <v>1</v>
      </c>
      <c r="M42" s="278">
        <v>918.43</v>
      </c>
    </row>
    <row r="43" spans="1:13" ht="14.4" customHeight="1" x14ac:dyDescent="0.3">
      <c r="A43" s="273" t="s">
        <v>465</v>
      </c>
      <c r="B43" s="274" t="s">
        <v>1516</v>
      </c>
      <c r="C43" s="274" t="s">
        <v>821</v>
      </c>
      <c r="D43" s="274" t="s">
        <v>822</v>
      </c>
      <c r="E43" s="274" t="s">
        <v>823</v>
      </c>
      <c r="F43" s="277">
        <v>27</v>
      </c>
      <c r="G43" s="277">
        <v>201.15</v>
      </c>
      <c r="H43" s="290">
        <v>1</v>
      </c>
      <c r="I43" s="277"/>
      <c r="J43" s="277"/>
      <c r="K43" s="290">
        <v>0</v>
      </c>
      <c r="L43" s="277">
        <v>27</v>
      </c>
      <c r="M43" s="278">
        <v>201.15</v>
      </c>
    </row>
    <row r="44" spans="1:13" ht="14.4" customHeight="1" x14ac:dyDescent="0.3">
      <c r="A44" s="273" t="s">
        <v>465</v>
      </c>
      <c r="B44" s="274" t="s">
        <v>1516</v>
      </c>
      <c r="C44" s="274" t="s">
        <v>824</v>
      </c>
      <c r="D44" s="274" t="s">
        <v>825</v>
      </c>
      <c r="E44" s="274" t="s">
        <v>826</v>
      </c>
      <c r="F44" s="277">
        <v>31</v>
      </c>
      <c r="G44" s="277">
        <v>230.95000000000002</v>
      </c>
      <c r="H44" s="290">
        <v>1</v>
      </c>
      <c r="I44" s="277"/>
      <c r="J44" s="277"/>
      <c r="K44" s="290">
        <v>0</v>
      </c>
      <c r="L44" s="277">
        <v>31</v>
      </c>
      <c r="M44" s="278">
        <v>230.95000000000002</v>
      </c>
    </row>
    <row r="45" spans="1:13" ht="14.4" customHeight="1" x14ac:dyDescent="0.3">
      <c r="A45" s="273" t="s">
        <v>465</v>
      </c>
      <c r="B45" s="274" t="s">
        <v>1517</v>
      </c>
      <c r="C45" s="274" t="s">
        <v>1107</v>
      </c>
      <c r="D45" s="274" t="s">
        <v>1108</v>
      </c>
      <c r="E45" s="274" t="s">
        <v>562</v>
      </c>
      <c r="F45" s="277"/>
      <c r="G45" s="277"/>
      <c r="H45" s="290">
        <v>0</v>
      </c>
      <c r="I45" s="277">
        <v>1</v>
      </c>
      <c r="J45" s="277">
        <v>980.61</v>
      </c>
      <c r="K45" s="290">
        <v>1</v>
      </c>
      <c r="L45" s="277">
        <v>1</v>
      </c>
      <c r="M45" s="278">
        <v>980.61</v>
      </c>
    </row>
    <row r="46" spans="1:13" ht="14.4" customHeight="1" x14ac:dyDescent="0.3">
      <c r="A46" s="273" t="s">
        <v>465</v>
      </c>
      <c r="B46" s="274" t="s">
        <v>1518</v>
      </c>
      <c r="C46" s="274" t="s">
        <v>1138</v>
      </c>
      <c r="D46" s="274" t="s">
        <v>1139</v>
      </c>
      <c r="E46" s="274" t="s">
        <v>1144</v>
      </c>
      <c r="F46" s="277"/>
      <c r="G46" s="277"/>
      <c r="H46" s="290">
        <v>0</v>
      </c>
      <c r="I46" s="277">
        <v>1</v>
      </c>
      <c r="J46" s="277">
        <v>161.49</v>
      </c>
      <c r="K46" s="290">
        <v>1</v>
      </c>
      <c r="L46" s="277">
        <v>1</v>
      </c>
      <c r="M46" s="278">
        <v>161.49</v>
      </c>
    </row>
    <row r="47" spans="1:13" ht="14.4" customHeight="1" x14ac:dyDescent="0.3">
      <c r="A47" s="273" t="s">
        <v>465</v>
      </c>
      <c r="B47" s="274" t="s">
        <v>1518</v>
      </c>
      <c r="C47" s="274" t="s">
        <v>1142</v>
      </c>
      <c r="D47" s="274" t="s">
        <v>1519</v>
      </c>
      <c r="E47" s="274" t="s">
        <v>1144</v>
      </c>
      <c r="F47" s="277"/>
      <c r="G47" s="277"/>
      <c r="H47" s="290">
        <v>0</v>
      </c>
      <c r="I47" s="277">
        <v>1</v>
      </c>
      <c r="J47" s="277">
        <v>281.52999999999997</v>
      </c>
      <c r="K47" s="290">
        <v>1</v>
      </c>
      <c r="L47" s="277">
        <v>1</v>
      </c>
      <c r="M47" s="278">
        <v>281.52999999999997</v>
      </c>
    </row>
    <row r="48" spans="1:13" ht="14.4" customHeight="1" x14ac:dyDescent="0.3">
      <c r="A48" s="273" t="s">
        <v>465</v>
      </c>
      <c r="B48" s="274" t="s">
        <v>1518</v>
      </c>
      <c r="C48" s="274" t="s">
        <v>1133</v>
      </c>
      <c r="D48" s="274" t="s">
        <v>1520</v>
      </c>
      <c r="E48" s="274" t="s">
        <v>1128</v>
      </c>
      <c r="F48" s="277"/>
      <c r="G48" s="277"/>
      <c r="H48" s="290">
        <v>0</v>
      </c>
      <c r="I48" s="277">
        <v>3</v>
      </c>
      <c r="J48" s="277">
        <v>134.34122316418319</v>
      </c>
      <c r="K48" s="290">
        <v>1</v>
      </c>
      <c r="L48" s="277">
        <v>3</v>
      </c>
      <c r="M48" s="278">
        <v>134.34122316418319</v>
      </c>
    </row>
    <row r="49" spans="1:13" ht="14.4" customHeight="1" x14ac:dyDescent="0.3">
      <c r="A49" s="273" t="s">
        <v>465</v>
      </c>
      <c r="B49" s="274" t="s">
        <v>1518</v>
      </c>
      <c r="C49" s="274" t="s">
        <v>1126</v>
      </c>
      <c r="D49" s="274" t="s">
        <v>1521</v>
      </c>
      <c r="E49" s="274" t="s">
        <v>1128</v>
      </c>
      <c r="F49" s="277"/>
      <c r="G49" s="277"/>
      <c r="H49" s="290">
        <v>0</v>
      </c>
      <c r="I49" s="277">
        <v>7</v>
      </c>
      <c r="J49" s="277">
        <v>300.86000584872357</v>
      </c>
      <c r="K49" s="290">
        <v>1</v>
      </c>
      <c r="L49" s="277">
        <v>7</v>
      </c>
      <c r="M49" s="278">
        <v>300.86000584872357</v>
      </c>
    </row>
    <row r="50" spans="1:13" ht="14.4" customHeight="1" x14ac:dyDescent="0.3">
      <c r="A50" s="273" t="s">
        <v>465</v>
      </c>
      <c r="B50" s="274" t="s">
        <v>1518</v>
      </c>
      <c r="C50" s="274" t="s">
        <v>1130</v>
      </c>
      <c r="D50" s="274" t="s">
        <v>1522</v>
      </c>
      <c r="E50" s="274" t="s">
        <v>1128</v>
      </c>
      <c r="F50" s="277"/>
      <c r="G50" s="277"/>
      <c r="H50" s="290">
        <v>0</v>
      </c>
      <c r="I50" s="277">
        <v>1</v>
      </c>
      <c r="J50" s="277">
        <v>42.980245999840001</v>
      </c>
      <c r="K50" s="290">
        <v>1</v>
      </c>
      <c r="L50" s="277">
        <v>1</v>
      </c>
      <c r="M50" s="278">
        <v>42.980245999840001</v>
      </c>
    </row>
    <row r="51" spans="1:13" ht="14.4" customHeight="1" x14ac:dyDescent="0.3">
      <c r="A51" s="273" t="s">
        <v>465</v>
      </c>
      <c r="B51" s="274" t="s">
        <v>1518</v>
      </c>
      <c r="C51" s="274" t="s">
        <v>1120</v>
      </c>
      <c r="D51" s="274" t="s">
        <v>1121</v>
      </c>
      <c r="E51" s="274" t="s">
        <v>1122</v>
      </c>
      <c r="F51" s="277">
        <v>3.5</v>
      </c>
      <c r="G51" s="277">
        <v>583.66</v>
      </c>
      <c r="H51" s="290">
        <v>1</v>
      </c>
      <c r="I51" s="277"/>
      <c r="J51" s="277"/>
      <c r="K51" s="290">
        <v>0</v>
      </c>
      <c r="L51" s="277">
        <v>3.5</v>
      </c>
      <c r="M51" s="278">
        <v>583.66</v>
      </c>
    </row>
    <row r="52" spans="1:13" ht="14.4" customHeight="1" x14ac:dyDescent="0.3">
      <c r="A52" s="273" t="s">
        <v>465</v>
      </c>
      <c r="B52" s="274" t="s">
        <v>1518</v>
      </c>
      <c r="C52" s="274" t="s">
        <v>1135</v>
      </c>
      <c r="D52" s="274" t="s">
        <v>1523</v>
      </c>
      <c r="E52" s="274" t="s">
        <v>1128</v>
      </c>
      <c r="F52" s="277"/>
      <c r="G52" s="277"/>
      <c r="H52" s="290">
        <v>0</v>
      </c>
      <c r="I52" s="277">
        <v>2</v>
      </c>
      <c r="J52" s="277">
        <v>113.66</v>
      </c>
      <c r="K52" s="290">
        <v>1</v>
      </c>
      <c r="L52" s="277">
        <v>2</v>
      </c>
      <c r="M52" s="278">
        <v>113.66</v>
      </c>
    </row>
    <row r="53" spans="1:13" ht="14.4" customHeight="1" x14ac:dyDescent="0.3">
      <c r="A53" s="273" t="s">
        <v>471</v>
      </c>
      <c r="B53" s="274" t="s">
        <v>1506</v>
      </c>
      <c r="C53" s="274" t="s">
        <v>1109</v>
      </c>
      <c r="D53" s="274" t="s">
        <v>1110</v>
      </c>
      <c r="E53" s="274" t="s">
        <v>1111</v>
      </c>
      <c r="F53" s="277"/>
      <c r="G53" s="277"/>
      <c r="H53" s="290">
        <v>0</v>
      </c>
      <c r="I53" s="277">
        <v>2</v>
      </c>
      <c r="J53" s="277">
        <v>245.62</v>
      </c>
      <c r="K53" s="290">
        <v>1</v>
      </c>
      <c r="L53" s="277">
        <v>2</v>
      </c>
      <c r="M53" s="278">
        <v>245.62</v>
      </c>
    </row>
    <row r="54" spans="1:13" ht="14.4" customHeight="1" x14ac:dyDescent="0.3">
      <c r="A54" s="273" t="s">
        <v>471</v>
      </c>
      <c r="B54" s="274" t="s">
        <v>1456</v>
      </c>
      <c r="C54" s="274" t="s">
        <v>549</v>
      </c>
      <c r="D54" s="274" t="s">
        <v>1457</v>
      </c>
      <c r="E54" s="274" t="s">
        <v>1458</v>
      </c>
      <c r="F54" s="277">
        <v>3</v>
      </c>
      <c r="G54" s="277">
        <v>4309.4040000000005</v>
      </c>
      <c r="H54" s="290">
        <v>1</v>
      </c>
      <c r="I54" s="277"/>
      <c r="J54" s="277"/>
      <c r="K54" s="290">
        <v>0</v>
      </c>
      <c r="L54" s="277">
        <v>3</v>
      </c>
      <c r="M54" s="278">
        <v>4309.4040000000005</v>
      </c>
    </row>
    <row r="55" spans="1:13" ht="14.4" customHeight="1" x14ac:dyDescent="0.3">
      <c r="A55" s="273" t="s">
        <v>471</v>
      </c>
      <c r="B55" s="274" t="s">
        <v>1459</v>
      </c>
      <c r="C55" s="274" t="s">
        <v>1206</v>
      </c>
      <c r="D55" s="274" t="s">
        <v>1207</v>
      </c>
      <c r="E55" s="274" t="s">
        <v>1208</v>
      </c>
      <c r="F55" s="277">
        <v>1</v>
      </c>
      <c r="G55" s="277">
        <v>55.14</v>
      </c>
      <c r="H55" s="290">
        <v>1</v>
      </c>
      <c r="I55" s="277"/>
      <c r="J55" s="277"/>
      <c r="K55" s="290">
        <v>0</v>
      </c>
      <c r="L55" s="277">
        <v>1</v>
      </c>
      <c r="M55" s="278">
        <v>55.14</v>
      </c>
    </row>
    <row r="56" spans="1:13" ht="14.4" customHeight="1" x14ac:dyDescent="0.3">
      <c r="A56" s="273" t="s">
        <v>471</v>
      </c>
      <c r="B56" s="274" t="s">
        <v>1459</v>
      </c>
      <c r="C56" s="274" t="s">
        <v>1209</v>
      </c>
      <c r="D56" s="274" t="s">
        <v>1210</v>
      </c>
      <c r="E56" s="274" t="s">
        <v>1211</v>
      </c>
      <c r="F56" s="277">
        <v>1</v>
      </c>
      <c r="G56" s="277">
        <v>65.23</v>
      </c>
      <c r="H56" s="290">
        <v>1</v>
      </c>
      <c r="I56" s="277"/>
      <c r="J56" s="277"/>
      <c r="K56" s="290">
        <v>0</v>
      </c>
      <c r="L56" s="277">
        <v>1</v>
      </c>
      <c r="M56" s="278">
        <v>65.23</v>
      </c>
    </row>
    <row r="57" spans="1:13" ht="14.4" customHeight="1" x14ac:dyDescent="0.3">
      <c r="A57" s="273" t="s">
        <v>471</v>
      </c>
      <c r="B57" s="274" t="s">
        <v>1459</v>
      </c>
      <c r="C57" s="274" t="s">
        <v>1213</v>
      </c>
      <c r="D57" s="274" t="s">
        <v>1214</v>
      </c>
      <c r="E57" s="274" t="s">
        <v>1215</v>
      </c>
      <c r="F57" s="277">
        <v>1</v>
      </c>
      <c r="G57" s="277">
        <v>73.510000000000005</v>
      </c>
      <c r="H57" s="290">
        <v>1</v>
      </c>
      <c r="I57" s="277"/>
      <c r="J57" s="277"/>
      <c r="K57" s="290">
        <v>0</v>
      </c>
      <c r="L57" s="277">
        <v>1</v>
      </c>
      <c r="M57" s="278">
        <v>73.510000000000005</v>
      </c>
    </row>
    <row r="58" spans="1:13" ht="14.4" customHeight="1" x14ac:dyDescent="0.3">
      <c r="A58" s="273" t="s">
        <v>471</v>
      </c>
      <c r="B58" s="274" t="s">
        <v>1524</v>
      </c>
      <c r="C58" s="274" t="s">
        <v>1363</v>
      </c>
      <c r="D58" s="274" t="s">
        <v>1364</v>
      </c>
      <c r="E58" s="274" t="s">
        <v>1365</v>
      </c>
      <c r="F58" s="277"/>
      <c r="G58" s="277"/>
      <c r="H58" s="290">
        <v>0</v>
      </c>
      <c r="I58" s="277">
        <v>2</v>
      </c>
      <c r="J58" s="277">
        <v>629.98</v>
      </c>
      <c r="K58" s="290">
        <v>1</v>
      </c>
      <c r="L58" s="277">
        <v>2</v>
      </c>
      <c r="M58" s="278">
        <v>629.98</v>
      </c>
    </row>
    <row r="59" spans="1:13" ht="14.4" customHeight="1" x14ac:dyDescent="0.3">
      <c r="A59" s="273" t="s">
        <v>471</v>
      </c>
      <c r="B59" s="274" t="s">
        <v>1460</v>
      </c>
      <c r="C59" s="274" t="s">
        <v>610</v>
      </c>
      <c r="D59" s="274" t="s">
        <v>611</v>
      </c>
      <c r="E59" s="274" t="s">
        <v>612</v>
      </c>
      <c r="F59" s="277"/>
      <c r="G59" s="277"/>
      <c r="H59" s="290">
        <v>0</v>
      </c>
      <c r="I59" s="277">
        <v>3</v>
      </c>
      <c r="J59" s="277">
        <v>490.26</v>
      </c>
      <c r="K59" s="290">
        <v>1</v>
      </c>
      <c r="L59" s="277">
        <v>3</v>
      </c>
      <c r="M59" s="278">
        <v>490.26</v>
      </c>
    </row>
    <row r="60" spans="1:13" ht="14.4" customHeight="1" x14ac:dyDescent="0.3">
      <c r="A60" s="273" t="s">
        <v>471</v>
      </c>
      <c r="B60" s="274" t="s">
        <v>1460</v>
      </c>
      <c r="C60" s="274" t="s">
        <v>1371</v>
      </c>
      <c r="D60" s="274" t="s">
        <v>611</v>
      </c>
      <c r="E60" s="274" t="s">
        <v>1372</v>
      </c>
      <c r="F60" s="277"/>
      <c r="G60" s="277"/>
      <c r="H60" s="290">
        <v>0</v>
      </c>
      <c r="I60" s="277">
        <v>2</v>
      </c>
      <c r="J60" s="277">
        <v>1120.1199999999999</v>
      </c>
      <c r="K60" s="290">
        <v>1</v>
      </c>
      <c r="L60" s="277">
        <v>2</v>
      </c>
      <c r="M60" s="278">
        <v>1120.1199999999999</v>
      </c>
    </row>
    <row r="61" spans="1:13" ht="14.4" customHeight="1" x14ac:dyDescent="0.3">
      <c r="A61" s="273" t="s">
        <v>471</v>
      </c>
      <c r="B61" s="274" t="s">
        <v>1507</v>
      </c>
      <c r="C61" s="274" t="s">
        <v>1224</v>
      </c>
      <c r="D61" s="274" t="s">
        <v>1525</v>
      </c>
      <c r="E61" s="274" t="s">
        <v>1526</v>
      </c>
      <c r="F61" s="277">
        <v>2</v>
      </c>
      <c r="G61" s="277">
        <v>205.95620000000002</v>
      </c>
      <c r="H61" s="290">
        <v>1</v>
      </c>
      <c r="I61" s="277"/>
      <c r="J61" s="277"/>
      <c r="K61" s="290">
        <v>0</v>
      </c>
      <c r="L61" s="277">
        <v>2</v>
      </c>
      <c r="M61" s="278">
        <v>205.95620000000002</v>
      </c>
    </row>
    <row r="62" spans="1:13" ht="14.4" customHeight="1" x14ac:dyDescent="0.3">
      <c r="A62" s="273" t="s">
        <v>471</v>
      </c>
      <c r="B62" s="274" t="s">
        <v>1527</v>
      </c>
      <c r="C62" s="274" t="s">
        <v>1195</v>
      </c>
      <c r="D62" s="274" t="s">
        <v>1196</v>
      </c>
      <c r="E62" s="274" t="s">
        <v>1528</v>
      </c>
      <c r="F62" s="277">
        <v>1</v>
      </c>
      <c r="G62" s="277">
        <v>102.047</v>
      </c>
      <c r="H62" s="290">
        <v>1</v>
      </c>
      <c r="I62" s="277"/>
      <c r="J62" s="277"/>
      <c r="K62" s="290">
        <v>0</v>
      </c>
      <c r="L62" s="277">
        <v>1</v>
      </c>
      <c r="M62" s="278">
        <v>102.047</v>
      </c>
    </row>
    <row r="63" spans="1:13" ht="14.4" customHeight="1" x14ac:dyDescent="0.3">
      <c r="A63" s="273" t="s">
        <v>471</v>
      </c>
      <c r="B63" s="274" t="s">
        <v>1529</v>
      </c>
      <c r="C63" s="274" t="s">
        <v>1220</v>
      </c>
      <c r="D63" s="274" t="s">
        <v>1221</v>
      </c>
      <c r="E63" s="274" t="s">
        <v>1222</v>
      </c>
      <c r="F63" s="277">
        <v>1</v>
      </c>
      <c r="G63" s="277">
        <v>111.39</v>
      </c>
      <c r="H63" s="290">
        <v>1</v>
      </c>
      <c r="I63" s="277"/>
      <c r="J63" s="277"/>
      <c r="K63" s="290">
        <v>0</v>
      </c>
      <c r="L63" s="277">
        <v>1</v>
      </c>
      <c r="M63" s="278">
        <v>111.39</v>
      </c>
    </row>
    <row r="64" spans="1:13" ht="14.4" customHeight="1" x14ac:dyDescent="0.3">
      <c r="A64" s="273" t="s">
        <v>471</v>
      </c>
      <c r="B64" s="274" t="s">
        <v>1530</v>
      </c>
      <c r="C64" s="274" t="s">
        <v>1228</v>
      </c>
      <c r="D64" s="274" t="s">
        <v>1229</v>
      </c>
      <c r="E64" s="274" t="s">
        <v>1230</v>
      </c>
      <c r="F64" s="277">
        <v>2</v>
      </c>
      <c r="G64" s="277">
        <v>481.62400000000002</v>
      </c>
      <c r="H64" s="290">
        <v>1</v>
      </c>
      <c r="I64" s="277"/>
      <c r="J64" s="277"/>
      <c r="K64" s="290">
        <v>0</v>
      </c>
      <c r="L64" s="277">
        <v>2</v>
      </c>
      <c r="M64" s="278">
        <v>481.62400000000002</v>
      </c>
    </row>
    <row r="65" spans="1:13" ht="14.4" customHeight="1" x14ac:dyDescent="0.3">
      <c r="A65" s="273" t="s">
        <v>471</v>
      </c>
      <c r="B65" s="274" t="s">
        <v>1464</v>
      </c>
      <c r="C65" s="274" t="s">
        <v>476</v>
      </c>
      <c r="D65" s="274" t="s">
        <v>1465</v>
      </c>
      <c r="E65" s="274" t="s">
        <v>1466</v>
      </c>
      <c r="F65" s="277">
        <v>3</v>
      </c>
      <c r="G65" s="277">
        <v>160.05000000000001</v>
      </c>
      <c r="H65" s="290">
        <v>1</v>
      </c>
      <c r="I65" s="277"/>
      <c r="J65" s="277"/>
      <c r="K65" s="290">
        <v>0</v>
      </c>
      <c r="L65" s="277">
        <v>3</v>
      </c>
      <c r="M65" s="278">
        <v>160.05000000000001</v>
      </c>
    </row>
    <row r="66" spans="1:13" ht="14.4" customHeight="1" x14ac:dyDescent="0.3">
      <c r="A66" s="273" t="s">
        <v>471</v>
      </c>
      <c r="B66" s="274" t="s">
        <v>1531</v>
      </c>
      <c r="C66" s="274" t="s">
        <v>1191</v>
      </c>
      <c r="D66" s="274" t="s">
        <v>1532</v>
      </c>
      <c r="E66" s="274" t="s">
        <v>1533</v>
      </c>
      <c r="F66" s="277">
        <v>1</v>
      </c>
      <c r="G66" s="277">
        <v>92.168999999999997</v>
      </c>
      <c r="H66" s="290">
        <v>1</v>
      </c>
      <c r="I66" s="277"/>
      <c r="J66" s="277"/>
      <c r="K66" s="290">
        <v>0</v>
      </c>
      <c r="L66" s="277">
        <v>1</v>
      </c>
      <c r="M66" s="278">
        <v>92.168999999999997</v>
      </c>
    </row>
    <row r="67" spans="1:13" ht="14.4" customHeight="1" x14ac:dyDescent="0.3">
      <c r="A67" s="273" t="s">
        <v>471</v>
      </c>
      <c r="B67" s="274" t="s">
        <v>1534</v>
      </c>
      <c r="C67" s="274" t="s">
        <v>1397</v>
      </c>
      <c r="D67" s="274" t="s">
        <v>1398</v>
      </c>
      <c r="E67" s="274" t="s">
        <v>1399</v>
      </c>
      <c r="F67" s="277"/>
      <c r="G67" s="277"/>
      <c r="H67" s="290">
        <v>0</v>
      </c>
      <c r="I67" s="277">
        <v>2</v>
      </c>
      <c r="J67" s="277">
        <v>228.44</v>
      </c>
      <c r="K67" s="290">
        <v>1</v>
      </c>
      <c r="L67" s="277">
        <v>2</v>
      </c>
      <c r="M67" s="278">
        <v>228.44</v>
      </c>
    </row>
    <row r="68" spans="1:13" ht="14.4" customHeight="1" x14ac:dyDescent="0.3">
      <c r="A68" s="273" t="s">
        <v>471</v>
      </c>
      <c r="B68" s="274" t="s">
        <v>1535</v>
      </c>
      <c r="C68" s="274" t="s">
        <v>1382</v>
      </c>
      <c r="D68" s="274" t="s">
        <v>1536</v>
      </c>
      <c r="E68" s="274" t="s">
        <v>1537</v>
      </c>
      <c r="F68" s="277"/>
      <c r="G68" s="277"/>
      <c r="H68" s="290">
        <v>0</v>
      </c>
      <c r="I68" s="277">
        <v>1</v>
      </c>
      <c r="J68" s="277">
        <v>181.68</v>
      </c>
      <c r="K68" s="290">
        <v>1</v>
      </c>
      <c r="L68" s="277">
        <v>1</v>
      </c>
      <c r="M68" s="278">
        <v>181.68</v>
      </c>
    </row>
    <row r="69" spans="1:13" ht="14.4" customHeight="1" x14ac:dyDescent="0.3">
      <c r="A69" s="273" t="s">
        <v>471</v>
      </c>
      <c r="B69" s="274" t="s">
        <v>1538</v>
      </c>
      <c r="C69" s="274" t="s">
        <v>1374</v>
      </c>
      <c r="D69" s="274" t="s">
        <v>1375</v>
      </c>
      <c r="E69" s="274" t="s">
        <v>1376</v>
      </c>
      <c r="F69" s="277"/>
      <c r="G69" s="277"/>
      <c r="H69" s="290">
        <v>0</v>
      </c>
      <c r="I69" s="277">
        <v>1</v>
      </c>
      <c r="J69" s="277">
        <v>228.71</v>
      </c>
      <c r="K69" s="290">
        <v>1</v>
      </c>
      <c r="L69" s="277">
        <v>1</v>
      </c>
      <c r="M69" s="278">
        <v>228.71</v>
      </c>
    </row>
    <row r="70" spans="1:13" ht="14.4" customHeight="1" x14ac:dyDescent="0.3">
      <c r="A70" s="273" t="s">
        <v>471</v>
      </c>
      <c r="B70" s="274" t="s">
        <v>1490</v>
      </c>
      <c r="C70" s="274" t="s">
        <v>1367</v>
      </c>
      <c r="D70" s="274" t="s">
        <v>1368</v>
      </c>
      <c r="E70" s="274" t="s">
        <v>1539</v>
      </c>
      <c r="F70" s="277"/>
      <c r="G70" s="277"/>
      <c r="H70" s="290">
        <v>0</v>
      </c>
      <c r="I70" s="277">
        <v>1</v>
      </c>
      <c r="J70" s="277">
        <v>162.36000000000001</v>
      </c>
      <c r="K70" s="290">
        <v>1</v>
      </c>
      <c r="L70" s="277">
        <v>1</v>
      </c>
      <c r="M70" s="278">
        <v>162.36000000000001</v>
      </c>
    </row>
    <row r="71" spans="1:13" ht="14.4" customHeight="1" x14ac:dyDescent="0.3">
      <c r="A71" s="273" t="s">
        <v>471</v>
      </c>
      <c r="B71" s="274" t="s">
        <v>1540</v>
      </c>
      <c r="C71" s="274" t="s">
        <v>1202</v>
      </c>
      <c r="D71" s="274" t="s">
        <v>1203</v>
      </c>
      <c r="E71" s="274" t="s">
        <v>1204</v>
      </c>
      <c r="F71" s="277">
        <v>3</v>
      </c>
      <c r="G71" s="277">
        <v>559.03997379174098</v>
      </c>
      <c r="H71" s="290">
        <v>1</v>
      </c>
      <c r="I71" s="277"/>
      <c r="J71" s="277"/>
      <c r="K71" s="290">
        <v>0</v>
      </c>
      <c r="L71" s="277">
        <v>3</v>
      </c>
      <c r="M71" s="278">
        <v>559.03997379174098</v>
      </c>
    </row>
    <row r="72" spans="1:13" ht="14.4" customHeight="1" x14ac:dyDescent="0.3">
      <c r="A72" s="273" t="s">
        <v>471</v>
      </c>
      <c r="B72" s="274" t="s">
        <v>1541</v>
      </c>
      <c r="C72" s="274" t="s">
        <v>1217</v>
      </c>
      <c r="D72" s="274" t="s">
        <v>1542</v>
      </c>
      <c r="E72" s="274" t="s">
        <v>1543</v>
      </c>
      <c r="F72" s="277">
        <v>2</v>
      </c>
      <c r="G72" s="277">
        <v>337.89800000000002</v>
      </c>
      <c r="H72" s="290">
        <v>1</v>
      </c>
      <c r="I72" s="277"/>
      <c r="J72" s="277"/>
      <c r="K72" s="290">
        <v>0</v>
      </c>
      <c r="L72" s="277">
        <v>2</v>
      </c>
      <c r="M72" s="278">
        <v>337.89800000000002</v>
      </c>
    </row>
    <row r="73" spans="1:13" ht="14.4" customHeight="1" x14ac:dyDescent="0.3">
      <c r="A73" s="273" t="s">
        <v>471</v>
      </c>
      <c r="B73" s="274" t="s">
        <v>1544</v>
      </c>
      <c r="C73" s="274" t="s">
        <v>1199</v>
      </c>
      <c r="D73" s="274" t="s">
        <v>1200</v>
      </c>
      <c r="E73" s="274" t="s">
        <v>1201</v>
      </c>
      <c r="F73" s="277">
        <v>1</v>
      </c>
      <c r="G73" s="277">
        <v>84.84</v>
      </c>
      <c r="H73" s="290">
        <v>1</v>
      </c>
      <c r="I73" s="277"/>
      <c r="J73" s="277"/>
      <c r="K73" s="290">
        <v>0</v>
      </c>
      <c r="L73" s="277">
        <v>1</v>
      </c>
      <c r="M73" s="278">
        <v>84.84</v>
      </c>
    </row>
    <row r="74" spans="1:13" ht="14.4" customHeight="1" x14ac:dyDescent="0.3">
      <c r="A74" s="273" t="s">
        <v>471</v>
      </c>
      <c r="B74" s="274" t="s">
        <v>1545</v>
      </c>
      <c r="C74" s="274" t="s">
        <v>1378</v>
      </c>
      <c r="D74" s="274" t="s">
        <v>1379</v>
      </c>
      <c r="E74" s="274" t="s">
        <v>1546</v>
      </c>
      <c r="F74" s="277"/>
      <c r="G74" s="277"/>
      <c r="H74" s="290">
        <v>0</v>
      </c>
      <c r="I74" s="277">
        <v>2</v>
      </c>
      <c r="J74" s="277">
        <v>842.28006636146404</v>
      </c>
      <c r="K74" s="290">
        <v>1</v>
      </c>
      <c r="L74" s="277">
        <v>2</v>
      </c>
      <c r="M74" s="278">
        <v>842.28006636146404</v>
      </c>
    </row>
    <row r="75" spans="1:13" ht="14.4" customHeight="1" thickBot="1" x14ac:dyDescent="0.35">
      <c r="A75" s="279" t="s">
        <v>471</v>
      </c>
      <c r="B75" s="280" t="s">
        <v>1547</v>
      </c>
      <c r="C75" s="280" t="s">
        <v>1386</v>
      </c>
      <c r="D75" s="280" t="s">
        <v>1387</v>
      </c>
      <c r="E75" s="280" t="s">
        <v>1388</v>
      </c>
      <c r="F75" s="283"/>
      <c r="G75" s="283"/>
      <c r="H75" s="291">
        <v>0</v>
      </c>
      <c r="I75" s="283">
        <v>1</v>
      </c>
      <c r="J75" s="283">
        <v>407.45</v>
      </c>
      <c r="K75" s="291">
        <v>1</v>
      </c>
      <c r="L75" s="283">
        <v>1</v>
      </c>
      <c r="M75" s="284">
        <v>407.45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1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2013-10-23T08:43:04Z</dcterms:modified>
</cp:coreProperties>
</file>